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028"/>
  <workbookPr/>
  <mc:AlternateContent xmlns:mc="http://schemas.openxmlformats.org/markup-compatibility/2006">
    <mc:Choice Requires="x15">
      <x15ac:absPath xmlns:x15ac="http://schemas.microsoft.com/office/spreadsheetml/2010/11/ac" url="S:\vol3\proptax\fy22\Publication Tables\Supp\"/>
    </mc:Choice>
  </mc:AlternateContent>
  <xr:revisionPtr revIDLastSave="0" documentId="13_ncr:1_{3DEFD68C-124C-4330-8D49-64DA1A77F0C5}" xr6:coauthVersionLast="47" xr6:coauthVersionMax="47" xr10:uidLastSave="{00000000-0000-0000-0000-000000000000}"/>
  <bookViews>
    <workbookView xWindow="-110" yWindow="-110" windowWidth="19420" windowHeight="10420" firstSheet="1" activeTab="18" xr2:uid="{00000000-000D-0000-FFFF-FFFF00000000}"/>
  </bookViews>
  <sheets>
    <sheet name="Table of Contents" sheetId="20" r:id="rId1"/>
    <sheet name="1.1" sheetId="116" r:id="rId2"/>
    <sheet name="1.2" sheetId="117" r:id="rId3"/>
    <sheet name="1.3" sheetId="140" r:id="rId4"/>
    <sheet name="1.4" sheetId="119" r:id="rId5"/>
    <sheet name="1.5" sheetId="120" r:id="rId6"/>
    <sheet name="1.6" sheetId="121" r:id="rId7"/>
    <sheet name="1.7" sheetId="122" r:id="rId8"/>
    <sheet name="1.8" sheetId="123" r:id="rId9"/>
    <sheet name="1.9" sheetId="124" r:id="rId10"/>
    <sheet name="2.1" sheetId="125" r:id="rId11"/>
    <sheet name="2.2" sheetId="126" r:id="rId12"/>
    <sheet name="2.3" sheetId="127" r:id="rId13"/>
    <sheet name="2.4" sheetId="128" r:id="rId14"/>
    <sheet name="2.5" sheetId="129" r:id="rId15"/>
    <sheet name="2.6" sheetId="130" r:id="rId16"/>
    <sheet name="3.1" sheetId="135" r:id="rId17"/>
    <sheet name="3.2" sheetId="138" r:id="rId18"/>
    <sheet name="4" sheetId="139" r:id="rId19"/>
  </sheets>
  <externalReferences>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s>
  <definedNames>
    <definedName name="IDX" localSheetId="4">'1.4'!#REF!</definedName>
    <definedName name="IDX" localSheetId="5">'1.5'!#REF!</definedName>
    <definedName name="IDX" localSheetId="6">'1.6'!#REF!</definedName>
    <definedName name="IDX" localSheetId="7">'1.7'!#REF!</definedName>
    <definedName name="IDX" localSheetId="8">'1.8'!#REF!</definedName>
    <definedName name="IDX" localSheetId="9">'1.9'!#REF!</definedName>
    <definedName name="IDX" localSheetId="10">'2.1'!#REF!</definedName>
    <definedName name="IDX" localSheetId="11">'2.2'!#REF!</definedName>
    <definedName name="IDX" localSheetId="12">'2.3'!#REF!</definedName>
    <definedName name="IDX" localSheetId="13">'2.4'!#REF!</definedName>
    <definedName name="IDX" localSheetId="14">'2.5'!#REF!</definedName>
    <definedName name="IDX" localSheetId="15">'2.6'!#REF!</definedName>
    <definedName name="IDX" localSheetId="16">'3.1'!#REF!</definedName>
    <definedName name="IDX" localSheetId="17">'3.2'!#REF!</definedName>
    <definedName name="IDX" localSheetId="18">'4'!#REF!</definedName>
    <definedName name="_xlnm.Print_Area" localSheetId="5">'1.5'!#REF!</definedName>
    <definedName name="_xlnm.Print_Area" localSheetId="7">'1.7'!#REF!</definedName>
    <definedName name="_xlnm.Print_Area" localSheetId="16">'3.1'!#REF!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42" i="139" l="1"/>
  <c r="G42" i="139"/>
  <c r="F42" i="139"/>
  <c r="E42" i="139"/>
  <c r="D42" i="139"/>
  <c r="C42" i="139"/>
  <c r="H40" i="139"/>
  <c r="G40" i="139"/>
  <c r="F40" i="139"/>
  <c r="E40" i="139"/>
  <c r="D40" i="139"/>
  <c r="C40" i="139"/>
  <c r="H39" i="139"/>
  <c r="G39" i="139"/>
  <c r="F39" i="139"/>
  <c r="E39" i="139"/>
  <c r="D39" i="139"/>
  <c r="C39" i="139"/>
  <c r="H38" i="139"/>
  <c r="G38" i="139"/>
  <c r="F38" i="139"/>
  <c r="E38" i="139"/>
  <c r="D38" i="139"/>
  <c r="C38" i="139"/>
  <c r="H37" i="139"/>
  <c r="G37" i="139"/>
  <c r="F37" i="139"/>
  <c r="E37" i="139"/>
  <c r="D37" i="139"/>
  <c r="C37" i="139"/>
  <c r="H36" i="139"/>
  <c r="G36" i="139"/>
  <c r="F36" i="139"/>
  <c r="E36" i="139"/>
  <c r="D36" i="139"/>
  <c r="C36" i="139"/>
  <c r="H35" i="139"/>
  <c r="G35" i="139"/>
  <c r="F35" i="139"/>
  <c r="E35" i="139"/>
  <c r="D35" i="139"/>
  <c r="C35" i="139"/>
  <c r="H34" i="139"/>
  <c r="G34" i="139"/>
  <c r="F34" i="139"/>
  <c r="E34" i="139"/>
  <c r="D34" i="139"/>
  <c r="C34" i="139"/>
  <c r="H33" i="139"/>
  <c r="G33" i="139"/>
  <c r="F33" i="139"/>
  <c r="E33" i="139"/>
  <c r="D33" i="139"/>
  <c r="C33" i="139"/>
  <c r="H32" i="139"/>
  <c r="G32" i="139"/>
  <c r="F32" i="139"/>
  <c r="E32" i="139"/>
  <c r="D32" i="139"/>
  <c r="C32" i="139"/>
  <c r="H31" i="139"/>
  <c r="G31" i="139"/>
  <c r="F31" i="139"/>
  <c r="E31" i="139"/>
  <c r="D31" i="139"/>
  <c r="C31" i="139"/>
  <c r="H30" i="139"/>
  <c r="G30" i="139"/>
  <c r="F30" i="139"/>
  <c r="E30" i="139"/>
  <c r="D30" i="139"/>
  <c r="C30" i="139"/>
  <c r="H29" i="139"/>
  <c r="G29" i="139"/>
  <c r="F29" i="139"/>
  <c r="E29" i="139"/>
  <c r="D29" i="139"/>
  <c r="C29" i="139"/>
  <c r="H28" i="139"/>
  <c r="G28" i="139"/>
  <c r="F28" i="139"/>
  <c r="E28" i="139"/>
  <c r="D28" i="139"/>
  <c r="C28" i="139"/>
  <c r="H27" i="139"/>
  <c r="G27" i="139"/>
  <c r="F27" i="139"/>
  <c r="E27" i="139"/>
  <c r="D27" i="139"/>
  <c r="C27" i="139"/>
  <c r="H26" i="139"/>
  <c r="G26" i="139"/>
  <c r="F26" i="139"/>
  <c r="E26" i="139"/>
  <c r="D26" i="139"/>
  <c r="C26" i="139"/>
  <c r="H25" i="139"/>
  <c r="G25" i="139"/>
  <c r="F25" i="139"/>
  <c r="E25" i="139"/>
  <c r="D25" i="139"/>
  <c r="C25" i="139"/>
  <c r="H24" i="139"/>
  <c r="G24" i="139"/>
  <c r="F24" i="139"/>
  <c r="E24" i="139"/>
  <c r="D24" i="139"/>
  <c r="C24" i="139"/>
  <c r="H23" i="139"/>
  <c r="G23" i="139"/>
  <c r="F23" i="139"/>
  <c r="E23" i="139"/>
  <c r="D23" i="139"/>
  <c r="C23" i="139"/>
  <c r="H22" i="139"/>
  <c r="G22" i="139"/>
  <c r="F22" i="139"/>
  <c r="E22" i="139"/>
  <c r="D22" i="139"/>
  <c r="C22" i="139"/>
  <c r="H21" i="139"/>
  <c r="G21" i="139"/>
  <c r="F21" i="139"/>
  <c r="E21" i="139"/>
  <c r="D21" i="139"/>
  <c r="C21" i="139"/>
  <c r="H20" i="139"/>
  <c r="G20" i="139"/>
  <c r="F20" i="139"/>
  <c r="E20" i="139"/>
  <c r="D20" i="139"/>
  <c r="C20" i="139"/>
  <c r="H19" i="139"/>
  <c r="G19" i="139"/>
  <c r="F19" i="139"/>
  <c r="E19" i="139"/>
  <c r="D19" i="139"/>
  <c r="C19" i="139"/>
  <c r="H18" i="139"/>
  <c r="G18" i="139"/>
  <c r="F18" i="139"/>
  <c r="E18" i="139"/>
  <c r="D18" i="139"/>
  <c r="C18" i="139"/>
  <c r="H17" i="139"/>
  <c r="G17" i="139"/>
  <c r="F17" i="139"/>
  <c r="E17" i="139"/>
  <c r="D17" i="139"/>
  <c r="C17" i="139"/>
  <c r="H16" i="139"/>
  <c r="G16" i="139"/>
  <c r="F16" i="139"/>
  <c r="E16" i="139"/>
  <c r="D16" i="139"/>
  <c r="C16" i="139"/>
  <c r="H15" i="139"/>
  <c r="G15" i="139"/>
  <c r="F15" i="139"/>
  <c r="E15" i="139"/>
  <c r="D15" i="139"/>
  <c r="C15" i="139"/>
  <c r="H14" i="139"/>
  <c r="G14" i="139"/>
  <c r="F14" i="139"/>
  <c r="E14" i="139"/>
  <c r="D14" i="139"/>
  <c r="C14" i="139"/>
  <c r="H13" i="139"/>
  <c r="G13" i="139"/>
  <c r="F13" i="139"/>
  <c r="E13" i="139"/>
  <c r="D13" i="139"/>
  <c r="C13" i="139"/>
  <c r="H12" i="139"/>
  <c r="G12" i="139"/>
  <c r="F12" i="139"/>
  <c r="E12" i="139"/>
  <c r="D12" i="139"/>
  <c r="C12" i="139"/>
  <c r="H11" i="139"/>
  <c r="G11" i="139"/>
  <c r="F11" i="139"/>
  <c r="E11" i="139"/>
  <c r="D11" i="139"/>
  <c r="C11" i="139"/>
  <c r="H10" i="139"/>
  <c r="G10" i="139"/>
  <c r="F10" i="139"/>
  <c r="E10" i="139"/>
  <c r="D10" i="139"/>
  <c r="C10" i="139"/>
  <c r="H9" i="139"/>
  <c r="G9" i="139"/>
  <c r="F9" i="139"/>
  <c r="E9" i="139"/>
  <c r="D9" i="139"/>
  <c r="C9" i="139"/>
  <c r="H8" i="139"/>
  <c r="G8" i="139"/>
  <c r="F8" i="139"/>
  <c r="E8" i="139"/>
  <c r="D8" i="139"/>
  <c r="C8" i="139"/>
  <c r="H7" i="139"/>
  <c r="G7" i="139"/>
  <c r="F7" i="139"/>
  <c r="E7" i="139"/>
  <c r="D7" i="139"/>
  <c r="C7" i="139"/>
  <c r="H6" i="139"/>
  <c r="G6" i="139"/>
  <c r="F6" i="139"/>
  <c r="E6" i="139"/>
  <c r="D6" i="139"/>
  <c r="C6" i="139"/>
  <c r="H5" i="139"/>
  <c r="G5" i="139"/>
  <c r="F5" i="139"/>
  <c r="E5" i="139"/>
  <c r="D5" i="139"/>
  <c r="C5" i="139"/>
  <c r="Q411" i="138"/>
  <c r="O411" i="138"/>
  <c r="N411" i="138"/>
  <c r="L411" i="138"/>
  <c r="K411" i="138"/>
  <c r="I411" i="138"/>
  <c r="H411" i="138"/>
  <c r="F411" i="138"/>
  <c r="E411" i="138"/>
  <c r="Q409" i="138"/>
  <c r="O409" i="138"/>
  <c r="N409" i="138"/>
  <c r="L409" i="138"/>
  <c r="K409" i="138"/>
  <c r="I409" i="138"/>
  <c r="H409" i="138"/>
  <c r="F409" i="138"/>
  <c r="E409" i="138"/>
  <c r="Q408" i="138"/>
  <c r="O408" i="138"/>
  <c r="N408" i="138"/>
  <c r="L408" i="138"/>
  <c r="K408" i="138"/>
  <c r="I408" i="138"/>
  <c r="H408" i="138"/>
  <c r="F408" i="138"/>
  <c r="E408" i="138"/>
  <c r="Q407" i="138"/>
  <c r="O407" i="138"/>
  <c r="N407" i="138"/>
  <c r="L407" i="138"/>
  <c r="K407" i="138"/>
  <c r="I407" i="138"/>
  <c r="H407" i="138"/>
  <c r="F407" i="138"/>
  <c r="E407" i="138"/>
  <c r="Q406" i="138"/>
  <c r="O406" i="138"/>
  <c r="N406" i="138"/>
  <c r="L406" i="138"/>
  <c r="K406" i="138"/>
  <c r="I406" i="138"/>
  <c r="H406" i="138"/>
  <c r="F406" i="138"/>
  <c r="E406" i="138"/>
  <c r="Q404" i="138"/>
  <c r="O404" i="138"/>
  <c r="N404" i="138"/>
  <c r="L404" i="138"/>
  <c r="K404" i="138"/>
  <c r="I404" i="138"/>
  <c r="H404" i="138"/>
  <c r="F404" i="138"/>
  <c r="E404" i="138"/>
  <c r="C404" i="138"/>
  <c r="B404" i="138"/>
  <c r="A404" i="138"/>
  <c r="Q403" i="138"/>
  <c r="O403" i="138"/>
  <c r="N403" i="138"/>
  <c r="L403" i="138"/>
  <c r="K403" i="138"/>
  <c r="I403" i="138"/>
  <c r="H403" i="138"/>
  <c r="F403" i="138"/>
  <c r="E403" i="138"/>
  <c r="C403" i="138"/>
  <c r="B403" i="138"/>
  <c r="A403" i="138"/>
  <c r="Q402" i="138"/>
  <c r="O402" i="138"/>
  <c r="N402" i="138"/>
  <c r="L402" i="138"/>
  <c r="K402" i="138"/>
  <c r="I402" i="138"/>
  <c r="H402" i="138"/>
  <c r="F402" i="138"/>
  <c r="E402" i="138"/>
  <c r="C402" i="138"/>
  <c r="B402" i="138"/>
  <c r="A402" i="138"/>
  <c r="Q401" i="138"/>
  <c r="O401" i="138"/>
  <c r="N401" i="138"/>
  <c r="L401" i="138"/>
  <c r="K401" i="138"/>
  <c r="I401" i="138"/>
  <c r="H401" i="138"/>
  <c r="F401" i="138"/>
  <c r="E401" i="138"/>
  <c r="C401" i="138"/>
  <c r="B401" i="138"/>
  <c r="A401" i="138"/>
  <c r="Q396" i="138"/>
  <c r="O396" i="138"/>
  <c r="N396" i="138"/>
  <c r="L396" i="138"/>
  <c r="K396" i="138"/>
  <c r="I396" i="138"/>
  <c r="H396" i="138"/>
  <c r="F396" i="138"/>
  <c r="E396" i="138"/>
  <c r="C396" i="138"/>
  <c r="B396" i="138"/>
  <c r="A396" i="138"/>
  <c r="Q395" i="138"/>
  <c r="O395" i="138"/>
  <c r="N395" i="138"/>
  <c r="L395" i="138"/>
  <c r="K395" i="138"/>
  <c r="I395" i="138"/>
  <c r="H395" i="138"/>
  <c r="F395" i="138"/>
  <c r="E395" i="138"/>
  <c r="C395" i="138"/>
  <c r="B395" i="138"/>
  <c r="A395" i="138"/>
  <c r="Q394" i="138"/>
  <c r="O394" i="138"/>
  <c r="N394" i="138"/>
  <c r="L394" i="138"/>
  <c r="K394" i="138"/>
  <c r="I394" i="138"/>
  <c r="H394" i="138"/>
  <c r="F394" i="138"/>
  <c r="E394" i="138"/>
  <c r="C394" i="138"/>
  <c r="B394" i="138"/>
  <c r="A394" i="138"/>
  <c r="Q393" i="138"/>
  <c r="O393" i="138"/>
  <c r="N393" i="138"/>
  <c r="L393" i="138"/>
  <c r="K393" i="138"/>
  <c r="I393" i="138"/>
  <c r="H393" i="138"/>
  <c r="F393" i="138"/>
  <c r="E393" i="138"/>
  <c r="C393" i="138"/>
  <c r="B393" i="138"/>
  <c r="A393" i="138"/>
  <c r="Q392" i="138"/>
  <c r="O392" i="138"/>
  <c r="N392" i="138"/>
  <c r="L392" i="138"/>
  <c r="K392" i="138"/>
  <c r="I392" i="138"/>
  <c r="H392" i="138"/>
  <c r="F392" i="138"/>
  <c r="E392" i="138"/>
  <c r="C392" i="138"/>
  <c r="B392" i="138"/>
  <c r="A392" i="138"/>
  <c r="Q391" i="138"/>
  <c r="O391" i="138"/>
  <c r="N391" i="138"/>
  <c r="L391" i="138"/>
  <c r="K391" i="138"/>
  <c r="I391" i="138"/>
  <c r="H391" i="138"/>
  <c r="F391" i="138"/>
  <c r="E391" i="138"/>
  <c r="C391" i="138"/>
  <c r="B391" i="138"/>
  <c r="A391" i="138"/>
  <c r="Q390" i="138"/>
  <c r="O390" i="138"/>
  <c r="N390" i="138"/>
  <c r="L390" i="138"/>
  <c r="K390" i="138"/>
  <c r="I390" i="138"/>
  <c r="H390" i="138"/>
  <c r="F390" i="138"/>
  <c r="E390" i="138"/>
  <c r="C390" i="138"/>
  <c r="B390" i="138"/>
  <c r="A390" i="138"/>
  <c r="Q389" i="138"/>
  <c r="O389" i="138"/>
  <c r="N389" i="138"/>
  <c r="L389" i="138"/>
  <c r="K389" i="138"/>
  <c r="I389" i="138"/>
  <c r="H389" i="138"/>
  <c r="F389" i="138"/>
  <c r="E389" i="138"/>
  <c r="C389" i="138"/>
  <c r="B389" i="138"/>
  <c r="A389" i="138"/>
  <c r="Q388" i="138"/>
  <c r="O388" i="138"/>
  <c r="N388" i="138"/>
  <c r="L388" i="138"/>
  <c r="K388" i="138"/>
  <c r="I388" i="138"/>
  <c r="H388" i="138"/>
  <c r="F388" i="138"/>
  <c r="E388" i="138"/>
  <c r="C388" i="138"/>
  <c r="B388" i="138"/>
  <c r="A388" i="138"/>
  <c r="Q387" i="138"/>
  <c r="O387" i="138"/>
  <c r="N387" i="138"/>
  <c r="L387" i="138"/>
  <c r="K387" i="138"/>
  <c r="I387" i="138"/>
  <c r="H387" i="138"/>
  <c r="F387" i="138"/>
  <c r="E387" i="138"/>
  <c r="C387" i="138"/>
  <c r="B387" i="138"/>
  <c r="A387" i="138"/>
  <c r="Q386" i="138"/>
  <c r="O386" i="138"/>
  <c r="N386" i="138"/>
  <c r="L386" i="138"/>
  <c r="K386" i="138"/>
  <c r="I386" i="138"/>
  <c r="H386" i="138"/>
  <c r="F386" i="138"/>
  <c r="E386" i="138"/>
  <c r="C386" i="138"/>
  <c r="B386" i="138"/>
  <c r="A386" i="138"/>
  <c r="Q385" i="138"/>
  <c r="O385" i="138"/>
  <c r="N385" i="138"/>
  <c r="L385" i="138"/>
  <c r="K385" i="138"/>
  <c r="I385" i="138"/>
  <c r="H385" i="138"/>
  <c r="F385" i="138"/>
  <c r="E385" i="138"/>
  <c r="C385" i="138"/>
  <c r="B385" i="138"/>
  <c r="A385" i="138"/>
  <c r="Q384" i="138"/>
  <c r="O384" i="138"/>
  <c r="N384" i="138"/>
  <c r="L384" i="138"/>
  <c r="K384" i="138"/>
  <c r="I384" i="138"/>
  <c r="H384" i="138"/>
  <c r="F384" i="138"/>
  <c r="E384" i="138"/>
  <c r="C384" i="138"/>
  <c r="B384" i="138"/>
  <c r="A384" i="138"/>
  <c r="Q383" i="138"/>
  <c r="O383" i="138"/>
  <c r="N383" i="138"/>
  <c r="L383" i="138"/>
  <c r="K383" i="138"/>
  <c r="I383" i="138"/>
  <c r="H383" i="138"/>
  <c r="F383" i="138"/>
  <c r="E383" i="138"/>
  <c r="C383" i="138"/>
  <c r="B383" i="138"/>
  <c r="A383" i="138"/>
  <c r="Q382" i="138"/>
  <c r="O382" i="138"/>
  <c r="N382" i="138"/>
  <c r="L382" i="138"/>
  <c r="K382" i="138"/>
  <c r="I382" i="138"/>
  <c r="H382" i="138"/>
  <c r="F382" i="138"/>
  <c r="E382" i="138"/>
  <c r="C382" i="138"/>
  <c r="B382" i="138"/>
  <c r="A382" i="138"/>
  <c r="Q381" i="138"/>
  <c r="O381" i="138"/>
  <c r="N381" i="138"/>
  <c r="L381" i="138"/>
  <c r="K381" i="138"/>
  <c r="I381" i="138"/>
  <c r="H381" i="138"/>
  <c r="F381" i="138"/>
  <c r="E381" i="138"/>
  <c r="C381" i="138"/>
  <c r="B381" i="138"/>
  <c r="A381" i="138"/>
  <c r="Q380" i="138"/>
  <c r="O380" i="138"/>
  <c r="N380" i="138"/>
  <c r="L380" i="138"/>
  <c r="K380" i="138"/>
  <c r="I380" i="138"/>
  <c r="H380" i="138"/>
  <c r="F380" i="138"/>
  <c r="E380" i="138"/>
  <c r="C380" i="138"/>
  <c r="B380" i="138"/>
  <c r="A380" i="138"/>
  <c r="Q379" i="138"/>
  <c r="O379" i="138"/>
  <c r="N379" i="138"/>
  <c r="L379" i="138"/>
  <c r="K379" i="138"/>
  <c r="I379" i="138"/>
  <c r="H379" i="138"/>
  <c r="F379" i="138"/>
  <c r="E379" i="138"/>
  <c r="C379" i="138"/>
  <c r="B379" i="138"/>
  <c r="A379" i="138"/>
  <c r="Q378" i="138"/>
  <c r="O378" i="138"/>
  <c r="N378" i="138"/>
  <c r="L378" i="138"/>
  <c r="K378" i="138"/>
  <c r="I378" i="138"/>
  <c r="H378" i="138"/>
  <c r="F378" i="138"/>
  <c r="E378" i="138"/>
  <c r="C378" i="138"/>
  <c r="B378" i="138"/>
  <c r="A378" i="138"/>
  <c r="Q377" i="138"/>
  <c r="O377" i="138"/>
  <c r="N377" i="138"/>
  <c r="L377" i="138"/>
  <c r="K377" i="138"/>
  <c r="I377" i="138"/>
  <c r="H377" i="138"/>
  <c r="F377" i="138"/>
  <c r="E377" i="138"/>
  <c r="C377" i="138"/>
  <c r="B377" i="138"/>
  <c r="A377" i="138"/>
  <c r="Q376" i="138"/>
  <c r="O376" i="138"/>
  <c r="N376" i="138"/>
  <c r="L376" i="138"/>
  <c r="K376" i="138"/>
  <c r="I376" i="138"/>
  <c r="H376" i="138"/>
  <c r="F376" i="138"/>
  <c r="E376" i="138"/>
  <c r="C376" i="138"/>
  <c r="B376" i="138"/>
  <c r="A376" i="138"/>
  <c r="Q375" i="138"/>
  <c r="O375" i="138"/>
  <c r="N375" i="138"/>
  <c r="L375" i="138"/>
  <c r="K375" i="138"/>
  <c r="I375" i="138"/>
  <c r="H375" i="138"/>
  <c r="F375" i="138"/>
  <c r="E375" i="138"/>
  <c r="C375" i="138"/>
  <c r="B375" i="138"/>
  <c r="A375" i="138"/>
  <c r="Q374" i="138"/>
  <c r="O374" i="138"/>
  <c r="N374" i="138"/>
  <c r="L374" i="138"/>
  <c r="K374" i="138"/>
  <c r="I374" i="138"/>
  <c r="H374" i="138"/>
  <c r="F374" i="138"/>
  <c r="E374" i="138"/>
  <c r="C374" i="138"/>
  <c r="B374" i="138"/>
  <c r="A374" i="138"/>
  <c r="Q373" i="138"/>
  <c r="O373" i="138"/>
  <c r="N373" i="138"/>
  <c r="L373" i="138"/>
  <c r="K373" i="138"/>
  <c r="I373" i="138"/>
  <c r="H373" i="138"/>
  <c r="F373" i="138"/>
  <c r="E373" i="138"/>
  <c r="C373" i="138"/>
  <c r="B373" i="138"/>
  <c r="A373" i="138"/>
  <c r="Q372" i="138"/>
  <c r="O372" i="138"/>
  <c r="N372" i="138"/>
  <c r="L372" i="138"/>
  <c r="K372" i="138"/>
  <c r="I372" i="138"/>
  <c r="H372" i="138"/>
  <c r="F372" i="138"/>
  <c r="E372" i="138"/>
  <c r="C372" i="138"/>
  <c r="B372" i="138"/>
  <c r="A372" i="138"/>
  <c r="Q371" i="138"/>
  <c r="O371" i="138"/>
  <c r="N371" i="138"/>
  <c r="L371" i="138"/>
  <c r="K371" i="138"/>
  <c r="I371" i="138"/>
  <c r="H371" i="138"/>
  <c r="F371" i="138"/>
  <c r="E371" i="138"/>
  <c r="C371" i="138"/>
  <c r="B371" i="138"/>
  <c r="A371" i="138"/>
  <c r="Q370" i="138"/>
  <c r="O370" i="138"/>
  <c r="N370" i="138"/>
  <c r="L370" i="138"/>
  <c r="K370" i="138"/>
  <c r="I370" i="138"/>
  <c r="H370" i="138"/>
  <c r="F370" i="138"/>
  <c r="E370" i="138"/>
  <c r="C370" i="138"/>
  <c r="B370" i="138"/>
  <c r="A370" i="138"/>
  <c r="Q369" i="138"/>
  <c r="O369" i="138"/>
  <c r="N369" i="138"/>
  <c r="L369" i="138"/>
  <c r="K369" i="138"/>
  <c r="I369" i="138"/>
  <c r="H369" i="138"/>
  <c r="F369" i="138"/>
  <c r="E369" i="138"/>
  <c r="C369" i="138"/>
  <c r="B369" i="138"/>
  <c r="A369" i="138"/>
  <c r="Q368" i="138"/>
  <c r="O368" i="138"/>
  <c r="N368" i="138"/>
  <c r="L368" i="138"/>
  <c r="K368" i="138"/>
  <c r="I368" i="138"/>
  <c r="H368" i="138"/>
  <c r="F368" i="138"/>
  <c r="E368" i="138"/>
  <c r="C368" i="138"/>
  <c r="B368" i="138"/>
  <c r="A368" i="138"/>
  <c r="Q367" i="138"/>
  <c r="O367" i="138"/>
  <c r="N367" i="138"/>
  <c r="L367" i="138"/>
  <c r="K367" i="138"/>
  <c r="I367" i="138"/>
  <c r="H367" i="138"/>
  <c r="F367" i="138"/>
  <c r="E367" i="138"/>
  <c r="C367" i="138"/>
  <c r="B367" i="138"/>
  <c r="A367" i="138"/>
  <c r="Q366" i="138"/>
  <c r="O366" i="138"/>
  <c r="N366" i="138"/>
  <c r="L366" i="138"/>
  <c r="K366" i="138"/>
  <c r="I366" i="138"/>
  <c r="H366" i="138"/>
  <c r="F366" i="138"/>
  <c r="E366" i="138"/>
  <c r="C366" i="138"/>
  <c r="B366" i="138"/>
  <c r="A366" i="138"/>
  <c r="Q365" i="138"/>
  <c r="O365" i="138"/>
  <c r="N365" i="138"/>
  <c r="L365" i="138"/>
  <c r="K365" i="138"/>
  <c r="I365" i="138"/>
  <c r="H365" i="138"/>
  <c r="F365" i="138"/>
  <c r="E365" i="138"/>
  <c r="C365" i="138"/>
  <c r="B365" i="138"/>
  <c r="A365" i="138"/>
  <c r="Q364" i="138"/>
  <c r="O364" i="138"/>
  <c r="N364" i="138"/>
  <c r="L364" i="138"/>
  <c r="K364" i="138"/>
  <c r="I364" i="138"/>
  <c r="H364" i="138"/>
  <c r="F364" i="138"/>
  <c r="E364" i="138"/>
  <c r="C364" i="138"/>
  <c r="B364" i="138"/>
  <c r="A364" i="138"/>
  <c r="Q363" i="138"/>
  <c r="O363" i="138"/>
  <c r="N363" i="138"/>
  <c r="L363" i="138"/>
  <c r="K363" i="138"/>
  <c r="I363" i="138"/>
  <c r="H363" i="138"/>
  <c r="F363" i="138"/>
  <c r="E363" i="138"/>
  <c r="C363" i="138"/>
  <c r="B363" i="138"/>
  <c r="A363" i="138"/>
  <c r="Q362" i="138"/>
  <c r="O362" i="138"/>
  <c r="N362" i="138"/>
  <c r="L362" i="138"/>
  <c r="K362" i="138"/>
  <c r="I362" i="138"/>
  <c r="H362" i="138"/>
  <c r="F362" i="138"/>
  <c r="E362" i="138"/>
  <c r="C362" i="138"/>
  <c r="B362" i="138"/>
  <c r="A362" i="138"/>
  <c r="Q361" i="138"/>
  <c r="O361" i="138"/>
  <c r="N361" i="138"/>
  <c r="L361" i="138"/>
  <c r="K361" i="138"/>
  <c r="I361" i="138"/>
  <c r="H361" i="138"/>
  <c r="F361" i="138"/>
  <c r="E361" i="138"/>
  <c r="C361" i="138"/>
  <c r="B361" i="138"/>
  <c r="A361" i="138"/>
  <c r="Q360" i="138"/>
  <c r="O360" i="138"/>
  <c r="N360" i="138"/>
  <c r="L360" i="138"/>
  <c r="K360" i="138"/>
  <c r="I360" i="138"/>
  <c r="H360" i="138"/>
  <c r="F360" i="138"/>
  <c r="E360" i="138"/>
  <c r="C360" i="138"/>
  <c r="B360" i="138"/>
  <c r="A360" i="138"/>
  <c r="Q359" i="138"/>
  <c r="O359" i="138"/>
  <c r="N359" i="138"/>
  <c r="L359" i="138"/>
  <c r="K359" i="138"/>
  <c r="I359" i="138"/>
  <c r="H359" i="138"/>
  <c r="F359" i="138"/>
  <c r="E359" i="138"/>
  <c r="C359" i="138"/>
  <c r="B359" i="138"/>
  <c r="A359" i="138"/>
  <c r="Q358" i="138"/>
  <c r="O358" i="138"/>
  <c r="N358" i="138"/>
  <c r="L358" i="138"/>
  <c r="K358" i="138"/>
  <c r="I358" i="138"/>
  <c r="H358" i="138"/>
  <c r="F358" i="138"/>
  <c r="E358" i="138"/>
  <c r="C358" i="138"/>
  <c r="B358" i="138"/>
  <c r="A358" i="138"/>
  <c r="Q357" i="138"/>
  <c r="O357" i="138"/>
  <c r="N357" i="138"/>
  <c r="L357" i="138"/>
  <c r="K357" i="138"/>
  <c r="I357" i="138"/>
  <c r="H357" i="138"/>
  <c r="F357" i="138"/>
  <c r="E357" i="138"/>
  <c r="C357" i="138"/>
  <c r="B357" i="138"/>
  <c r="A357" i="138"/>
  <c r="Q352" i="138"/>
  <c r="O352" i="138"/>
  <c r="N352" i="138"/>
  <c r="L352" i="138"/>
  <c r="K352" i="138"/>
  <c r="I352" i="138"/>
  <c r="H352" i="138"/>
  <c r="F352" i="138"/>
  <c r="E352" i="138"/>
  <c r="C352" i="138"/>
  <c r="B352" i="138"/>
  <c r="A352" i="138"/>
  <c r="Q351" i="138"/>
  <c r="O351" i="138"/>
  <c r="N351" i="138"/>
  <c r="L351" i="138"/>
  <c r="K351" i="138"/>
  <c r="I351" i="138"/>
  <c r="H351" i="138"/>
  <c r="F351" i="138"/>
  <c r="E351" i="138"/>
  <c r="C351" i="138"/>
  <c r="B351" i="138"/>
  <c r="A351" i="138"/>
  <c r="Q350" i="138"/>
  <c r="O350" i="138"/>
  <c r="N350" i="138"/>
  <c r="L350" i="138"/>
  <c r="K350" i="138"/>
  <c r="I350" i="138"/>
  <c r="H350" i="138"/>
  <c r="F350" i="138"/>
  <c r="E350" i="138"/>
  <c r="C350" i="138"/>
  <c r="B350" i="138"/>
  <c r="A350" i="138"/>
  <c r="Q349" i="138"/>
  <c r="O349" i="138"/>
  <c r="N349" i="138"/>
  <c r="L349" i="138"/>
  <c r="K349" i="138"/>
  <c r="I349" i="138"/>
  <c r="H349" i="138"/>
  <c r="F349" i="138"/>
  <c r="E349" i="138"/>
  <c r="C349" i="138"/>
  <c r="B349" i="138"/>
  <c r="A349" i="138"/>
  <c r="Q348" i="138"/>
  <c r="O348" i="138"/>
  <c r="N348" i="138"/>
  <c r="L348" i="138"/>
  <c r="K348" i="138"/>
  <c r="I348" i="138"/>
  <c r="H348" i="138"/>
  <c r="F348" i="138"/>
  <c r="E348" i="138"/>
  <c r="C348" i="138"/>
  <c r="B348" i="138"/>
  <c r="A348" i="138"/>
  <c r="Q347" i="138"/>
  <c r="O347" i="138"/>
  <c r="N347" i="138"/>
  <c r="L347" i="138"/>
  <c r="K347" i="138"/>
  <c r="I347" i="138"/>
  <c r="H347" i="138"/>
  <c r="F347" i="138"/>
  <c r="E347" i="138"/>
  <c r="C347" i="138"/>
  <c r="B347" i="138"/>
  <c r="A347" i="138"/>
  <c r="Q346" i="138"/>
  <c r="O346" i="138"/>
  <c r="N346" i="138"/>
  <c r="L346" i="138"/>
  <c r="K346" i="138"/>
  <c r="I346" i="138"/>
  <c r="H346" i="138"/>
  <c r="F346" i="138"/>
  <c r="E346" i="138"/>
  <c r="C346" i="138"/>
  <c r="B346" i="138"/>
  <c r="A346" i="138"/>
  <c r="Q345" i="138"/>
  <c r="O345" i="138"/>
  <c r="N345" i="138"/>
  <c r="L345" i="138"/>
  <c r="K345" i="138"/>
  <c r="I345" i="138"/>
  <c r="H345" i="138"/>
  <c r="F345" i="138"/>
  <c r="E345" i="138"/>
  <c r="C345" i="138"/>
  <c r="B345" i="138"/>
  <c r="A345" i="138"/>
  <c r="Q344" i="138"/>
  <c r="O344" i="138"/>
  <c r="N344" i="138"/>
  <c r="L344" i="138"/>
  <c r="K344" i="138"/>
  <c r="I344" i="138"/>
  <c r="H344" i="138"/>
  <c r="F344" i="138"/>
  <c r="E344" i="138"/>
  <c r="C344" i="138"/>
  <c r="B344" i="138"/>
  <c r="A344" i="138"/>
  <c r="Q343" i="138"/>
  <c r="O343" i="138"/>
  <c r="N343" i="138"/>
  <c r="L343" i="138"/>
  <c r="K343" i="138"/>
  <c r="I343" i="138"/>
  <c r="H343" i="138"/>
  <c r="F343" i="138"/>
  <c r="E343" i="138"/>
  <c r="C343" i="138"/>
  <c r="B343" i="138"/>
  <c r="A343" i="138"/>
  <c r="Q342" i="138"/>
  <c r="O342" i="138"/>
  <c r="N342" i="138"/>
  <c r="L342" i="138"/>
  <c r="K342" i="138"/>
  <c r="I342" i="138"/>
  <c r="H342" i="138"/>
  <c r="F342" i="138"/>
  <c r="E342" i="138"/>
  <c r="C342" i="138"/>
  <c r="B342" i="138"/>
  <c r="A342" i="138"/>
  <c r="Q341" i="138"/>
  <c r="O341" i="138"/>
  <c r="N341" i="138"/>
  <c r="L341" i="138"/>
  <c r="K341" i="138"/>
  <c r="I341" i="138"/>
  <c r="H341" i="138"/>
  <c r="F341" i="138"/>
  <c r="E341" i="138"/>
  <c r="C341" i="138"/>
  <c r="B341" i="138"/>
  <c r="A341" i="138"/>
  <c r="Q340" i="138"/>
  <c r="O340" i="138"/>
  <c r="N340" i="138"/>
  <c r="L340" i="138"/>
  <c r="K340" i="138"/>
  <c r="I340" i="138"/>
  <c r="H340" i="138"/>
  <c r="F340" i="138"/>
  <c r="E340" i="138"/>
  <c r="C340" i="138"/>
  <c r="B340" i="138"/>
  <c r="A340" i="138"/>
  <c r="Q339" i="138"/>
  <c r="O339" i="138"/>
  <c r="N339" i="138"/>
  <c r="L339" i="138"/>
  <c r="K339" i="138"/>
  <c r="I339" i="138"/>
  <c r="H339" i="138"/>
  <c r="F339" i="138"/>
  <c r="E339" i="138"/>
  <c r="C339" i="138"/>
  <c r="B339" i="138"/>
  <c r="A339" i="138"/>
  <c r="Q338" i="138"/>
  <c r="O338" i="138"/>
  <c r="N338" i="138"/>
  <c r="L338" i="138"/>
  <c r="K338" i="138"/>
  <c r="I338" i="138"/>
  <c r="H338" i="138"/>
  <c r="F338" i="138"/>
  <c r="E338" i="138"/>
  <c r="C338" i="138"/>
  <c r="B338" i="138"/>
  <c r="A338" i="138"/>
  <c r="Q337" i="138"/>
  <c r="O337" i="138"/>
  <c r="N337" i="138"/>
  <c r="L337" i="138"/>
  <c r="K337" i="138"/>
  <c r="I337" i="138"/>
  <c r="H337" i="138"/>
  <c r="F337" i="138"/>
  <c r="E337" i="138"/>
  <c r="C337" i="138"/>
  <c r="B337" i="138"/>
  <c r="A337" i="138"/>
  <c r="Q336" i="138"/>
  <c r="O336" i="138"/>
  <c r="N336" i="138"/>
  <c r="L336" i="138"/>
  <c r="K336" i="138"/>
  <c r="I336" i="138"/>
  <c r="H336" i="138"/>
  <c r="F336" i="138"/>
  <c r="E336" i="138"/>
  <c r="C336" i="138"/>
  <c r="B336" i="138"/>
  <c r="A336" i="138"/>
  <c r="Q335" i="138"/>
  <c r="O335" i="138"/>
  <c r="N335" i="138"/>
  <c r="L335" i="138"/>
  <c r="K335" i="138"/>
  <c r="I335" i="138"/>
  <c r="H335" i="138"/>
  <c r="F335" i="138"/>
  <c r="E335" i="138"/>
  <c r="C335" i="138"/>
  <c r="B335" i="138"/>
  <c r="A335" i="138"/>
  <c r="Q334" i="138"/>
  <c r="O334" i="138"/>
  <c r="N334" i="138"/>
  <c r="L334" i="138"/>
  <c r="K334" i="138"/>
  <c r="I334" i="138"/>
  <c r="H334" i="138"/>
  <c r="F334" i="138"/>
  <c r="E334" i="138"/>
  <c r="C334" i="138"/>
  <c r="B334" i="138"/>
  <c r="A334" i="138"/>
  <c r="Q333" i="138"/>
  <c r="O333" i="138"/>
  <c r="N333" i="138"/>
  <c r="L333" i="138"/>
  <c r="K333" i="138"/>
  <c r="I333" i="138"/>
  <c r="H333" i="138"/>
  <c r="F333" i="138"/>
  <c r="E333" i="138"/>
  <c r="C333" i="138"/>
  <c r="B333" i="138"/>
  <c r="A333" i="138"/>
  <c r="Q332" i="138"/>
  <c r="O332" i="138"/>
  <c r="N332" i="138"/>
  <c r="L332" i="138"/>
  <c r="K332" i="138"/>
  <c r="I332" i="138"/>
  <c r="H332" i="138"/>
  <c r="F332" i="138"/>
  <c r="E332" i="138"/>
  <c r="C332" i="138"/>
  <c r="B332" i="138"/>
  <c r="A332" i="138"/>
  <c r="Q331" i="138"/>
  <c r="O331" i="138"/>
  <c r="N331" i="138"/>
  <c r="L331" i="138"/>
  <c r="K331" i="138"/>
  <c r="I331" i="138"/>
  <c r="H331" i="138"/>
  <c r="F331" i="138"/>
  <c r="E331" i="138"/>
  <c r="C331" i="138"/>
  <c r="B331" i="138"/>
  <c r="A331" i="138"/>
  <c r="Q330" i="138"/>
  <c r="O330" i="138"/>
  <c r="N330" i="138"/>
  <c r="L330" i="138"/>
  <c r="K330" i="138"/>
  <c r="I330" i="138"/>
  <c r="H330" i="138"/>
  <c r="F330" i="138"/>
  <c r="E330" i="138"/>
  <c r="C330" i="138"/>
  <c r="B330" i="138"/>
  <c r="A330" i="138"/>
  <c r="Q329" i="138"/>
  <c r="O329" i="138"/>
  <c r="N329" i="138"/>
  <c r="L329" i="138"/>
  <c r="K329" i="138"/>
  <c r="I329" i="138"/>
  <c r="H329" i="138"/>
  <c r="F329" i="138"/>
  <c r="E329" i="138"/>
  <c r="C329" i="138"/>
  <c r="B329" i="138"/>
  <c r="A329" i="138"/>
  <c r="Q328" i="138"/>
  <c r="O328" i="138"/>
  <c r="N328" i="138"/>
  <c r="L328" i="138"/>
  <c r="K328" i="138"/>
  <c r="I328" i="138"/>
  <c r="H328" i="138"/>
  <c r="F328" i="138"/>
  <c r="E328" i="138"/>
  <c r="C328" i="138"/>
  <c r="B328" i="138"/>
  <c r="A328" i="138"/>
  <c r="Q327" i="138"/>
  <c r="O327" i="138"/>
  <c r="N327" i="138"/>
  <c r="L327" i="138"/>
  <c r="K327" i="138"/>
  <c r="I327" i="138"/>
  <c r="H327" i="138"/>
  <c r="F327" i="138"/>
  <c r="E327" i="138"/>
  <c r="C327" i="138"/>
  <c r="B327" i="138"/>
  <c r="A327" i="138"/>
  <c r="Q326" i="138"/>
  <c r="O326" i="138"/>
  <c r="N326" i="138"/>
  <c r="L326" i="138"/>
  <c r="K326" i="138"/>
  <c r="I326" i="138"/>
  <c r="H326" i="138"/>
  <c r="F326" i="138"/>
  <c r="E326" i="138"/>
  <c r="C326" i="138"/>
  <c r="B326" i="138"/>
  <c r="A326" i="138"/>
  <c r="Q325" i="138"/>
  <c r="O325" i="138"/>
  <c r="N325" i="138"/>
  <c r="L325" i="138"/>
  <c r="K325" i="138"/>
  <c r="I325" i="138"/>
  <c r="H325" i="138"/>
  <c r="F325" i="138"/>
  <c r="E325" i="138"/>
  <c r="C325" i="138"/>
  <c r="B325" i="138"/>
  <c r="A325" i="138"/>
  <c r="Q324" i="138"/>
  <c r="O324" i="138"/>
  <c r="N324" i="138"/>
  <c r="L324" i="138"/>
  <c r="K324" i="138"/>
  <c r="I324" i="138"/>
  <c r="H324" i="138"/>
  <c r="F324" i="138"/>
  <c r="E324" i="138"/>
  <c r="C324" i="138"/>
  <c r="B324" i="138"/>
  <c r="A324" i="138"/>
  <c r="Q323" i="138"/>
  <c r="O323" i="138"/>
  <c r="N323" i="138"/>
  <c r="L323" i="138"/>
  <c r="K323" i="138"/>
  <c r="I323" i="138"/>
  <c r="H323" i="138"/>
  <c r="F323" i="138"/>
  <c r="E323" i="138"/>
  <c r="C323" i="138"/>
  <c r="B323" i="138"/>
  <c r="A323" i="138"/>
  <c r="Q322" i="138"/>
  <c r="O322" i="138"/>
  <c r="N322" i="138"/>
  <c r="L322" i="138"/>
  <c r="K322" i="138"/>
  <c r="I322" i="138"/>
  <c r="H322" i="138"/>
  <c r="F322" i="138"/>
  <c r="E322" i="138"/>
  <c r="C322" i="138"/>
  <c r="B322" i="138"/>
  <c r="A322" i="138"/>
  <c r="Q321" i="138"/>
  <c r="O321" i="138"/>
  <c r="N321" i="138"/>
  <c r="L321" i="138"/>
  <c r="K321" i="138"/>
  <c r="I321" i="138"/>
  <c r="H321" i="138"/>
  <c r="F321" i="138"/>
  <c r="E321" i="138"/>
  <c r="C321" i="138"/>
  <c r="B321" i="138"/>
  <c r="A321" i="138"/>
  <c r="Q320" i="138"/>
  <c r="O320" i="138"/>
  <c r="N320" i="138"/>
  <c r="L320" i="138"/>
  <c r="K320" i="138"/>
  <c r="I320" i="138"/>
  <c r="H320" i="138"/>
  <c r="F320" i="138"/>
  <c r="E320" i="138"/>
  <c r="C320" i="138"/>
  <c r="B320" i="138"/>
  <c r="A320" i="138"/>
  <c r="Q319" i="138"/>
  <c r="O319" i="138"/>
  <c r="N319" i="138"/>
  <c r="L319" i="138"/>
  <c r="K319" i="138"/>
  <c r="I319" i="138"/>
  <c r="H319" i="138"/>
  <c r="F319" i="138"/>
  <c r="E319" i="138"/>
  <c r="C319" i="138"/>
  <c r="B319" i="138"/>
  <c r="A319" i="138"/>
  <c r="Q318" i="138"/>
  <c r="O318" i="138"/>
  <c r="N318" i="138"/>
  <c r="L318" i="138"/>
  <c r="K318" i="138"/>
  <c r="I318" i="138"/>
  <c r="H318" i="138"/>
  <c r="F318" i="138"/>
  <c r="E318" i="138"/>
  <c r="C318" i="138"/>
  <c r="B318" i="138"/>
  <c r="A318" i="138"/>
  <c r="Q317" i="138"/>
  <c r="O317" i="138"/>
  <c r="N317" i="138"/>
  <c r="L317" i="138"/>
  <c r="K317" i="138"/>
  <c r="I317" i="138"/>
  <c r="H317" i="138"/>
  <c r="F317" i="138"/>
  <c r="E317" i="138"/>
  <c r="C317" i="138"/>
  <c r="B317" i="138"/>
  <c r="A317" i="138"/>
  <c r="Q316" i="138"/>
  <c r="O316" i="138"/>
  <c r="N316" i="138"/>
  <c r="L316" i="138"/>
  <c r="K316" i="138"/>
  <c r="I316" i="138"/>
  <c r="H316" i="138"/>
  <c r="F316" i="138"/>
  <c r="E316" i="138"/>
  <c r="C316" i="138"/>
  <c r="B316" i="138"/>
  <c r="A316" i="138"/>
  <c r="Q315" i="138"/>
  <c r="O315" i="138"/>
  <c r="N315" i="138"/>
  <c r="L315" i="138"/>
  <c r="K315" i="138"/>
  <c r="I315" i="138"/>
  <c r="H315" i="138"/>
  <c r="F315" i="138"/>
  <c r="E315" i="138"/>
  <c r="C315" i="138"/>
  <c r="B315" i="138"/>
  <c r="A315" i="138"/>
  <c r="Q314" i="138"/>
  <c r="O314" i="138"/>
  <c r="N314" i="138"/>
  <c r="L314" i="138"/>
  <c r="K314" i="138"/>
  <c r="I314" i="138"/>
  <c r="H314" i="138"/>
  <c r="F314" i="138"/>
  <c r="E314" i="138"/>
  <c r="C314" i="138"/>
  <c r="B314" i="138"/>
  <c r="A314" i="138"/>
  <c r="Q313" i="138"/>
  <c r="O313" i="138"/>
  <c r="N313" i="138"/>
  <c r="L313" i="138"/>
  <c r="K313" i="138"/>
  <c r="I313" i="138"/>
  <c r="H313" i="138"/>
  <c r="F313" i="138"/>
  <c r="E313" i="138"/>
  <c r="C313" i="138"/>
  <c r="B313" i="138"/>
  <c r="A313" i="138"/>
  <c r="Q308" i="138"/>
  <c r="O308" i="138"/>
  <c r="N308" i="138"/>
  <c r="L308" i="138"/>
  <c r="K308" i="138"/>
  <c r="I308" i="138"/>
  <c r="H308" i="138"/>
  <c r="F308" i="138"/>
  <c r="E308" i="138"/>
  <c r="C308" i="138"/>
  <c r="B308" i="138"/>
  <c r="A308" i="138"/>
  <c r="Q307" i="138"/>
  <c r="O307" i="138"/>
  <c r="N307" i="138"/>
  <c r="L307" i="138"/>
  <c r="K307" i="138"/>
  <c r="I307" i="138"/>
  <c r="H307" i="138"/>
  <c r="F307" i="138"/>
  <c r="E307" i="138"/>
  <c r="C307" i="138"/>
  <c r="B307" i="138"/>
  <c r="A307" i="138"/>
  <c r="Q306" i="138"/>
  <c r="O306" i="138"/>
  <c r="N306" i="138"/>
  <c r="L306" i="138"/>
  <c r="K306" i="138"/>
  <c r="I306" i="138"/>
  <c r="H306" i="138"/>
  <c r="F306" i="138"/>
  <c r="E306" i="138"/>
  <c r="C306" i="138"/>
  <c r="B306" i="138"/>
  <c r="A306" i="138"/>
  <c r="Q305" i="138"/>
  <c r="O305" i="138"/>
  <c r="N305" i="138"/>
  <c r="L305" i="138"/>
  <c r="K305" i="138"/>
  <c r="I305" i="138"/>
  <c r="H305" i="138"/>
  <c r="F305" i="138"/>
  <c r="E305" i="138"/>
  <c r="C305" i="138"/>
  <c r="B305" i="138"/>
  <c r="A305" i="138"/>
  <c r="Q304" i="138"/>
  <c r="O304" i="138"/>
  <c r="N304" i="138"/>
  <c r="L304" i="138"/>
  <c r="K304" i="138"/>
  <c r="I304" i="138"/>
  <c r="H304" i="138"/>
  <c r="F304" i="138"/>
  <c r="E304" i="138"/>
  <c r="C304" i="138"/>
  <c r="B304" i="138"/>
  <c r="A304" i="138"/>
  <c r="Q303" i="138"/>
  <c r="O303" i="138"/>
  <c r="N303" i="138"/>
  <c r="L303" i="138"/>
  <c r="K303" i="138"/>
  <c r="I303" i="138"/>
  <c r="H303" i="138"/>
  <c r="F303" i="138"/>
  <c r="E303" i="138"/>
  <c r="C303" i="138"/>
  <c r="B303" i="138"/>
  <c r="A303" i="138"/>
  <c r="Q302" i="138"/>
  <c r="O302" i="138"/>
  <c r="N302" i="138"/>
  <c r="L302" i="138"/>
  <c r="K302" i="138"/>
  <c r="I302" i="138"/>
  <c r="H302" i="138"/>
  <c r="F302" i="138"/>
  <c r="E302" i="138"/>
  <c r="C302" i="138"/>
  <c r="B302" i="138"/>
  <c r="A302" i="138"/>
  <c r="Q301" i="138"/>
  <c r="O301" i="138"/>
  <c r="N301" i="138"/>
  <c r="L301" i="138"/>
  <c r="K301" i="138"/>
  <c r="I301" i="138"/>
  <c r="H301" i="138"/>
  <c r="F301" i="138"/>
  <c r="E301" i="138"/>
  <c r="C301" i="138"/>
  <c r="B301" i="138"/>
  <c r="A301" i="138"/>
  <c r="Q300" i="138"/>
  <c r="O300" i="138"/>
  <c r="N300" i="138"/>
  <c r="L300" i="138"/>
  <c r="K300" i="138"/>
  <c r="I300" i="138"/>
  <c r="H300" i="138"/>
  <c r="F300" i="138"/>
  <c r="E300" i="138"/>
  <c r="C300" i="138"/>
  <c r="B300" i="138"/>
  <c r="A300" i="138"/>
  <c r="Q299" i="138"/>
  <c r="O299" i="138"/>
  <c r="N299" i="138"/>
  <c r="L299" i="138"/>
  <c r="K299" i="138"/>
  <c r="I299" i="138"/>
  <c r="H299" i="138"/>
  <c r="F299" i="138"/>
  <c r="E299" i="138"/>
  <c r="C299" i="138"/>
  <c r="B299" i="138"/>
  <c r="A299" i="138"/>
  <c r="Q298" i="138"/>
  <c r="O298" i="138"/>
  <c r="N298" i="138"/>
  <c r="L298" i="138"/>
  <c r="K298" i="138"/>
  <c r="I298" i="138"/>
  <c r="H298" i="138"/>
  <c r="F298" i="138"/>
  <c r="E298" i="138"/>
  <c r="C298" i="138"/>
  <c r="B298" i="138"/>
  <c r="A298" i="138"/>
  <c r="Q297" i="138"/>
  <c r="O297" i="138"/>
  <c r="N297" i="138"/>
  <c r="L297" i="138"/>
  <c r="K297" i="138"/>
  <c r="I297" i="138"/>
  <c r="H297" i="138"/>
  <c r="F297" i="138"/>
  <c r="E297" i="138"/>
  <c r="C297" i="138"/>
  <c r="B297" i="138"/>
  <c r="A297" i="138"/>
  <c r="Q296" i="138"/>
  <c r="O296" i="138"/>
  <c r="N296" i="138"/>
  <c r="L296" i="138"/>
  <c r="K296" i="138"/>
  <c r="I296" i="138"/>
  <c r="H296" i="138"/>
  <c r="F296" i="138"/>
  <c r="E296" i="138"/>
  <c r="C296" i="138"/>
  <c r="B296" i="138"/>
  <c r="A296" i="138"/>
  <c r="Q295" i="138"/>
  <c r="O295" i="138"/>
  <c r="N295" i="138"/>
  <c r="L295" i="138"/>
  <c r="K295" i="138"/>
  <c r="I295" i="138"/>
  <c r="H295" i="138"/>
  <c r="F295" i="138"/>
  <c r="E295" i="138"/>
  <c r="C295" i="138"/>
  <c r="B295" i="138"/>
  <c r="A295" i="138"/>
  <c r="Q294" i="138"/>
  <c r="O294" i="138"/>
  <c r="N294" i="138"/>
  <c r="L294" i="138"/>
  <c r="K294" i="138"/>
  <c r="I294" i="138"/>
  <c r="H294" i="138"/>
  <c r="F294" i="138"/>
  <c r="E294" i="138"/>
  <c r="C294" i="138"/>
  <c r="B294" i="138"/>
  <c r="A294" i="138"/>
  <c r="Q293" i="138"/>
  <c r="O293" i="138"/>
  <c r="N293" i="138"/>
  <c r="L293" i="138"/>
  <c r="K293" i="138"/>
  <c r="I293" i="138"/>
  <c r="H293" i="138"/>
  <c r="F293" i="138"/>
  <c r="E293" i="138"/>
  <c r="C293" i="138"/>
  <c r="B293" i="138"/>
  <c r="A293" i="138"/>
  <c r="Q292" i="138"/>
  <c r="O292" i="138"/>
  <c r="N292" i="138"/>
  <c r="L292" i="138"/>
  <c r="K292" i="138"/>
  <c r="I292" i="138"/>
  <c r="H292" i="138"/>
  <c r="F292" i="138"/>
  <c r="E292" i="138"/>
  <c r="C292" i="138"/>
  <c r="B292" i="138"/>
  <c r="A292" i="138"/>
  <c r="Q291" i="138"/>
  <c r="O291" i="138"/>
  <c r="N291" i="138"/>
  <c r="L291" i="138"/>
  <c r="K291" i="138"/>
  <c r="I291" i="138"/>
  <c r="H291" i="138"/>
  <c r="F291" i="138"/>
  <c r="E291" i="138"/>
  <c r="C291" i="138"/>
  <c r="B291" i="138"/>
  <c r="A291" i="138"/>
  <c r="Q290" i="138"/>
  <c r="O290" i="138"/>
  <c r="N290" i="138"/>
  <c r="L290" i="138"/>
  <c r="K290" i="138"/>
  <c r="I290" i="138"/>
  <c r="H290" i="138"/>
  <c r="F290" i="138"/>
  <c r="E290" i="138"/>
  <c r="C290" i="138"/>
  <c r="B290" i="138"/>
  <c r="A290" i="138"/>
  <c r="Q289" i="138"/>
  <c r="O289" i="138"/>
  <c r="N289" i="138"/>
  <c r="L289" i="138"/>
  <c r="K289" i="138"/>
  <c r="I289" i="138"/>
  <c r="H289" i="138"/>
  <c r="F289" i="138"/>
  <c r="E289" i="138"/>
  <c r="C289" i="138"/>
  <c r="B289" i="138"/>
  <c r="A289" i="138"/>
  <c r="Q288" i="138"/>
  <c r="O288" i="138"/>
  <c r="N288" i="138"/>
  <c r="L288" i="138"/>
  <c r="K288" i="138"/>
  <c r="I288" i="138"/>
  <c r="H288" i="138"/>
  <c r="F288" i="138"/>
  <c r="E288" i="138"/>
  <c r="C288" i="138"/>
  <c r="B288" i="138"/>
  <c r="A288" i="138"/>
  <c r="Q287" i="138"/>
  <c r="O287" i="138"/>
  <c r="N287" i="138"/>
  <c r="L287" i="138"/>
  <c r="K287" i="138"/>
  <c r="I287" i="138"/>
  <c r="H287" i="138"/>
  <c r="F287" i="138"/>
  <c r="E287" i="138"/>
  <c r="C287" i="138"/>
  <c r="B287" i="138"/>
  <c r="A287" i="138"/>
  <c r="Q286" i="138"/>
  <c r="O286" i="138"/>
  <c r="N286" i="138"/>
  <c r="L286" i="138"/>
  <c r="K286" i="138"/>
  <c r="I286" i="138"/>
  <c r="H286" i="138"/>
  <c r="F286" i="138"/>
  <c r="E286" i="138"/>
  <c r="C286" i="138"/>
  <c r="B286" i="138"/>
  <c r="A286" i="138"/>
  <c r="Q285" i="138"/>
  <c r="O285" i="138"/>
  <c r="N285" i="138"/>
  <c r="L285" i="138"/>
  <c r="K285" i="138"/>
  <c r="I285" i="138"/>
  <c r="H285" i="138"/>
  <c r="F285" i="138"/>
  <c r="E285" i="138"/>
  <c r="C285" i="138"/>
  <c r="B285" i="138"/>
  <c r="A285" i="138"/>
  <c r="Q284" i="138"/>
  <c r="O284" i="138"/>
  <c r="N284" i="138"/>
  <c r="L284" i="138"/>
  <c r="K284" i="138"/>
  <c r="I284" i="138"/>
  <c r="H284" i="138"/>
  <c r="F284" i="138"/>
  <c r="E284" i="138"/>
  <c r="C284" i="138"/>
  <c r="B284" i="138"/>
  <c r="A284" i="138"/>
  <c r="Q283" i="138"/>
  <c r="O283" i="138"/>
  <c r="N283" i="138"/>
  <c r="L283" i="138"/>
  <c r="K283" i="138"/>
  <c r="I283" i="138"/>
  <c r="H283" i="138"/>
  <c r="F283" i="138"/>
  <c r="E283" i="138"/>
  <c r="C283" i="138"/>
  <c r="B283" i="138"/>
  <c r="A283" i="138"/>
  <c r="Q282" i="138"/>
  <c r="O282" i="138"/>
  <c r="N282" i="138"/>
  <c r="L282" i="138"/>
  <c r="K282" i="138"/>
  <c r="I282" i="138"/>
  <c r="H282" i="138"/>
  <c r="F282" i="138"/>
  <c r="E282" i="138"/>
  <c r="C282" i="138"/>
  <c r="B282" i="138"/>
  <c r="A282" i="138"/>
  <c r="Q281" i="138"/>
  <c r="O281" i="138"/>
  <c r="N281" i="138"/>
  <c r="L281" i="138"/>
  <c r="K281" i="138"/>
  <c r="I281" i="138"/>
  <c r="H281" i="138"/>
  <c r="F281" i="138"/>
  <c r="E281" i="138"/>
  <c r="C281" i="138"/>
  <c r="B281" i="138"/>
  <c r="A281" i="138"/>
  <c r="Q280" i="138"/>
  <c r="O280" i="138"/>
  <c r="N280" i="138"/>
  <c r="L280" i="138"/>
  <c r="K280" i="138"/>
  <c r="I280" i="138"/>
  <c r="H280" i="138"/>
  <c r="F280" i="138"/>
  <c r="E280" i="138"/>
  <c r="C280" i="138"/>
  <c r="B280" i="138"/>
  <c r="A280" i="138"/>
  <c r="Q279" i="138"/>
  <c r="O279" i="138"/>
  <c r="N279" i="138"/>
  <c r="L279" i="138"/>
  <c r="K279" i="138"/>
  <c r="I279" i="138"/>
  <c r="H279" i="138"/>
  <c r="F279" i="138"/>
  <c r="E279" i="138"/>
  <c r="C279" i="138"/>
  <c r="B279" i="138"/>
  <c r="A279" i="138"/>
  <c r="Q278" i="138"/>
  <c r="O278" i="138"/>
  <c r="N278" i="138"/>
  <c r="L278" i="138"/>
  <c r="K278" i="138"/>
  <c r="I278" i="138"/>
  <c r="H278" i="138"/>
  <c r="F278" i="138"/>
  <c r="E278" i="138"/>
  <c r="C278" i="138"/>
  <c r="B278" i="138"/>
  <c r="A278" i="138"/>
  <c r="Q277" i="138"/>
  <c r="O277" i="138"/>
  <c r="N277" i="138"/>
  <c r="L277" i="138"/>
  <c r="K277" i="138"/>
  <c r="I277" i="138"/>
  <c r="H277" i="138"/>
  <c r="F277" i="138"/>
  <c r="E277" i="138"/>
  <c r="C277" i="138"/>
  <c r="B277" i="138"/>
  <c r="A277" i="138"/>
  <c r="Q276" i="138"/>
  <c r="O276" i="138"/>
  <c r="N276" i="138"/>
  <c r="L276" i="138"/>
  <c r="K276" i="138"/>
  <c r="I276" i="138"/>
  <c r="H276" i="138"/>
  <c r="F276" i="138"/>
  <c r="E276" i="138"/>
  <c r="C276" i="138"/>
  <c r="B276" i="138"/>
  <c r="A276" i="138"/>
  <c r="Q275" i="138"/>
  <c r="O275" i="138"/>
  <c r="N275" i="138"/>
  <c r="L275" i="138"/>
  <c r="K275" i="138"/>
  <c r="I275" i="138"/>
  <c r="H275" i="138"/>
  <c r="F275" i="138"/>
  <c r="E275" i="138"/>
  <c r="C275" i="138"/>
  <c r="B275" i="138"/>
  <c r="A275" i="138"/>
  <c r="Q274" i="138"/>
  <c r="O274" i="138"/>
  <c r="N274" i="138"/>
  <c r="L274" i="138"/>
  <c r="K274" i="138"/>
  <c r="I274" i="138"/>
  <c r="H274" i="138"/>
  <c r="F274" i="138"/>
  <c r="E274" i="138"/>
  <c r="C274" i="138"/>
  <c r="B274" i="138"/>
  <c r="A274" i="138"/>
  <c r="Q273" i="138"/>
  <c r="O273" i="138"/>
  <c r="N273" i="138"/>
  <c r="L273" i="138"/>
  <c r="K273" i="138"/>
  <c r="I273" i="138"/>
  <c r="H273" i="138"/>
  <c r="F273" i="138"/>
  <c r="E273" i="138"/>
  <c r="C273" i="138"/>
  <c r="B273" i="138"/>
  <c r="A273" i="138"/>
  <c r="Q272" i="138"/>
  <c r="O272" i="138"/>
  <c r="N272" i="138"/>
  <c r="L272" i="138"/>
  <c r="K272" i="138"/>
  <c r="I272" i="138"/>
  <c r="H272" i="138"/>
  <c r="F272" i="138"/>
  <c r="E272" i="138"/>
  <c r="C272" i="138"/>
  <c r="B272" i="138"/>
  <c r="A272" i="138"/>
  <c r="Q271" i="138"/>
  <c r="O271" i="138"/>
  <c r="N271" i="138"/>
  <c r="L271" i="138"/>
  <c r="K271" i="138"/>
  <c r="I271" i="138"/>
  <c r="H271" i="138"/>
  <c r="F271" i="138"/>
  <c r="E271" i="138"/>
  <c r="C271" i="138"/>
  <c r="B271" i="138"/>
  <c r="A271" i="138"/>
  <c r="Q270" i="138"/>
  <c r="O270" i="138"/>
  <c r="N270" i="138"/>
  <c r="L270" i="138"/>
  <c r="K270" i="138"/>
  <c r="I270" i="138"/>
  <c r="H270" i="138"/>
  <c r="F270" i="138"/>
  <c r="E270" i="138"/>
  <c r="C270" i="138"/>
  <c r="B270" i="138"/>
  <c r="A270" i="138"/>
  <c r="Q269" i="138"/>
  <c r="O269" i="138"/>
  <c r="N269" i="138"/>
  <c r="L269" i="138"/>
  <c r="K269" i="138"/>
  <c r="I269" i="138"/>
  <c r="H269" i="138"/>
  <c r="F269" i="138"/>
  <c r="E269" i="138"/>
  <c r="C269" i="138"/>
  <c r="B269" i="138"/>
  <c r="A269" i="138"/>
  <c r="Q264" i="138"/>
  <c r="O264" i="138"/>
  <c r="N264" i="138"/>
  <c r="L264" i="138"/>
  <c r="K264" i="138"/>
  <c r="I264" i="138"/>
  <c r="H264" i="138"/>
  <c r="F264" i="138"/>
  <c r="E264" i="138"/>
  <c r="C264" i="138"/>
  <c r="B264" i="138"/>
  <c r="A264" i="138"/>
  <c r="Q263" i="138"/>
  <c r="O263" i="138"/>
  <c r="N263" i="138"/>
  <c r="L263" i="138"/>
  <c r="K263" i="138"/>
  <c r="I263" i="138"/>
  <c r="H263" i="138"/>
  <c r="F263" i="138"/>
  <c r="E263" i="138"/>
  <c r="C263" i="138"/>
  <c r="B263" i="138"/>
  <c r="A263" i="138"/>
  <c r="Q262" i="138"/>
  <c r="O262" i="138"/>
  <c r="N262" i="138"/>
  <c r="L262" i="138"/>
  <c r="K262" i="138"/>
  <c r="I262" i="138"/>
  <c r="H262" i="138"/>
  <c r="F262" i="138"/>
  <c r="E262" i="138"/>
  <c r="C262" i="138"/>
  <c r="B262" i="138"/>
  <c r="A262" i="138"/>
  <c r="Q261" i="138"/>
  <c r="O261" i="138"/>
  <c r="N261" i="138"/>
  <c r="L261" i="138"/>
  <c r="K261" i="138"/>
  <c r="I261" i="138"/>
  <c r="H261" i="138"/>
  <c r="F261" i="138"/>
  <c r="E261" i="138"/>
  <c r="C261" i="138"/>
  <c r="B261" i="138"/>
  <c r="A261" i="138"/>
  <c r="Q260" i="138"/>
  <c r="O260" i="138"/>
  <c r="N260" i="138"/>
  <c r="L260" i="138"/>
  <c r="K260" i="138"/>
  <c r="I260" i="138"/>
  <c r="H260" i="138"/>
  <c r="F260" i="138"/>
  <c r="E260" i="138"/>
  <c r="C260" i="138"/>
  <c r="B260" i="138"/>
  <c r="A260" i="138"/>
  <c r="Q259" i="138"/>
  <c r="O259" i="138"/>
  <c r="N259" i="138"/>
  <c r="L259" i="138"/>
  <c r="K259" i="138"/>
  <c r="I259" i="138"/>
  <c r="H259" i="138"/>
  <c r="F259" i="138"/>
  <c r="E259" i="138"/>
  <c r="C259" i="138"/>
  <c r="B259" i="138"/>
  <c r="A259" i="138"/>
  <c r="Q258" i="138"/>
  <c r="O258" i="138"/>
  <c r="N258" i="138"/>
  <c r="L258" i="138"/>
  <c r="K258" i="138"/>
  <c r="I258" i="138"/>
  <c r="H258" i="138"/>
  <c r="F258" i="138"/>
  <c r="E258" i="138"/>
  <c r="C258" i="138"/>
  <c r="B258" i="138"/>
  <c r="A258" i="138"/>
  <c r="Q257" i="138"/>
  <c r="O257" i="138"/>
  <c r="N257" i="138"/>
  <c r="L257" i="138"/>
  <c r="K257" i="138"/>
  <c r="I257" i="138"/>
  <c r="H257" i="138"/>
  <c r="F257" i="138"/>
  <c r="E257" i="138"/>
  <c r="C257" i="138"/>
  <c r="B257" i="138"/>
  <c r="A257" i="138"/>
  <c r="Q256" i="138"/>
  <c r="O256" i="138"/>
  <c r="N256" i="138"/>
  <c r="L256" i="138"/>
  <c r="K256" i="138"/>
  <c r="I256" i="138"/>
  <c r="H256" i="138"/>
  <c r="F256" i="138"/>
  <c r="E256" i="138"/>
  <c r="C256" i="138"/>
  <c r="B256" i="138"/>
  <c r="A256" i="138"/>
  <c r="Q255" i="138"/>
  <c r="O255" i="138"/>
  <c r="N255" i="138"/>
  <c r="L255" i="138"/>
  <c r="K255" i="138"/>
  <c r="I255" i="138"/>
  <c r="H255" i="138"/>
  <c r="F255" i="138"/>
  <c r="E255" i="138"/>
  <c r="C255" i="138"/>
  <c r="B255" i="138"/>
  <c r="A255" i="138"/>
  <c r="Q254" i="138"/>
  <c r="O254" i="138"/>
  <c r="N254" i="138"/>
  <c r="L254" i="138"/>
  <c r="K254" i="138"/>
  <c r="I254" i="138"/>
  <c r="H254" i="138"/>
  <c r="F254" i="138"/>
  <c r="E254" i="138"/>
  <c r="C254" i="138"/>
  <c r="B254" i="138"/>
  <c r="A254" i="138"/>
  <c r="Q253" i="138"/>
  <c r="O253" i="138"/>
  <c r="N253" i="138"/>
  <c r="L253" i="138"/>
  <c r="K253" i="138"/>
  <c r="I253" i="138"/>
  <c r="H253" i="138"/>
  <c r="F253" i="138"/>
  <c r="E253" i="138"/>
  <c r="C253" i="138"/>
  <c r="B253" i="138"/>
  <c r="A253" i="138"/>
  <c r="Q252" i="138"/>
  <c r="O252" i="138"/>
  <c r="N252" i="138"/>
  <c r="L252" i="138"/>
  <c r="K252" i="138"/>
  <c r="I252" i="138"/>
  <c r="H252" i="138"/>
  <c r="F252" i="138"/>
  <c r="E252" i="138"/>
  <c r="C252" i="138"/>
  <c r="B252" i="138"/>
  <c r="A252" i="138"/>
  <c r="Q251" i="138"/>
  <c r="O251" i="138"/>
  <c r="N251" i="138"/>
  <c r="L251" i="138"/>
  <c r="K251" i="138"/>
  <c r="I251" i="138"/>
  <c r="H251" i="138"/>
  <c r="F251" i="138"/>
  <c r="E251" i="138"/>
  <c r="C251" i="138"/>
  <c r="B251" i="138"/>
  <c r="A251" i="138"/>
  <c r="Q250" i="138"/>
  <c r="O250" i="138"/>
  <c r="N250" i="138"/>
  <c r="L250" i="138"/>
  <c r="K250" i="138"/>
  <c r="I250" i="138"/>
  <c r="H250" i="138"/>
  <c r="F250" i="138"/>
  <c r="E250" i="138"/>
  <c r="C250" i="138"/>
  <c r="B250" i="138"/>
  <c r="A250" i="138"/>
  <c r="Q249" i="138"/>
  <c r="O249" i="138"/>
  <c r="N249" i="138"/>
  <c r="L249" i="138"/>
  <c r="K249" i="138"/>
  <c r="I249" i="138"/>
  <c r="H249" i="138"/>
  <c r="F249" i="138"/>
  <c r="E249" i="138"/>
  <c r="C249" i="138"/>
  <c r="B249" i="138"/>
  <c r="A249" i="138"/>
  <c r="Q248" i="138"/>
  <c r="O248" i="138"/>
  <c r="N248" i="138"/>
  <c r="L248" i="138"/>
  <c r="K248" i="138"/>
  <c r="I248" i="138"/>
  <c r="H248" i="138"/>
  <c r="F248" i="138"/>
  <c r="E248" i="138"/>
  <c r="C248" i="138"/>
  <c r="B248" i="138"/>
  <c r="A248" i="138"/>
  <c r="Q247" i="138"/>
  <c r="O247" i="138"/>
  <c r="N247" i="138"/>
  <c r="L247" i="138"/>
  <c r="K247" i="138"/>
  <c r="I247" i="138"/>
  <c r="H247" i="138"/>
  <c r="F247" i="138"/>
  <c r="E247" i="138"/>
  <c r="C247" i="138"/>
  <c r="B247" i="138"/>
  <c r="A247" i="138"/>
  <c r="Q246" i="138"/>
  <c r="O246" i="138"/>
  <c r="N246" i="138"/>
  <c r="L246" i="138"/>
  <c r="K246" i="138"/>
  <c r="I246" i="138"/>
  <c r="H246" i="138"/>
  <c r="F246" i="138"/>
  <c r="E246" i="138"/>
  <c r="C246" i="138"/>
  <c r="B246" i="138"/>
  <c r="A246" i="138"/>
  <c r="Q245" i="138"/>
  <c r="O245" i="138"/>
  <c r="N245" i="138"/>
  <c r="L245" i="138"/>
  <c r="K245" i="138"/>
  <c r="I245" i="138"/>
  <c r="H245" i="138"/>
  <c r="F245" i="138"/>
  <c r="E245" i="138"/>
  <c r="C245" i="138"/>
  <c r="B245" i="138"/>
  <c r="A245" i="138"/>
  <c r="Q244" i="138"/>
  <c r="O244" i="138"/>
  <c r="N244" i="138"/>
  <c r="L244" i="138"/>
  <c r="K244" i="138"/>
  <c r="I244" i="138"/>
  <c r="H244" i="138"/>
  <c r="F244" i="138"/>
  <c r="E244" i="138"/>
  <c r="C244" i="138"/>
  <c r="B244" i="138"/>
  <c r="A244" i="138"/>
  <c r="Q243" i="138"/>
  <c r="O243" i="138"/>
  <c r="N243" i="138"/>
  <c r="L243" i="138"/>
  <c r="K243" i="138"/>
  <c r="I243" i="138"/>
  <c r="H243" i="138"/>
  <c r="F243" i="138"/>
  <c r="E243" i="138"/>
  <c r="C243" i="138"/>
  <c r="B243" i="138"/>
  <c r="A243" i="138"/>
  <c r="Q242" i="138"/>
  <c r="O242" i="138"/>
  <c r="N242" i="138"/>
  <c r="L242" i="138"/>
  <c r="K242" i="138"/>
  <c r="I242" i="138"/>
  <c r="H242" i="138"/>
  <c r="F242" i="138"/>
  <c r="E242" i="138"/>
  <c r="C242" i="138"/>
  <c r="B242" i="138"/>
  <c r="A242" i="138"/>
  <c r="Q241" i="138"/>
  <c r="O241" i="138"/>
  <c r="N241" i="138"/>
  <c r="L241" i="138"/>
  <c r="K241" i="138"/>
  <c r="I241" i="138"/>
  <c r="H241" i="138"/>
  <c r="F241" i="138"/>
  <c r="E241" i="138"/>
  <c r="C241" i="138"/>
  <c r="B241" i="138"/>
  <c r="A241" i="138"/>
  <c r="Q240" i="138"/>
  <c r="O240" i="138"/>
  <c r="N240" i="138"/>
  <c r="L240" i="138"/>
  <c r="K240" i="138"/>
  <c r="I240" i="138"/>
  <c r="H240" i="138"/>
  <c r="F240" i="138"/>
  <c r="E240" i="138"/>
  <c r="C240" i="138"/>
  <c r="B240" i="138"/>
  <c r="A240" i="138"/>
  <c r="Q239" i="138"/>
  <c r="O239" i="138"/>
  <c r="N239" i="138"/>
  <c r="L239" i="138"/>
  <c r="K239" i="138"/>
  <c r="I239" i="138"/>
  <c r="H239" i="138"/>
  <c r="F239" i="138"/>
  <c r="E239" i="138"/>
  <c r="C239" i="138"/>
  <c r="B239" i="138"/>
  <c r="A239" i="138"/>
  <c r="Q238" i="138"/>
  <c r="O238" i="138"/>
  <c r="N238" i="138"/>
  <c r="L238" i="138"/>
  <c r="K238" i="138"/>
  <c r="I238" i="138"/>
  <c r="H238" i="138"/>
  <c r="F238" i="138"/>
  <c r="E238" i="138"/>
  <c r="C238" i="138"/>
  <c r="B238" i="138"/>
  <c r="A238" i="138"/>
  <c r="Q237" i="138"/>
  <c r="O237" i="138"/>
  <c r="N237" i="138"/>
  <c r="L237" i="138"/>
  <c r="K237" i="138"/>
  <c r="I237" i="138"/>
  <c r="H237" i="138"/>
  <c r="F237" i="138"/>
  <c r="E237" i="138"/>
  <c r="C237" i="138"/>
  <c r="B237" i="138"/>
  <c r="A237" i="138"/>
  <c r="Q236" i="138"/>
  <c r="O236" i="138"/>
  <c r="N236" i="138"/>
  <c r="L236" i="138"/>
  <c r="K236" i="138"/>
  <c r="I236" i="138"/>
  <c r="H236" i="138"/>
  <c r="F236" i="138"/>
  <c r="E236" i="138"/>
  <c r="C236" i="138"/>
  <c r="B236" i="138"/>
  <c r="A236" i="138"/>
  <c r="Q235" i="138"/>
  <c r="O235" i="138"/>
  <c r="N235" i="138"/>
  <c r="L235" i="138"/>
  <c r="K235" i="138"/>
  <c r="I235" i="138"/>
  <c r="H235" i="138"/>
  <c r="F235" i="138"/>
  <c r="E235" i="138"/>
  <c r="C235" i="138"/>
  <c r="B235" i="138"/>
  <c r="A235" i="138"/>
  <c r="Q234" i="138"/>
  <c r="O234" i="138"/>
  <c r="N234" i="138"/>
  <c r="L234" i="138"/>
  <c r="K234" i="138"/>
  <c r="I234" i="138"/>
  <c r="H234" i="138"/>
  <c r="F234" i="138"/>
  <c r="E234" i="138"/>
  <c r="C234" i="138"/>
  <c r="B234" i="138"/>
  <c r="A234" i="138"/>
  <c r="Q233" i="138"/>
  <c r="O233" i="138"/>
  <c r="N233" i="138"/>
  <c r="L233" i="138"/>
  <c r="K233" i="138"/>
  <c r="I233" i="138"/>
  <c r="H233" i="138"/>
  <c r="F233" i="138"/>
  <c r="E233" i="138"/>
  <c r="C233" i="138"/>
  <c r="B233" i="138"/>
  <c r="A233" i="138"/>
  <c r="Q232" i="138"/>
  <c r="O232" i="138"/>
  <c r="N232" i="138"/>
  <c r="L232" i="138"/>
  <c r="K232" i="138"/>
  <c r="I232" i="138"/>
  <c r="H232" i="138"/>
  <c r="F232" i="138"/>
  <c r="E232" i="138"/>
  <c r="C232" i="138"/>
  <c r="B232" i="138"/>
  <c r="A232" i="138"/>
  <c r="Q231" i="138"/>
  <c r="O231" i="138"/>
  <c r="N231" i="138"/>
  <c r="L231" i="138"/>
  <c r="K231" i="138"/>
  <c r="I231" i="138"/>
  <c r="H231" i="138"/>
  <c r="F231" i="138"/>
  <c r="E231" i="138"/>
  <c r="C231" i="138"/>
  <c r="B231" i="138"/>
  <c r="A231" i="138"/>
  <c r="Q230" i="138"/>
  <c r="O230" i="138"/>
  <c r="N230" i="138"/>
  <c r="L230" i="138"/>
  <c r="K230" i="138"/>
  <c r="I230" i="138"/>
  <c r="H230" i="138"/>
  <c r="F230" i="138"/>
  <c r="E230" i="138"/>
  <c r="C230" i="138"/>
  <c r="B230" i="138"/>
  <c r="A230" i="138"/>
  <c r="Q229" i="138"/>
  <c r="O229" i="138"/>
  <c r="N229" i="138"/>
  <c r="L229" i="138"/>
  <c r="K229" i="138"/>
  <c r="I229" i="138"/>
  <c r="H229" i="138"/>
  <c r="F229" i="138"/>
  <c r="E229" i="138"/>
  <c r="C229" i="138"/>
  <c r="B229" i="138"/>
  <c r="A229" i="138"/>
  <c r="Q228" i="138"/>
  <c r="O228" i="138"/>
  <c r="N228" i="138"/>
  <c r="L228" i="138"/>
  <c r="K228" i="138"/>
  <c r="I228" i="138"/>
  <c r="H228" i="138"/>
  <c r="F228" i="138"/>
  <c r="E228" i="138"/>
  <c r="C228" i="138"/>
  <c r="B228" i="138"/>
  <c r="A228" i="138"/>
  <c r="Q227" i="138"/>
  <c r="O227" i="138"/>
  <c r="N227" i="138"/>
  <c r="L227" i="138"/>
  <c r="K227" i="138"/>
  <c r="I227" i="138"/>
  <c r="H227" i="138"/>
  <c r="F227" i="138"/>
  <c r="E227" i="138"/>
  <c r="C227" i="138"/>
  <c r="B227" i="138"/>
  <c r="A227" i="138"/>
  <c r="Q226" i="138"/>
  <c r="O226" i="138"/>
  <c r="N226" i="138"/>
  <c r="L226" i="138"/>
  <c r="K226" i="138"/>
  <c r="I226" i="138"/>
  <c r="H226" i="138"/>
  <c r="F226" i="138"/>
  <c r="E226" i="138"/>
  <c r="C226" i="138"/>
  <c r="B226" i="138"/>
  <c r="A226" i="138"/>
  <c r="Q225" i="138"/>
  <c r="O225" i="138"/>
  <c r="N225" i="138"/>
  <c r="L225" i="138"/>
  <c r="K225" i="138"/>
  <c r="I225" i="138"/>
  <c r="H225" i="138"/>
  <c r="F225" i="138"/>
  <c r="E225" i="138"/>
  <c r="C225" i="138"/>
  <c r="B225" i="138"/>
  <c r="A225" i="138"/>
  <c r="Q220" i="138"/>
  <c r="O220" i="138"/>
  <c r="N220" i="138"/>
  <c r="L220" i="138"/>
  <c r="K220" i="138"/>
  <c r="I220" i="138"/>
  <c r="H220" i="138"/>
  <c r="F220" i="138"/>
  <c r="E220" i="138"/>
  <c r="C220" i="138"/>
  <c r="B220" i="138"/>
  <c r="A220" i="138"/>
  <c r="Q219" i="138"/>
  <c r="O219" i="138"/>
  <c r="N219" i="138"/>
  <c r="L219" i="138"/>
  <c r="K219" i="138"/>
  <c r="I219" i="138"/>
  <c r="H219" i="138"/>
  <c r="F219" i="138"/>
  <c r="E219" i="138"/>
  <c r="C219" i="138"/>
  <c r="B219" i="138"/>
  <c r="A219" i="138"/>
  <c r="Q218" i="138"/>
  <c r="O218" i="138"/>
  <c r="N218" i="138"/>
  <c r="L218" i="138"/>
  <c r="K218" i="138"/>
  <c r="I218" i="138"/>
  <c r="H218" i="138"/>
  <c r="F218" i="138"/>
  <c r="E218" i="138"/>
  <c r="C218" i="138"/>
  <c r="B218" i="138"/>
  <c r="A218" i="138"/>
  <c r="Q217" i="138"/>
  <c r="O217" i="138"/>
  <c r="N217" i="138"/>
  <c r="L217" i="138"/>
  <c r="K217" i="138"/>
  <c r="I217" i="138"/>
  <c r="H217" i="138"/>
  <c r="F217" i="138"/>
  <c r="E217" i="138"/>
  <c r="C217" i="138"/>
  <c r="B217" i="138"/>
  <c r="A217" i="138"/>
  <c r="Q216" i="138"/>
  <c r="O216" i="138"/>
  <c r="N216" i="138"/>
  <c r="L216" i="138"/>
  <c r="K216" i="138"/>
  <c r="I216" i="138"/>
  <c r="H216" i="138"/>
  <c r="F216" i="138"/>
  <c r="E216" i="138"/>
  <c r="C216" i="138"/>
  <c r="B216" i="138"/>
  <c r="A216" i="138"/>
  <c r="Q215" i="138"/>
  <c r="O215" i="138"/>
  <c r="N215" i="138"/>
  <c r="L215" i="138"/>
  <c r="K215" i="138"/>
  <c r="I215" i="138"/>
  <c r="H215" i="138"/>
  <c r="F215" i="138"/>
  <c r="E215" i="138"/>
  <c r="C215" i="138"/>
  <c r="B215" i="138"/>
  <c r="A215" i="138"/>
  <c r="Q214" i="138"/>
  <c r="O214" i="138"/>
  <c r="N214" i="138"/>
  <c r="L214" i="138"/>
  <c r="K214" i="138"/>
  <c r="I214" i="138"/>
  <c r="H214" i="138"/>
  <c r="F214" i="138"/>
  <c r="E214" i="138"/>
  <c r="C214" i="138"/>
  <c r="B214" i="138"/>
  <c r="A214" i="138"/>
  <c r="Q213" i="138"/>
  <c r="O213" i="138"/>
  <c r="N213" i="138"/>
  <c r="L213" i="138"/>
  <c r="K213" i="138"/>
  <c r="I213" i="138"/>
  <c r="H213" i="138"/>
  <c r="F213" i="138"/>
  <c r="E213" i="138"/>
  <c r="C213" i="138"/>
  <c r="B213" i="138"/>
  <c r="A213" i="138"/>
  <c r="C212" i="138"/>
  <c r="B212" i="138"/>
  <c r="A212" i="138"/>
  <c r="C211" i="138"/>
  <c r="B211" i="138"/>
  <c r="A211" i="138"/>
  <c r="C210" i="138"/>
  <c r="B210" i="138"/>
  <c r="A210" i="138"/>
  <c r="C209" i="138"/>
  <c r="B209" i="138"/>
  <c r="A209" i="138"/>
  <c r="Q208" i="138"/>
  <c r="O208" i="138"/>
  <c r="N208" i="138"/>
  <c r="L208" i="138"/>
  <c r="K208" i="138"/>
  <c r="I208" i="138"/>
  <c r="H208" i="138"/>
  <c r="F208" i="138"/>
  <c r="E208" i="138"/>
  <c r="C208" i="138"/>
  <c r="B208" i="138"/>
  <c r="A208" i="138"/>
  <c r="Q207" i="138"/>
  <c r="O207" i="138"/>
  <c r="N207" i="138"/>
  <c r="L207" i="138"/>
  <c r="K207" i="138"/>
  <c r="I207" i="138"/>
  <c r="H207" i="138"/>
  <c r="F207" i="138"/>
  <c r="E207" i="138"/>
  <c r="C207" i="138"/>
  <c r="B207" i="138"/>
  <c r="A207" i="138"/>
  <c r="Q206" i="138"/>
  <c r="O206" i="138"/>
  <c r="N206" i="138"/>
  <c r="L206" i="138"/>
  <c r="K206" i="138"/>
  <c r="I206" i="138"/>
  <c r="H206" i="138"/>
  <c r="F206" i="138"/>
  <c r="E206" i="138"/>
  <c r="C206" i="138"/>
  <c r="B206" i="138"/>
  <c r="A206" i="138"/>
  <c r="Q205" i="138"/>
  <c r="O205" i="138"/>
  <c r="N205" i="138"/>
  <c r="L205" i="138"/>
  <c r="K205" i="138"/>
  <c r="I205" i="138"/>
  <c r="H205" i="138"/>
  <c r="F205" i="138"/>
  <c r="E205" i="138"/>
  <c r="C205" i="138"/>
  <c r="B205" i="138"/>
  <c r="A205" i="138"/>
  <c r="Q204" i="138"/>
  <c r="O204" i="138"/>
  <c r="N204" i="138"/>
  <c r="L204" i="138"/>
  <c r="K204" i="138"/>
  <c r="I204" i="138"/>
  <c r="H204" i="138"/>
  <c r="F204" i="138"/>
  <c r="E204" i="138"/>
  <c r="C204" i="138"/>
  <c r="B204" i="138"/>
  <c r="A204" i="138"/>
  <c r="Q203" i="138"/>
  <c r="O203" i="138"/>
  <c r="N203" i="138"/>
  <c r="L203" i="138"/>
  <c r="K203" i="138"/>
  <c r="I203" i="138"/>
  <c r="H203" i="138"/>
  <c r="F203" i="138"/>
  <c r="E203" i="138"/>
  <c r="C203" i="138"/>
  <c r="B203" i="138"/>
  <c r="A203" i="138"/>
  <c r="Q202" i="138"/>
  <c r="O202" i="138"/>
  <c r="N202" i="138"/>
  <c r="L202" i="138"/>
  <c r="K202" i="138"/>
  <c r="I202" i="138"/>
  <c r="H202" i="138"/>
  <c r="F202" i="138"/>
  <c r="E202" i="138"/>
  <c r="C202" i="138"/>
  <c r="B202" i="138"/>
  <c r="A202" i="138"/>
  <c r="Q201" i="138"/>
  <c r="O201" i="138"/>
  <c r="N201" i="138"/>
  <c r="L201" i="138"/>
  <c r="K201" i="138"/>
  <c r="I201" i="138"/>
  <c r="H201" i="138"/>
  <c r="F201" i="138"/>
  <c r="E201" i="138"/>
  <c r="C201" i="138"/>
  <c r="B201" i="138"/>
  <c r="A201" i="138"/>
  <c r="Q200" i="138"/>
  <c r="O200" i="138"/>
  <c r="N200" i="138"/>
  <c r="L200" i="138"/>
  <c r="K200" i="138"/>
  <c r="I200" i="138"/>
  <c r="H200" i="138"/>
  <c r="F200" i="138"/>
  <c r="E200" i="138"/>
  <c r="C200" i="138"/>
  <c r="B200" i="138"/>
  <c r="A200" i="138"/>
  <c r="Q199" i="138"/>
  <c r="O199" i="138"/>
  <c r="N199" i="138"/>
  <c r="L199" i="138"/>
  <c r="K199" i="138"/>
  <c r="I199" i="138"/>
  <c r="H199" i="138"/>
  <c r="F199" i="138"/>
  <c r="E199" i="138"/>
  <c r="C199" i="138"/>
  <c r="B199" i="138"/>
  <c r="A199" i="138"/>
  <c r="Q198" i="138"/>
  <c r="O198" i="138"/>
  <c r="N198" i="138"/>
  <c r="L198" i="138"/>
  <c r="K198" i="138"/>
  <c r="I198" i="138"/>
  <c r="H198" i="138"/>
  <c r="F198" i="138"/>
  <c r="E198" i="138"/>
  <c r="C198" i="138"/>
  <c r="B198" i="138"/>
  <c r="A198" i="138"/>
  <c r="Q197" i="138"/>
  <c r="O197" i="138"/>
  <c r="N197" i="138"/>
  <c r="L197" i="138"/>
  <c r="K197" i="138"/>
  <c r="I197" i="138"/>
  <c r="H197" i="138"/>
  <c r="F197" i="138"/>
  <c r="E197" i="138"/>
  <c r="C197" i="138"/>
  <c r="B197" i="138"/>
  <c r="A197" i="138"/>
  <c r="Q196" i="138"/>
  <c r="O196" i="138"/>
  <c r="N196" i="138"/>
  <c r="L196" i="138"/>
  <c r="K196" i="138"/>
  <c r="I196" i="138"/>
  <c r="H196" i="138"/>
  <c r="F196" i="138"/>
  <c r="E196" i="138"/>
  <c r="C196" i="138"/>
  <c r="B196" i="138"/>
  <c r="A196" i="138"/>
  <c r="Q195" i="138"/>
  <c r="O195" i="138"/>
  <c r="N195" i="138"/>
  <c r="L195" i="138"/>
  <c r="K195" i="138"/>
  <c r="I195" i="138"/>
  <c r="H195" i="138"/>
  <c r="F195" i="138"/>
  <c r="E195" i="138"/>
  <c r="C195" i="138"/>
  <c r="B195" i="138"/>
  <c r="A195" i="138"/>
  <c r="Q194" i="138"/>
  <c r="O194" i="138"/>
  <c r="N194" i="138"/>
  <c r="L194" i="138"/>
  <c r="K194" i="138"/>
  <c r="I194" i="138"/>
  <c r="H194" i="138"/>
  <c r="F194" i="138"/>
  <c r="E194" i="138"/>
  <c r="C194" i="138"/>
  <c r="B194" i="138"/>
  <c r="A194" i="138"/>
  <c r="Q193" i="138"/>
  <c r="O193" i="138"/>
  <c r="N193" i="138"/>
  <c r="L193" i="138"/>
  <c r="K193" i="138"/>
  <c r="I193" i="138"/>
  <c r="H193" i="138"/>
  <c r="F193" i="138"/>
  <c r="E193" i="138"/>
  <c r="C193" i="138"/>
  <c r="B193" i="138"/>
  <c r="A193" i="138"/>
  <c r="Q192" i="138"/>
  <c r="O192" i="138"/>
  <c r="N192" i="138"/>
  <c r="L192" i="138"/>
  <c r="K192" i="138"/>
  <c r="I192" i="138"/>
  <c r="H192" i="138"/>
  <c r="F192" i="138"/>
  <c r="E192" i="138"/>
  <c r="C192" i="138"/>
  <c r="B192" i="138"/>
  <c r="A192" i="138"/>
  <c r="Q191" i="138"/>
  <c r="O191" i="138"/>
  <c r="N191" i="138"/>
  <c r="L191" i="138"/>
  <c r="K191" i="138"/>
  <c r="I191" i="138"/>
  <c r="H191" i="138"/>
  <c r="F191" i="138"/>
  <c r="E191" i="138"/>
  <c r="C191" i="138"/>
  <c r="B191" i="138"/>
  <c r="A191" i="138"/>
  <c r="Q190" i="138"/>
  <c r="O190" i="138"/>
  <c r="N190" i="138"/>
  <c r="L190" i="138"/>
  <c r="K190" i="138"/>
  <c r="I190" i="138"/>
  <c r="H190" i="138"/>
  <c r="F190" i="138"/>
  <c r="E190" i="138"/>
  <c r="C190" i="138"/>
  <c r="B190" i="138"/>
  <c r="A190" i="138"/>
  <c r="Q189" i="138"/>
  <c r="O189" i="138"/>
  <c r="N189" i="138"/>
  <c r="L189" i="138"/>
  <c r="K189" i="138"/>
  <c r="I189" i="138"/>
  <c r="H189" i="138"/>
  <c r="F189" i="138"/>
  <c r="E189" i="138"/>
  <c r="C189" i="138"/>
  <c r="B189" i="138"/>
  <c r="A189" i="138"/>
  <c r="Q188" i="138"/>
  <c r="O188" i="138"/>
  <c r="N188" i="138"/>
  <c r="L188" i="138"/>
  <c r="K188" i="138"/>
  <c r="I188" i="138"/>
  <c r="H188" i="138"/>
  <c r="F188" i="138"/>
  <c r="E188" i="138"/>
  <c r="C188" i="138"/>
  <c r="B188" i="138"/>
  <c r="A188" i="138"/>
  <c r="Q187" i="138"/>
  <c r="O187" i="138"/>
  <c r="N187" i="138"/>
  <c r="L187" i="138"/>
  <c r="K187" i="138"/>
  <c r="I187" i="138"/>
  <c r="H187" i="138"/>
  <c r="F187" i="138"/>
  <c r="E187" i="138"/>
  <c r="C187" i="138"/>
  <c r="B187" i="138"/>
  <c r="A187" i="138"/>
  <c r="Q186" i="138"/>
  <c r="O186" i="138"/>
  <c r="N186" i="138"/>
  <c r="L186" i="138"/>
  <c r="K186" i="138"/>
  <c r="I186" i="138"/>
  <c r="H186" i="138"/>
  <c r="F186" i="138"/>
  <c r="E186" i="138"/>
  <c r="C186" i="138"/>
  <c r="B186" i="138"/>
  <c r="A186" i="138"/>
  <c r="Q185" i="138"/>
  <c r="O185" i="138"/>
  <c r="N185" i="138"/>
  <c r="L185" i="138"/>
  <c r="K185" i="138"/>
  <c r="I185" i="138"/>
  <c r="H185" i="138"/>
  <c r="F185" i="138"/>
  <c r="E185" i="138"/>
  <c r="C185" i="138"/>
  <c r="B185" i="138"/>
  <c r="A185" i="138"/>
  <c r="Q184" i="138"/>
  <c r="O184" i="138"/>
  <c r="N184" i="138"/>
  <c r="L184" i="138"/>
  <c r="K184" i="138"/>
  <c r="I184" i="138"/>
  <c r="H184" i="138"/>
  <c r="F184" i="138"/>
  <c r="E184" i="138"/>
  <c r="C184" i="138"/>
  <c r="B184" i="138"/>
  <c r="A184" i="138"/>
  <c r="Q183" i="138"/>
  <c r="O183" i="138"/>
  <c r="N183" i="138"/>
  <c r="L183" i="138"/>
  <c r="K183" i="138"/>
  <c r="I183" i="138"/>
  <c r="H183" i="138"/>
  <c r="F183" i="138"/>
  <c r="E183" i="138"/>
  <c r="C183" i="138"/>
  <c r="B183" i="138"/>
  <c r="A183" i="138"/>
  <c r="Q182" i="138"/>
  <c r="O182" i="138"/>
  <c r="N182" i="138"/>
  <c r="L182" i="138"/>
  <c r="K182" i="138"/>
  <c r="I182" i="138"/>
  <c r="H182" i="138"/>
  <c r="F182" i="138"/>
  <c r="E182" i="138"/>
  <c r="C182" i="138"/>
  <c r="B182" i="138"/>
  <c r="A182" i="138"/>
  <c r="Q181" i="138"/>
  <c r="O181" i="138"/>
  <c r="N181" i="138"/>
  <c r="L181" i="138"/>
  <c r="K181" i="138"/>
  <c r="I181" i="138"/>
  <c r="H181" i="138"/>
  <c r="F181" i="138"/>
  <c r="E181" i="138"/>
  <c r="C181" i="138"/>
  <c r="B181" i="138"/>
  <c r="A181" i="138"/>
  <c r="C176" i="138"/>
  <c r="B176" i="138"/>
  <c r="A176" i="138"/>
  <c r="C175" i="138"/>
  <c r="B175" i="138"/>
  <c r="A175" i="138"/>
  <c r="C174" i="138"/>
  <c r="B174" i="138"/>
  <c r="A174" i="138"/>
  <c r="C173" i="138"/>
  <c r="B173" i="138"/>
  <c r="A173" i="138"/>
  <c r="C172" i="138"/>
  <c r="B172" i="138"/>
  <c r="A172" i="138"/>
  <c r="C171" i="138"/>
  <c r="B171" i="138"/>
  <c r="A171" i="138"/>
  <c r="B170" i="138"/>
  <c r="A170" i="138"/>
  <c r="C169" i="138"/>
  <c r="B169" i="138"/>
  <c r="A169" i="138"/>
  <c r="C168" i="138"/>
  <c r="B168" i="138"/>
  <c r="A168" i="138"/>
  <c r="C167" i="138"/>
  <c r="B167" i="138"/>
  <c r="A167" i="138"/>
  <c r="C166" i="138"/>
  <c r="B166" i="138"/>
  <c r="A166" i="138"/>
  <c r="C165" i="138"/>
  <c r="B165" i="138"/>
  <c r="A165" i="138"/>
  <c r="C164" i="138"/>
  <c r="B164" i="138"/>
  <c r="A164" i="138"/>
  <c r="C163" i="138"/>
  <c r="B163" i="138"/>
  <c r="A163" i="138"/>
  <c r="C162" i="138"/>
  <c r="B162" i="138"/>
  <c r="A162" i="138"/>
  <c r="C161" i="138"/>
  <c r="B161" i="138"/>
  <c r="A161" i="138"/>
  <c r="C160" i="138"/>
  <c r="B160" i="138"/>
  <c r="A160" i="138"/>
  <c r="C159" i="138"/>
  <c r="B159" i="138"/>
  <c r="A159" i="138"/>
  <c r="C158" i="138"/>
  <c r="B158" i="138"/>
  <c r="A158" i="138"/>
  <c r="C157" i="138"/>
  <c r="B157" i="138"/>
  <c r="A157" i="138"/>
  <c r="Q156" i="138"/>
  <c r="O156" i="138"/>
  <c r="N156" i="138"/>
  <c r="L156" i="138"/>
  <c r="K156" i="138"/>
  <c r="I156" i="138"/>
  <c r="H156" i="138"/>
  <c r="F156" i="138"/>
  <c r="E156" i="138"/>
  <c r="C156" i="138"/>
  <c r="B156" i="138"/>
  <c r="A156" i="138"/>
  <c r="Q155" i="138"/>
  <c r="O155" i="138"/>
  <c r="N155" i="138"/>
  <c r="L155" i="138"/>
  <c r="K155" i="138"/>
  <c r="I155" i="138"/>
  <c r="H155" i="138"/>
  <c r="F155" i="138"/>
  <c r="E155" i="138"/>
  <c r="C155" i="138"/>
  <c r="B155" i="138"/>
  <c r="A155" i="138"/>
  <c r="Q154" i="138"/>
  <c r="O154" i="138"/>
  <c r="N154" i="138"/>
  <c r="L154" i="138"/>
  <c r="K154" i="138"/>
  <c r="I154" i="138"/>
  <c r="H154" i="138"/>
  <c r="F154" i="138"/>
  <c r="E154" i="138"/>
  <c r="C154" i="138"/>
  <c r="B154" i="138"/>
  <c r="A154" i="138"/>
  <c r="Q153" i="138"/>
  <c r="O153" i="138"/>
  <c r="N153" i="138"/>
  <c r="L153" i="138"/>
  <c r="K153" i="138"/>
  <c r="I153" i="138"/>
  <c r="H153" i="138"/>
  <c r="F153" i="138"/>
  <c r="E153" i="138"/>
  <c r="C153" i="138"/>
  <c r="B153" i="138"/>
  <c r="A153" i="138"/>
  <c r="Q152" i="138"/>
  <c r="O152" i="138"/>
  <c r="N152" i="138"/>
  <c r="L152" i="138"/>
  <c r="K152" i="138"/>
  <c r="I152" i="138"/>
  <c r="H152" i="138"/>
  <c r="F152" i="138"/>
  <c r="E152" i="138"/>
  <c r="C152" i="138"/>
  <c r="B152" i="138"/>
  <c r="A152" i="138"/>
  <c r="Q151" i="138"/>
  <c r="O151" i="138"/>
  <c r="N151" i="138"/>
  <c r="L151" i="138"/>
  <c r="K151" i="138"/>
  <c r="I151" i="138"/>
  <c r="H151" i="138"/>
  <c r="F151" i="138"/>
  <c r="E151" i="138"/>
  <c r="C151" i="138"/>
  <c r="B151" i="138"/>
  <c r="A151" i="138"/>
  <c r="Q150" i="138"/>
  <c r="O150" i="138"/>
  <c r="N150" i="138"/>
  <c r="L150" i="138"/>
  <c r="K150" i="138"/>
  <c r="I150" i="138"/>
  <c r="H150" i="138"/>
  <c r="F150" i="138"/>
  <c r="E150" i="138"/>
  <c r="C150" i="138"/>
  <c r="B150" i="138"/>
  <c r="A150" i="138"/>
  <c r="Q149" i="138"/>
  <c r="O149" i="138"/>
  <c r="N149" i="138"/>
  <c r="L149" i="138"/>
  <c r="K149" i="138"/>
  <c r="I149" i="138"/>
  <c r="H149" i="138"/>
  <c r="F149" i="138"/>
  <c r="E149" i="138"/>
  <c r="C149" i="138"/>
  <c r="B149" i="138"/>
  <c r="A149" i="138"/>
  <c r="Q148" i="138"/>
  <c r="O148" i="138"/>
  <c r="N148" i="138"/>
  <c r="L148" i="138"/>
  <c r="K148" i="138"/>
  <c r="I148" i="138"/>
  <c r="H148" i="138"/>
  <c r="F148" i="138"/>
  <c r="E148" i="138"/>
  <c r="C148" i="138"/>
  <c r="B148" i="138"/>
  <c r="A148" i="138"/>
  <c r="Q147" i="138"/>
  <c r="O147" i="138"/>
  <c r="N147" i="138"/>
  <c r="L147" i="138"/>
  <c r="K147" i="138"/>
  <c r="I147" i="138"/>
  <c r="H147" i="138"/>
  <c r="F147" i="138"/>
  <c r="E147" i="138"/>
  <c r="C147" i="138"/>
  <c r="B147" i="138"/>
  <c r="A147" i="138"/>
  <c r="Q146" i="138"/>
  <c r="O146" i="138"/>
  <c r="N146" i="138"/>
  <c r="L146" i="138"/>
  <c r="K146" i="138"/>
  <c r="I146" i="138"/>
  <c r="H146" i="138"/>
  <c r="F146" i="138"/>
  <c r="E146" i="138"/>
  <c r="C146" i="138"/>
  <c r="B146" i="138"/>
  <c r="A146" i="138"/>
  <c r="Q145" i="138"/>
  <c r="O145" i="138"/>
  <c r="N145" i="138"/>
  <c r="L145" i="138"/>
  <c r="K145" i="138"/>
  <c r="I145" i="138"/>
  <c r="H145" i="138"/>
  <c r="F145" i="138"/>
  <c r="E145" i="138"/>
  <c r="C145" i="138"/>
  <c r="B145" i="138"/>
  <c r="A145" i="138"/>
  <c r="Q144" i="138"/>
  <c r="O144" i="138"/>
  <c r="N144" i="138"/>
  <c r="L144" i="138"/>
  <c r="K144" i="138"/>
  <c r="I144" i="138"/>
  <c r="H144" i="138"/>
  <c r="F144" i="138"/>
  <c r="E144" i="138"/>
  <c r="C144" i="138"/>
  <c r="B144" i="138"/>
  <c r="A144" i="138"/>
  <c r="Q143" i="138"/>
  <c r="O143" i="138"/>
  <c r="N143" i="138"/>
  <c r="L143" i="138"/>
  <c r="K143" i="138"/>
  <c r="I143" i="138"/>
  <c r="H143" i="138"/>
  <c r="F143" i="138"/>
  <c r="E143" i="138"/>
  <c r="C143" i="138"/>
  <c r="B143" i="138"/>
  <c r="A143" i="138"/>
  <c r="Q142" i="138"/>
  <c r="O142" i="138"/>
  <c r="N142" i="138"/>
  <c r="L142" i="138"/>
  <c r="K142" i="138"/>
  <c r="I142" i="138"/>
  <c r="H142" i="138"/>
  <c r="F142" i="138"/>
  <c r="E142" i="138"/>
  <c r="C142" i="138"/>
  <c r="B142" i="138"/>
  <c r="A142" i="138"/>
  <c r="Q141" i="138"/>
  <c r="O141" i="138"/>
  <c r="N141" i="138"/>
  <c r="L141" i="138"/>
  <c r="K141" i="138"/>
  <c r="I141" i="138"/>
  <c r="H141" i="138"/>
  <c r="F141" i="138"/>
  <c r="E141" i="138"/>
  <c r="C141" i="138"/>
  <c r="B141" i="138"/>
  <c r="A141" i="138"/>
  <c r="Q140" i="138"/>
  <c r="O140" i="138"/>
  <c r="N140" i="138"/>
  <c r="L140" i="138"/>
  <c r="K140" i="138"/>
  <c r="I140" i="138"/>
  <c r="H140" i="138"/>
  <c r="F140" i="138"/>
  <c r="E140" i="138"/>
  <c r="C140" i="138"/>
  <c r="B140" i="138"/>
  <c r="A140" i="138"/>
  <c r="Q139" i="138"/>
  <c r="O139" i="138"/>
  <c r="N139" i="138"/>
  <c r="L139" i="138"/>
  <c r="K139" i="138"/>
  <c r="I139" i="138"/>
  <c r="H139" i="138"/>
  <c r="F139" i="138"/>
  <c r="E139" i="138"/>
  <c r="C139" i="138"/>
  <c r="B139" i="138"/>
  <c r="A139" i="138"/>
  <c r="Q138" i="138"/>
  <c r="O138" i="138"/>
  <c r="N138" i="138"/>
  <c r="L138" i="138"/>
  <c r="K138" i="138"/>
  <c r="I138" i="138"/>
  <c r="H138" i="138"/>
  <c r="F138" i="138"/>
  <c r="E138" i="138"/>
  <c r="C138" i="138"/>
  <c r="B138" i="138"/>
  <c r="A138" i="138"/>
  <c r="Q137" i="138"/>
  <c r="O137" i="138"/>
  <c r="N137" i="138"/>
  <c r="L137" i="138"/>
  <c r="K137" i="138"/>
  <c r="I137" i="138"/>
  <c r="H137" i="138"/>
  <c r="F137" i="138"/>
  <c r="E137" i="138"/>
  <c r="C137" i="138"/>
  <c r="B137" i="138"/>
  <c r="A137" i="138"/>
  <c r="A133" i="138"/>
  <c r="Q132" i="138"/>
  <c r="O132" i="138"/>
  <c r="N132" i="138"/>
  <c r="L132" i="138"/>
  <c r="K132" i="138"/>
  <c r="I132" i="138"/>
  <c r="H132" i="138"/>
  <c r="F132" i="138"/>
  <c r="E132" i="138"/>
  <c r="C132" i="138"/>
  <c r="B132" i="138"/>
  <c r="A132" i="138"/>
  <c r="Q131" i="138"/>
  <c r="O131" i="138"/>
  <c r="N131" i="138"/>
  <c r="L131" i="138"/>
  <c r="K131" i="138"/>
  <c r="I131" i="138"/>
  <c r="H131" i="138"/>
  <c r="F131" i="138"/>
  <c r="E131" i="138"/>
  <c r="C131" i="138"/>
  <c r="B131" i="138"/>
  <c r="A131" i="138"/>
  <c r="Q130" i="138"/>
  <c r="O130" i="138"/>
  <c r="N130" i="138"/>
  <c r="L130" i="138"/>
  <c r="K130" i="138"/>
  <c r="I130" i="138"/>
  <c r="H130" i="138"/>
  <c r="F130" i="138"/>
  <c r="E130" i="138"/>
  <c r="C130" i="138"/>
  <c r="B130" i="138"/>
  <c r="A130" i="138"/>
  <c r="Q129" i="138"/>
  <c r="O129" i="138"/>
  <c r="N129" i="138"/>
  <c r="L129" i="138"/>
  <c r="K129" i="138"/>
  <c r="I129" i="138"/>
  <c r="H129" i="138"/>
  <c r="F129" i="138"/>
  <c r="E129" i="138"/>
  <c r="C129" i="138"/>
  <c r="B129" i="138"/>
  <c r="A129" i="138"/>
  <c r="Q128" i="138"/>
  <c r="O128" i="138"/>
  <c r="N128" i="138"/>
  <c r="L128" i="138"/>
  <c r="K128" i="138"/>
  <c r="I128" i="138"/>
  <c r="H128" i="138"/>
  <c r="F128" i="138"/>
  <c r="E128" i="138"/>
  <c r="C128" i="138"/>
  <c r="B128" i="138"/>
  <c r="A128" i="138"/>
  <c r="Q127" i="138"/>
  <c r="O127" i="138"/>
  <c r="N127" i="138"/>
  <c r="L127" i="138"/>
  <c r="K127" i="138"/>
  <c r="I127" i="138"/>
  <c r="H127" i="138"/>
  <c r="F127" i="138"/>
  <c r="E127" i="138"/>
  <c r="C127" i="138"/>
  <c r="B127" i="138"/>
  <c r="A127" i="138"/>
  <c r="Q126" i="138"/>
  <c r="O126" i="138"/>
  <c r="N126" i="138"/>
  <c r="L126" i="138"/>
  <c r="K126" i="138"/>
  <c r="I126" i="138"/>
  <c r="H126" i="138"/>
  <c r="F126" i="138"/>
  <c r="E126" i="138"/>
  <c r="C126" i="138"/>
  <c r="B126" i="138"/>
  <c r="A126" i="138"/>
  <c r="Q125" i="138"/>
  <c r="O125" i="138"/>
  <c r="N125" i="138"/>
  <c r="L125" i="138"/>
  <c r="K125" i="138"/>
  <c r="I125" i="138"/>
  <c r="H125" i="138"/>
  <c r="F125" i="138"/>
  <c r="E125" i="138"/>
  <c r="C125" i="138"/>
  <c r="B125" i="138"/>
  <c r="A125" i="138"/>
  <c r="Q124" i="138"/>
  <c r="O124" i="138"/>
  <c r="N124" i="138"/>
  <c r="L124" i="138"/>
  <c r="K124" i="138"/>
  <c r="I124" i="138"/>
  <c r="H124" i="138"/>
  <c r="F124" i="138"/>
  <c r="E124" i="138"/>
  <c r="C124" i="138"/>
  <c r="B124" i="138"/>
  <c r="A124" i="138"/>
  <c r="Q123" i="138"/>
  <c r="O123" i="138"/>
  <c r="N123" i="138"/>
  <c r="L123" i="138"/>
  <c r="K123" i="138"/>
  <c r="I123" i="138"/>
  <c r="H123" i="138"/>
  <c r="F123" i="138"/>
  <c r="E123" i="138"/>
  <c r="C123" i="138"/>
  <c r="B123" i="138"/>
  <c r="A123" i="138"/>
  <c r="Q122" i="138"/>
  <c r="O122" i="138"/>
  <c r="N122" i="138"/>
  <c r="L122" i="138"/>
  <c r="K122" i="138"/>
  <c r="I122" i="138"/>
  <c r="H122" i="138"/>
  <c r="F122" i="138"/>
  <c r="E122" i="138"/>
  <c r="C122" i="138"/>
  <c r="B122" i="138"/>
  <c r="A122" i="138"/>
  <c r="Q121" i="138"/>
  <c r="O121" i="138"/>
  <c r="N121" i="138"/>
  <c r="L121" i="138"/>
  <c r="K121" i="138"/>
  <c r="I121" i="138"/>
  <c r="H121" i="138"/>
  <c r="F121" i="138"/>
  <c r="E121" i="138"/>
  <c r="C121" i="138"/>
  <c r="B121" i="138"/>
  <c r="A121" i="138"/>
  <c r="Q120" i="138"/>
  <c r="O120" i="138"/>
  <c r="N120" i="138"/>
  <c r="L120" i="138"/>
  <c r="K120" i="138"/>
  <c r="I120" i="138"/>
  <c r="H120" i="138"/>
  <c r="F120" i="138"/>
  <c r="E120" i="138"/>
  <c r="C120" i="138"/>
  <c r="B120" i="138"/>
  <c r="A120" i="138"/>
  <c r="Q119" i="138"/>
  <c r="O119" i="138"/>
  <c r="N119" i="138"/>
  <c r="L119" i="138"/>
  <c r="K119" i="138"/>
  <c r="I119" i="138"/>
  <c r="H119" i="138"/>
  <c r="F119" i="138"/>
  <c r="E119" i="138"/>
  <c r="C119" i="138"/>
  <c r="B119" i="138"/>
  <c r="A119" i="138"/>
  <c r="Q118" i="138"/>
  <c r="O118" i="138"/>
  <c r="N118" i="138"/>
  <c r="L118" i="138"/>
  <c r="K118" i="138"/>
  <c r="I118" i="138"/>
  <c r="H118" i="138"/>
  <c r="F118" i="138"/>
  <c r="E118" i="138"/>
  <c r="C118" i="138"/>
  <c r="B118" i="138"/>
  <c r="A118" i="138"/>
  <c r="Q117" i="138"/>
  <c r="O117" i="138"/>
  <c r="N117" i="138"/>
  <c r="L117" i="138"/>
  <c r="K117" i="138"/>
  <c r="I117" i="138"/>
  <c r="H117" i="138"/>
  <c r="F117" i="138"/>
  <c r="E117" i="138"/>
  <c r="C117" i="138"/>
  <c r="B117" i="138"/>
  <c r="A117" i="138"/>
  <c r="Q116" i="138"/>
  <c r="O116" i="138"/>
  <c r="N116" i="138"/>
  <c r="L116" i="138"/>
  <c r="K116" i="138"/>
  <c r="I116" i="138"/>
  <c r="H116" i="138"/>
  <c r="F116" i="138"/>
  <c r="E116" i="138"/>
  <c r="C116" i="138"/>
  <c r="B116" i="138"/>
  <c r="A116" i="138"/>
  <c r="Q115" i="138"/>
  <c r="O115" i="138"/>
  <c r="N115" i="138"/>
  <c r="L115" i="138"/>
  <c r="K115" i="138"/>
  <c r="I115" i="138"/>
  <c r="H115" i="138"/>
  <c r="F115" i="138"/>
  <c r="E115" i="138"/>
  <c r="C115" i="138"/>
  <c r="B115" i="138"/>
  <c r="A115" i="138"/>
  <c r="Q114" i="138"/>
  <c r="O114" i="138"/>
  <c r="N114" i="138"/>
  <c r="L114" i="138"/>
  <c r="K114" i="138"/>
  <c r="I114" i="138"/>
  <c r="H114" i="138"/>
  <c r="F114" i="138"/>
  <c r="E114" i="138"/>
  <c r="C114" i="138"/>
  <c r="B114" i="138"/>
  <c r="A114" i="138"/>
  <c r="Q113" i="138"/>
  <c r="O113" i="138"/>
  <c r="N113" i="138"/>
  <c r="L113" i="138"/>
  <c r="K113" i="138"/>
  <c r="I113" i="138"/>
  <c r="H113" i="138"/>
  <c r="F113" i="138"/>
  <c r="E113" i="138"/>
  <c r="C113" i="138"/>
  <c r="B113" i="138"/>
  <c r="A113" i="138"/>
  <c r="Q112" i="138"/>
  <c r="O112" i="138"/>
  <c r="N112" i="138"/>
  <c r="L112" i="138"/>
  <c r="K112" i="138"/>
  <c r="I112" i="138"/>
  <c r="H112" i="138"/>
  <c r="F112" i="138"/>
  <c r="E112" i="138"/>
  <c r="C112" i="138"/>
  <c r="B112" i="138"/>
  <c r="A112" i="138"/>
  <c r="Q111" i="138"/>
  <c r="O111" i="138"/>
  <c r="N111" i="138"/>
  <c r="L111" i="138"/>
  <c r="K111" i="138"/>
  <c r="I111" i="138"/>
  <c r="H111" i="138"/>
  <c r="F111" i="138"/>
  <c r="E111" i="138"/>
  <c r="C111" i="138"/>
  <c r="B111" i="138"/>
  <c r="A111" i="138"/>
  <c r="Q110" i="138"/>
  <c r="O110" i="138"/>
  <c r="N110" i="138"/>
  <c r="L110" i="138"/>
  <c r="K110" i="138"/>
  <c r="I110" i="138"/>
  <c r="H110" i="138"/>
  <c r="F110" i="138"/>
  <c r="E110" i="138"/>
  <c r="C110" i="138"/>
  <c r="B110" i="138"/>
  <c r="A110" i="138"/>
  <c r="Q109" i="138"/>
  <c r="O109" i="138"/>
  <c r="N109" i="138"/>
  <c r="L109" i="138"/>
  <c r="K109" i="138"/>
  <c r="I109" i="138"/>
  <c r="H109" i="138"/>
  <c r="F109" i="138"/>
  <c r="E109" i="138"/>
  <c r="C109" i="138"/>
  <c r="B109" i="138"/>
  <c r="A109" i="138"/>
  <c r="Q108" i="138"/>
  <c r="O108" i="138"/>
  <c r="N108" i="138"/>
  <c r="L108" i="138"/>
  <c r="K108" i="138"/>
  <c r="I108" i="138"/>
  <c r="H108" i="138"/>
  <c r="F108" i="138"/>
  <c r="E108" i="138"/>
  <c r="C108" i="138"/>
  <c r="B108" i="138"/>
  <c r="A108" i="138"/>
  <c r="Q107" i="138"/>
  <c r="O107" i="138"/>
  <c r="N107" i="138"/>
  <c r="L107" i="138"/>
  <c r="K107" i="138"/>
  <c r="I107" i="138"/>
  <c r="H107" i="138"/>
  <c r="F107" i="138"/>
  <c r="E107" i="138"/>
  <c r="C107" i="138"/>
  <c r="B107" i="138"/>
  <c r="A107" i="138"/>
  <c r="Q106" i="138"/>
  <c r="O106" i="138"/>
  <c r="N106" i="138"/>
  <c r="L106" i="138"/>
  <c r="K106" i="138"/>
  <c r="I106" i="138"/>
  <c r="H106" i="138"/>
  <c r="F106" i="138"/>
  <c r="E106" i="138"/>
  <c r="C106" i="138"/>
  <c r="B106" i="138"/>
  <c r="A106" i="138"/>
  <c r="Q105" i="138"/>
  <c r="O105" i="138"/>
  <c r="N105" i="138"/>
  <c r="L105" i="138"/>
  <c r="K105" i="138"/>
  <c r="I105" i="138"/>
  <c r="H105" i="138"/>
  <c r="F105" i="138"/>
  <c r="E105" i="138"/>
  <c r="C105" i="138"/>
  <c r="B105" i="138"/>
  <c r="A105" i="138"/>
  <c r="Q104" i="138"/>
  <c r="O104" i="138"/>
  <c r="N104" i="138"/>
  <c r="L104" i="138"/>
  <c r="K104" i="138"/>
  <c r="I104" i="138"/>
  <c r="H104" i="138"/>
  <c r="F104" i="138"/>
  <c r="E104" i="138"/>
  <c r="C104" i="138"/>
  <c r="B104" i="138"/>
  <c r="A104" i="138"/>
  <c r="Q103" i="138"/>
  <c r="O103" i="138"/>
  <c r="N103" i="138"/>
  <c r="L103" i="138"/>
  <c r="K103" i="138"/>
  <c r="I103" i="138"/>
  <c r="H103" i="138"/>
  <c r="F103" i="138"/>
  <c r="E103" i="138"/>
  <c r="C103" i="138"/>
  <c r="B103" i="138"/>
  <c r="A103" i="138"/>
  <c r="Q102" i="138"/>
  <c r="O102" i="138"/>
  <c r="N102" i="138"/>
  <c r="L102" i="138"/>
  <c r="K102" i="138"/>
  <c r="I102" i="138"/>
  <c r="H102" i="138"/>
  <c r="F102" i="138"/>
  <c r="E102" i="138"/>
  <c r="C102" i="138"/>
  <c r="B102" i="138"/>
  <c r="A102" i="138"/>
  <c r="Q101" i="138"/>
  <c r="O101" i="138"/>
  <c r="N101" i="138"/>
  <c r="L101" i="138"/>
  <c r="K101" i="138"/>
  <c r="I101" i="138"/>
  <c r="H101" i="138"/>
  <c r="F101" i="138"/>
  <c r="E101" i="138"/>
  <c r="C101" i="138"/>
  <c r="B101" i="138"/>
  <c r="A101" i="138"/>
  <c r="Q100" i="138"/>
  <c r="O100" i="138"/>
  <c r="N100" i="138"/>
  <c r="L100" i="138"/>
  <c r="K100" i="138"/>
  <c r="I100" i="138"/>
  <c r="H100" i="138"/>
  <c r="F100" i="138"/>
  <c r="E100" i="138"/>
  <c r="C100" i="138"/>
  <c r="B100" i="138"/>
  <c r="A100" i="138"/>
  <c r="Q99" i="138"/>
  <c r="O99" i="138"/>
  <c r="N99" i="138"/>
  <c r="L99" i="138"/>
  <c r="K99" i="138"/>
  <c r="I99" i="138"/>
  <c r="H99" i="138"/>
  <c r="F99" i="138"/>
  <c r="E99" i="138"/>
  <c r="C99" i="138"/>
  <c r="B99" i="138"/>
  <c r="A99" i="138"/>
  <c r="Q98" i="138"/>
  <c r="O98" i="138"/>
  <c r="N98" i="138"/>
  <c r="L98" i="138"/>
  <c r="K98" i="138"/>
  <c r="I98" i="138"/>
  <c r="H98" i="138"/>
  <c r="F98" i="138"/>
  <c r="E98" i="138"/>
  <c r="C98" i="138"/>
  <c r="B98" i="138"/>
  <c r="A98" i="138"/>
  <c r="Q97" i="138"/>
  <c r="O97" i="138"/>
  <c r="N97" i="138"/>
  <c r="L97" i="138"/>
  <c r="K97" i="138"/>
  <c r="I97" i="138"/>
  <c r="H97" i="138"/>
  <c r="F97" i="138"/>
  <c r="E97" i="138"/>
  <c r="C97" i="138"/>
  <c r="B97" i="138"/>
  <c r="A97" i="138"/>
  <c r="Q96" i="138"/>
  <c r="O96" i="138"/>
  <c r="N96" i="138"/>
  <c r="L96" i="138"/>
  <c r="K96" i="138"/>
  <c r="I96" i="138"/>
  <c r="H96" i="138"/>
  <c r="F96" i="138"/>
  <c r="E96" i="138"/>
  <c r="C96" i="138"/>
  <c r="B96" i="138"/>
  <c r="A96" i="138"/>
  <c r="Q95" i="138"/>
  <c r="O95" i="138"/>
  <c r="N95" i="138"/>
  <c r="L95" i="138"/>
  <c r="K95" i="138"/>
  <c r="I95" i="138"/>
  <c r="H95" i="138"/>
  <c r="F95" i="138"/>
  <c r="E95" i="138"/>
  <c r="C95" i="138"/>
  <c r="B95" i="138"/>
  <c r="A95" i="138"/>
  <c r="Q94" i="138"/>
  <c r="O94" i="138"/>
  <c r="N94" i="138"/>
  <c r="L94" i="138"/>
  <c r="K94" i="138"/>
  <c r="I94" i="138"/>
  <c r="H94" i="138"/>
  <c r="F94" i="138"/>
  <c r="E94" i="138"/>
  <c r="C94" i="138"/>
  <c r="B94" i="138"/>
  <c r="A94" i="138"/>
  <c r="Q93" i="138"/>
  <c r="O93" i="138"/>
  <c r="N93" i="138"/>
  <c r="L93" i="138"/>
  <c r="K93" i="138"/>
  <c r="I93" i="138"/>
  <c r="H93" i="138"/>
  <c r="F93" i="138"/>
  <c r="E93" i="138"/>
  <c r="C93" i="138"/>
  <c r="B93" i="138"/>
  <c r="A93" i="138"/>
  <c r="K92" i="138"/>
  <c r="K136" i="138" s="1"/>
  <c r="K180" i="138" s="1"/>
  <c r="K224" i="138" s="1"/>
  <c r="K268" i="138" s="1"/>
  <c r="K312" i="138" s="1"/>
  <c r="K356" i="138" s="1"/>
  <c r="K400" i="138" s="1"/>
  <c r="A89" i="138"/>
  <c r="Q88" i="138"/>
  <c r="O88" i="138"/>
  <c r="N88" i="138"/>
  <c r="L88" i="138"/>
  <c r="K88" i="138"/>
  <c r="I88" i="138"/>
  <c r="H88" i="138"/>
  <c r="F88" i="138"/>
  <c r="E88" i="138"/>
  <c r="C88" i="138"/>
  <c r="B88" i="138"/>
  <c r="A88" i="138"/>
  <c r="Q87" i="138"/>
  <c r="O87" i="138"/>
  <c r="N87" i="138"/>
  <c r="L87" i="138"/>
  <c r="K87" i="138"/>
  <c r="I87" i="138"/>
  <c r="H87" i="138"/>
  <c r="F87" i="138"/>
  <c r="E87" i="138"/>
  <c r="C87" i="138"/>
  <c r="B87" i="138"/>
  <c r="A87" i="138"/>
  <c r="Q86" i="138"/>
  <c r="O86" i="138"/>
  <c r="N86" i="138"/>
  <c r="L86" i="138"/>
  <c r="K86" i="138"/>
  <c r="I86" i="138"/>
  <c r="H86" i="138"/>
  <c r="F86" i="138"/>
  <c r="E86" i="138"/>
  <c r="C86" i="138"/>
  <c r="B86" i="138"/>
  <c r="A86" i="138"/>
  <c r="Q85" i="138"/>
  <c r="O85" i="138"/>
  <c r="N85" i="138"/>
  <c r="L85" i="138"/>
  <c r="K85" i="138"/>
  <c r="I85" i="138"/>
  <c r="H85" i="138"/>
  <c r="F85" i="138"/>
  <c r="E85" i="138"/>
  <c r="C85" i="138"/>
  <c r="B85" i="138"/>
  <c r="A85" i="138"/>
  <c r="Q84" i="138"/>
  <c r="O84" i="138"/>
  <c r="N84" i="138"/>
  <c r="L84" i="138"/>
  <c r="K84" i="138"/>
  <c r="I84" i="138"/>
  <c r="H84" i="138"/>
  <c r="F84" i="138"/>
  <c r="E84" i="138"/>
  <c r="C84" i="138"/>
  <c r="B84" i="138"/>
  <c r="A84" i="138"/>
  <c r="Q83" i="138"/>
  <c r="O83" i="138"/>
  <c r="N83" i="138"/>
  <c r="L83" i="138"/>
  <c r="K83" i="138"/>
  <c r="I83" i="138"/>
  <c r="H83" i="138"/>
  <c r="F83" i="138"/>
  <c r="E83" i="138"/>
  <c r="C83" i="138"/>
  <c r="B83" i="138"/>
  <c r="A83" i="138"/>
  <c r="Q82" i="138"/>
  <c r="O82" i="138"/>
  <c r="N82" i="138"/>
  <c r="L82" i="138"/>
  <c r="K82" i="138"/>
  <c r="I82" i="138"/>
  <c r="H82" i="138"/>
  <c r="F82" i="138"/>
  <c r="E82" i="138"/>
  <c r="C82" i="138"/>
  <c r="B82" i="138"/>
  <c r="A82" i="138"/>
  <c r="Q81" i="138"/>
  <c r="O81" i="138"/>
  <c r="N81" i="138"/>
  <c r="L81" i="138"/>
  <c r="K81" i="138"/>
  <c r="I81" i="138"/>
  <c r="H81" i="138"/>
  <c r="F81" i="138"/>
  <c r="E81" i="138"/>
  <c r="C81" i="138"/>
  <c r="B81" i="138"/>
  <c r="A81" i="138"/>
  <c r="Q80" i="138"/>
  <c r="O80" i="138"/>
  <c r="N80" i="138"/>
  <c r="L80" i="138"/>
  <c r="K80" i="138"/>
  <c r="I80" i="138"/>
  <c r="H80" i="138"/>
  <c r="F80" i="138"/>
  <c r="E80" i="138"/>
  <c r="C80" i="138"/>
  <c r="B80" i="138"/>
  <c r="A80" i="138"/>
  <c r="Q79" i="138"/>
  <c r="O79" i="138"/>
  <c r="N79" i="138"/>
  <c r="L79" i="138"/>
  <c r="K79" i="138"/>
  <c r="I79" i="138"/>
  <c r="H79" i="138"/>
  <c r="F79" i="138"/>
  <c r="E79" i="138"/>
  <c r="C79" i="138"/>
  <c r="B79" i="138"/>
  <c r="A79" i="138"/>
  <c r="B78" i="138"/>
  <c r="A78" i="138"/>
  <c r="Q77" i="138"/>
  <c r="O77" i="138"/>
  <c r="N77" i="138"/>
  <c r="L77" i="138"/>
  <c r="K77" i="138"/>
  <c r="I77" i="138"/>
  <c r="H77" i="138"/>
  <c r="F77" i="138"/>
  <c r="E77" i="138"/>
  <c r="C77" i="138"/>
  <c r="B77" i="138"/>
  <c r="A77" i="138"/>
  <c r="Q76" i="138"/>
  <c r="O76" i="138"/>
  <c r="N76" i="138"/>
  <c r="L76" i="138"/>
  <c r="K76" i="138"/>
  <c r="I76" i="138"/>
  <c r="H76" i="138"/>
  <c r="F76" i="138"/>
  <c r="E76" i="138"/>
  <c r="C76" i="138"/>
  <c r="B76" i="138"/>
  <c r="A76" i="138"/>
  <c r="Q75" i="138"/>
  <c r="O75" i="138"/>
  <c r="N75" i="138"/>
  <c r="L75" i="138"/>
  <c r="K75" i="138"/>
  <c r="I75" i="138"/>
  <c r="H75" i="138"/>
  <c r="F75" i="138"/>
  <c r="E75" i="138"/>
  <c r="C75" i="138"/>
  <c r="B75" i="138"/>
  <c r="A75" i="138"/>
  <c r="Q74" i="138"/>
  <c r="O74" i="138"/>
  <c r="N74" i="138"/>
  <c r="L74" i="138"/>
  <c r="K74" i="138"/>
  <c r="I74" i="138"/>
  <c r="H74" i="138"/>
  <c r="F74" i="138"/>
  <c r="E74" i="138"/>
  <c r="C74" i="138"/>
  <c r="B74" i="138"/>
  <c r="A74" i="138"/>
  <c r="Q73" i="138"/>
  <c r="O73" i="138"/>
  <c r="N73" i="138"/>
  <c r="L73" i="138"/>
  <c r="K73" i="138"/>
  <c r="I73" i="138"/>
  <c r="H73" i="138"/>
  <c r="F73" i="138"/>
  <c r="E73" i="138"/>
  <c r="C73" i="138"/>
  <c r="B73" i="138"/>
  <c r="A73" i="138"/>
  <c r="Q72" i="138"/>
  <c r="O72" i="138"/>
  <c r="N72" i="138"/>
  <c r="L72" i="138"/>
  <c r="K72" i="138"/>
  <c r="I72" i="138"/>
  <c r="H72" i="138"/>
  <c r="F72" i="138"/>
  <c r="E72" i="138"/>
  <c r="C72" i="138"/>
  <c r="B72" i="138"/>
  <c r="A72" i="138"/>
  <c r="Q71" i="138"/>
  <c r="O71" i="138"/>
  <c r="N71" i="138"/>
  <c r="L71" i="138"/>
  <c r="K71" i="138"/>
  <c r="I71" i="138"/>
  <c r="H71" i="138"/>
  <c r="F71" i="138"/>
  <c r="E71" i="138"/>
  <c r="C71" i="138"/>
  <c r="B71" i="138"/>
  <c r="A71" i="138"/>
  <c r="Q70" i="138"/>
  <c r="O70" i="138"/>
  <c r="N70" i="138"/>
  <c r="L70" i="138"/>
  <c r="K70" i="138"/>
  <c r="I70" i="138"/>
  <c r="H70" i="138"/>
  <c r="F70" i="138"/>
  <c r="E70" i="138"/>
  <c r="C70" i="138"/>
  <c r="B70" i="138"/>
  <c r="A70" i="138"/>
  <c r="Q69" i="138"/>
  <c r="O69" i="138"/>
  <c r="N69" i="138"/>
  <c r="L69" i="138"/>
  <c r="K69" i="138"/>
  <c r="I69" i="138"/>
  <c r="H69" i="138"/>
  <c r="F69" i="138"/>
  <c r="E69" i="138"/>
  <c r="C69" i="138"/>
  <c r="B69" i="138"/>
  <c r="A69" i="138"/>
  <c r="Q68" i="138"/>
  <c r="O68" i="138"/>
  <c r="N68" i="138"/>
  <c r="L68" i="138"/>
  <c r="K68" i="138"/>
  <c r="I68" i="138"/>
  <c r="H68" i="138"/>
  <c r="F68" i="138"/>
  <c r="E68" i="138"/>
  <c r="C68" i="138"/>
  <c r="B68" i="138"/>
  <c r="A68" i="138"/>
  <c r="Q67" i="138"/>
  <c r="O67" i="138"/>
  <c r="N67" i="138"/>
  <c r="L67" i="138"/>
  <c r="K67" i="138"/>
  <c r="I67" i="138"/>
  <c r="H67" i="138"/>
  <c r="F67" i="138"/>
  <c r="E67" i="138"/>
  <c r="C67" i="138"/>
  <c r="B67" i="138"/>
  <c r="A67" i="138"/>
  <c r="Q66" i="138"/>
  <c r="O66" i="138"/>
  <c r="N66" i="138"/>
  <c r="L66" i="138"/>
  <c r="K66" i="138"/>
  <c r="I66" i="138"/>
  <c r="H66" i="138"/>
  <c r="F66" i="138"/>
  <c r="E66" i="138"/>
  <c r="C66" i="138"/>
  <c r="B66" i="138"/>
  <c r="A66" i="138"/>
  <c r="Q65" i="138"/>
  <c r="O65" i="138"/>
  <c r="N65" i="138"/>
  <c r="L65" i="138"/>
  <c r="K65" i="138"/>
  <c r="I65" i="138"/>
  <c r="H65" i="138"/>
  <c r="F65" i="138"/>
  <c r="E65" i="138"/>
  <c r="C65" i="138"/>
  <c r="B65" i="138"/>
  <c r="A65" i="138"/>
  <c r="Q64" i="138"/>
  <c r="O64" i="138"/>
  <c r="N64" i="138"/>
  <c r="L64" i="138"/>
  <c r="K64" i="138"/>
  <c r="I64" i="138"/>
  <c r="H64" i="138"/>
  <c r="F64" i="138"/>
  <c r="E64" i="138"/>
  <c r="C64" i="138"/>
  <c r="B64" i="138"/>
  <c r="A64" i="138"/>
  <c r="Q63" i="138"/>
  <c r="O63" i="138"/>
  <c r="N63" i="138"/>
  <c r="L63" i="138"/>
  <c r="K63" i="138"/>
  <c r="I63" i="138"/>
  <c r="H63" i="138"/>
  <c r="F63" i="138"/>
  <c r="E63" i="138"/>
  <c r="C63" i="138"/>
  <c r="B63" i="138"/>
  <c r="A63" i="138"/>
  <c r="Q62" i="138"/>
  <c r="O62" i="138"/>
  <c r="N62" i="138"/>
  <c r="L62" i="138"/>
  <c r="K62" i="138"/>
  <c r="I62" i="138"/>
  <c r="H62" i="138"/>
  <c r="F62" i="138"/>
  <c r="E62" i="138"/>
  <c r="C62" i="138"/>
  <c r="B62" i="138"/>
  <c r="A62" i="138"/>
  <c r="Q61" i="138"/>
  <c r="O61" i="138"/>
  <c r="N61" i="138"/>
  <c r="L61" i="138"/>
  <c r="K61" i="138"/>
  <c r="I61" i="138"/>
  <c r="H61" i="138"/>
  <c r="F61" i="138"/>
  <c r="E61" i="138"/>
  <c r="C61" i="138"/>
  <c r="B61" i="138"/>
  <c r="A61" i="138"/>
  <c r="Q60" i="138"/>
  <c r="O60" i="138"/>
  <c r="N60" i="138"/>
  <c r="L60" i="138"/>
  <c r="K60" i="138"/>
  <c r="I60" i="138"/>
  <c r="H60" i="138"/>
  <c r="F60" i="138"/>
  <c r="E60" i="138"/>
  <c r="C60" i="138"/>
  <c r="B60" i="138"/>
  <c r="A60" i="138"/>
  <c r="Q59" i="138"/>
  <c r="O59" i="138"/>
  <c r="N59" i="138"/>
  <c r="L59" i="138"/>
  <c r="K59" i="138"/>
  <c r="I59" i="138"/>
  <c r="H59" i="138"/>
  <c r="F59" i="138"/>
  <c r="E59" i="138"/>
  <c r="C59" i="138"/>
  <c r="B59" i="138"/>
  <c r="A59" i="138"/>
  <c r="Q58" i="138"/>
  <c r="O58" i="138"/>
  <c r="N58" i="138"/>
  <c r="L58" i="138"/>
  <c r="K58" i="138"/>
  <c r="I58" i="138"/>
  <c r="H58" i="138"/>
  <c r="F58" i="138"/>
  <c r="E58" i="138"/>
  <c r="C58" i="138"/>
  <c r="B58" i="138"/>
  <c r="A58" i="138"/>
  <c r="Q57" i="138"/>
  <c r="O57" i="138"/>
  <c r="N57" i="138"/>
  <c r="L57" i="138"/>
  <c r="K57" i="138"/>
  <c r="I57" i="138"/>
  <c r="H57" i="138"/>
  <c r="F57" i="138"/>
  <c r="E57" i="138"/>
  <c r="C57" i="138"/>
  <c r="B57" i="138"/>
  <c r="A57" i="138"/>
  <c r="Q56" i="138"/>
  <c r="O56" i="138"/>
  <c r="N56" i="138"/>
  <c r="L56" i="138"/>
  <c r="K56" i="138"/>
  <c r="I56" i="138"/>
  <c r="H56" i="138"/>
  <c r="F56" i="138"/>
  <c r="E56" i="138"/>
  <c r="C56" i="138"/>
  <c r="B56" i="138"/>
  <c r="A56" i="138"/>
  <c r="Q55" i="138"/>
  <c r="O55" i="138"/>
  <c r="N55" i="138"/>
  <c r="L55" i="138"/>
  <c r="K55" i="138"/>
  <c r="I55" i="138"/>
  <c r="H55" i="138"/>
  <c r="F55" i="138"/>
  <c r="E55" i="138"/>
  <c r="C55" i="138"/>
  <c r="B55" i="138"/>
  <c r="A55" i="138"/>
  <c r="Q54" i="138"/>
  <c r="O54" i="138"/>
  <c r="N54" i="138"/>
  <c r="L54" i="138"/>
  <c r="K54" i="138"/>
  <c r="I54" i="138"/>
  <c r="H54" i="138"/>
  <c r="F54" i="138"/>
  <c r="E54" i="138"/>
  <c r="C54" i="138"/>
  <c r="B54" i="138"/>
  <c r="A54" i="138"/>
  <c r="Q53" i="138"/>
  <c r="O53" i="138"/>
  <c r="N53" i="138"/>
  <c r="L53" i="138"/>
  <c r="K53" i="138"/>
  <c r="I53" i="138"/>
  <c r="H53" i="138"/>
  <c r="F53" i="138"/>
  <c r="E53" i="138"/>
  <c r="C53" i="138"/>
  <c r="B53" i="138"/>
  <c r="A53" i="138"/>
  <c r="Q52" i="138"/>
  <c r="O52" i="138"/>
  <c r="N52" i="138"/>
  <c r="L52" i="138"/>
  <c r="K52" i="138"/>
  <c r="I52" i="138"/>
  <c r="H52" i="138"/>
  <c r="F52" i="138"/>
  <c r="E52" i="138"/>
  <c r="C52" i="138"/>
  <c r="B52" i="138"/>
  <c r="A52" i="138"/>
  <c r="Q51" i="138"/>
  <c r="O51" i="138"/>
  <c r="N51" i="138"/>
  <c r="L51" i="138"/>
  <c r="K51" i="138"/>
  <c r="I51" i="138"/>
  <c r="H51" i="138"/>
  <c r="F51" i="138"/>
  <c r="E51" i="138"/>
  <c r="C51" i="138"/>
  <c r="B51" i="138"/>
  <c r="A51" i="138"/>
  <c r="Q50" i="138"/>
  <c r="O50" i="138"/>
  <c r="N50" i="138"/>
  <c r="L50" i="138"/>
  <c r="K50" i="138"/>
  <c r="I50" i="138"/>
  <c r="H50" i="138"/>
  <c r="F50" i="138"/>
  <c r="E50" i="138"/>
  <c r="C50" i="138"/>
  <c r="B50" i="138"/>
  <c r="A50" i="138"/>
  <c r="Q49" i="138"/>
  <c r="O49" i="138"/>
  <c r="N49" i="138"/>
  <c r="L49" i="138"/>
  <c r="K49" i="138"/>
  <c r="I49" i="138"/>
  <c r="H49" i="138"/>
  <c r="F49" i="138"/>
  <c r="E49" i="138"/>
  <c r="C49" i="138"/>
  <c r="B49" i="138"/>
  <c r="A49" i="138"/>
  <c r="O48" i="138"/>
  <c r="O92" i="138" s="1"/>
  <c r="O136" i="138" s="1"/>
  <c r="O180" i="138" s="1"/>
  <c r="O224" i="138" s="1"/>
  <c r="O268" i="138" s="1"/>
  <c r="O312" i="138" s="1"/>
  <c r="O356" i="138" s="1"/>
  <c r="O400" i="138" s="1"/>
  <c r="N48" i="138"/>
  <c r="N92" i="138" s="1"/>
  <c r="N136" i="138" s="1"/>
  <c r="N180" i="138" s="1"/>
  <c r="N224" i="138" s="1"/>
  <c r="N268" i="138" s="1"/>
  <c r="N312" i="138" s="1"/>
  <c r="N356" i="138" s="1"/>
  <c r="N400" i="138" s="1"/>
  <c r="L48" i="138"/>
  <c r="L92" i="138" s="1"/>
  <c r="L136" i="138" s="1"/>
  <c r="L180" i="138" s="1"/>
  <c r="L224" i="138" s="1"/>
  <c r="L268" i="138" s="1"/>
  <c r="L312" i="138" s="1"/>
  <c r="L356" i="138" s="1"/>
  <c r="L400" i="138" s="1"/>
  <c r="K48" i="138"/>
  <c r="I48" i="138"/>
  <c r="I92" i="138" s="1"/>
  <c r="I136" i="138" s="1"/>
  <c r="I180" i="138" s="1"/>
  <c r="I224" i="138" s="1"/>
  <c r="I268" i="138" s="1"/>
  <c r="I312" i="138" s="1"/>
  <c r="I356" i="138" s="1"/>
  <c r="I400" i="138" s="1"/>
  <c r="H48" i="138"/>
  <c r="H92" i="138" s="1"/>
  <c r="H136" i="138" s="1"/>
  <c r="H180" i="138" s="1"/>
  <c r="H224" i="138" s="1"/>
  <c r="H268" i="138" s="1"/>
  <c r="H312" i="138" s="1"/>
  <c r="H356" i="138" s="1"/>
  <c r="H400" i="138" s="1"/>
  <c r="F48" i="138"/>
  <c r="F92" i="138" s="1"/>
  <c r="F136" i="138" s="1"/>
  <c r="F180" i="138" s="1"/>
  <c r="F224" i="138" s="1"/>
  <c r="F268" i="138" s="1"/>
  <c r="F312" i="138" s="1"/>
  <c r="F356" i="138" s="1"/>
  <c r="F400" i="138" s="1"/>
  <c r="E48" i="138"/>
  <c r="E92" i="138" s="1"/>
  <c r="E136" i="138" s="1"/>
  <c r="E180" i="138" s="1"/>
  <c r="E224" i="138" s="1"/>
  <c r="E268" i="138" s="1"/>
  <c r="E312" i="138" s="1"/>
  <c r="E356" i="138" s="1"/>
  <c r="E400" i="138" s="1"/>
  <c r="A45" i="138"/>
  <c r="Q44" i="138"/>
  <c r="O44" i="138"/>
  <c r="N44" i="138"/>
  <c r="L44" i="138"/>
  <c r="K44" i="138"/>
  <c r="I44" i="138"/>
  <c r="H44" i="138"/>
  <c r="F44" i="138"/>
  <c r="E44" i="138"/>
  <c r="C44" i="138"/>
  <c r="B44" i="138"/>
  <c r="A44" i="138"/>
  <c r="Q43" i="138"/>
  <c r="O43" i="138"/>
  <c r="N43" i="138"/>
  <c r="L43" i="138"/>
  <c r="K43" i="138"/>
  <c r="I43" i="138"/>
  <c r="H43" i="138"/>
  <c r="F43" i="138"/>
  <c r="E43" i="138"/>
  <c r="C43" i="138"/>
  <c r="B43" i="138"/>
  <c r="A43" i="138"/>
  <c r="Q42" i="138"/>
  <c r="O42" i="138"/>
  <c r="N42" i="138"/>
  <c r="L42" i="138"/>
  <c r="K42" i="138"/>
  <c r="I42" i="138"/>
  <c r="H42" i="138"/>
  <c r="F42" i="138"/>
  <c r="E42" i="138"/>
  <c r="C42" i="138"/>
  <c r="B42" i="138"/>
  <c r="A42" i="138"/>
  <c r="Q41" i="138"/>
  <c r="O41" i="138"/>
  <c r="N41" i="138"/>
  <c r="L41" i="138"/>
  <c r="K41" i="138"/>
  <c r="I41" i="138"/>
  <c r="H41" i="138"/>
  <c r="F41" i="138"/>
  <c r="E41" i="138"/>
  <c r="C41" i="138"/>
  <c r="B41" i="138"/>
  <c r="A41" i="138"/>
  <c r="Q40" i="138"/>
  <c r="O40" i="138"/>
  <c r="N40" i="138"/>
  <c r="L40" i="138"/>
  <c r="K40" i="138"/>
  <c r="I40" i="138"/>
  <c r="H40" i="138"/>
  <c r="F40" i="138"/>
  <c r="E40" i="138"/>
  <c r="C40" i="138"/>
  <c r="B40" i="138"/>
  <c r="A40" i="138"/>
  <c r="Q39" i="138"/>
  <c r="O39" i="138"/>
  <c r="N39" i="138"/>
  <c r="L39" i="138"/>
  <c r="K39" i="138"/>
  <c r="I39" i="138"/>
  <c r="H39" i="138"/>
  <c r="F39" i="138"/>
  <c r="E39" i="138"/>
  <c r="C39" i="138"/>
  <c r="B39" i="138"/>
  <c r="A39" i="138"/>
  <c r="Q38" i="138"/>
  <c r="O38" i="138"/>
  <c r="N38" i="138"/>
  <c r="L38" i="138"/>
  <c r="K38" i="138"/>
  <c r="I38" i="138"/>
  <c r="H38" i="138"/>
  <c r="F38" i="138"/>
  <c r="E38" i="138"/>
  <c r="C38" i="138"/>
  <c r="B38" i="138"/>
  <c r="A38" i="138"/>
  <c r="Q37" i="138"/>
  <c r="O37" i="138"/>
  <c r="N37" i="138"/>
  <c r="L37" i="138"/>
  <c r="K37" i="138"/>
  <c r="I37" i="138"/>
  <c r="H37" i="138"/>
  <c r="F37" i="138"/>
  <c r="E37" i="138"/>
  <c r="C37" i="138"/>
  <c r="B37" i="138"/>
  <c r="A37" i="138"/>
  <c r="Q36" i="138"/>
  <c r="O36" i="138"/>
  <c r="N36" i="138"/>
  <c r="L36" i="138"/>
  <c r="K36" i="138"/>
  <c r="I36" i="138"/>
  <c r="H36" i="138"/>
  <c r="F36" i="138"/>
  <c r="E36" i="138"/>
  <c r="C36" i="138"/>
  <c r="B36" i="138"/>
  <c r="A36" i="138"/>
  <c r="Q35" i="138"/>
  <c r="O35" i="138"/>
  <c r="N35" i="138"/>
  <c r="L35" i="138"/>
  <c r="K35" i="138"/>
  <c r="I35" i="138"/>
  <c r="H35" i="138"/>
  <c r="F35" i="138"/>
  <c r="E35" i="138"/>
  <c r="C35" i="138"/>
  <c r="B35" i="138"/>
  <c r="A35" i="138"/>
  <c r="Q34" i="138"/>
  <c r="O34" i="138"/>
  <c r="N34" i="138"/>
  <c r="L34" i="138"/>
  <c r="K34" i="138"/>
  <c r="I34" i="138"/>
  <c r="H34" i="138"/>
  <c r="F34" i="138"/>
  <c r="E34" i="138"/>
  <c r="C34" i="138"/>
  <c r="B34" i="138"/>
  <c r="A34" i="138"/>
  <c r="Q33" i="138"/>
  <c r="O33" i="138"/>
  <c r="N33" i="138"/>
  <c r="L33" i="138"/>
  <c r="K33" i="138"/>
  <c r="I33" i="138"/>
  <c r="H33" i="138"/>
  <c r="F33" i="138"/>
  <c r="E33" i="138"/>
  <c r="C33" i="138"/>
  <c r="B33" i="138"/>
  <c r="A33" i="138"/>
  <c r="Q32" i="138"/>
  <c r="O32" i="138"/>
  <c r="N32" i="138"/>
  <c r="L32" i="138"/>
  <c r="K32" i="138"/>
  <c r="I32" i="138"/>
  <c r="H32" i="138"/>
  <c r="F32" i="138"/>
  <c r="E32" i="138"/>
  <c r="C32" i="138"/>
  <c r="B32" i="138"/>
  <c r="A32" i="138"/>
  <c r="Q31" i="138"/>
  <c r="O31" i="138"/>
  <c r="N31" i="138"/>
  <c r="L31" i="138"/>
  <c r="K31" i="138"/>
  <c r="I31" i="138"/>
  <c r="H31" i="138"/>
  <c r="F31" i="138"/>
  <c r="E31" i="138"/>
  <c r="C31" i="138"/>
  <c r="B31" i="138"/>
  <c r="A31" i="138"/>
  <c r="Q30" i="138"/>
  <c r="O30" i="138"/>
  <c r="N30" i="138"/>
  <c r="L30" i="138"/>
  <c r="K30" i="138"/>
  <c r="I30" i="138"/>
  <c r="H30" i="138"/>
  <c r="F30" i="138"/>
  <c r="E30" i="138"/>
  <c r="C30" i="138"/>
  <c r="B30" i="138"/>
  <c r="A30" i="138"/>
  <c r="Q29" i="138"/>
  <c r="O29" i="138"/>
  <c r="N29" i="138"/>
  <c r="L29" i="138"/>
  <c r="K29" i="138"/>
  <c r="I29" i="138"/>
  <c r="H29" i="138"/>
  <c r="F29" i="138"/>
  <c r="E29" i="138"/>
  <c r="C29" i="138"/>
  <c r="B29" i="138"/>
  <c r="A29" i="138"/>
  <c r="Q28" i="138"/>
  <c r="O28" i="138"/>
  <c r="N28" i="138"/>
  <c r="L28" i="138"/>
  <c r="K28" i="138"/>
  <c r="I28" i="138"/>
  <c r="H28" i="138"/>
  <c r="F28" i="138"/>
  <c r="E28" i="138"/>
  <c r="C28" i="138"/>
  <c r="B28" i="138"/>
  <c r="A28" i="138"/>
  <c r="Q27" i="138"/>
  <c r="O27" i="138"/>
  <c r="N27" i="138"/>
  <c r="L27" i="138"/>
  <c r="K27" i="138"/>
  <c r="I27" i="138"/>
  <c r="H27" i="138"/>
  <c r="F27" i="138"/>
  <c r="E27" i="138"/>
  <c r="C27" i="138"/>
  <c r="B27" i="138"/>
  <c r="A27" i="138"/>
  <c r="Q26" i="138"/>
  <c r="O26" i="138"/>
  <c r="N26" i="138"/>
  <c r="L26" i="138"/>
  <c r="K26" i="138"/>
  <c r="I26" i="138"/>
  <c r="H26" i="138"/>
  <c r="F26" i="138"/>
  <c r="E26" i="138"/>
  <c r="C26" i="138"/>
  <c r="B26" i="138"/>
  <c r="A26" i="138"/>
  <c r="Q25" i="138"/>
  <c r="O25" i="138"/>
  <c r="N25" i="138"/>
  <c r="L25" i="138"/>
  <c r="K25" i="138"/>
  <c r="I25" i="138"/>
  <c r="H25" i="138"/>
  <c r="F25" i="138"/>
  <c r="E25" i="138"/>
  <c r="C25" i="138"/>
  <c r="B25" i="138"/>
  <c r="A25" i="138"/>
  <c r="Q24" i="138"/>
  <c r="O24" i="138"/>
  <c r="N24" i="138"/>
  <c r="L24" i="138"/>
  <c r="K24" i="138"/>
  <c r="I24" i="138"/>
  <c r="H24" i="138"/>
  <c r="F24" i="138"/>
  <c r="E24" i="138"/>
  <c r="C24" i="138"/>
  <c r="B24" i="138"/>
  <c r="A24" i="138"/>
  <c r="Q23" i="138"/>
  <c r="O23" i="138"/>
  <c r="N23" i="138"/>
  <c r="L23" i="138"/>
  <c r="K23" i="138"/>
  <c r="I23" i="138"/>
  <c r="H23" i="138"/>
  <c r="F23" i="138"/>
  <c r="E23" i="138"/>
  <c r="C23" i="138"/>
  <c r="B23" i="138"/>
  <c r="A23" i="138"/>
  <c r="Q22" i="138"/>
  <c r="O22" i="138"/>
  <c r="N22" i="138"/>
  <c r="L22" i="138"/>
  <c r="K22" i="138"/>
  <c r="I22" i="138"/>
  <c r="H22" i="138"/>
  <c r="F22" i="138"/>
  <c r="E22" i="138"/>
  <c r="C22" i="138"/>
  <c r="B22" i="138"/>
  <c r="A22" i="138"/>
  <c r="Q21" i="138"/>
  <c r="O21" i="138"/>
  <c r="N21" i="138"/>
  <c r="L21" i="138"/>
  <c r="K21" i="138"/>
  <c r="I21" i="138"/>
  <c r="H21" i="138"/>
  <c r="F21" i="138"/>
  <c r="E21" i="138"/>
  <c r="C21" i="138"/>
  <c r="B21" i="138"/>
  <c r="A21" i="138"/>
  <c r="Q20" i="138"/>
  <c r="O20" i="138"/>
  <c r="N20" i="138"/>
  <c r="L20" i="138"/>
  <c r="K20" i="138"/>
  <c r="I20" i="138"/>
  <c r="H20" i="138"/>
  <c r="F20" i="138"/>
  <c r="E20" i="138"/>
  <c r="C20" i="138"/>
  <c r="B20" i="138"/>
  <c r="A20" i="138"/>
  <c r="Q19" i="138"/>
  <c r="O19" i="138"/>
  <c r="N19" i="138"/>
  <c r="L19" i="138"/>
  <c r="K19" i="138"/>
  <c r="I19" i="138"/>
  <c r="H19" i="138"/>
  <c r="F19" i="138"/>
  <c r="E19" i="138"/>
  <c r="C19" i="138"/>
  <c r="B19" i="138"/>
  <c r="A19" i="138"/>
  <c r="Q18" i="138"/>
  <c r="O18" i="138"/>
  <c r="N18" i="138"/>
  <c r="L18" i="138"/>
  <c r="K18" i="138"/>
  <c r="I18" i="138"/>
  <c r="H18" i="138"/>
  <c r="F18" i="138"/>
  <c r="E18" i="138"/>
  <c r="C18" i="138"/>
  <c r="B18" i="138"/>
  <c r="A18" i="138"/>
  <c r="Q17" i="138"/>
  <c r="O17" i="138"/>
  <c r="N17" i="138"/>
  <c r="L17" i="138"/>
  <c r="K17" i="138"/>
  <c r="I17" i="138"/>
  <c r="H17" i="138"/>
  <c r="F17" i="138"/>
  <c r="E17" i="138"/>
  <c r="C17" i="138"/>
  <c r="B17" i="138"/>
  <c r="A17" i="138"/>
  <c r="Q16" i="138"/>
  <c r="O16" i="138"/>
  <c r="N16" i="138"/>
  <c r="L16" i="138"/>
  <c r="K16" i="138"/>
  <c r="I16" i="138"/>
  <c r="H16" i="138"/>
  <c r="F16" i="138"/>
  <c r="E16" i="138"/>
  <c r="C16" i="138"/>
  <c r="B16" i="138"/>
  <c r="A16" i="138"/>
  <c r="Q15" i="138"/>
  <c r="O15" i="138"/>
  <c r="N15" i="138"/>
  <c r="L15" i="138"/>
  <c r="K15" i="138"/>
  <c r="I15" i="138"/>
  <c r="H15" i="138"/>
  <c r="F15" i="138"/>
  <c r="E15" i="138"/>
  <c r="C15" i="138"/>
  <c r="B15" i="138"/>
  <c r="A15" i="138"/>
  <c r="Q14" i="138"/>
  <c r="O14" i="138"/>
  <c r="N14" i="138"/>
  <c r="L14" i="138"/>
  <c r="K14" i="138"/>
  <c r="I14" i="138"/>
  <c r="H14" i="138"/>
  <c r="F14" i="138"/>
  <c r="E14" i="138"/>
  <c r="C14" i="138"/>
  <c r="B14" i="138"/>
  <c r="A14" i="138"/>
  <c r="Q13" i="138"/>
  <c r="O13" i="138"/>
  <c r="N13" i="138"/>
  <c r="L13" i="138"/>
  <c r="K13" i="138"/>
  <c r="I13" i="138"/>
  <c r="H13" i="138"/>
  <c r="F13" i="138"/>
  <c r="E13" i="138"/>
  <c r="C13" i="138"/>
  <c r="B13" i="138"/>
  <c r="A13" i="138"/>
  <c r="Q12" i="138"/>
  <c r="O12" i="138"/>
  <c r="N12" i="138"/>
  <c r="L12" i="138"/>
  <c r="K12" i="138"/>
  <c r="I12" i="138"/>
  <c r="H12" i="138"/>
  <c r="F12" i="138"/>
  <c r="E12" i="138"/>
  <c r="C12" i="138"/>
  <c r="B12" i="138"/>
  <c r="A12" i="138"/>
  <c r="Q11" i="138"/>
  <c r="O11" i="138"/>
  <c r="N11" i="138"/>
  <c r="L11" i="138"/>
  <c r="K11" i="138"/>
  <c r="I11" i="138"/>
  <c r="H11" i="138"/>
  <c r="F11" i="138"/>
  <c r="E11" i="138"/>
  <c r="C11" i="138"/>
  <c r="B11" i="138"/>
  <c r="A11" i="138"/>
  <c r="Q10" i="138"/>
  <c r="O10" i="138"/>
  <c r="N10" i="138"/>
  <c r="L10" i="138"/>
  <c r="K10" i="138"/>
  <c r="I10" i="138"/>
  <c r="H10" i="138"/>
  <c r="F10" i="138"/>
  <c r="E10" i="138"/>
  <c r="C10" i="138"/>
  <c r="B10" i="138"/>
  <c r="A10" i="138"/>
  <c r="Q9" i="138"/>
  <c r="O9" i="138"/>
  <c r="N9" i="138"/>
  <c r="L9" i="138"/>
  <c r="K9" i="138"/>
  <c r="I9" i="138"/>
  <c r="H9" i="138"/>
  <c r="F9" i="138"/>
  <c r="E9" i="138"/>
  <c r="C9" i="138"/>
  <c r="B9" i="138"/>
  <c r="A9" i="138"/>
  <c r="Q8" i="138"/>
  <c r="O8" i="138"/>
  <c r="N8" i="138"/>
  <c r="L8" i="138"/>
  <c r="K8" i="138"/>
  <c r="I8" i="138"/>
  <c r="H8" i="138"/>
  <c r="F8" i="138"/>
  <c r="E8" i="138"/>
  <c r="C8" i="138"/>
  <c r="B8" i="138"/>
  <c r="A8" i="138"/>
  <c r="Q7" i="138"/>
  <c r="O7" i="138"/>
  <c r="N7" i="138"/>
  <c r="L7" i="138"/>
  <c r="K7" i="138"/>
  <c r="I7" i="138"/>
  <c r="H7" i="138"/>
  <c r="F7" i="138"/>
  <c r="E7" i="138"/>
  <c r="C7" i="138"/>
  <c r="B7" i="138"/>
  <c r="A7" i="138"/>
  <c r="Q6" i="138"/>
  <c r="O6" i="138"/>
  <c r="N6" i="138"/>
  <c r="L6" i="138"/>
  <c r="K6" i="138"/>
  <c r="I6" i="138"/>
  <c r="H6" i="138"/>
  <c r="F6" i="138"/>
  <c r="E6" i="138"/>
  <c r="C6" i="138"/>
  <c r="B6" i="138"/>
  <c r="A6" i="138"/>
  <c r="Q5" i="138"/>
  <c r="O5" i="138"/>
  <c r="N5" i="138"/>
  <c r="L5" i="138"/>
  <c r="K5" i="138"/>
  <c r="I5" i="138"/>
  <c r="H5" i="138"/>
  <c r="F5" i="138"/>
  <c r="E5" i="138"/>
  <c r="C5" i="138"/>
  <c r="B5" i="138"/>
  <c r="A5" i="138"/>
  <c r="Q154" i="135" l="1"/>
  <c r="O154" i="135"/>
  <c r="N154" i="135"/>
  <c r="L154" i="135"/>
  <c r="K154" i="135"/>
  <c r="I154" i="135"/>
  <c r="H154" i="135"/>
  <c r="F154" i="135"/>
  <c r="E154" i="135"/>
  <c r="Q153" i="135"/>
  <c r="O153" i="135"/>
  <c r="N153" i="135"/>
  <c r="L153" i="135"/>
  <c r="K153" i="135"/>
  <c r="I153" i="135"/>
  <c r="H153" i="135"/>
  <c r="F153" i="135"/>
  <c r="E153" i="135"/>
  <c r="C153" i="135"/>
  <c r="B153" i="135"/>
  <c r="A153" i="135"/>
  <c r="Q152" i="135"/>
  <c r="O152" i="135"/>
  <c r="N152" i="135"/>
  <c r="L152" i="135"/>
  <c r="K152" i="135"/>
  <c r="I152" i="135"/>
  <c r="H152" i="135"/>
  <c r="F152" i="135"/>
  <c r="E152" i="135"/>
  <c r="C152" i="135"/>
  <c r="B152" i="135"/>
  <c r="A152" i="135"/>
  <c r="Q151" i="135"/>
  <c r="O151" i="135"/>
  <c r="N151" i="135"/>
  <c r="L151" i="135"/>
  <c r="K151" i="135"/>
  <c r="I151" i="135"/>
  <c r="H151" i="135"/>
  <c r="F151" i="135"/>
  <c r="E151" i="135"/>
  <c r="C151" i="135"/>
  <c r="B151" i="135"/>
  <c r="A151" i="135"/>
  <c r="Q150" i="135"/>
  <c r="O150" i="135"/>
  <c r="N150" i="135"/>
  <c r="L150" i="135"/>
  <c r="K150" i="135"/>
  <c r="I150" i="135"/>
  <c r="H150" i="135"/>
  <c r="F150" i="135"/>
  <c r="E150" i="135"/>
  <c r="C150" i="135"/>
  <c r="B150" i="135"/>
  <c r="A150" i="135"/>
  <c r="Q149" i="135"/>
  <c r="O149" i="135"/>
  <c r="N149" i="135"/>
  <c r="L149" i="135"/>
  <c r="K149" i="135"/>
  <c r="I149" i="135"/>
  <c r="H149" i="135"/>
  <c r="F149" i="135"/>
  <c r="E149" i="135"/>
  <c r="C149" i="135"/>
  <c r="B149" i="135"/>
  <c r="A149" i="135"/>
  <c r="O148" i="135"/>
  <c r="N148" i="135"/>
  <c r="L148" i="135"/>
  <c r="K148" i="135"/>
  <c r="I148" i="135"/>
  <c r="H148" i="135"/>
  <c r="F148" i="135"/>
  <c r="E148" i="135"/>
  <c r="C148" i="135"/>
  <c r="B148" i="135"/>
  <c r="A148" i="135"/>
  <c r="A145" i="135"/>
  <c r="Q144" i="135"/>
  <c r="O144" i="135"/>
  <c r="N144" i="135"/>
  <c r="L144" i="135"/>
  <c r="K144" i="135"/>
  <c r="I144" i="135"/>
  <c r="H144" i="135"/>
  <c r="F144" i="135"/>
  <c r="E144" i="135"/>
  <c r="C144" i="135"/>
  <c r="B144" i="135"/>
  <c r="A144" i="135"/>
  <c r="Q143" i="135"/>
  <c r="O143" i="135"/>
  <c r="N143" i="135"/>
  <c r="L143" i="135"/>
  <c r="K143" i="135"/>
  <c r="I143" i="135"/>
  <c r="H143" i="135"/>
  <c r="F143" i="135"/>
  <c r="E143" i="135"/>
  <c r="C143" i="135"/>
  <c r="B143" i="135"/>
  <c r="A143" i="135"/>
  <c r="Q142" i="135"/>
  <c r="O142" i="135"/>
  <c r="N142" i="135"/>
  <c r="L142" i="135"/>
  <c r="K142" i="135"/>
  <c r="I142" i="135"/>
  <c r="H142" i="135"/>
  <c r="F142" i="135"/>
  <c r="E142" i="135"/>
  <c r="C142" i="135"/>
  <c r="B142" i="135"/>
  <c r="A142" i="135"/>
  <c r="Q141" i="135"/>
  <c r="O141" i="135"/>
  <c r="N141" i="135"/>
  <c r="L141" i="135"/>
  <c r="K141" i="135"/>
  <c r="I141" i="135"/>
  <c r="H141" i="135"/>
  <c r="F141" i="135"/>
  <c r="E141" i="135"/>
  <c r="C141" i="135"/>
  <c r="B141" i="135"/>
  <c r="A141" i="135"/>
  <c r="Q140" i="135"/>
  <c r="O140" i="135"/>
  <c r="N140" i="135"/>
  <c r="L140" i="135"/>
  <c r="K140" i="135"/>
  <c r="I140" i="135"/>
  <c r="H140" i="135"/>
  <c r="F140" i="135"/>
  <c r="E140" i="135"/>
  <c r="C140" i="135"/>
  <c r="B140" i="135"/>
  <c r="A140" i="135"/>
  <c r="Q139" i="135"/>
  <c r="O139" i="135"/>
  <c r="N139" i="135"/>
  <c r="L139" i="135"/>
  <c r="K139" i="135"/>
  <c r="I139" i="135"/>
  <c r="H139" i="135"/>
  <c r="F139" i="135"/>
  <c r="E139" i="135"/>
  <c r="C139" i="135"/>
  <c r="B139" i="135"/>
  <c r="A139" i="135"/>
  <c r="Q138" i="135"/>
  <c r="O138" i="135"/>
  <c r="N138" i="135"/>
  <c r="L138" i="135"/>
  <c r="K138" i="135"/>
  <c r="I138" i="135"/>
  <c r="H138" i="135"/>
  <c r="F138" i="135"/>
  <c r="E138" i="135"/>
  <c r="C138" i="135"/>
  <c r="B138" i="135"/>
  <c r="A138" i="135"/>
  <c r="Q137" i="135"/>
  <c r="O137" i="135"/>
  <c r="N137" i="135"/>
  <c r="L137" i="135"/>
  <c r="K137" i="135"/>
  <c r="I137" i="135"/>
  <c r="H137" i="135"/>
  <c r="F137" i="135"/>
  <c r="E137" i="135"/>
  <c r="C137" i="135"/>
  <c r="B137" i="135"/>
  <c r="A137" i="135"/>
  <c r="Q136" i="135"/>
  <c r="O136" i="135"/>
  <c r="N136" i="135"/>
  <c r="L136" i="135"/>
  <c r="K136" i="135"/>
  <c r="I136" i="135"/>
  <c r="H136" i="135"/>
  <c r="F136" i="135"/>
  <c r="E136" i="135"/>
  <c r="C136" i="135"/>
  <c r="B136" i="135"/>
  <c r="A136" i="135"/>
  <c r="Q135" i="135"/>
  <c r="O135" i="135"/>
  <c r="N135" i="135"/>
  <c r="L135" i="135"/>
  <c r="K135" i="135"/>
  <c r="I135" i="135"/>
  <c r="H135" i="135"/>
  <c r="F135" i="135"/>
  <c r="E135" i="135"/>
  <c r="C135" i="135"/>
  <c r="B135" i="135"/>
  <c r="A135" i="135"/>
  <c r="Q134" i="135"/>
  <c r="O134" i="135"/>
  <c r="N134" i="135"/>
  <c r="L134" i="135"/>
  <c r="K134" i="135"/>
  <c r="I134" i="135"/>
  <c r="H134" i="135"/>
  <c r="F134" i="135"/>
  <c r="E134" i="135"/>
  <c r="C134" i="135"/>
  <c r="B134" i="135"/>
  <c r="A134" i="135"/>
  <c r="Q133" i="135"/>
  <c r="O133" i="135"/>
  <c r="N133" i="135"/>
  <c r="L133" i="135"/>
  <c r="K133" i="135"/>
  <c r="I133" i="135"/>
  <c r="H133" i="135"/>
  <c r="F133" i="135"/>
  <c r="E133" i="135"/>
  <c r="C133" i="135"/>
  <c r="B133" i="135"/>
  <c r="A133" i="135"/>
  <c r="Q132" i="135"/>
  <c r="O132" i="135"/>
  <c r="N132" i="135"/>
  <c r="L132" i="135"/>
  <c r="K132" i="135"/>
  <c r="I132" i="135"/>
  <c r="H132" i="135"/>
  <c r="F132" i="135"/>
  <c r="E132" i="135"/>
  <c r="C132" i="135"/>
  <c r="B132" i="135"/>
  <c r="A132" i="135"/>
  <c r="Q131" i="135"/>
  <c r="O131" i="135"/>
  <c r="N131" i="135"/>
  <c r="L131" i="135"/>
  <c r="K131" i="135"/>
  <c r="I131" i="135"/>
  <c r="H131" i="135"/>
  <c r="F131" i="135"/>
  <c r="E131" i="135"/>
  <c r="C131" i="135"/>
  <c r="B131" i="135"/>
  <c r="A131" i="135"/>
  <c r="Q130" i="135"/>
  <c r="O130" i="135"/>
  <c r="N130" i="135"/>
  <c r="L130" i="135"/>
  <c r="K130" i="135"/>
  <c r="I130" i="135"/>
  <c r="H130" i="135"/>
  <c r="F130" i="135"/>
  <c r="E130" i="135"/>
  <c r="C130" i="135"/>
  <c r="B130" i="135"/>
  <c r="A130" i="135"/>
  <c r="Q129" i="135"/>
  <c r="O129" i="135"/>
  <c r="N129" i="135"/>
  <c r="L129" i="135"/>
  <c r="K129" i="135"/>
  <c r="I129" i="135"/>
  <c r="H129" i="135"/>
  <c r="F129" i="135"/>
  <c r="E129" i="135"/>
  <c r="C129" i="135"/>
  <c r="B129" i="135"/>
  <c r="A129" i="135"/>
  <c r="Q128" i="135"/>
  <c r="O128" i="135"/>
  <c r="N128" i="135"/>
  <c r="L128" i="135"/>
  <c r="K128" i="135"/>
  <c r="I128" i="135"/>
  <c r="H128" i="135"/>
  <c r="F128" i="135"/>
  <c r="E128" i="135"/>
  <c r="C128" i="135"/>
  <c r="B128" i="135"/>
  <c r="A128" i="135"/>
  <c r="Q127" i="135"/>
  <c r="O127" i="135"/>
  <c r="N127" i="135"/>
  <c r="L127" i="135"/>
  <c r="K127" i="135"/>
  <c r="I127" i="135"/>
  <c r="H127" i="135"/>
  <c r="F127" i="135"/>
  <c r="E127" i="135"/>
  <c r="C127" i="135"/>
  <c r="B127" i="135"/>
  <c r="A127" i="135"/>
  <c r="Q126" i="135"/>
  <c r="O126" i="135"/>
  <c r="N126" i="135"/>
  <c r="L126" i="135"/>
  <c r="K126" i="135"/>
  <c r="I126" i="135"/>
  <c r="H126" i="135"/>
  <c r="F126" i="135"/>
  <c r="E126" i="135"/>
  <c r="C126" i="135"/>
  <c r="B126" i="135"/>
  <c r="A126" i="135"/>
  <c r="Q125" i="135"/>
  <c r="O125" i="135"/>
  <c r="N125" i="135"/>
  <c r="L125" i="135"/>
  <c r="K125" i="135"/>
  <c r="I125" i="135"/>
  <c r="H125" i="135"/>
  <c r="F125" i="135"/>
  <c r="E125" i="135"/>
  <c r="C125" i="135"/>
  <c r="B125" i="135"/>
  <c r="A125" i="135"/>
  <c r="Q124" i="135"/>
  <c r="O124" i="135"/>
  <c r="N124" i="135"/>
  <c r="L124" i="135"/>
  <c r="K124" i="135"/>
  <c r="I124" i="135"/>
  <c r="H124" i="135"/>
  <c r="F124" i="135"/>
  <c r="E124" i="135"/>
  <c r="C124" i="135"/>
  <c r="B124" i="135"/>
  <c r="A124" i="135"/>
  <c r="Q123" i="135"/>
  <c r="O123" i="135"/>
  <c r="N123" i="135"/>
  <c r="L123" i="135"/>
  <c r="K123" i="135"/>
  <c r="I123" i="135"/>
  <c r="H123" i="135"/>
  <c r="F123" i="135"/>
  <c r="E123" i="135"/>
  <c r="C123" i="135"/>
  <c r="B123" i="135"/>
  <c r="A123" i="135"/>
  <c r="Q122" i="135"/>
  <c r="O122" i="135"/>
  <c r="N122" i="135"/>
  <c r="L122" i="135"/>
  <c r="K122" i="135"/>
  <c r="I122" i="135"/>
  <c r="H122" i="135"/>
  <c r="F122" i="135"/>
  <c r="E122" i="135"/>
  <c r="C122" i="135"/>
  <c r="B122" i="135"/>
  <c r="A122" i="135"/>
  <c r="Q121" i="135"/>
  <c r="O121" i="135"/>
  <c r="N121" i="135"/>
  <c r="L121" i="135"/>
  <c r="K121" i="135"/>
  <c r="I121" i="135"/>
  <c r="H121" i="135"/>
  <c r="F121" i="135"/>
  <c r="E121" i="135"/>
  <c r="C121" i="135"/>
  <c r="B121" i="135"/>
  <c r="A121" i="135"/>
  <c r="Q120" i="135"/>
  <c r="O120" i="135"/>
  <c r="N120" i="135"/>
  <c r="L120" i="135"/>
  <c r="K120" i="135"/>
  <c r="I120" i="135"/>
  <c r="H120" i="135"/>
  <c r="F120" i="135"/>
  <c r="E120" i="135"/>
  <c r="C120" i="135"/>
  <c r="B120" i="135"/>
  <c r="A120" i="135"/>
  <c r="Q119" i="135"/>
  <c r="O119" i="135"/>
  <c r="N119" i="135"/>
  <c r="L119" i="135"/>
  <c r="K119" i="135"/>
  <c r="I119" i="135"/>
  <c r="H119" i="135"/>
  <c r="F119" i="135"/>
  <c r="E119" i="135"/>
  <c r="C119" i="135"/>
  <c r="B119" i="135"/>
  <c r="A119" i="135"/>
  <c r="Q118" i="135"/>
  <c r="O118" i="135"/>
  <c r="N118" i="135"/>
  <c r="L118" i="135"/>
  <c r="K118" i="135"/>
  <c r="I118" i="135"/>
  <c r="H118" i="135"/>
  <c r="F118" i="135"/>
  <c r="E118" i="135"/>
  <c r="C118" i="135"/>
  <c r="B118" i="135"/>
  <c r="A118" i="135"/>
  <c r="Q117" i="135"/>
  <c r="O117" i="135"/>
  <c r="N117" i="135"/>
  <c r="L117" i="135"/>
  <c r="K117" i="135"/>
  <c r="I117" i="135"/>
  <c r="H117" i="135"/>
  <c r="F117" i="135"/>
  <c r="E117" i="135"/>
  <c r="C117" i="135"/>
  <c r="B117" i="135"/>
  <c r="A117" i="135"/>
  <c r="Q116" i="135"/>
  <c r="O116" i="135"/>
  <c r="N116" i="135"/>
  <c r="L116" i="135"/>
  <c r="K116" i="135"/>
  <c r="I116" i="135"/>
  <c r="H116" i="135"/>
  <c r="F116" i="135"/>
  <c r="E116" i="135"/>
  <c r="C116" i="135"/>
  <c r="B116" i="135"/>
  <c r="A116" i="135"/>
  <c r="Q115" i="135"/>
  <c r="O115" i="135"/>
  <c r="N115" i="135"/>
  <c r="L115" i="135"/>
  <c r="K115" i="135"/>
  <c r="I115" i="135"/>
  <c r="H115" i="135"/>
  <c r="F115" i="135"/>
  <c r="E115" i="135"/>
  <c r="C115" i="135"/>
  <c r="B115" i="135"/>
  <c r="A115" i="135"/>
  <c r="Q114" i="135"/>
  <c r="O114" i="135"/>
  <c r="N114" i="135"/>
  <c r="L114" i="135"/>
  <c r="K114" i="135"/>
  <c r="I114" i="135"/>
  <c r="H114" i="135"/>
  <c r="F114" i="135"/>
  <c r="E114" i="135"/>
  <c r="C114" i="135"/>
  <c r="B114" i="135"/>
  <c r="A114" i="135"/>
  <c r="Q113" i="135"/>
  <c r="O113" i="135"/>
  <c r="N113" i="135"/>
  <c r="L113" i="135"/>
  <c r="K113" i="135"/>
  <c r="I113" i="135"/>
  <c r="H113" i="135"/>
  <c r="F113" i="135"/>
  <c r="E113" i="135"/>
  <c r="C113" i="135"/>
  <c r="B113" i="135"/>
  <c r="A113" i="135"/>
  <c r="Q112" i="135"/>
  <c r="O112" i="135"/>
  <c r="N112" i="135"/>
  <c r="L112" i="135"/>
  <c r="K112" i="135"/>
  <c r="I112" i="135"/>
  <c r="H112" i="135"/>
  <c r="F112" i="135"/>
  <c r="E112" i="135"/>
  <c r="C112" i="135"/>
  <c r="B112" i="135"/>
  <c r="A112" i="135"/>
  <c r="Q111" i="135"/>
  <c r="O111" i="135"/>
  <c r="N111" i="135"/>
  <c r="L111" i="135"/>
  <c r="K111" i="135"/>
  <c r="I111" i="135"/>
  <c r="H111" i="135"/>
  <c r="F111" i="135"/>
  <c r="E111" i="135"/>
  <c r="C111" i="135"/>
  <c r="B111" i="135"/>
  <c r="A111" i="135"/>
  <c r="Q110" i="135"/>
  <c r="O110" i="135"/>
  <c r="N110" i="135"/>
  <c r="L110" i="135"/>
  <c r="K110" i="135"/>
  <c r="I110" i="135"/>
  <c r="H110" i="135"/>
  <c r="F110" i="135"/>
  <c r="E110" i="135"/>
  <c r="C110" i="135"/>
  <c r="B110" i="135"/>
  <c r="A110" i="135"/>
  <c r="Q109" i="135"/>
  <c r="O109" i="135"/>
  <c r="N109" i="135"/>
  <c r="L109" i="135"/>
  <c r="K109" i="135"/>
  <c r="I109" i="135"/>
  <c r="H109" i="135"/>
  <c r="F109" i="135"/>
  <c r="E109" i="135"/>
  <c r="C109" i="135"/>
  <c r="B109" i="135"/>
  <c r="A109" i="135"/>
  <c r="Q108" i="135"/>
  <c r="O108" i="135"/>
  <c r="N108" i="135"/>
  <c r="L108" i="135"/>
  <c r="K108" i="135"/>
  <c r="I108" i="135"/>
  <c r="H108" i="135"/>
  <c r="F108" i="135"/>
  <c r="E108" i="135"/>
  <c r="C108" i="135"/>
  <c r="B108" i="135"/>
  <c r="A108" i="135"/>
  <c r="Q107" i="135"/>
  <c r="O107" i="135"/>
  <c r="N107" i="135"/>
  <c r="L107" i="135"/>
  <c r="K107" i="135"/>
  <c r="I107" i="135"/>
  <c r="H107" i="135"/>
  <c r="F107" i="135"/>
  <c r="E107" i="135"/>
  <c r="C107" i="135"/>
  <c r="B107" i="135"/>
  <c r="A107" i="135"/>
  <c r="Q106" i="135"/>
  <c r="O106" i="135"/>
  <c r="N106" i="135"/>
  <c r="L106" i="135"/>
  <c r="K106" i="135"/>
  <c r="I106" i="135"/>
  <c r="H106" i="135"/>
  <c r="F106" i="135"/>
  <c r="E106" i="135"/>
  <c r="C106" i="135"/>
  <c r="B106" i="135"/>
  <c r="A106" i="135"/>
  <c r="Q105" i="135"/>
  <c r="O105" i="135"/>
  <c r="N105" i="135"/>
  <c r="L105" i="135"/>
  <c r="K105" i="135"/>
  <c r="I105" i="135"/>
  <c r="H105" i="135"/>
  <c r="F105" i="135"/>
  <c r="E105" i="135"/>
  <c r="C105" i="135"/>
  <c r="B105" i="135"/>
  <c r="A105" i="135"/>
  <c r="Q104" i="135"/>
  <c r="O104" i="135"/>
  <c r="N104" i="135"/>
  <c r="L104" i="135"/>
  <c r="K104" i="135"/>
  <c r="I104" i="135"/>
  <c r="H104" i="135"/>
  <c r="F104" i="135"/>
  <c r="E104" i="135"/>
  <c r="C104" i="135"/>
  <c r="B104" i="135"/>
  <c r="A104" i="135"/>
  <c r="Q103" i="135"/>
  <c r="O103" i="135"/>
  <c r="N103" i="135"/>
  <c r="L103" i="135"/>
  <c r="K103" i="135"/>
  <c r="I103" i="135"/>
  <c r="H103" i="135"/>
  <c r="F103" i="135"/>
  <c r="E103" i="135"/>
  <c r="C103" i="135"/>
  <c r="B103" i="135"/>
  <c r="A103" i="135"/>
  <c r="Q102" i="135"/>
  <c r="O102" i="135"/>
  <c r="N102" i="135"/>
  <c r="L102" i="135"/>
  <c r="K102" i="135"/>
  <c r="I102" i="135"/>
  <c r="H102" i="135"/>
  <c r="F102" i="135"/>
  <c r="E102" i="135"/>
  <c r="C102" i="135"/>
  <c r="B102" i="135"/>
  <c r="A102" i="135"/>
  <c r="Q101" i="135"/>
  <c r="O101" i="135"/>
  <c r="N101" i="135"/>
  <c r="L101" i="135"/>
  <c r="K101" i="135"/>
  <c r="I101" i="135"/>
  <c r="H101" i="135"/>
  <c r="F101" i="135"/>
  <c r="E101" i="135"/>
  <c r="C101" i="135"/>
  <c r="B101" i="135"/>
  <c r="A101" i="135"/>
  <c r="O100" i="135"/>
  <c r="N100" i="135"/>
  <c r="L100" i="135"/>
  <c r="K100" i="135"/>
  <c r="I100" i="135"/>
  <c r="H100" i="135"/>
  <c r="F100" i="135"/>
  <c r="E100" i="135"/>
  <c r="C100" i="135"/>
  <c r="B100" i="135"/>
  <c r="A100" i="135"/>
  <c r="A97" i="135"/>
  <c r="Q96" i="135"/>
  <c r="O96" i="135"/>
  <c r="N96" i="135"/>
  <c r="L96" i="135"/>
  <c r="K96" i="135"/>
  <c r="I96" i="135"/>
  <c r="H96" i="135"/>
  <c r="F96" i="135"/>
  <c r="E96" i="135"/>
  <c r="C96" i="135"/>
  <c r="B96" i="135"/>
  <c r="A96" i="135"/>
  <c r="Q95" i="135"/>
  <c r="O95" i="135"/>
  <c r="N95" i="135"/>
  <c r="L95" i="135"/>
  <c r="K95" i="135"/>
  <c r="I95" i="135"/>
  <c r="H95" i="135"/>
  <c r="F95" i="135"/>
  <c r="E95" i="135"/>
  <c r="C95" i="135"/>
  <c r="B95" i="135"/>
  <c r="A95" i="135"/>
  <c r="Q94" i="135"/>
  <c r="O94" i="135"/>
  <c r="N94" i="135"/>
  <c r="L94" i="135"/>
  <c r="K94" i="135"/>
  <c r="I94" i="135"/>
  <c r="H94" i="135"/>
  <c r="F94" i="135"/>
  <c r="E94" i="135"/>
  <c r="C94" i="135"/>
  <c r="B94" i="135"/>
  <c r="A94" i="135"/>
  <c r="O93" i="135"/>
  <c r="L93" i="135"/>
  <c r="K93" i="135"/>
  <c r="I93" i="135"/>
  <c r="F93" i="135"/>
  <c r="C93" i="135"/>
  <c r="B93" i="135"/>
  <c r="A93" i="135"/>
  <c r="Q92" i="135"/>
  <c r="O92" i="135"/>
  <c r="N92" i="135"/>
  <c r="L92" i="135"/>
  <c r="K92" i="135"/>
  <c r="I92" i="135"/>
  <c r="H92" i="135"/>
  <c r="F92" i="135"/>
  <c r="E92" i="135"/>
  <c r="C92" i="135"/>
  <c r="B92" i="135"/>
  <c r="A92" i="135"/>
  <c r="Q91" i="135"/>
  <c r="O91" i="135"/>
  <c r="N91" i="135"/>
  <c r="L91" i="135"/>
  <c r="K91" i="135"/>
  <c r="I91" i="135"/>
  <c r="H91" i="135"/>
  <c r="F91" i="135"/>
  <c r="E91" i="135"/>
  <c r="C91" i="135"/>
  <c r="B91" i="135"/>
  <c r="A91" i="135"/>
  <c r="O90" i="135"/>
  <c r="L90" i="135"/>
  <c r="K90" i="135"/>
  <c r="I90" i="135"/>
  <c r="F90" i="135"/>
  <c r="C90" i="135"/>
  <c r="B90" i="135"/>
  <c r="A90" i="135"/>
  <c r="Q89" i="135"/>
  <c r="O89" i="135"/>
  <c r="N89" i="135"/>
  <c r="L89" i="135"/>
  <c r="K89" i="135"/>
  <c r="I89" i="135"/>
  <c r="H89" i="135"/>
  <c r="F89" i="135"/>
  <c r="E89" i="135"/>
  <c r="C89" i="135"/>
  <c r="B89" i="135"/>
  <c r="A89" i="135"/>
  <c r="Q88" i="135"/>
  <c r="O88" i="135"/>
  <c r="N88" i="135"/>
  <c r="L88" i="135"/>
  <c r="K88" i="135"/>
  <c r="I88" i="135"/>
  <c r="H88" i="135"/>
  <c r="F88" i="135"/>
  <c r="E88" i="135"/>
  <c r="C88" i="135"/>
  <c r="B88" i="135"/>
  <c r="A88" i="135"/>
  <c r="Q87" i="135"/>
  <c r="O87" i="135"/>
  <c r="N87" i="135"/>
  <c r="L87" i="135"/>
  <c r="K87" i="135"/>
  <c r="I87" i="135"/>
  <c r="H87" i="135"/>
  <c r="F87" i="135"/>
  <c r="E87" i="135"/>
  <c r="C87" i="135"/>
  <c r="B87" i="135"/>
  <c r="A87" i="135"/>
  <c r="Q86" i="135"/>
  <c r="O86" i="135"/>
  <c r="N86" i="135"/>
  <c r="L86" i="135"/>
  <c r="K86" i="135"/>
  <c r="I86" i="135"/>
  <c r="H86" i="135"/>
  <c r="F86" i="135"/>
  <c r="E86" i="135"/>
  <c r="C86" i="135"/>
  <c r="B86" i="135"/>
  <c r="A86" i="135"/>
  <c r="Q85" i="135"/>
  <c r="O85" i="135"/>
  <c r="N85" i="135"/>
  <c r="L85" i="135"/>
  <c r="K85" i="135"/>
  <c r="I85" i="135"/>
  <c r="H85" i="135"/>
  <c r="F85" i="135"/>
  <c r="E85" i="135"/>
  <c r="C85" i="135"/>
  <c r="B85" i="135"/>
  <c r="A85" i="135"/>
  <c r="Q84" i="135"/>
  <c r="O84" i="135"/>
  <c r="N84" i="135"/>
  <c r="L84" i="135"/>
  <c r="K84" i="135"/>
  <c r="I84" i="135"/>
  <c r="H84" i="135"/>
  <c r="F84" i="135"/>
  <c r="E84" i="135"/>
  <c r="C84" i="135"/>
  <c r="B84" i="135"/>
  <c r="A84" i="135"/>
  <c r="Q83" i="135"/>
  <c r="O83" i="135"/>
  <c r="N83" i="135"/>
  <c r="L83" i="135"/>
  <c r="K83" i="135"/>
  <c r="I83" i="135"/>
  <c r="H83" i="135"/>
  <c r="F83" i="135"/>
  <c r="E83" i="135"/>
  <c r="C83" i="135"/>
  <c r="B83" i="135"/>
  <c r="A83" i="135"/>
  <c r="Q82" i="135"/>
  <c r="O82" i="135"/>
  <c r="N82" i="135"/>
  <c r="L82" i="135"/>
  <c r="K82" i="135"/>
  <c r="I82" i="135"/>
  <c r="H82" i="135"/>
  <c r="F82" i="135"/>
  <c r="E82" i="135"/>
  <c r="C82" i="135"/>
  <c r="B82" i="135"/>
  <c r="A82" i="135"/>
  <c r="Q81" i="135"/>
  <c r="O81" i="135"/>
  <c r="N81" i="135"/>
  <c r="L81" i="135"/>
  <c r="K81" i="135"/>
  <c r="I81" i="135"/>
  <c r="H81" i="135"/>
  <c r="F81" i="135"/>
  <c r="E81" i="135"/>
  <c r="C81" i="135"/>
  <c r="B81" i="135"/>
  <c r="A81" i="135"/>
  <c r="O80" i="135"/>
  <c r="L80" i="135"/>
  <c r="K80" i="135"/>
  <c r="I80" i="135"/>
  <c r="F80" i="135"/>
  <c r="C80" i="135"/>
  <c r="B80" i="135"/>
  <c r="A80" i="135"/>
  <c r="Q79" i="135"/>
  <c r="O79" i="135"/>
  <c r="N79" i="135"/>
  <c r="L79" i="135"/>
  <c r="K79" i="135"/>
  <c r="I79" i="135"/>
  <c r="H79" i="135"/>
  <c r="F79" i="135"/>
  <c r="E79" i="135"/>
  <c r="C79" i="135"/>
  <c r="B79" i="135"/>
  <c r="A79" i="135"/>
  <c r="Q78" i="135"/>
  <c r="O78" i="135"/>
  <c r="N78" i="135"/>
  <c r="L78" i="135"/>
  <c r="K78" i="135"/>
  <c r="I78" i="135"/>
  <c r="H78" i="135"/>
  <c r="F78" i="135"/>
  <c r="E78" i="135"/>
  <c r="C78" i="135"/>
  <c r="B78" i="135"/>
  <c r="A78" i="135"/>
  <c r="Q77" i="135"/>
  <c r="O77" i="135"/>
  <c r="N77" i="135"/>
  <c r="L77" i="135"/>
  <c r="K77" i="135"/>
  <c r="I77" i="135"/>
  <c r="H77" i="135"/>
  <c r="F77" i="135"/>
  <c r="E77" i="135"/>
  <c r="C77" i="135"/>
  <c r="B77" i="135"/>
  <c r="A77" i="135"/>
  <c r="Q76" i="135"/>
  <c r="O76" i="135"/>
  <c r="N76" i="135"/>
  <c r="L76" i="135"/>
  <c r="K76" i="135"/>
  <c r="I76" i="135"/>
  <c r="H76" i="135"/>
  <c r="F76" i="135"/>
  <c r="E76" i="135"/>
  <c r="C76" i="135"/>
  <c r="B76" i="135"/>
  <c r="A76" i="135"/>
  <c r="Q75" i="135"/>
  <c r="O75" i="135"/>
  <c r="N75" i="135"/>
  <c r="L75" i="135"/>
  <c r="K75" i="135"/>
  <c r="I75" i="135"/>
  <c r="H75" i="135"/>
  <c r="F75" i="135"/>
  <c r="E75" i="135"/>
  <c r="C75" i="135"/>
  <c r="B75" i="135"/>
  <c r="A75" i="135"/>
  <c r="Q74" i="135"/>
  <c r="O74" i="135"/>
  <c r="N74" i="135"/>
  <c r="L74" i="135"/>
  <c r="K74" i="135"/>
  <c r="I74" i="135"/>
  <c r="H74" i="135"/>
  <c r="F74" i="135"/>
  <c r="E74" i="135"/>
  <c r="C74" i="135"/>
  <c r="B74" i="135"/>
  <c r="A74" i="135"/>
  <c r="Q73" i="135"/>
  <c r="O73" i="135"/>
  <c r="N73" i="135"/>
  <c r="L73" i="135"/>
  <c r="K73" i="135"/>
  <c r="I73" i="135"/>
  <c r="H73" i="135"/>
  <c r="F73" i="135"/>
  <c r="E73" i="135"/>
  <c r="C73" i="135"/>
  <c r="B73" i="135"/>
  <c r="A73" i="135"/>
  <c r="Q72" i="135"/>
  <c r="O72" i="135"/>
  <c r="N72" i="135"/>
  <c r="L72" i="135"/>
  <c r="K72" i="135"/>
  <c r="I72" i="135"/>
  <c r="H72" i="135"/>
  <c r="F72" i="135"/>
  <c r="E72" i="135"/>
  <c r="C72" i="135"/>
  <c r="B72" i="135"/>
  <c r="A72" i="135"/>
  <c r="Q71" i="135"/>
  <c r="O71" i="135"/>
  <c r="N71" i="135"/>
  <c r="L71" i="135"/>
  <c r="K71" i="135"/>
  <c r="I71" i="135"/>
  <c r="H71" i="135"/>
  <c r="F71" i="135"/>
  <c r="E71" i="135"/>
  <c r="C71" i="135"/>
  <c r="B71" i="135"/>
  <c r="A71" i="135"/>
  <c r="Q70" i="135"/>
  <c r="O70" i="135"/>
  <c r="N70" i="135"/>
  <c r="L70" i="135"/>
  <c r="K70" i="135"/>
  <c r="I70" i="135"/>
  <c r="H70" i="135"/>
  <c r="F70" i="135"/>
  <c r="E70" i="135"/>
  <c r="C70" i="135"/>
  <c r="B70" i="135"/>
  <c r="A70" i="135"/>
  <c r="Q69" i="135"/>
  <c r="O69" i="135"/>
  <c r="N69" i="135"/>
  <c r="L69" i="135"/>
  <c r="K69" i="135"/>
  <c r="I69" i="135"/>
  <c r="H69" i="135"/>
  <c r="F69" i="135"/>
  <c r="E69" i="135"/>
  <c r="C69" i="135"/>
  <c r="B69" i="135"/>
  <c r="A69" i="135"/>
  <c r="Q68" i="135"/>
  <c r="O68" i="135"/>
  <c r="N68" i="135"/>
  <c r="L68" i="135"/>
  <c r="K68" i="135"/>
  <c r="I68" i="135"/>
  <c r="H68" i="135"/>
  <c r="F68" i="135"/>
  <c r="E68" i="135"/>
  <c r="C68" i="135"/>
  <c r="B68" i="135"/>
  <c r="A68" i="135"/>
  <c r="Q67" i="135"/>
  <c r="O67" i="135"/>
  <c r="N67" i="135"/>
  <c r="L67" i="135"/>
  <c r="K67" i="135"/>
  <c r="I67" i="135"/>
  <c r="H67" i="135"/>
  <c r="F67" i="135"/>
  <c r="E67" i="135"/>
  <c r="C67" i="135"/>
  <c r="B67" i="135"/>
  <c r="A67" i="135"/>
  <c r="Q66" i="135"/>
  <c r="O66" i="135"/>
  <c r="N66" i="135"/>
  <c r="L66" i="135"/>
  <c r="K66" i="135"/>
  <c r="I66" i="135"/>
  <c r="H66" i="135"/>
  <c r="F66" i="135"/>
  <c r="E66" i="135"/>
  <c r="C66" i="135"/>
  <c r="B66" i="135"/>
  <c r="A66" i="135"/>
  <c r="Q65" i="135"/>
  <c r="O65" i="135"/>
  <c r="N65" i="135"/>
  <c r="L65" i="135"/>
  <c r="K65" i="135"/>
  <c r="I65" i="135"/>
  <c r="H65" i="135"/>
  <c r="F65" i="135"/>
  <c r="E65" i="135"/>
  <c r="C65" i="135"/>
  <c r="B65" i="135"/>
  <c r="A65" i="135"/>
  <c r="Q64" i="135"/>
  <c r="O64" i="135"/>
  <c r="N64" i="135"/>
  <c r="L64" i="135"/>
  <c r="K64" i="135"/>
  <c r="I64" i="135"/>
  <c r="H64" i="135"/>
  <c r="F64" i="135"/>
  <c r="E64" i="135"/>
  <c r="C64" i="135"/>
  <c r="B64" i="135"/>
  <c r="A64" i="135"/>
  <c r="Q63" i="135"/>
  <c r="O63" i="135"/>
  <c r="N63" i="135"/>
  <c r="L63" i="135"/>
  <c r="K63" i="135"/>
  <c r="I63" i="135"/>
  <c r="H63" i="135"/>
  <c r="F63" i="135"/>
  <c r="E63" i="135"/>
  <c r="C63" i="135"/>
  <c r="B63" i="135"/>
  <c r="A63" i="135"/>
  <c r="Q62" i="135"/>
  <c r="O62" i="135"/>
  <c r="N62" i="135"/>
  <c r="L62" i="135"/>
  <c r="K62" i="135"/>
  <c r="I62" i="135"/>
  <c r="H62" i="135"/>
  <c r="F62" i="135"/>
  <c r="E62" i="135"/>
  <c r="C62" i="135"/>
  <c r="B62" i="135"/>
  <c r="A62" i="135"/>
  <c r="Q61" i="135"/>
  <c r="O61" i="135"/>
  <c r="N61" i="135"/>
  <c r="L61" i="135"/>
  <c r="K61" i="135"/>
  <c r="I61" i="135"/>
  <c r="H61" i="135"/>
  <c r="F61" i="135"/>
  <c r="E61" i="135"/>
  <c r="C61" i="135"/>
  <c r="B61" i="135"/>
  <c r="A61" i="135"/>
  <c r="Q60" i="135"/>
  <c r="O60" i="135"/>
  <c r="N60" i="135"/>
  <c r="L60" i="135"/>
  <c r="K60" i="135"/>
  <c r="I60" i="135"/>
  <c r="H60" i="135"/>
  <c r="F60" i="135"/>
  <c r="E60" i="135"/>
  <c r="C60" i="135"/>
  <c r="B60" i="135"/>
  <c r="A60" i="135"/>
  <c r="Q59" i="135"/>
  <c r="O59" i="135"/>
  <c r="N59" i="135"/>
  <c r="L59" i="135"/>
  <c r="K59" i="135"/>
  <c r="I59" i="135"/>
  <c r="H59" i="135"/>
  <c r="F59" i="135"/>
  <c r="E59" i="135"/>
  <c r="C59" i="135"/>
  <c r="B59" i="135"/>
  <c r="A59" i="135"/>
  <c r="Q58" i="135"/>
  <c r="O58" i="135"/>
  <c r="N58" i="135"/>
  <c r="L58" i="135"/>
  <c r="K58" i="135"/>
  <c r="I58" i="135"/>
  <c r="H58" i="135"/>
  <c r="F58" i="135"/>
  <c r="E58" i="135"/>
  <c r="C58" i="135"/>
  <c r="B58" i="135"/>
  <c r="A58" i="135"/>
  <c r="O57" i="135"/>
  <c r="L57" i="135"/>
  <c r="K57" i="135"/>
  <c r="I57" i="135"/>
  <c r="F57" i="135"/>
  <c r="C57" i="135"/>
  <c r="B57" i="135"/>
  <c r="A57" i="135"/>
  <c r="O56" i="135"/>
  <c r="L56" i="135"/>
  <c r="K56" i="135"/>
  <c r="I56" i="135"/>
  <c r="F56" i="135"/>
  <c r="C56" i="135"/>
  <c r="B56" i="135"/>
  <c r="A56" i="135"/>
  <c r="O55" i="135"/>
  <c r="L55" i="135"/>
  <c r="K55" i="135"/>
  <c r="I55" i="135"/>
  <c r="F55" i="135"/>
  <c r="C55" i="135"/>
  <c r="B55" i="135"/>
  <c r="A55" i="135"/>
  <c r="Q54" i="135"/>
  <c r="O54" i="135"/>
  <c r="N54" i="135"/>
  <c r="L54" i="135"/>
  <c r="K54" i="135"/>
  <c r="I54" i="135"/>
  <c r="H54" i="135"/>
  <c r="F54" i="135"/>
  <c r="E54" i="135"/>
  <c r="C54" i="135"/>
  <c r="B54" i="135"/>
  <c r="A54" i="135"/>
  <c r="O53" i="135"/>
  <c r="L53" i="135"/>
  <c r="K53" i="135"/>
  <c r="I53" i="135"/>
  <c r="F53" i="135"/>
  <c r="C53" i="135"/>
  <c r="B53" i="135"/>
  <c r="A53" i="135"/>
  <c r="O52" i="135"/>
  <c r="N52" i="135"/>
  <c r="L52" i="135"/>
  <c r="K52" i="135"/>
  <c r="I52" i="135"/>
  <c r="H52" i="135"/>
  <c r="F52" i="135"/>
  <c r="E52" i="135"/>
  <c r="C52" i="135"/>
  <c r="B52" i="135"/>
  <c r="A52" i="135"/>
  <c r="A49" i="135"/>
  <c r="Q48" i="135"/>
  <c r="O48" i="135"/>
  <c r="N48" i="135"/>
  <c r="L48" i="135"/>
  <c r="K48" i="135"/>
  <c r="I48" i="135"/>
  <c r="H48" i="135"/>
  <c r="F48" i="135"/>
  <c r="E48" i="135"/>
  <c r="C48" i="135"/>
  <c r="B48" i="135"/>
  <c r="A48" i="135"/>
  <c r="Q47" i="135"/>
  <c r="O47" i="135"/>
  <c r="N47" i="135"/>
  <c r="L47" i="135"/>
  <c r="K47" i="135"/>
  <c r="I47" i="135"/>
  <c r="H47" i="135"/>
  <c r="F47" i="135"/>
  <c r="E47" i="135"/>
  <c r="C47" i="135"/>
  <c r="B47" i="135"/>
  <c r="A47" i="135"/>
  <c r="Q46" i="135"/>
  <c r="O46" i="135"/>
  <c r="N46" i="135"/>
  <c r="L46" i="135"/>
  <c r="K46" i="135"/>
  <c r="I46" i="135"/>
  <c r="H46" i="135"/>
  <c r="F46" i="135"/>
  <c r="E46" i="135"/>
  <c r="C46" i="135"/>
  <c r="B46" i="135"/>
  <c r="A46" i="135"/>
  <c r="Q45" i="135"/>
  <c r="O45" i="135"/>
  <c r="N45" i="135"/>
  <c r="L45" i="135"/>
  <c r="K45" i="135"/>
  <c r="I45" i="135"/>
  <c r="H45" i="135"/>
  <c r="F45" i="135"/>
  <c r="E45" i="135"/>
  <c r="C45" i="135"/>
  <c r="B45" i="135"/>
  <c r="A45" i="135"/>
  <c r="Q44" i="135"/>
  <c r="O44" i="135"/>
  <c r="N44" i="135"/>
  <c r="L44" i="135"/>
  <c r="K44" i="135"/>
  <c r="I44" i="135"/>
  <c r="H44" i="135"/>
  <c r="F44" i="135"/>
  <c r="E44" i="135"/>
  <c r="C44" i="135"/>
  <c r="B44" i="135"/>
  <c r="A44" i="135"/>
  <c r="Q43" i="135"/>
  <c r="O43" i="135"/>
  <c r="N43" i="135"/>
  <c r="L43" i="135"/>
  <c r="K43" i="135"/>
  <c r="I43" i="135"/>
  <c r="H43" i="135"/>
  <c r="F43" i="135"/>
  <c r="E43" i="135"/>
  <c r="C43" i="135"/>
  <c r="B43" i="135"/>
  <c r="A43" i="135"/>
  <c r="O42" i="135"/>
  <c r="L42" i="135"/>
  <c r="K42" i="135"/>
  <c r="I42" i="135"/>
  <c r="F42" i="135"/>
  <c r="C42" i="135"/>
  <c r="B42" i="135"/>
  <c r="A42" i="135"/>
  <c r="Q41" i="135"/>
  <c r="O41" i="135"/>
  <c r="N41" i="135"/>
  <c r="L41" i="135"/>
  <c r="K41" i="135"/>
  <c r="I41" i="135"/>
  <c r="H41" i="135"/>
  <c r="F41" i="135"/>
  <c r="E41" i="135"/>
  <c r="C41" i="135"/>
  <c r="B41" i="135"/>
  <c r="A41" i="135"/>
  <c r="Q40" i="135"/>
  <c r="O40" i="135"/>
  <c r="N40" i="135"/>
  <c r="L40" i="135"/>
  <c r="K40" i="135"/>
  <c r="I40" i="135"/>
  <c r="H40" i="135"/>
  <c r="F40" i="135"/>
  <c r="E40" i="135"/>
  <c r="C40" i="135"/>
  <c r="B40" i="135"/>
  <c r="A40" i="135"/>
  <c r="O39" i="135"/>
  <c r="L39" i="135"/>
  <c r="K39" i="135"/>
  <c r="I39" i="135"/>
  <c r="F39" i="135"/>
  <c r="C39" i="135"/>
  <c r="B39" i="135"/>
  <c r="A39" i="135"/>
  <c r="Q38" i="135"/>
  <c r="O38" i="135"/>
  <c r="N38" i="135"/>
  <c r="L38" i="135"/>
  <c r="K38" i="135"/>
  <c r="I38" i="135"/>
  <c r="H38" i="135"/>
  <c r="F38" i="135"/>
  <c r="E38" i="135"/>
  <c r="C38" i="135"/>
  <c r="B38" i="135"/>
  <c r="A38" i="135"/>
  <c r="Q37" i="135"/>
  <c r="O37" i="135"/>
  <c r="N37" i="135"/>
  <c r="L37" i="135"/>
  <c r="K37" i="135"/>
  <c r="I37" i="135"/>
  <c r="H37" i="135"/>
  <c r="F37" i="135"/>
  <c r="E37" i="135"/>
  <c r="C37" i="135"/>
  <c r="B37" i="135"/>
  <c r="A37" i="135"/>
  <c r="Q36" i="135"/>
  <c r="O36" i="135"/>
  <c r="N36" i="135"/>
  <c r="L36" i="135"/>
  <c r="K36" i="135"/>
  <c r="I36" i="135"/>
  <c r="H36" i="135"/>
  <c r="F36" i="135"/>
  <c r="E36" i="135"/>
  <c r="C36" i="135"/>
  <c r="B36" i="135"/>
  <c r="A36" i="135"/>
  <c r="Q35" i="135"/>
  <c r="O35" i="135"/>
  <c r="N35" i="135"/>
  <c r="L35" i="135"/>
  <c r="K35" i="135"/>
  <c r="I35" i="135"/>
  <c r="H35" i="135"/>
  <c r="F35" i="135"/>
  <c r="E35" i="135"/>
  <c r="C35" i="135"/>
  <c r="B35" i="135"/>
  <c r="A35" i="135"/>
  <c r="Q34" i="135"/>
  <c r="O34" i="135"/>
  <c r="N34" i="135"/>
  <c r="L34" i="135"/>
  <c r="K34" i="135"/>
  <c r="I34" i="135"/>
  <c r="H34" i="135"/>
  <c r="F34" i="135"/>
  <c r="E34" i="135"/>
  <c r="C34" i="135"/>
  <c r="B34" i="135"/>
  <c r="A34" i="135"/>
  <c r="Q33" i="135"/>
  <c r="O33" i="135"/>
  <c r="N33" i="135"/>
  <c r="L33" i="135"/>
  <c r="K33" i="135"/>
  <c r="I33" i="135"/>
  <c r="H33" i="135"/>
  <c r="F33" i="135"/>
  <c r="E33" i="135"/>
  <c r="C33" i="135"/>
  <c r="B33" i="135"/>
  <c r="A33" i="135"/>
  <c r="Q32" i="135"/>
  <c r="O32" i="135"/>
  <c r="N32" i="135"/>
  <c r="L32" i="135"/>
  <c r="K32" i="135"/>
  <c r="I32" i="135"/>
  <c r="H32" i="135"/>
  <c r="F32" i="135"/>
  <c r="E32" i="135"/>
  <c r="C32" i="135"/>
  <c r="B32" i="135"/>
  <c r="A32" i="135"/>
  <c r="Q31" i="135"/>
  <c r="O31" i="135"/>
  <c r="N31" i="135"/>
  <c r="L31" i="135"/>
  <c r="K31" i="135"/>
  <c r="I31" i="135"/>
  <c r="H31" i="135"/>
  <c r="F31" i="135"/>
  <c r="E31" i="135"/>
  <c r="C31" i="135"/>
  <c r="B31" i="135"/>
  <c r="A31" i="135"/>
  <c r="Q30" i="135"/>
  <c r="O30" i="135"/>
  <c r="N30" i="135"/>
  <c r="L30" i="135"/>
  <c r="K30" i="135"/>
  <c r="I30" i="135"/>
  <c r="H30" i="135"/>
  <c r="F30" i="135"/>
  <c r="E30" i="135"/>
  <c r="C30" i="135"/>
  <c r="B30" i="135"/>
  <c r="A30" i="135"/>
  <c r="Q29" i="135"/>
  <c r="O29" i="135"/>
  <c r="N29" i="135"/>
  <c r="L29" i="135"/>
  <c r="K29" i="135"/>
  <c r="I29" i="135"/>
  <c r="H29" i="135"/>
  <c r="F29" i="135"/>
  <c r="E29" i="135"/>
  <c r="C29" i="135"/>
  <c r="B29" i="135"/>
  <c r="A29" i="135"/>
  <c r="Q28" i="135"/>
  <c r="O28" i="135"/>
  <c r="N28" i="135"/>
  <c r="L28" i="135"/>
  <c r="K28" i="135"/>
  <c r="I28" i="135"/>
  <c r="H28" i="135"/>
  <c r="F28" i="135"/>
  <c r="E28" i="135"/>
  <c r="C28" i="135"/>
  <c r="B28" i="135"/>
  <c r="A28" i="135"/>
  <c r="Q27" i="135"/>
  <c r="O27" i="135"/>
  <c r="N27" i="135"/>
  <c r="L27" i="135"/>
  <c r="K27" i="135"/>
  <c r="I27" i="135"/>
  <c r="H27" i="135"/>
  <c r="F27" i="135"/>
  <c r="E27" i="135"/>
  <c r="C27" i="135"/>
  <c r="B27" i="135"/>
  <c r="A27" i="135"/>
  <c r="Q26" i="135"/>
  <c r="O26" i="135"/>
  <c r="N26" i="135"/>
  <c r="L26" i="135"/>
  <c r="K26" i="135"/>
  <c r="I26" i="135"/>
  <c r="H26" i="135"/>
  <c r="F26" i="135"/>
  <c r="E26" i="135"/>
  <c r="C26" i="135"/>
  <c r="B26" i="135"/>
  <c r="A26" i="135"/>
  <c r="Q25" i="135"/>
  <c r="O25" i="135"/>
  <c r="N25" i="135"/>
  <c r="L25" i="135"/>
  <c r="K25" i="135"/>
  <c r="I25" i="135"/>
  <c r="H25" i="135"/>
  <c r="F25" i="135"/>
  <c r="E25" i="135"/>
  <c r="C25" i="135"/>
  <c r="B25" i="135"/>
  <c r="A25" i="135"/>
  <c r="Q24" i="135"/>
  <c r="O24" i="135"/>
  <c r="N24" i="135"/>
  <c r="L24" i="135"/>
  <c r="K24" i="135"/>
  <c r="I24" i="135"/>
  <c r="H24" i="135"/>
  <c r="F24" i="135"/>
  <c r="E24" i="135"/>
  <c r="C24" i="135"/>
  <c r="B24" i="135"/>
  <c r="A24" i="135"/>
  <c r="Q23" i="135"/>
  <c r="O23" i="135"/>
  <c r="N23" i="135"/>
  <c r="L23" i="135"/>
  <c r="K23" i="135"/>
  <c r="I23" i="135"/>
  <c r="H23" i="135"/>
  <c r="F23" i="135"/>
  <c r="E23" i="135"/>
  <c r="C23" i="135"/>
  <c r="B23" i="135"/>
  <c r="A23" i="135"/>
  <c r="Q22" i="135"/>
  <c r="O22" i="135"/>
  <c r="N22" i="135"/>
  <c r="L22" i="135"/>
  <c r="K22" i="135"/>
  <c r="I22" i="135"/>
  <c r="H22" i="135"/>
  <c r="F22" i="135"/>
  <c r="E22" i="135"/>
  <c r="C22" i="135"/>
  <c r="B22" i="135"/>
  <c r="A22" i="135"/>
  <c r="Q21" i="135"/>
  <c r="O21" i="135"/>
  <c r="N21" i="135"/>
  <c r="L21" i="135"/>
  <c r="K21" i="135"/>
  <c r="I21" i="135"/>
  <c r="H21" i="135"/>
  <c r="F21" i="135"/>
  <c r="E21" i="135"/>
  <c r="C21" i="135"/>
  <c r="B21" i="135"/>
  <c r="A21" i="135"/>
  <c r="Q20" i="135"/>
  <c r="O20" i="135"/>
  <c r="N20" i="135"/>
  <c r="L20" i="135"/>
  <c r="K20" i="135"/>
  <c r="I20" i="135"/>
  <c r="H20" i="135"/>
  <c r="F20" i="135"/>
  <c r="E20" i="135"/>
  <c r="C20" i="135"/>
  <c r="B20" i="135"/>
  <c r="A20" i="135"/>
  <c r="Q19" i="135"/>
  <c r="O19" i="135"/>
  <c r="N19" i="135"/>
  <c r="L19" i="135"/>
  <c r="K19" i="135"/>
  <c r="I19" i="135"/>
  <c r="H19" i="135"/>
  <c r="F19" i="135"/>
  <c r="E19" i="135"/>
  <c r="C19" i="135"/>
  <c r="B19" i="135"/>
  <c r="A19" i="135"/>
  <c r="Q18" i="135"/>
  <c r="O18" i="135"/>
  <c r="N18" i="135"/>
  <c r="L18" i="135"/>
  <c r="K18" i="135"/>
  <c r="I18" i="135"/>
  <c r="H18" i="135"/>
  <c r="F18" i="135"/>
  <c r="E18" i="135"/>
  <c r="C18" i="135"/>
  <c r="B18" i="135"/>
  <c r="A18" i="135"/>
  <c r="Q17" i="135"/>
  <c r="O17" i="135"/>
  <c r="N17" i="135"/>
  <c r="L17" i="135"/>
  <c r="K17" i="135"/>
  <c r="I17" i="135"/>
  <c r="H17" i="135"/>
  <c r="F17" i="135"/>
  <c r="E17" i="135"/>
  <c r="C17" i="135"/>
  <c r="B17" i="135"/>
  <c r="A17" i="135"/>
  <c r="Q16" i="135"/>
  <c r="O16" i="135"/>
  <c r="N16" i="135"/>
  <c r="L16" i="135"/>
  <c r="K16" i="135"/>
  <c r="I16" i="135"/>
  <c r="H16" i="135"/>
  <c r="F16" i="135"/>
  <c r="E16" i="135"/>
  <c r="C16" i="135"/>
  <c r="B16" i="135"/>
  <c r="A16" i="135"/>
  <c r="Q15" i="135"/>
  <c r="O15" i="135"/>
  <c r="N15" i="135"/>
  <c r="L15" i="135"/>
  <c r="K15" i="135"/>
  <c r="I15" i="135"/>
  <c r="H15" i="135"/>
  <c r="F15" i="135"/>
  <c r="E15" i="135"/>
  <c r="C15" i="135"/>
  <c r="B15" i="135"/>
  <c r="A15" i="135"/>
  <c r="Q14" i="135"/>
  <c r="O14" i="135"/>
  <c r="N14" i="135"/>
  <c r="L14" i="135"/>
  <c r="K14" i="135"/>
  <c r="I14" i="135"/>
  <c r="H14" i="135"/>
  <c r="F14" i="135"/>
  <c r="E14" i="135"/>
  <c r="C14" i="135"/>
  <c r="B14" i="135"/>
  <c r="A14" i="135"/>
  <c r="Q13" i="135"/>
  <c r="O13" i="135"/>
  <c r="N13" i="135"/>
  <c r="L13" i="135"/>
  <c r="K13" i="135"/>
  <c r="I13" i="135"/>
  <c r="H13" i="135"/>
  <c r="F13" i="135"/>
  <c r="E13" i="135"/>
  <c r="C13" i="135"/>
  <c r="B13" i="135"/>
  <c r="A13" i="135"/>
  <c r="Q12" i="135"/>
  <c r="O12" i="135"/>
  <c r="N12" i="135"/>
  <c r="L12" i="135"/>
  <c r="K12" i="135"/>
  <c r="I12" i="135"/>
  <c r="H12" i="135"/>
  <c r="F12" i="135"/>
  <c r="E12" i="135"/>
  <c r="C12" i="135"/>
  <c r="B12" i="135"/>
  <c r="A12" i="135"/>
  <c r="Q11" i="135"/>
  <c r="O11" i="135"/>
  <c r="N11" i="135"/>
  <c r="L11" i="135"/>
  <c r="K11" i="135"/>
  <c r="I11" i="135"/>
  <c r="H11" i="135"/>
  <c r="F11" i="135"/>
  <c r="E11" i="135"/>
  <c r="C11" i="135"/>
  <c r="B11" i="135"/>
  <c r="A11" i="135"/>
  <c r="Q10" i="135"/>
  <c r="O10" i="135"/>
  <c r="N10" i="135"/>
  <c r="L10" i="135"/>
  <c r="K10" i="135"/>
  <c r="I10" i="135"/>
  <c r="H10" i="135"/>
  <c r="F10" i="135"/>
  <c r="E10" i="135"/>
  <c r="C10" i="135"/>
  <c r="B10" i="135"/>
  <c r="A10" i="135"/>
  <c r="Q9" i="135"/>
  <c r="O9" i="135"/>
  <c r="N9" i="135"/>
  <c r="L9" i="135"/>
  <c r="K9" i="135"/>
  <c r="I9" i="135"/>
  <c r="H9" i="135"/>
  <c r="F9" i="135"/>
  <c r="E9" i="135"/>
  <c r="C9" i="135"/>
  <c r="B9" i="135"/>
  <c r="A9" i="135"/>
  <c r="Q8" i="135"/>
  <c r="O8" i="135"/>
  <c r="N8" i="135"/>
  <c r="L8" i="135"/>
  <c r="K8" i="135"/>
  <c r="I8" i="135"/>
  <c r="H8" i="135"/>
  <c r="F8" i="135"/>
  <c r="E8" i="135"/>
  <c r="C8" i="135"/>
  <c r="B8" i="135"/>
  <c r="A8" i="135"/>
  <c r="Q7" i="135"/>
  <c r="O7" i="135"/>
  <c r="N7" i="135"/>
  <c r="L7" i="135"/>
  <c r="K7" i="135"/>
  <c r="I7" i="135"/>
  <c r="H7" i="135"/>
  <c r="F7" i="135"/>
  <c r="E7" i="135"/>
  <c r="C7" i="135"/>
  <c r="B7" i="135"/>
  <c r="A7" i="135"/>
  <c r="Q6" i="135"/>
  <c r="O6" i="135"/>
  <c r="N6" i="135"/>
  <c r="L6" i="135"/>
  <c r="K6" i="135"/>
  <c r="I6" i="135"/>
  <c r="H6" i="135"/>
  <c r="F6" i="135"/>
  <c r="E6" i="135"/>
  <c r="C6" i="135"/>
  <c r="B6" i="135"/>
  <c r="A6" i="135"/>
  <c r="Q5" i="135"/>
  <c r="O5" i="135"/>
  <c r="N5" i="135"/>
  <c r="L5" i="135"/>
  <c r="K5" i="135"/>
  <c r="I5" i="135"/>
  <c r="H5" i="135"/>
  <c r="F5" i="135"/>
  <c r="E5" i="135"/>
  <c r="C5" i="135"/>
  <c r="B5" i="135"/>
  <c r="A5" i="135"/>
  <c r="P24" i="130" l="1"/>
  <c r="O24" i="130"/>
  <c r="N24" i="130"/>
  <c r="L24" i="130"/>
  <c r="K24" i="130"/>
  <c r="J24" i="130"/>
  <c r="G24" i="130"/>
  <c r="F24" i="130"/>
  <c r="D24" i="130"/>
  <c r="C24" i="130"/>
  <c r="B24" i="130"/>
  <c r="P22" i="130"/>
  <c r="O22" i="130"/>
  <c r="N22" i="130"/>
  <c r="L22" i="130"/>
  <c r="K22" i="130"/>
  <c r="J22" i="130"/>
  <c r="G22" i="130"/>
  <c r="F22" i="130"/>
  <c r="D22" i="130"/>
  <c r="C22" i="130"/>
  <c r="B22" i="130"/>
  <c r="P21" i="130"/>
  <c r="O21" i="130"/>
  <c r="N21" i="130"/>
  <c r="L21" i="130"/>
  <c r="K21" i="130"/>
  <c r="J21" i="130"/>
  <c r="G21" i="130"/>
  <c r="F21" i="130"/>
  <c r="D21" i="130"/>
  <c r="C21" i="130"/>
  <c r="B21" i="130"/>
  <c r="P20" i="130"/>
  <c r="O20" i="130"/>
  <c r="N20" i="130"/>
  <c r="L20" i="130"/>
  <c r="K20" i="130"/>
  <c r="J20" i="130"/>
  <c r="G20" i="130"/>
  <c r="F20" i="130"/>
  <c r="D20" i="130"/>
  <c r="C20" i="130"/>
  <c r="B20" i="130"/>
  <c r="P19" i="130"/>
  <c r="O19" i="130"/>
  <c r="N19" i="130"/>
  <c r="L19" i="130"/>
  <c r="K19" i="130"/>
  <c r="J19" i="130"/>
  <c r="G19" i="130"/>
  <c r="F19" i="130"/>
  <c r="D19" i="130"/>
  <c r="C19" i="130"/>
  <c r="B19" i="130"/>
  <c r="P18" i="130"/>
  <c r="O18" i="130"/>
  <c r="N18" i="130"/>
  <c r="L18" i="130"/>
  <c r="K18" i="130"/>
  <c r="J18" i="130"/>
  <c r="G18" i="130"/>
  <c r="F18" i="130"/>
  <c r="D18" i="130"/>
  <c r="C18" i="130"/>
  <c r="B18" i="130"/>
  <c r="P17" i="130"/>
  <c r="O17" i="130"/>
  <c r="N17" i="130"/>
  <c r="L17" i="130"/>
  <c r="K17" i="130"/>
  <c r="J17" i="130"/>
  <c r="G17" i="130"/>
  <c r="F17" i="130"/>
  <c r="D17" i="130"/>
  <c r="C17" i="130"/>
  <c r="B17" i="130"/>
  <c r="P16" i="130"/>
  <c r="O16" i="130"/>
  <c r="N16" i="130"/>
  <c r="L16" i="130"/>
  <c r="K16" i="130"/>
  <c r="J16" i="130"/>
  <c r="G16" i="130"/>
  <c r="F16" i="130"/>
  <c r="D16" i="130"/>
  <c r="C16" i="130"/>
  <c r="B16" i="130"/>
  <c r="P15" i="130"/>
  <c r="O15" i="130"/>
  <c r="N15" i="130"/>
  <c r="L15" i="130"/>
  <c r="K15" i="130"/>
  <c r="J15" i="130"/>
  <c r="G15" i="130"/>
  <c r="F15" i="130"/>
  <c r="D15" i="130"/>
  <c r="C15" i="130"/>
  <c r="B15" i="130"/>
  <c r="P14" i="130"/>
  <c r="O14" i="130"/>
  <c r="N14" i="130"/>
  <c r="L14" i="130"/>
  <c r="K14" i="130"/>
  <c r="J14" i="130"/>
  <c r="G14" i="130"/>
  <c r="F14" i="130"/>
  <c r="D14" i="130"/>
  <c r="C14" i="130"/>
  <c r="B14" i="130"/>
  <c r="P13" i="130"/>
  <c r="O13" i="130"/>
  <c r="N13" i="130"/>
  <c r="L13" i="130"/>
  <c r="K13" i="130"/>
  <c r="J13" i="130"/>
  <c r="G13" i="130"/>
  <c r="F13" i="130"/>
  <c r="D13" i="130"/>
  <c r="C13" i="130"/>
  <c r="B13" i="130"/>
  <c r="P12" i="130"/>
  <c r="O12" i="130"/>
  <c r="N12" i="130"/>
  <c r="L12" i="130"/>
  <c r="K12" i="130"/>
  <c r="J12" i="130"/>
  <c r="G12" i="130"/>
  <c r="F12" i="130"/>
  <c r="D12" i="130"/>
  <c r="C12" i="130"/>
  <c r="B12" i="130"/>
  <c r="P11" i="130"/>
  <c r="O11" i="130"/>
  <c r="N11" i="130"/>
  <c r="L11" i="130"/>
  <c r="K11" i="130"/>
  <c r="J11" i="130"/>
  <c r="G11" i="130"/>
  <c r="F11" i="130"/>
  <c r="D11" i="130"/>
  <c r="C11" i="130"/>
  <c r="B11" i="130"/>
  <c r="P10" i="130"/>
  <c r="O10" i="130"/>
  <c r="N10" i="130"/>
  <c r="L10" i="130"/>
  <c r="K10" i="130"/>
  <c r="J10" i="130"/>
  <c r="G10" i="130"/>
  <c r="F10" i="130"/>
  <c r="D10" i="130"/>
  <c r="C10" i="130"/>
  <c r="B10" i="130"/>
  <c r="P9" i="130"/>
  <c r="O9" i="130"/>
  <c r="N9" i="130"/>
  <c r="L9" i="130"/>
  <c r="K9" i="130"/>
  <c r="J9" i="130"/>
  <c r="G9" i="130"/>
  <c r="F9" i="130"/>
  <c r="D9" i="130"/>
  <c r="C9" i="130"/>
  <c r="B9" i="130"/>
  <c r="P8" i="130"/>
  <c r="O8" i="130"/>
  <c r="N8" i="130"/>
  <c r="L8" i="130"/>
  <c r="K8" i="130"/>
  <c r="J8" i="130"/>
  <c r="G8" i="130"/>
  <c r="F8" i="130"/>
  <c r="D8" i="130"/>
  <c r="C8" i="130"/>
  <c r="B8" i="130"/>
  <c r="P7" i="130"/>
  <c r="O7" i="130"/>
  <c r="N7" i="130"/>
  <c r="L7" i="130"/>
  <c r="K7" i="130"/>
  <c r="J7" i="130"/>
  <c r="G7" i="130"/>
  <c r="F7" i="130"/>
  <c r="D7" i="130"/>
  <c r="C7" i="130"/>
  <c r="B7" i="130"/>
  <c r="P6" i="130"/>
  <c r="O6" i="130"/>
  <c r="N6" i="130"/>
  <c r="L6" i="130"/>
  <c r="K6" i="130"/>
  <c r="J6" i="130"/>
  <c r="G6" i="130"/>
  <c r="F6" i="130"/>
  <c r="D6" i="130"/>
  <c r="C6" i="130"/>
  <c r="B6" i="130"/>
  <c r="Q43" i="129" l="1"/>
  <c r="P43" i="129"/>
  <c r="O43" i="129"/>
  <c r="M43" i="129"/>
  <c r="L43" i="129"/>
  <c r="K43" i="129"/>
  <c r="I43" i="129"/>
  <c r="H43" i="129"/>
  <c r="G43" i="129"/>
  <c r="E43" i="129"/>
  <c r="D43" i="129"/>
  <c r="C43" i="129"/>
  <c r="Q41" i="129"/>
  <c r="P41" i="129"/>
  <c r="O41" i="129"/>
  <c r="M41" i="129"/>
  <c r="L41" i="129"/>
  <c r="K41" i="129"/>
  <c r="I41" i="129"/>
  <c r="H41" i="129"/>
  <c r="G41" i="129"/>
  <c r="E41" i="129"/>
  <c r="D41" i="129"/>
  <c r="C41" i="129"/>
  <c r="Q40" i="129"/>
  <c r="P40" i="129"/>
  <c r="O40" i="129"/>
  <c r="M40" i="129"/>
  <c r="L40" i="129"/>
  <c r="K40" i="129"/>
  <c r="I40" i="129"/>
  <c r="H40" i="129"/>
  <c r="G40" i="129"/>
  <c r="E40" i="129"/>
  <c r="D40" i="129"/>
  <c r="C40" i="129"/>
  <c r="Q39" i="129"/>
  <c r="P39" i="129"/>
  <c r="O39" i="129"/>
  <c r="M39" i="129"/>
  <c r="L39" i="129"/>
  <c r="K39" i="129"/>
  <c r="I39" i="129"/>
  <c r="H39" i="129"/>
  <c r="G39" i="129"/>
  <c r="E39" i="129"/>
  <c r="D39" i="129"/>
  <c r="C39" i="129"/>
  <c r="Q38" i="129"/>
  <c r="P38" i="129"/>
  <c r="O38" i="129"/>
  <c r="M38" i="129"/>
  <c r="L38" i="129"/>
  <c r="K38" i="129"/>
  <c r="I38" i="129"/>
  <c r="H38" i="129"/>
  <c r="G38" i="129"/>
  <c r="E38" i="129"/>
  <c r="D38" i="129"/>
  <c r="C38" i="129"/>
  <c r="Q37" i="129"/>
  <c r="P37" i="129"/>
  <c r="O37" i="129"/>
  <c r="M37" i="129"/>
  <c r="L37" i="129"/>
  <c r="K37" i="129"/>
  <c r="I37" i="129"/>
  <c r="H37" i="129"/>
  <c r="G37" i="129"/>
  <c r="E37" i="129"/>
  <c r="D37" i="129"/>
  <c r="C37" i="129"/>
  <c r="Q36" i="129"/>
  <c r="P36" i="129"/>
  <c r="O36" i="129"/>
  <c r="M36" i="129"/>
  <c r="L36" i="129"/>
  <c r="K36" i="129"/>
  <c r="I36" i="129"/>
  <c r="H36" i="129"/>
  <c r="G36" i="129"/>
  <c r="E36" i="129"/>
  <c r="D36" i="129"/>
  <c r="C36" i="129"/>
  <c r="Q35" i="129"/>
  <c r="P35" i="129"/>
  <c r="O35" i="129"/>
  <c r="M35" i="129"/>
  <c r="L35" i="129"/>
  <c r="K35" i="129"/>
  <c r="I35" i="129"/>
  <c r="H35" i="129"/>
  <c r="G35" i="129"/>
  <c r="E35" i="129"/>
  <c r="D35" i="129"/>
  <c r="C35" i="129"/>
  <c r="Q34" i="129"/>
  <c r="P34" i="129"/>
  <c r="O34" i="129"/>
  <c r="M34" i="129"/>
  <c r="L34" i="129"/>
  <c r="K34" i="129"/>
  <c r="I34" i="129"/>
  <c r="H34" i="129"/>
  <c r="G34" i="129"/>
  <c r="E34" i="129"/>
  <c r="D34" i="129"/>
  <c r="C34" i="129"/>
  <c r="Q33" i="129"/>
  <c r="P33" i="129"/>
  <c r="O33" i="129"/>
  <c r="M33" i="129"/>
  <c r="L33" i="129"/>
  <c r="K33" i="129"/>
  <c r="I33" i="129"/>
  <c r="H33" i="129"/>
  <c r="G33" i="129"/>
  <c r="E33" i="129"/>
  <c r="D33" i="129"/>
  <c r="C33" i="129"/>
  <c r="Q32" i="129"/>
  <c r="P32" i="129"/>
  <c r="O32" i="129"/>
  <c r="M32" i="129"/>
  <c r="L32" i="129"/>
  <c r="K32" i="129"/>
  <c r="I32" i="129"/>
  <c r="H32" i="129"/>
  <c r="G32" i="129"/>
  <c r="E32" i="129"/>
  <c r="D32" i="129"/>
  <c r="C32" i="129"/>
  <c r="Q31" i="129"/>
  <c r="P31" i="129"/>
  <c r="O31" i="129"/>
  <c r="M31" i="129"/>
  <c r="L31" i="129"/>
  <c r="K31" i="129"/>
  <c r="I31" i="129"/>
  <c r="H31" i="129"/>
  <c r="G31" i="129"/>
  <c r="E31" i="129"/>
  <c r="D31" i="129"/>
  <c r="C31" i="129"/>
  <c r="Q30" i="129"/>
  <c r="P30" i="129"/>
  <c r="O30" i="129"/>
  <c r="M30" i="129"/>
  <c r="L30" i="129"/>
  <c r="K30" i="129"/>
  <c r="I30" i="129"/>
  <c r="H30" i="129"/>
  <c r="G30" i="129"/>
  <c r="E30" i="129"/>
  <c r="D30" i="129"/>
  <c r="C30" i="129"/>
  <c r="Q29" i="129"/>
  <c r="P29" i="129"/>
  <c r="O29" i="129"/>
  <c r="M29" i="129"/>
  <c r="L29" i="129"/>
  <c r="K29" i="129"/>
  <c r="I29" i="129"/>
  <c r="H29" i="129"/>
  <c r="G29" i="129"/>
  <c r="E29" i="129"/>
  <c r="D29" i="129"/>
  <c r="C29" i="129"/>
  <c r="Q28" i="129"/>
  <c r="P28" i="129"/>
  <c r="O28" i="129"/>
  <c r="M28" i="129"/>
  <c r="L28" i="129"/>
  <c r="K28" i="129"/>
  <c r="I28" i="129"/>
  <c r="H28" i="129"/>
  <c r="G28" i="129"/>
  <c r="E28" i="129"/>
  <c r="D28" i="129"/>
  <c r="C28" i="129"/>
  <c r="Q27" i="129"/>
  <c r="P27" i="129"/>
  <c r="O27" i="129"/>
  <c r="M27" i="129"/>
  <c r="L27" i="129"/>
  <c r="K27" i="129"/>
  <c r="I27" i="129"/>
  <c r="H27" i="129"/>
  <c r="G27" i="129"/>
  <c r="E27" i="129"/>
  <c r="D27" i="129"/>
  <c r="C27" i="129"/>
  <c r="Q26" i="129"/>
  <c r="P26" i="129"/>
  <c r="O26" i="129"/>
  <c r="M26" i="129"/>
  <c r="L26" i="129"/>
  <c r="K26" i="129"/>
  <c r="I26" i="129"/>
  <c r="H26" i="129"/>
  <c r="G26" i="129"/>
  <c r="E26" i="129"/>
  <c r="D26" i="129"/>
  <c r="C26" i="129"/>
  <c r="Q25" i="129"/>
  <c r="P25" i="129"/>
  <c r="O25" i="129"/>
  <c r="M25" i="129"/>
  <c r="L25" i="129"/>
  <c r="K25" i="129"/>
  <c r="I25" i="129"/>
  <c r="H25" i="129"/>
  <c r="G25" i="129"/>
  <c r="E25" i="129"/>
  <c r="D25" i="129"/>
  <c r="C25" i="129"/>
  <c r="Q24" i="129"/>
  <c r="P24" i="129"/>
  <c r="O24" i="129"/>
  <c r="M24" i="129"/>
  <c r="L24" i="129"/>
  <c r="K24" i="129"/>
  <c r="I24" i="129"/>
  <c r="H24" i="129"/>
  <c r="G24" i="129"/>
  <c r="E24" i="129"/>
  <c r="D24" i="129"/>
  <c r="C24" i="129"/>
  <c r="Q23" i="129"/>
  <c r="P23" i="129"/>
  <c r="O23" i="129"/>
  <c r="M23" i="129"/>
  <c r="L23" i="129"/>
  <c r="K23" i="129"/>
  <c r="I23" i="129"/>
  <c r="H23" i="129"/>
  <c r="G23" i="129"/>
  <c r="E23" i="129"/>
  <c r="D23" i="129"/>
  <c r="C23" i="129"/>
  <c r="Q22" i="129"/>
  <c r="P22" i="129"/>
  <c r="O22" i="129"/>
  <c r="M22" i="129"/>
  <c r="L22" i="129"/>
  <c r="K22" i="129"/>
  <c r="I22" i="129"/>
  <c r="H22" i="129"/>
  <c r="G22" i="129"/>
  <c r="E22" i="129"/>
  <c r="D22" i="129"/>
  <c r="C22" i="129"/>
  <c r="Q21" i="129"/>
  <c r="P21" i="129"/>
  <c r="O21" i="129"/>
  <c r="M21" i="129"/>
  <c r="L21" i="129"/>
  <c r="K21" i="129"/>
  <c r="I21" i="129"/>
  <c r="H21" i="129"/>
  <c r="G21" i="129"/>
  <c r="E21" i="129"/>
  <c r="D21" i="129"/>
  <c r="C21" i="129"/>
  <c r="Q20" i="129"/>
  <c r="P20" i="129"/>
  <c r="O20" i="129"/>
  <c r="M20" i="129"/>
  <c r="L20" i="129"/>
  <c r="K20" i="129"/>
  <c r="I20" i="129"/>
  <c r="H20" i="129"/>
  <c r="G20" i="129"/>
  <c r="E20" i="129"/>
  <c r="D20" i="129"/>
  <c r="C20" i="129"/>
  <c r="Q19" i="129"/>
  <c r="P19" i="129"/>
  <c r="O19" i="129"/>
  <c r="M19" i="129"/>
  <c r="L19" i="129"/>
  <c r="K19" i="129"/>
  <c r="I19" i="129"/>
  <c r="H19" i="129"/>
  <c r="G19" i="129"/>
  <c r="E19" i="129"/>
  <c r="D19" i="129"/>
  <c r="C19" i="129"/>
  <c r="Q18" i="129"/>
  <c r="P18" i="129"/>
  <c r="O18" i="129"/>
  <c r="M18" i="129"/>
  <c r="L18" i="129"/>
  <c r="K18" i="129"/>
  <c r="I18" i="129"/>
  <c r="H18" i="129"/>
  <c r="G18" i="129"/>
  <c r="E18" i="129"/>
  <c r="D18" i="129"/>
  <c r="C18" i="129"/>
  <c r="Q17" i="129"/>
  <c r="P17" i="129"/>
  <c r="O17" i="129"/>
  <c r="M17" i="129"/>
  <c r="L17" i="129"/>
  <c r="K17" i="129"/>
  <c r="I17" i="129"/>
  <c r="H17" i="129"/>
  <c r="G17" i="129"/>
  <c r="E17" i="129"/>
  <c r="D17" i="129"/>
  <c r="C17" i="129"/>
  <c r="Q16" i="129"/>
  <c r="P16" i="129"/>
  <c r="O16" i="129"/>
  <c r="M16" i="129"/>
  <c r="L16" i="129"/>
  <c r="K16" i="129"/>
  <c r="I16" i="129"/>
  <c r="H16" i="129"/>
  <c r="G16" i="129"/>
  <c r="E16" i="129"/>
  <c r="D16" i="129"/>
  <c r="C16" i="129"/>
  <c r="Q15" i="129"/>
  <c r="P15" i="129"/>
  <c r="O15" i="129"/>
  <c r="M15" i="129"/>
  <c r="L15" i="129"/>
  <c r="K15" i="129"/>
  <c r="I15" i="129"/>
  <c r="H15" i="129"/>
  <c r="G15" i="129"/>
  <c r="E15" i="129"/>
  <c r="D15" i="129"/>
  <c r="C15" i="129"/>
  <c r="Q14" i="129"/>
  <c r="P14" i="129"/>
  <c r="O14" i="129"/>
  <c r="M14" i="129"/>
  <c r="L14" i="129"/>
  <c r="K14" i="129"/>
  <c r="I14" i="129"/>
  <c r="H14" i="129"/>
  <c r="G14" i="129"/>
  <c r="E14" i="129"/>
  <c r="D14" i="129"/>
  <c r="C14" i="129"/>
  <c r="Q13" i="129"/>
  <c r="P13" i="129"/>
  <c r="O13" i="129"/>
  <c r="M13" i="129"/>
  <c r="L13" i="129"/>
  <c r="K13" i="129"/>
  <c r="I13" i="129"/>
  <c r="H13" i="129"/>
  <c r="G13" i="129"/>
  <c r="E13" i="129"/>
  <c r="D13" i="129"/>
  <c r="C13" i="129"/>
  <c r="Q12" i="129"/>
  <c r="P12" i="129"/>
  <c r="O12" i="129"/>
  <c r="M12" i="129"/>
  <c r="L12" i="129"/>
  <c r="K12" i="129"/>
  <c r="I12" i="129"/>
  <c r="H12" i="129"/>
  <c r="G12" i="129"/>
  <c r="E12" i="129"/>
  <c r="D12" i="129"/>
  <c r="C12" i="129"/>
  <c r="Q11" i="129"/>
  <c r="P11" i="129"/>
  <c r="O11" i="129"/>
  <c r="M11" i="129"/>
  <c r="L11" i="129"/>
  <c r="K11" i="129"/>
  <c r="I11" i="129"/>
  <c r="H11" i="129"/>
  <c r="G11" i="129"/>
  <c r="E11" i="129"/>
  <c r="D11" i="129"/>
  <c r="C11" i="129"/>
  <c r="Q10" i="129"/>
  <c r="P10" i="129"/>
  <c r="O10" i="129"/>
  <c r="M10" i="129"/>
  <c r="L10" i="129"/>
  <c r="K10" i="129"/>
  <c r="I10" i="129"/>
  <c r="H10" i="129"/>
  <c r="G10" i="129"/>
  <c r="E10" i="129"/>
  <c r="D10" i="129"/>
  <c r="C10" i="129"/>
  <c r="Q9" i="129"/>
  <c r="P9" i="129"/>
  <c r="O9" i="129"/>
  <c r="M9" i="129"/>
  <c r="L9" i="129"/>
  <c r="K9" i="129"/>
  <c r="I9" i="129"/>
  <c r="H9" i="129"/>
  <c r="G9" i="129"/>
  <c r="E9" i="129"/>
  <c r="D9" i="129"/>
  <c r="C9" i="129"/>
  <c r="Q8" i="129"/>
  <c r="P8" i="129"/>
  <c r="O8" i="129"/>
  <c r="M8" i="129"/>
  <c r="L8" i="129"/>
  <c r="K8" i="129"/>
  <c r="I8" i="129"/>
  <c r="H8" i="129"/>
  <c r="G8" i="129"/>
  <c r="E8" i="129"/>
  <c r="D8" i="129"/>
  <c r="C8" i="129"/>
  <c r="Q7" i="129"/>
  <c r="P7" i="129"/>
  <c r="O7" i="129"/>
  <c r="M7" i="129"/>
  <c r="L7" i="129"/>
  <c r="K7" i="129"/>
  <c r="I7" i="129"/>
  <c r="H7" i="129"/>
  <c r="G7" i="129"/>
  <c r="E7" i="129"/>
  <c r="D7" i="129"/>
  <c r="C7" i="129"/>
  <c r="Q6" i="129"/>
  <c r="P6" i="129"/>
  <c r="O6" i="129"/>
  <c r="M6" i="129"/>
  <c r="L6" i="129"/>
  <c r="K6" i="129"/>
  <c r="I6" i="129"/>
  <c r="H6" i="129"/>
  <c r="G6" i="129"/>
  <c r="E6" i="129"/>
  <c r="D6" i="129"/>
  <c r="C6" i="129"/>
  <c r="L24" i="128" l="1"/>
  <c r="K24" i="128"/>
  <c r="I24" i="128"/>
  <c r="H24" i="128"/>
  <c r="G24" i="128"/>
  <c r="E24" i="128"/>
  <c r="D24" i="128"/>
  <c r="C24" i="128"/>
  <c r="L22" i="128"/>
  <c r="K22" i="128"/>
  <c r="I22" i="128"/>
  <c r="H22" i="128"/>
  <c r="G22" i="128"/>
  <c r="E22" i="128"/>
  <c r="D22" i="128"/>
  <c r="C22" i="128"/>
  <c r="L21" i="128"/>
  <c r="K21" i="128"/>
  <c r="I21" i="128"/>
  <c r="H21" i="128"/>
  <c r="G21" i="128"/>
  <c r="E21" i="128"/>
  <c r="D21" i="128"/>
  <c r="C21" i="128"/>
  <c r="L20" i="128"/>
  <c r="K20" i="128"/>
  <c r="I20" i="128"/>
  <c r="H20" i="128"/>
  <c r="G20" i="128"/>
  <c r="E20" i="128"/>
  <c r="D20" i="128"/>
  <c r="C20" i="128"/>
  <c r="L19" i="128"/>
  <c r="K19" i="128"/>
  <c r="I19" i="128"/>
  <c r="H19" i="128"/>
  <c r="G19" i="128"/>
  <c r="E19" i="128"/>
  <c r="D19" i="128"/>
  <c r="C19" i="128"/>
  <c r="L18" i="128"/>
  <c r="K18" i="128"/>
  <c r="I18" i="128"/>
  <c r="H18" i="128"/>
  <c r="G18" i="128"/>
  <c r="E18" i="128"/>
  <c r="D18" i="128"/>
  <c r="C18" i="128"/>
  <c r="L17" i="128"/>
  <c r="K17" i="128"/>
  <c r="I17" i="128"/>
  <c r="H17" i="128"/>
  <c r="G17" i="128"/>
  <c r="E17" i="128"/>
  <c r="D17" i="128"/>
  <c r="C17" i="128"/>
  <c r="L16" i="128"/>
  <c r="K16" i="128"/>
  <c r="I16" i="128"/>
  <c r="H16" i="128"/>
  <c r="G16" i="128"/>
  <c r="E16" i="128"/>
  <c r="D16" i="128"/>
  <c r="C16" i="128"/>
  <c r="L15" i="128"/>
  <c r="K15" i="128"/>
  <c r="I15" i="128"/>
  <c r="H15" i="128"/>
  <c r="G15" i="128"/>
  <c r="E15" i="128"/>
  <c r="D15" i="128"/>
  <c r="C15" i="128"/>
  <c r="L14" i="128"/>
  <c r="K14" i="128"/>
  <c r="I14" i="128"/>
  <c r="H14" i="128"/>
  <c r="G14" i="128"/>
  <c r="E14" i="128"/>
  <c r="D14" i="128"/>
  <c r="C14" i="128"/>
  <c r="L13" i="128"/>
  <c r="K13" i="128"/>
  <c r="I13" i="128"/>
  <c r="H13" i="128"/>
  <c r="G13" i="128"/>
  <c r="E13" i="128"/>
  <c r="D13" i="128"/>
  <c r="C13" i="128"/>
  <c r="L12" i="128"/>
  <c r="K12" i="128"/>
  <c r="I12" i="128"/>
  <c r="H12" i="128"/>
  <c r="G12" i="128"/>
  <c r="E12" i="128"/>
  <c r="D12" i="128"/>
  <c r="C12" i="128"/>
  <c r="L11" i="128"/>
  <c r="K11" i="128"/>
  <c r="I11" i="128"/>
  <c r="H11" i="128"/>
  <c r="G11" i="128"/>
  <c r="E11" i="128"/>
  <c r="D11" i="128"/>
  <c r="C11" i="128"/>
  <c r="L10" i="128"/>
  <c r="K10" i="128"/>
  <c r="I10" i="128"/>
  <c r="H10" i="128"/>
  <c r="G10" i="128"/>
  <c r="E10" i="128"/>
  <c r="D10" i="128"/>
  <c r="C10" i="128"/>
  <c r="L9" i="128"/>
  <c r="K9" i="128"/>
  <c r="I9" i="128"/>
  <c r="H9" i="128"/>
  <c r="G9" i="128"/>
  <c r="E9" i="128"/>
  <c r="D9" i="128"/>
  <c r="C9" i="128"/>
  <c r="L8" i="128"/>
  <c r="K8" i="128"/>
  <c r="I8" i="128"/>
  <c r="H8" i="128"/>
  <c r="G8" i="128"/>
  <c r="E8" i="128"/>
  <c r="D8" i="128"/>
  <c r="C8" i="128"/>
  <c r="L7" i="128"/>
  <c r="K7" i="128"/>
  <c r="I7" i="128"/>
  <c r="H7" i="128"/>
  <c r="G7" i="128"/>
  <c r="E7" i="128"/>
  <c r="D7" i="128"/>
  <c r="C7" i="128"/>
  <c r="L6" i="128"/>
  <c r="K6" i="128"/>
  <c r="I6" i="128"/>
  <c r="H6" i="128"/>
  <c r="G6" i="128"/>
  <c r="E6" i="128"/>
  <c r="D6" i="128"/>
  <c r="C6" i="128"/>
  <c r="L43" i="127" l="1"/>
  <c r="K43" i="127"/>
  <c r="I43" i="127"/>
  <c r="H43" i="127"/>
  <c r="G43" i="127"/>
  <c r="E43" i="127"/>
  <c r="D43" i="127"/>
  <c r="C43" i="127"/>
  <c r="L41" i="127"/>
  <c r="K41" i="127"/>
  <c r="I41" i="127"/>
  <c r="H41" i="127"/>
  <c r="G41" i="127"/>
  <c r="E41" i="127"/>
  <c r="D41" i="127"/>
  <c r="C41" i="127"/>
  <c r="L40" i="127"/>
  <c r="K40" i="127"/>
  <c r="I40" i="127"/>
  <c r="H40" i="127"/>
  <c r="G40" i="127"/>
  <c r="E40" i="127"/>
  <c r="D40" i="127"/>
  <c r="C40" i="127"/>
  <c r="L39" i="127"/>
  <c r="K39" i="127"/>
  <c r="I39" i="127"/>
  <c r="H39" i="127"/>
  <c r="G39" i="127"/>
  <c r="E39" i="127"/>
  <c r="D39" i="127"/>
  <c r="C39" i="127"/>
  <c r="L38" i="127"/>
  <c r="K38" i="127"/>
  <c r="I38" i="127"/>
  <c r="H38" i="127"/>
  <c r="G38" i="127"/>
  <c r="E38" i="127"/>
  <c r="D38" i="127"/>
  <c r="C38" i="127"/>
  <c r="L37" i="127"/>
  <c r="K37" i="127"/>
  <c r="I37" i="127"/>
  <c r="H37" i="127"/>
  <c r="G37" i="127"/>
  <c r="E37" i="127"/>
  <c r="D37" i="127"/>
  <c r="C37" i="127"/>
  <c r="L36" i="127"/>
  <c r="K36" i="127"/>
  <c r="I36" i="127"/>
  <c r="H36" i="127"/>
  <c r="G36" i="127"/>
  <c r="E36" i="127"/>
  <c r="D36" i="127"/>
  <c r="C36" i="127"/>
  <c r="L35" i="127"/>
  <c r="K35" i="127"/>
  <c r="I35" i="127"/>
  <c r="H35" i="127"/>
  <c r="G35" i="127"/>
  <c r="E35" i="127"/>
  <c r="D35" i="127"/>
  <c r="C35" i="127"/>
  <c r="L34" i="127"/>
  <c r="K34" i="127"/>
  <c r="I34" i="127"/>
  <c r="H34" i="127"/>
  <c r="G34" i="127"/>
  <c r="E34" i="127"/>
  <c r="D34" i="127"/>
  <c r="C34" i="127"/>
  <c r="L33" i="127"/>
  <c r="K33" i="127"/>
  <c r="I33" i="127"/>
  <c r="H33" i="127"/>
  <c r="G33" i="127"/>
  <c r="E33" i="127"/>
  <c r="D33" i="127"/>
  <c r="C33" i="127"/>
  <c r="L32" i="127"/>
  <c r="K32" i="127"/>
  <c r="I32" i="127"/>
  <c r="H32" i="127"/>
  <c r="G32" i="127"/>
  <c r="E32" i="127"/>
  <c r="D32" i="127"/>
  <c r="C32" i="127"/>
  <c r="L31" i="127"/>
  <c r="K31" i="127"/>
  <c r="I31" i="127"/>
  <c r="H31" i="127"/>
  <c r="G31" i="127"/>
  <c r="E31" i="127"/>
  <c r="D31" i="127"/>
  <c r="C31" i="127"/>
  <c r="L30" i="127"/>
  <c r="K30" i="127"/>
  <c r="I30" i="127"/>
  <c r="H30" i="127"/>
  <c r="G30" i="127"/>
  <c r="E30" i="127"/>
  <c r="D30" i="127"/>
  <c r="C30" i="127"/>
  <c r="L29" i="127"/>
  <c r="K29" i="127"/>
  <c r="I29" i="127"/>
  <c r="H29" i="127"/>
  <c r="G29" i="127"/>
  <c r="E29" i="127"/>
  <c r="D29" i="127"/>
  <c r="C29" i="127"/>
  <c r="L28" i="127"/>
  <c r="K28" i="127"/>
  <c r="I28" i="127"/>
  <c r="H28" i="127"/>
  <c r="G28" i="127"/>
  <c r="E28" i="127"/>
  <c r="D28" i="127"/>
  <c r="C28" i="127"/>
  <c r="L27" i="127"/>
  <c r="K27" i="127"/>
  <c r="I27" i="127"/>
  <c r="H27" i="127"/>
  <c r="G27" i="127"/>
  <c r="E27" i="127"/>
  <c r="D27" i="127"/>
  <c r="C27" i="127"/>
  <c r="L26" i="127"/>
  <c r="K26" i="127"/>
  <c r="I26" i="127"/>
  <c r="H26" i="127"/>
  <c r="G26" i="127"/>
  <c r="E26" i="127"/>
  <c r="D26" i="127"/>
  <c r="C26" i="127"/>
  <c r="L25" i="127"/>
  <c r="K25" i="127"/>
  <c r="I25" i="127"/>
  <c r="H25" i="127"/>
  <c r="G25" i="127"/>
  <c r="E25" i="127"/>
  <c r="D25" i="127"/>
  <c r="C25" i="127"/>
  <c r="L24" i="127"/>
  <c r="K24" i="127"/>
  <c r="I24" i="127"/>
  <c r="H24" i="127"/>
  <c r="G24" i="127"/>
  <c r="E24" i="127"/>
  <c r="D24" i="127"/>
  <c r="C24" i="127"/>
  <c r="L23" i="127"/>
  <c r="K23" i="127"/>
  <c r="I23" i="127"/>
  <c r="H23" i="127"/>
  <c r="G23" i="127"/>
  <c r="E23" i="127"/>
  <c r="D23" i="127"/>
  <c r="C23" i="127"/>
  <c r="L22" i="127"/>
  <c r="K22" i="127"/>
  <c r="I22" i="127"/>
  <c r="H22" i="127"/>
  <c r="G22" i="127"/>
  <c r="E22" i="127"/>
  <c r="D22" i="127"/>
  <c r="C22" i="127"/>
  <c r="L21" i="127"/>
  <c r="K21" i="127"/>
  <c r="I21" i="127"/>
  <c r="H21" i="127"/>
  <c r="G21" i="127"/>
  <c r="E21" i="127"/>
  <c r="D21" i="127"/>
  <c r="C21" i="127"/>
  <c r="L20" i="127"/>
  <c r="K20" i="127"/>
  <c r="I20" i="127"/>
  <c r="H20" i="127"/>
  <c r="G20" i="127"/>
  <c r="E20" i="127"/>
  <c r="D20" i="127"/>
  <c r="C20" i="127"/>
  <c r="L19" i="127"/>
  <c r="K19" i="127"/>
  <c r="I19" i="127"/>
  <c r="H19" i="127"/>
  <c r="G19" i="127"/>
  <c r="E19" i="127"/>
  <c r="D19" i="127"/>
  <c r="C19" i="127"/>
  <c r="L18" i="127"/>
  <c r="K18" i="127"/>
  <c r="I18" i="127"/>
  <c r="H18" i="127"/>
  <c r="G18" i="127"/>
  <c r="E18" i="127"/>
  <c r="D18" i="127"/>
  <c r="C18" i="127"/>
  <c r="L17" i="127"/>
  <c r="K17" i="127"/>
  <c r="I17" i="127"/>
  <c r="H17" i="127"/>
  <c r="G17" i="127"/>
  <c r="E17" i="127"/>
  <c r="D17" i="127"/>
  <c r="C17" i="127"/>
  <c r="L16" i="127"/>
  <c r="K16" i="127"/>
  <c r="I16" i="127"/>
  <c r="H16" i="127"/>
  <c r="G16" i="127"/>
  <c r="E16" i="127"/>
  <c r="D16" i="127"/>
  <c r="C16" i="127"/>
  <c r="L15" i="127"/>
  <c r="K15" i="127"/>
  <c r="I15" i="127"/>
  <c r="H15" i="127"/>
  <c r="G15" i="127"/>
  <c r="E15" i="127"/>
  <c r="D15" i="127"/>
  <c r="C15" i="127"/>
  <c r="L14" i="127"/>
  <c r="K14" i="127"/>
  <c r="I14" i="127"/>
  <c r="H14" i="127"/>
  <c r="G14" i="127"/>
  <c r="E14" i="127"/>
  <c r="D14" i="127"/>
  <c r="C14" i="127"/>
  <c r="L13" i="127"/>
  <c r="K13" i="127"/>
  <c r="I13" i="127"/>
  <c r="H13" i="127"/>
  <c r="G13" i="127"/>
  <c r="E13" i="127"/>
  <c r="D13" i="127"/>
  <c r="C13" i="127"/>
  <c r="L12" i="127"/>
  <c r="K12" i="127"/>
  <c r="I12" i="127"/>
  <c r="H12" i="127"/>
  <c r="G12" i="127"/>
  <c r="E12" i="127"/>
  <c r="D12" i="127"/>
  <c r="C12" i="127"/>
  <c r="L11" i="127"/>
  <c r="K11" i="127"/>
  <c r="I11" i="127"/>
  <c r="H11" i="127"/>
  <c r="G11" i="127"/>
  <c r="E11" i="127"/>
  <c r="D11" i="127"/>
  <c r="C11" i="127"/>
  <c r="L10" i="127"/>
  <c r="K10" i="127"/>
  <c r="I10" i="127"/>
  <c r="H10" i="127"/>
  <c r="G10" i="127"/>
  <c r="E10" i="127"/>
  <c r="D10" i="127"/>
  <c r="C10" i="127"/>
  <c r="L9" i="127"/>
  <c r="K9" i="127"/>
  <c r="I9" i="127"/>
  <c r="H9" i="127"/>
  <c r="G9" i="127"/>
  <c r="E9" i="127"/>
  <c r="D9" i="127"/>
  <c r="C9" i="127"/>
  <c r="L8" i="127"/>
  <c r="K8" i="127"/>
  <c r="I8" i="127"/>
  <c r="H8" i="127"/>
  <c r="G8" i="127"/>
  <c r="E8" i="127"/>
  <c r="D8" i="127"/>
  <c r="C8" i="127"/>
  <c r="L7" i="127"/>
  <c r="K7" i="127"/>
  <c r="I7" i="127"/>
  <c r="H7" i="127"/>
  <c r="G7" i="127"/>
  <c r="E7" i="127"/>
  <c r="D7" i="127"/>
  <c r="C7" i="127"/>
  <c r="L6" i="127"/>
  <c r="K6" i="127"/>
  <c r="I6" i="127"/>
  <c r="H6" i="127"/>
  <c r="G6" i="127"/>
  <c r="E6" i="127"/>
  <c r="D6" i="127"/>
  <c r="C6" i="127"/>
  <c r="F42" i="124" l="1"/>
  <c r="H36" i="124" s="1"/>
  <c r="E42" i="124"/>
  <c r="D42" i="124"/>
  <c r="C42" i="124"/>
  <c r="B42" i="124"/>
  <c r="H34" i="124"/>
  <c r="H28" i="124"/>
  <c r="H27" i="124"/>
  <c r="H26" i="124"/>
  <c r="H25" i="124"/>
  <c r="H21" i="124"/>
  <c r="H20" i="124"/>
  <c r="H19" i="124"/>
  <c r="H18" i="124"/>
  <c r="H17" i="124"/>
  <c r="H13" i="124"/>
  <c r="H12" i="124"/>
  <c r="H11" i="124"/>
  <c r="H10" i="124"/>
  <c r="H9" i="124"/>
  <c r="H5" i="124"/>
  <c r="H29" i="124" l="1"/>
  <c r="H37" i="124"/>
  <c r="H6" i="124"/>
  <c r="H14" i="124"/>
  <c r="H22" i="124"/>
  <c r="H30" i="124"/>
  <c r="H38" i="124"/>
  <c r="G42" i="124"/>
  <c r="H7" i="124"/>
  <c r="H15" i="124"/>
  <c r="H23" i="124"/>
  <c r="H31" i="124"/>
  <c r="H39" i="124"/>
  <c r="H8" i="124"/>
  <c r="H16" i="124"/>
  <c r="H24" i="124"/>
  <c r="H32" i="124"/>
  <c r="H40" i="124"/>
  <c r="H33" i="124"/>
  <c r="H35" i="124"/>
  <c r="P41" i="123" l="1"/>
  <c r="O41" i="123"/>
  <c r="N41" i="123"/>
  <c r="M41" i="123"/>
  <c r="K41" i="123"/>
  <c r="J41" i="123"/>
  <c r="I41" i="123"/>
  <c r="H41" i="123"/>
  <c r="F41" i="123"/>
  <c r="E41" i="123"/>
  <c r="D41" i="123"/>
  <c r="C41" i="123"/>
  <c r="P40" i="123"/>
  <c r="O40" i="123"/>
  <c r="N40" i="123"/>
  <c r="M40" i="123"/>
  <c r="K40" i="123"/>
  <c r="J40" i="123"/>
  <c r="I40" i="123"/>
  <c r="H40" i="123"/>
  <c r="F40" i="123"/>
  <c r="E40" i="123"/>
  <c r="D40" i="123"/>
  <c r="C40" i="123"/>
  <c r="P39" i="123"/>
  <c r="O39" i="123"/>
  <c r="N39" i="123"/>
  <c r="M39" i="123"/>
  <c r="K39" i="123"/>
  <c r="J39" i="123"/>
  <c r="I39" i="123"/>
  <c r="H39" i="123"/>
  <c r="F39" i="123"/>
  <c r="E39" i="123"/>
  <c r="D39" i="123"/>
  <c r="C39" i="123"/>
  <c r="P38" i="123"/>
  <c r="O38" i="123"/>
  <c r="N38" i="123"/>
  <c r="M38" i="123"/>
  <c r="K38" i="123"/>
  <c r="J38" i="123"/>
  <c r="I38" i="123"/>
  <c r="H38" i="123"/>
  <c r="F38" i="123"/>
  <c r="E38" i="123"/>
  <c r="D38" i="123"/>
  <c r="C38" i="123"/>
  <c r="P37" i="123"/>
  <c r="O37" i="123"/>
  <c r="N37" i="123"/>
  <c r="M37" i="123"/>
  <c r="K37" i="123"/>
  <c r="J37" i="123"/>
  <c r="I37" i="123"/>
  <c r="H37" i="123"/>
  <c r="F37" i="123"/>
  <c r="E37" i="123"/>
  <c r="D37" i="123"/>
  <c r="C37" i="123"/>
  <c r="P36" i="123"/>
  <c r="O36" i="123"/>
  <c r="N36" i="123"/>
  <c r="M36" i="123"/>
  <c r="K36" i="123"/>
  <c r="J36" i="123"/>
  <c r="I36" i="123"/>
  <c r="H36" i="123"/>
  <c r="F36" i="123"/>
  <c r="E36" i="123"/>
  <c r="D36" i="123"/>
  <c r="C36" i="123"/>
  <c r="P35" i="123"/>
  <c r="O35" i="123"/>
  <c r="N35" i="123"/>
  <c r="M35" i="123"/>
  <c r="K35" i="123"/>
  <c r="J35" i="123"/>
  <c r="I35" i="123"/>
  <c r="H35" i="123"/>
  <c r="F35" i="123"/>
  <c r="E35" i="123"/>
  <c r="D35" i="123"/>
  <c r="C35" i="123"/>
  <c r="P34" i="123"/>
  <c r="O34" i="123"/>
  <c r="N34" i="123"/>
  <c r="M34" i="123"/>
  <c r="K34" i="123"/>
  <c r="J34" i="123"/>
  <c r="I34" i="123"/>
  <c r="H34" i="123"/>
  <c r="F34" i="123"/>
  <c r="E34" i="123"/>
  <c r="D34" i="123"/>
  <c r="C34" i="123"/>
  <c r="P33" i="123"/>
  <c r="O33" i="123"/>
  <c r="N33" i="123"/>
  <c r="M33" i="123"/>
  <c r="K33" i="123"/>
  <c r="J33" i="123"/>
  <c r="I33" i="123"/>
  <c r="H33" i="123"/>
  <c r="F33" i="123"/>
  <c r="E33" i="123"/>
  <c r="D33" i="123"/>
  <c r="C33" i="123"/>
  <c r="P32" i="123"/>
  <c r="O32" i="123"/>
  <c r="N32" i="123"/>
  <c r="M32" i="123"/>
  <c r="K32" i="123"/>
  <c r="J32" i="123"/>
  <c r="I32" i="123"/>
  <c r="H32" i="123"/>
  <c r="F32" i="123"/>
  <c r="E32" i="123"/>
  <c r="D32" i="123"/>
  <c r="C32" i="123"/>
  <c r="P31" i="123"/>
  <c r="O31" i="123"/>
  <c r="N31" i="123"/>
  <c r="M31" i="123"/>
  <c r="K31" i="123"/>
  <c r="J31" i="123"/>
  <c r="I31" i="123"/>
  <c r="H31" i="123"/>
  <c r="F31" i="123"/>
  <c r="E31" i="123"/>
  <c r="D31" i="123"/>
  <c r="C31" i="123"/>
  <c r="P30" i="123"/>
  <c r="O30" i="123"/>
  <c r="N30" i="123"/>
  <c r="M30" i="123"/>
  <c r="K30" i="123"/>
  <c r="J30" i="123"/>
  <c r="I30" i="123"/>
  <c r="H30" i="123"/>
  <c r="F30" i="123"/>
  <c r="E30" i="123"/>
  <c r="D30" i="123"/>
  <c r="C30" i="123"/>
  <c r="P29" i="123"/>
  <c r="O29" i="123"/>
  <c r="N29" i="123"/>
  <c r="M29" i="123"/>
  <c r="K29" i="123"/>
  <c r="J29" i="123"/>
  <c r="I29" i="123"/>
  <c r="H29" i="123"/>
  <c r="F29" i="123"/>
  <c r="E29" i="123"/>
  <c r="D29" i="123"/>
  <c r="C29" i="123"/>
  <c r="P28" i="123"/>
  <c r="O28" i="123"/>
  <c r="N28" i="123"/>
  <c r="M28" i="123"/>
  <c r="K28" i="123"/>
  <c r="J28" i="123"/>
  <c r="I28" i="123"/>
  <c r="H28" i="123"/>
  <c r="F28" i="123"/>
  <c r="E28" i="123"/>
  <c r="D28" i="123"/>
  <c r="C28" i="123"/>
  <c r="P27" i="123"/>
  <c r="O27" i="123"/>
  <c r="N27" i="123"/>
  <c r="M27" i="123"/>
  <c r="K27" i="123"/>
  <c r="J27" i="123"/>
  <c r="I27" i="123"/>
  <c r="H27" i="123"/>
  <c r="F27" i="123"/>
  <c r="E27" i="123"/>
  <c r="D27" i="123"/>
  <c r="C27" i="123"/>
  <c r="P26" i="123"/>
  <c r="O26" i="123"/>
  <c r="N26" i="123"/>
  <c r="M26" i="123"/>
  <c r="K26" i="123"/>
  <c r="J26" i="123"/>
  <c r="I26" i="123"/>
  <c r="H26" i="123"/>
  <c r="F26" i="123"/>
  <c r="E26" i="123"/>
  <c r="D26" i="123"/>
  <c r="C26" i="123"/>
  <c r="P25" i="123"/>
  <c r="O25" i="123"/>
  <c r="N25" i="123"/>
  <c r="M25" i="123"/>
  <c r="K25" i="123"/>
  <c r="J25" i="123"/>
  <c r="I25" i="123"/>
  <c r="H25" i="123"/>
  <c r="F25" i="123"/>
  <c r="E25" i="123"/>
  <c r="D25" i="123"/>
  <c r="C25" i="123"/>
  <c r="P24" i="123"/>
  <c r="O24" i="123"/>
  <c r="N24" i="123"/>
  <c r="M24" i="123"/>
  <c r="K24" i="123"/>
  <c r="J24" i="123"/>
  <c r="I24" i="123"/>
  <c r="H24" i="123"/>
  <c r="F24" i="123"/>
  <c r="E24" i="123"/>
  <c r="D24" i="123"/>
  <c r="C24" i="123"/>
  <c r="P23" i="123"/>
  <c r="O23" i="123"/>
  <c r="N23" i="123"/>
  <c r="M23" i="123"/>
  <c r="K23" i="123"/>
  <c r="J23" i="123"/>
  <c r="I23" i="123"/>
  <c r="H23" i="123"/>
  <c r="F23" i="123"/>
  <c r="E23" i="123"/>
  <c r="D23" i="123"/>
  <c r="C23" i="123"/>
  <c r="P22" i="123"/>
  <c r="O22" i="123"/>
  <c r="N22" i="123"/>
  <c r="M22" i="123"/>
  <c r="K22" i="123"/>
  <c r="J22" i="123"/>
  <c r="I22" i="123"/>
  <c r="H22" i="123"/>
  <c r="F22" i="123"/>
  <c r="E22" i="123"/>
  <c r="D22" i="123"/>
  <c r="C22" i="123"/>
  <c r="P21" i="123"/>
  <c r="O21" i="123"/>
  <c r="N21" i="123"/>
  <c r="M21" i="123"/>
  <c r="K21" i="123"/>
  <c r="J21" i="123"/>
  <c r="I21" i="123"/>
  <c r="H21" i="123"/>
  <c r="F21" i="123"/>
  <c r="E21" i="123"/>
  <c r="D21" i="123"/>
  <c r="C21" i="123"/>
  <c r="P20" i="123"/>
  <c r="O20" i="123"/>
  <c r="N20" i="123"/>
  <c r="M20" i="123"/>
  <c r="K20" i="123"/>
  <c r="J20" i="123"/>
  <c r="I20" i="123"/>
  <c r="H20" i="123"/>
  <c r="F20" i="123"/>
  <c r="E20" i="123"/>
  <c r="D20" i="123"/>
  <c r="C20" i="123"/>
  <c r="P19" i="123"/>
  <c r="O19" i="123"/>
  <c r="N19" i="123"/>
  <c r="M19" i="123"/>
  <c r="K19" i="123"/>
  <c r="J19" i="123"/>
  <c r="I19" i="123"/>
  <c r="H19" i="123"/>
  <c r="F19" i="123"/>
  <c r="E19" i="123"/>
  <c r="D19" i="123"/>
  <c r="C19" i="123"/>
  <c r="P18" i="123"/>
  <c r="O18" i="123"/>
  <c r="N18" i="123"/>
  <c r="M18" i="123"/>
  <c r="K18" i="123"/>
  <c r="J18" i="123"/>
  <c r="I18" i="123"/>
  <c r="H18" i="123"/>
  <c r="F18" i="123"/>
  <c r="E18" i="123"/>
  <c r="D18" i="123"/>
  <c r="C18" i="123"/>
  <c r="P17" i="123"/>
  <c r="O17" i="123"/>
  <c r="N17" i="123"/>
  <c r="M17" i="123"/>
  <c r="K17" i="123"/>
  <c r="J17" i="123"/>
  <c r="I17" i="123"/>
  <c r="H17" i="123"/>
  <c r="F17" i="123"/>
  <c r="E17" i="123"/>
  <c r="D17" i="123"/>
  <c r="C17" i="123"/>
  <c r="P16" i="123"/>
  <c r="O16" i="123"/>
  <c r="N16" i="123"/>
  <c r="M16" i="123"/>
  <c r="K16" i="123"/>
  <c r="J16" i="123"/>
  <c r="I16" i="123"/>
  <c r="H16" i="123"/>
  <c r="F16" i="123"/>
  <c r="E16" i="123"/>
  <c r="D16" i="123"/>
  <c r="C16" i="123"/>
  <c r="P15" i="123"/>
  <c r="O15" i="123"/>
  <c r="N15" i="123"/>
  <c r="M15" i="123"/>
  <c r="K15" i="123"/>
  <c r="J15" i="123"/>
  <c r="I15" i="123"/>
  <c r="H15" i="123"/>
  <c r="F15" i="123"/>
  <c r="E15" i="123"/>
  <c r="D15" i="123"/>
  <c r="C15" i="123"/>
  <c r="P14" i="123"/>
  <c r="O14" i="123"/>
  <c r="O43" i="123" s="1"/>
  <c r="N14" i="123"/>
  <c r="M14" i="123"/>
  <c r="M43" i="123" s="1"/>
  <c r="K14" i="123"/>
  <c r="J14" i="123"/>
  <c r="I14" i="123"/>
  <c r="H14" i="123"/>
  <c r="F14" i="123"/>
  <c r="E14" i="123"/>
  <c r="E43" i="123" s="1"/>
  <c r="D14" i="123"/>
  <c r="C14" i="123"/>
  <c r="C43" i="123" s="1"/>
  <c r="O13" i="123"/>
  <c r="N13" i="123"/>
  <c r="M13" i="123"/>
  <c r="J13" i="123"/>
  <c r="I13" i="123"/>
  <c r="H13" i="123"/>
  <c r="E13" i="123"/>
  <c r="D13" i="123"/>
  <c r="C13" i="123"/>
  <c r="P12" i="123"/>
  <c r="O12" i="123"/>
  <c r="N12" i="123"/>
  <c r="M12" i="123"/>
  <c r="K12" i="123"/>
  <c r="J12" i="123"/>
  <c r="I12" i="123"/>
  <c r="H12" i="123"/>
  <c r="F12" i="123"/>
  <c r="E12" i="123"/>
  <c r="D12" i="123"/>
  <c r="C12" i="123"/>
  <c r="P11" i="123"/>
  <c r="O11" i="123"/>
  <c r="N11" i="123"/>
  <c r="M11" i="123"/>
  <c r="K11" i="123"/>
  <c r="J11" i="123"/>
  <c r="I11" i="123"/>
  <c r="H11" i="123"/>
  <c r="F11" i="123"/>
  <c r="E11" i="123"/>
  <c r="D11" i="123"/>
  <c r="C11" i="123"/>
  <c r="P10" i="123"/>
  <c r="O10" i="123"/>
  <c r="N10" i="123"/>
  <c r="M10" i="123"/>
  <c r="K10" i="123"/>
  <c r="J10" i="123"/>
  <c r="I10" i="123"/>
  <c r="H10" i="123"/>
  <c r="F10" i="123"/>
  <c r="E10" i="123"/>
  <c r="D10" i="123"/>
  <c r="C10" i="123"/>
  <c r="P9" i="123"/>
  <c r="O9" i="123"/>
  <c r="N9" i="123"/>
  <c r="M9" i="123"/>
  <c r="K9" i="123"/>
  <c r="J9" i="123"/>
  <c r="I9" i="123"/>
  <c r="H9" i="123"/>
  <c r="F9" i="123"/>
  <c r="E9" i="123"/>
  <c r="D9" i="123"/>
  <c r="C9" i="123"/>
  <c r="P8" i="123"/>
  <c r="O8" i="123"/>
  <c r="N8" i="123"/>
  <c r="M8" i="123"/>
  <c r="K8" i="123"/>
  <c r="J8" i="123"/>
  <c r="I8" i="123"/>
  <c r="H8" i="123"/>
  <c r="F8" i="123"/>
  <c r="E8" i="123"/>
  <c r="D8" i="123"/>
  <c r="C8" i="123"/>
  <c r="P7" i="123"/>
  <c r="O7" i="123"/>
  <c r="N7" i="123"/>
  <c r="M7" i="123"/>
  <c r="K7" i="123"/>
  <c r="J7" i="123"/>
  <c r="I7" i="123"/>
  <c r="H7" i="123"/>
  <c r="H43" i="123" s="1"/>
  <c r="F7" i="123"/>
  <c r="E7" i="123"/>
  <c r="D7" i="123"/>
  <c r="C7" i="123"/>
  <c r="P6" i="123"/>
  <c r="P43" i="123" s="1"/>
  <c r="O6" i="123"/>
  <c r="N6" i="123"/>
  <c r="N43" i="123" s="1"/>
  <c r="M6" i="123"/>
  <c r="K6" i="123"/>
  <c r="K43" i="123" s="1"/>
  <c r="J6" i="123"/>
  <c r="J43" i="123" s="1"/>
  <c r="I6" i="123"/>
  <c r="I43" i="123" s="1"/>
  <c r="H6" i="123"/>
  <c r="F6" i="123"/>
  <c r="F43" i="123" s="1"/>
  <c r="E6" i="123"/>
  <c r="D6" i="123"/>
  <c r="D43" i="123" s="1"/>
  <c r="C6" i="123"/>
  <c r="Q43" i="122" l="1"/>
  <c r="P43" i="122"/>
  <c r="O43" i="122"/>
  <c r="M43" i="122"/>
  <c r="L43" i="122"/>
  <c r="K43" i="122"/>
  <c r="I43" i="122"/>
  <c r="H43" i="122"/>
  <c r="G43" i="122"/>
  <c r="E43" i="122"/>
  <c r="D43" i="122"/>
  <c r="C43" i="122"/>
  <c r="Q41" i="122"/>
  <c r="P41" i="122"/>
  <c r="O41" i="122"/>
  <c r="M41" i="122"/>
  <c r="L41" i="122"/>
  <c r="K41" i="122"/>
  <c r="I41" i="122"/>
  <c r="H41" i="122"/>
  <c r="G41" i="122"/>
  <c r="E41" i="122"/>
  <c r="D41" i="122"/>
  <c r="C41" i="122"/>
  <c r="Q40" i="122"/>
  <c r="P40" i="122"/>
  <c r="O40" i="122"/>
  <c r="M40" i="122"/>
  <c r="L40" i="122"/>
  <c r="K40" i="122"/>
  <c r="I40" i="122"/>
  <c r="H40" i="122"/>
  <c r="G40" i="122"/>
  <c r="E40" i="122"/>
  <c r="D40" i="122"/>
  <c r="C40" i="122"/>
  <c r="Q39" i="122"/>
  <c r="P39" i="122"/>
  <c r="O39" i="122"/>
  <c r="M39" i="122"/>
  <c r="L39" i="122"/>
  <c r="K39" i="122"/>
  <c r="I39" i="122"/>
  <c r="H39" i="122"/>
  <c r="G39" i="122"/>
  <c r="E39" i="122"/>
  <c r="D39" i="122"/>
  <c r="C39" i="122"/>
  <c r="Q38" i="122"/>
  <c r="P38" i="122"/>
  <c r="O38" i="122"/>
  <c r="M38" i="122"/>
  <c r="L38" i="122"/>
  <c r="K38" i="122"/>
  <c r="I38" i="122"/>
  <c r="H38" i="122"/>
  <c r="G38" i="122"/>
  <c r="E38" i="122"/>
  <c r="D38" i="122"/>
  <c r="C38" i="122"/>
  <c r="Q37" i="122"/>
  <c r="P37" i="122"/>
  <c r="O37" i="122"/>
  <c r="M37" i="122"/>
  <c r="L37" i="122"/>
  <c r="K37" i="122"/>
  <c r="I37" i="122"/>
  <c r="H37" i="122"/>
  <c r="G37" i="122"/>
  <c r="E37" i="122"/>
  <c r="D37" i="122"/>
  <c r="C37" i="122"/>
  <c r="Q36" i="122"/>
  <c r="P36" i="122"/>
  <c r="O36" i="122"/>
  <c r="M36" i="122"/>
  <c r="L36" i="122"/>
  <c r="K36" i="122"/>
  <c r="I36" i="122"/>
  <c r="H36" i="122"/>
  <c r="G36" i="122"/>
  <c r="E36" i="122"/>
  <c r="D36" i="122"/>
  <c r="C36" i="122"/>
  <c r="Q35" i="122"/>
  <c r="P35" i="122"/>
  <c r="O35" i="122"/>
  <c r="M35" i="122"/>
  <c r="L35" i="122"/>
  <c r="K35" i="122"/>
  <c r="I35" i="122"/>
  <c r="H35" i="122"/>
  <c r="G35" i="122"/>
  <c r="E35" i="122"/>
  <c r="D35" i="122"/>
  <c r="C35" i="122"/>
  <c r="Q34" i="122"/>
  <c r="P34" i="122"/>
  <c r="O34" i="122"/>
  <c r="M34" i="122"/>
  <c r="L34" i="122"/>
  <c r="K34" i="122"/>
  <c r="I34" i="122"/>
  <c r="H34" i="122"/>
  <c r="G34" i="122"/>
  <c r="E34" i="122"/>
  <c r="D34" i="122"/>
  <c r="C34" i="122"/>
  <c r="Q33" i="122"/>
  <c r="P33" i="122"/>
  <c r="O33" i="122"/>
  <c r="M33" i="122"/>
  <c r="L33" i="122"/>
  <c r="K33" i="122"/>
  <c r="I33" i="122"/>
  <c r="H33" i="122"/>
  <c r="G33" i="122"/>
  <c r="E33" i="122"/>
  <c r="D33" i="122"/>
  <c r="C33" i="122"/>
  <c r="Q32" i="122"/>
  <c r="P32" i="122"/>
  <c r="O32" i="122"/>
  <c r="M32" i="122"/>
  <c r="L32" i="122"/>
  <c r="K32" i="122"/>
  <c r="I32" i="122"/>
  <c r="H32" i="122"/>
  <c r="G32" i="122"/>
  <c r="E32" i="122"/>
  <c r="D32" i="122"/>
  <c r="C32" i="122"/>
  <c r="Q31" i="122"/>
  <c r="P31" i="122"/>
  <c r="O31" i="122"/>
  <c r="M31" i="122"/>
  <c r="L31" i="122"/>
  <c r="K31" i="122"/>
  <c r="I31" i="122"/>
  <c r="H31" i="122"/>
  <c r="G31" i="122"/>
  <c r="E31" i="122"/>
  <c r="D31" i="122"/>
  <c r="C31" i="122"/>
  <c r="Q30" i="122"/>
  <c r="P30" i="122"/>
  <c r="O30" i="122"/>
  <c r="M30" i="122"/>
  <c r="L30" i="122"/>
  <c r="K30" i="122"/>
  <c r="I30" i="122"/>
  <c r="H30" i="122"/>
  <c r="G30" i="122"/>
  <c r="E30" i="122"/>
  <c r="D30" i="122"/>
  <c r="C30" i="122"/>
  <c r="Q29" i="122"/>
  <c r="P29" i="122"/>
  <c r="O29" i="122"/>
  <c r="M29" i="122"/>
  <c r="L29" i="122"/>
  <c r="K29" i="122"/>
  <c r="I29" i="122"/>
  <c r="H29" i="122"/>
  <c r="G29" i="122"/>
  <c r="E29" i="122"/>
  <c r="D29" i="122"/>
  <c r="C29" i="122"/>
  <c r="Q28" i="122"/>
  <c r="P28" i="122"/>
  <c r="O28" i="122"/>
  <c r="M28" i="122"/>
  <c r="L28" i="122"/>
  <c r="K28" i="122"/>
  <c r="I28" i="122"/>
  <c r="H28" i="122"/>
  <c r="G28" i="122"/>
  <c r="E28" i="122"/>
  <c r="D28" i="122"/>
  <c r="C28" i="122"/>
  <c r="Q27" i="122"/>
  <c r="P27" i="122"/>
  <c r="O27" i="122"/>
  <c r="M27" i="122"/>
  <c r="L27" i="122"/>
  <c r="K27" i="122"/>
  <c r="I27" i="122"/>
  <c r="H27" i="122"/>
  <c r="G27" i="122"/>
  <c r="E27" i="122"/>
  <c r="D27" i="122"/>
  <c r="C27" i="122"/>
  <c r="Q26" i="122"/>
  <c r="P26" i="122"/>
  <c r="O26" i="122"/>
  <c r="M26" i="122"/>
  <c r="L26" i="122"/>
  <c r="K26" i="122"/>
  <c r="I26" i="122"/>
  <c r="H26" i="122"/>
  <c r="G26" i="122"/>
  <c r="E26" i="122"/>
  <c r="D26" i="122"/>
  <c r="C26" i="122"/>
  <c r="Q25" i="122"/>
  <c r="P25" i="122"/>
  <c r="O25" i="122"/>
  <c r="M25" i="122"/>
  <c r="L25" i="122"/>
  <c r="K25" i="122"/>
  <c r="I25" i="122"/>
  <c r="H25" i="122"/>
  <c r="G25" i="122"/>
  <c r="E25" i="122"/>
  <c r="D25" i="122"/>
  <c r="C25" i="122"/>
  <c r="Q24" i="122"/>
  <c r="P24" i="122"/>
  <c r="O24" i="122"/>
  <c r="M24" i="122"/>
  <c r="L24" i="122"/>
  <c r="K24" i="122"/>
  <c r="I24" i="122"/>
  <c r="H24" i="122"/>
  <c r="G24" i="122"/>
  <c r="E24" i="122"/>
  <c r="D24" i="122"/>
  <c r="C24" i="122"/>
  <c r="Q23" i="122"/>
  <c r="P23" i="122"/>
  <c r="O23" i="122"/>
  <c r="M23" i="122"/>
  <c r="L23" i="122"/>
  <c r="K23" i="122"/>
  <c r="I23" i="122"/>
  <c r="H23" i="122"/>
  <c r="G23" i="122"/>
  <c r="E23" i="122"/>
  <c r="D23" i="122"/>
  <c r="C23" i="122"/>
  <c r="Q22" i="122"/>
  <c r="P22" i="122"/>
  <c r="O22" i="122"/>
  <c r="M22" i="122"/>
  <c r="L22" i="122"/>
  <c r="K22" i="122"/>
  <c r="I22" i="122"/>
  <c r="H22" i="122"/>
  <c r="G22" i="122"/>
  <c r="E22" i="122"/>
  <c r="D22" i="122"/>
  <c r="C22" i="122"/>
  <c r="Q21" i="122"/>
  <c r="P21" i="122"/>
  <c r="O21" i="122"/>
  <c r="M21" i="122"/>
  <c r="L21" i="122"/>
  <c r="K21" i="122"/>
  <c r="I21" i="122"/>
  <c r="H21" i="122"/>
  <c r="G21" i="122"/>
  <c r="E21" i="122"/>
  <c r="D21" i="122"/>
  <c r="C21" i="122"/>
  <c r="Q20" i="122"/>
  <c r="P20" i="122"/>
  <c r="O20" i="122"/>
  <c r="M20" i="122"/>
  <c r="L20" i="122"/>
  <c r="K20" i="122"/>
  <c r="I20" i="122"/>
  <c r="H20" i="122"/>
  <c r="G20" i="122"/>
  <c r="E20" i="122"/>
  <c r="D20" i="122"/>
  <c r="C20" i="122"/>
  <c r="Q19" i="122"/>
  <c r="P19" i="122"/>
  <c r="O19" i="122"/>
  <c r="M19" i="122"/>
  <c r="L19" i="122"/>
  <c r="K19" i="122"/>
  <c r="I19" i="122"/>
  <c r="H19" i="122"/>
  <c r="G19" i="122"/>
  <c r="E19" i="122"/>
  <c r="D19" i="122"/>
  <c r="C19" i="122"/>
  <c r="Q18" i="122"/>
  <c r="P18" i="122"/>
  <c r="O18" i="122"/>
  <c r="M18" i="122"/>
  <c r="L18" i="122"/>
  <c r="K18" i="122"/>
  <c r="I18" i="122"/>
  <c r="H18" i="122"/>
  <c r="G18" i="122"/>
  <c r="E18" i="122"/>
  <c r="D18" i="122"/>
  <c r="C18" i="122"/>
  <c r="Q17" i="122"/>
  <c r="P17" i="122"/>
  <c r="O17" i="122"/>
  <c r="M17" i="122"/>
  <c r="L17" i="122"/>
  <c r="K17" i="122"/>
  <c r="I17" i="122"/>
  <c r="H17" i="122"/>
  <c r="G17" i="122"/>
  <c r="E17" i="122"/>
  <c r="D17" i="122"/>
  <c r="C17" i="122"/>
  <c r="Q16" i="122"/>
  <c r="P16" i="122"/>
  <c r="O16" i="122"/>
  <c r="M16" i="122"/>
  <c r="L16" i="122"/>
  <c r="K16" i="122"/>
  <c r="I16" i="122"/>
  <c r="H16" i="122"/>
  <c r="G16" i="122"/>
  <c r="E16" i="122"/>
  <c r="D16" i="122"/>
  <c r="C16" i="122"/>
  <c r="Q15" i="122"/>
  <c r="P15" i="122"/>
  <c r="O15" i="122"/>
  <c r="M15" i="122"/>
  <c r="L15" i="122"/>
  <c r="K15" i="122"/>
  <c r="I15" i="122"/>
  <c r="H15" i="122"/>
  <c r="G15" i="122"/>
  <c r="E15" i="122"/>
  <c r="D15" i="122"/>
  <c r="C15" i="122"/>
  <c r="Q14" i="122"/>
  <c r="P14" i="122"/>
  <c r="O14" i="122"/>
  <c r="M14" i="122"/>
  <c r="L14" i="122"/>
  <c r="K14" i="122"/>
  <c r="I14" i="122"/>
  <c r="H14" i="122"/>
  <c r="G14" i="122"/>
  <c r="E14" i="122"/>
  <c r="D14" i="122"/>
  <c r="C14" i="122"/>
  <c r="O13" i="122"/>
  <c r="M13" i="122"/>
  <c r="L13" i="122"/>
  <c r="K13" i="122"/>
  <c r="G13" i="122"/>
  <c r="C13" i="122"/>
  <c r="Q12" i="122"/>
  <c r="P12" i="122"/>
  <c r="O12" i="122"/>
  <c r="M12" i="122"/>
  <c r="L12" i="122"/>
  <c r="K12" i="122"/>
  <c r="I12" i="122"/>
  <c r="H12" i="122"/>
  <c r="G12" i="122"/>
  <c r="E12" i="122"/>
  <c r="D12" i="122"/>
  <c r="C12" i="122"/>
  <c r="Q11" i="122"/>
  <c r="P11" i="122"/>
  <c r="O11" i="122"/>
  <c r="M11" i="122"/>
  <c r="L11" i="122"/>
  <c r="K11" i="122"/>
  <c r="I11" i="122"/>
  <c r="H11" i="122"/>
  <c r="G11" i="122"/>
  <c r="E11" i="122"/>
  <c r="D11" i="122"/>
  <c r="C11" i="122"/>
  <c r="Q10" i="122"/>
  <c r="P10" i="122"/>
  <c r="O10" i="122"/>
  <c r="M10" i="122"/>
  <c r="L10" i="122"/>
  <c r="K10" i="122"/>
  <c r="I10" i="122"/>
  <c r="H10" i="122"/>
  <c r="G10" i="122"/>
  <c r="E10" i="122"/>
  <c r="D10" i="122"/>
  <c r="C10" i="122"/>
  <c r="Q9" i="122"/>
  <c r="P9" i="122"/>
  <c r="O9" i="122"/>
  <c r="M9" i="122"/>
  <c r="L9" i="122"/>
  <c r="K9" i="122"/>
  <c r="I9" i="122"/>
  <c r="H9" i="122"/>
  <c r="G9" i="122"/>
  <c r="E9" i="122"/>
  <c r="D9" i="122"/>
  <c r="C9" i="122"/>
  <c r="Q8" i="122"/>
  <c r="P8" i="122"/>
  <c r="O8" i="122"/>
  <c r="M8" i="122"/>
  <c r="L8" i="122"/>
  <c r="K8" i="122"/>
  <c r="I8" i="122"/>
  <c r="H8" i="122"/>
  <c r="G8" i="122"/>
  <c r="E8" i="122"/>
  <c r="D8" i="122"/>
  <c r="C8" i="122"/>
  <c r="Q7" i="122"/>
  <c r="P7" i="122"/>
  <c r="O7" i="122"/>
  <c r="M7" i="122"/>
  <c r="L7" i="122"/>
  <c r="K7" i="122"/>
  <c r="I7" i="122"/>
  <c r="H7" i="122"/>
  <c r="G7" i="122"/>
  <c r="E7" i="122"/>
  <c r="D7" i="122"/>
  <c r="C7" i="122"/>
  <c r="Q6" i="122"/>
  <c r="P6" i="122"/>
  <c r="O6" i="122"/>
  <c r="M6" i="122"/>
  <c r="L6" i="122"/>
  <c r="K6" i="122"/>
  <c r="I6" i="122"/>
  <c r="H6" i="122"/>
  <c r="G6" i="122"/>
  <c r="E6" i="122"/>
  <c r="D6" i="122"/>
  <c r="C6" i="122"/>
  <c r="Q44" i="121" l="1"/>
  <c r="P44" i="121"/>
  <c r="O44" i="121"/>
  <c r="N44" i="121"/>
  <c r="L44" i="121"/>
  <c r="K44" i="121"/>
  <c r="J44" i="121"/>
  <c r="H44" i="121"/>
  <c r="G44" i="121"/>
  <c r="F44" i="121"/>
  <c r="D44" i="121"/>
  <c r="C44" i="121"/>
  <c r="B44" i="121"/>
  <c r="Q42" i="121"/>
  <c r="P42" i="121"/>
  <c r="O42" i="121"/>
  <c r="N42" i="121"/>
  <c r="L42" i="121"/>
  <c r="K42" i="121"/>
  <c r="J42" i="121"/>
  <c r="H42" i="121"/>
  <c r="G42" i="121"/>
  <c r="F42" i="121"/>
  <c r="D42" i="121"/>
  <c r="C42" i="121"/>
  <c r="B42" i="121"/>
  <c r="Q41" i="121"/>
  <c r="P41" i="121"/>
  <c r="O41" i="121"/>
  <c r="N41" i="121"/>
  <c r="L41" i="121"/>
  <c r="K41" i="121"/>
  <c r="J41" i="121"/>
  <c r="H41" i="121"/>
  <c r="G41" i="121"/>
  <c r="F41" i="121"/>
  <c r="D41" i="121"/>
  <c r="C41" i="121"/>
  <c r="B41" i="121"/>
  <c r="Q40" i="121"/>
  <c r="P40" i="121"/>
  <c r="O40" i="121"/>
  <c r="N40" i="121"/>
  <c r="L40" i="121"/>
  <c r="K40" i="121"/>
  <c r="J40" i="121"/>
  <c r="H40" i="121"/>
  <c r="G40" i="121"/>
  <c r="F40" i="121"/>
  <c r="D40" i="121"/>
  <c r="C40" i="121"/>
  <c r="B40" i="121"/>
  <c r="Q39" i="121"/>
  <c r="P39" i="121"/>
  <c r="O39" i="121"/>
  <c r="N39" i="121"/>
  <c r="L39" i="121"/>
  <c r="K39" i="121"/>
  <c r="J39" i="121"/>
  <c r="H39" i="121"/>
  <c r="G39" i="121"/>
  <c r="F39" i="121"/>
  <c r="D39" i="121"/>
  <c r="C39" i="121"/>
  <c r="B39" i="121"/>
  <c r="Q38" i="121"/>
  <c r="P38" i="121"/>
  <c r="O38" i="121"/>
  <c r="N38" i="121"/>
  <c r="L38" i="121"/>
  <c r="K38" i="121"/>
  <c r="J38" i="121"/>
  <c r="H38" i="121"/>
  <c r="G38" i="121"/>
  <c r="F38" i="121"/>
  <c r="D38" i="121"/>
  <c r="C38" i="121"/>
  <c r="B38" i="121"/>
  <c r="Q37" i="121"/>
  <c r="P37" i="121"/>
  <c r="O37" i="121"/>
  <c r="N37" i="121"/>
  <c r="L37" i="121"/>
  <c r="K37" i="121"/>
  <c r="J37" i="121"/>
  <c r="H37" i="121"/>
  <c r="G37" i="121"/>
  <c r="F37" i="121"/>
  <c r="D37" i="121"/>
  <c r="C37" i="121"/>
  <c r="B37" i="121"/>
  <c r="Q36" i="121"/>
  <c r="P36" i="121"/>
  <c r="O36" i="121"/>
  <c r="N36" i="121"/>
  <c r="L36" i="121"/>
  <c r="K36" i="121"/>
  <c r="J36" i="121"/>
  <c r="H36" i="121"/>
  <c r="G36" i="121"/>
  <c r="F36" i="121"/>
  <c r="D36" i="121"/>
  <c r="C36" i="121"/>
  <c r="B36" i="121"/>
  <c r="Q35" i="121"/>
  <c r="P35" i="121"/>
  <c r="O35" i="121"/>
  <c r="N35" i="121"/>
  <c r="L35" i="121"/>
  <c r="K35" i="121"/>
  <c r="J35" i="121"/>
  <c r="H35" i="121"/>
  <c r="G35" i="121"/>
  <c r="F35" i="121"/>
  <c r="D35" i="121"/>
  <c r="C35" i="121"/>
  <c r="B35" i="121"/>
  <c r="Q34" i="121"/>
  <c r="P34" i="121"/>
  <c r="O34" i="121"/>
  <c r="N34" i="121"/>
  <c r="L34" i="121"/>
  <c r="K34" i="121"/>
  <c r="J34" i="121"/>
  <c r="H34" i="121"/>
  <c r="G34" i="121"/>
  <c r="F34" i="121"/>
  <c r="D34" i="121"/>
  <c r="C34" i="121"/>
  <c r="B34" i="121"/>
  <c r="Q33" i="121"/>
  <c r="P33" i="121"/>
  <c r="O33" i="121"/>
  <c r="N33" i="121"/>
  <c r="L33" i="121"/>
  <c r="K33" i="121"/>
  <c r="J33" i="121"/>
  <c r="H33" i="121"/>
  <c r="G33" i="121"/>
  <c r="F33" i="121"/>
  <c r="D33" i="121"/>
  <c r="C33" i="121"/>
  <c r="B33" i="121"/>
  <c r="Q32" i="121"/>
  <c r="P32" i="121"/>
  <c r="O32" i="121"/>
  <c r="N32" i="121"/>
  <c r="L32" i="121"/>
  <c r="K32" i="121"/>
  <c r="J32" i="121"/>
  <c r="H32" i="121"/>
  <c r="G32" i="121"/>
  <c r="F32" i="121"/>
  <c r="D32" i="121"/>
  <c r="C32" i="121"/>
  <c r="B32" i="121"/>
  <c r="Q31" i="121"/>
  <c r="P31" i="121"/>
  <c r="O31" i="121"/>
  <c r="N31" i="121"/>
  <c r="L31" i="121"/>
  <c r="K31" i="121"/>
  <c r="J31" i="121"/>
  <c r="H31" i="121"/>
  <c r="G31" i="121"/>
  <c r="F31" i="121"/>
  <c r="D31" i="121"/>
  <c r="C31" i="121"/>
  <c r="B31" i="121"/>
  <c r="Q30" i="121"/>
  <c r="P30" i="121"/>
  <c r="O30" i="121"/>
  <c r="N30" i="121"/>
  <c r="L30" i="121"/>
  <c r="K30" i="121"/>
  <c r="J30" i="121"/>
  <c r="H30" i="121"/>
  <c r="G30" i="121"/>
  <c r="F30" i="121"/>
  <c r="D30" i="121"/>
  <c r="C30" i="121"/>
  <c r="B30" i="121"/>
  <c r="Q29" i="121"/>
  <c r="P29" i="121"/>
  <c r="O29" i="121"/>
  <c r="N29" i="121"/>
  <c r="L29" i="121"/>
  <c r="K29" i="121"/>
  <c r="J29" i="121"/>
  <c r="H29" i="121"/>
  <c r="G29" i="121"/>
  <c r="F29" i="121"/>
  <c r="D29" i="121"/>
  <c r="C29" i="121"/>
  <c r="B29" i="121"/>
  <c r="Q28" i="121"/>
  <c r="P28" i="121"/>
  <c r="O28" i="121"/>
  <c r="N28" i="121"/>
  <c r="L28" i="121"/>
  <c r="K28" i="121"/>
  <c r="J28" i="121"/>
  <c r="H28" i="121"/>
  <c r="G28" i="121"/>
  <c r="F28" i="121"/>
  <c r="D28" i="121"/>
  <c r="C28" i="121"/>
  <c r="B28" i="121"/>
  <c r="Q27" i="121"/>
  <c r="P27" i="121"/>
  <c r="O27" i="121"/>
  <c r="N27" i="121"/>
  <c r="L27" i="121"/>
  <c r="K27" i="121"/>
  <c r="J27" i="121"/>
  <c r="H27" i="121"/>
  <c r="G27" i="121"/>
  <c r="F27" i="121"/>
  <c r="D27" i="121"/>
  <c r="C27" i="121"/>
  <c r="B27" i="121"/>
  <c r="Q26" i="121"/>
  <c r="P26" i="121"/>
  <c r="O26" i="121"/>
  <c r="N26" i="121"/>
  <c r="L26" i="121"/>
  <c r="K26" i="121"/>
  <c r="J26" i="121"/>
  <c r="H26" i="121"/>
  <c r="G26" i="121"/>
  <c r="F26" i="121"/>
  <c r="D26" i="121"/>
  <c r="C26" i="121"/>
  <c r="B26" i="121"/>
  <c r="Q25" i="121"/>
  <c r="P25" i="121"/>
  <c r="O25" i="121"/>
  <c r="N25" i="121"/>
  <c r="L25" i="121"/>
  <c r="K25" i="121"/>
  <c r="J25" i="121"/>
  <c r="H25" i="121"/>
  <c r="G25" i="121"/>
  <c r="F25" i="121"/>
  <c r="D25" i="121"/>
  <c r="C25" i="121"/>
  <c r="B25" i="121"/>
  <c r="Q24" i="121"/>
  <c r="P24" i="121"/>
  <c r="O24" i="121"/>
  <c r="N24" i="121"/>
  <c r="L24" i="121"/>
  <c r="K24" i="121"/>
  <c r="J24" i="121"/>
  <c r="H24" i="121"/>
  <c r="G24" i="121"/>
  <c r="F24" i="121"/>
  <c r="D24" i="121"/>
  <c r="C24" i="121"/>
  <c r="B24" i="121"/>
  <c r="Q23" i="121"/>
  <c r="P23" i="121"/>
  <c r="O23" i="121"/>
  <c r="N23" i="121"/>
  <c r="L23" i="121"/>
  <c r="K23" i="121"/>
  <c r="J23" i="121"/>
  <c r="H23" i="121"/>
  <c r="G23" i="121"/>
  <c r="F23" i="121"/>
  <c r="D23" i="121"/>
  <c r="C23" i="121"/>
  <c r="B23" i="121"/>
  <c r="Q22" i="121"/>
  <c r="P22" i="121"/>
  <c r="O22" i="121"/>
  <c r="N22" i="121"/>
  <c r="L22" i="121"/>
  <c r="K22" i="121"/>
  <c r="J22" i="121"/>
  <c r="H22" i="121"/>
  <c r="G22" i="121"/>
  <c r="F22" i="121"/>
  <c r="D22" i="121"/>
  <c r="C22" i="121"/>
  <c r="B22" i="121"/>
  <c r="Q21" i="121"/>
  <c r="P21" i="121"/>
  <c r="O21" i="121"/>
  <c r="N21" i="121"/>
  <c r="L21" i="121"/>
  <c r="K21" i="121"/>
  <c r="J21" i="121"/>
  <c r="H21" i="121"/>
  <c r="G21" i="121"/>
  <c r="F21" i="121"/>
  <c r="D21" i="121"/>
  <c r="C21" i="121"/>
  <c r="B21" i="121"/>
  <c r="Q20" i="121"/>
  <c r="P20" i="121"/>
  <c r="O20" i="121"/>
  <c r="N20" i="121"/>
  <c r="L20" i="121"/>
  <c r="K20" i="121"/>
  <c r="J20" i="121"/>
  <c r="H20" i="121"/>
  <c r="G20" i="121"/>
  <c r="F20" i="121"/>
  <c r="D20" i="121"/>
  <c r="C20" i="121"/>
  <c r="B20" i="121"/>
  <c r="Q19" i="121"/>
  <c r="P19" i="121"/>
  <c r="O19" i="121"/>
  <c r="N19" i="121"/>
  <c r="L19" i="121"/>
  <c r="K19" i="121"/>
  <c r="J19" i="121"/>
  <c r="H19" i="121"/>
  <c r="G19" i="121"/>
  <c r="F19" i="121"/>
  <c r="D19" i="121"/>
  <c r="C19" i="121"/>
  <c r="B19" i="121"/>
  <c r="Q18" i="121"/>
  <c r="P18" i="121"/>
  <c r="O18" i="121"/>
  <c r="N18" i="121"/>
  <c r="L18" i="121"/>
  <c r="K18" i="121"/>
  <c r="J18" i="121"/>
  <c r="H18" i="121"/>
  <c r="G18" i="121"/>
  <c r="F18" i="121"/>
  <c r="D18" i="121"/>
  <c r="C18" i="121"/>
  <c r="B18" i="121"/>
  <c r="Q17" i="121"/>
  <c r="P17" i="121"/>
  <c r="O17" i="121"/>
  <c r="N17" i="121"/>
  <c r="L17" i="121"/>
  <c r="K17" i="121"/>
  <c r="J17" i="121"/>
  <c r="H17" i="121"/>
  <c r="G17" i="121"/>
  <c r="F17" i="121"/>
  <c r="D17" i="121"/>
  <c r="C17" i="121"/>
  <c r="B17" i="121"/>
  <c r="Q16" i="121"/>
  <c r="P16" i="121"/>
  <c r="O16" i="121"/>
  <c r="N16" i="121"/>
  <c r="L16" i="121"/>
  <c r="K16" i="121"/>
  <c r="J16" i="121"/>
  <c r="H16" i="121"/>
  <c r="G16" i="121"/>
  <c r="F16" i="121"/>
  <c r="D16" i="121"/>
  <c r="C16" i="121"/>
  <c r="B16" i="121"/>
  <c r="Q15" i="121"/>
  <c r="P15" i="121"/>
  <c r="O15" i="121"/>
  <c r="N15" i="121"/>
  <c r="L15" i="121"/>
  <c r="K15" i="121"/>
  <c r="J15" i="121"/>
  <c r="H15" i="121"/>
  <c r="G15" i="121"/>
  <c r="F15" i="121"/>
  <c r="D15" i="121"/>
  <c r="C15" i="121"/>
  <c r="B15" i="121"/>
  <c r="Q14" i="121"/>
  <c r="P14" i="121"/>
  <c r="O14" i="121"/>
  <c r="N14" i="121"/>
  <c r="L14" i="121"/>
  <c r="K14" i="121"/>
  <c r="J14" i="121"/>
  <c r="H14" i="121"/>
  <c r="G14" i="121"/>
  <c r="F14" i="121"/>
  <c r="D14" i="121"/>
  <c r="C14" i="121"/>
  <c r="B14" i="121"/>
  <c r="Q13" i="121"/>
  <c r="P13" i="121"/>
  <c r="O13" i="121"/>
  <c r="N13" i="121"/>
  <c r="L13" i="121"/>
  <c r="K13" i="121"/>
  <c r="J13" i="121"/>
  <c r="H13" i="121"/>
  <c r="G13" i="121"/>
  <c r="F13" i="121"/>
  <c r="D13" i="121"/>
  <c r="C13" i="121"/>
  <c r="B13" i="121"/>
  <c r="Q12" i="121"/>
  <c r="P12" i="121"/>
  <c r="O12" i="121"/>
  <c r="N12" i="121"/>
  <c r="L12" i="121"/>
  <c r="K12" i="121"/>
  <c r="J12" i="121"/>
  <c r="H12" i="121"/>
  <c r="G12" i="121"/>
  <c r="F12" i="121"/>
  <c r="D12" i="121"/>
  <c r="C12" i="121"/>
  <c r="B12" i="121"/>
  <c r="Q11" i="121"/>
  <c r="P11" i="121"/>
  <c r="O11" i="121"/>
  <c r="N11" i="121"/>
  <c r="L11" i="121"/>
  <c r="K11" i="121"/>
  <c r="J11" i="121"/>
  <c r="H11" i="121"/>
  <c r="G11" i="121"/>
  <c r="F11" i="121"/>
  <c r="D11" i="121"/>
  <c r="C11" i="121"/>
  <c r="B11" i="121"/>
  <c r="Q10" i="121"/>
  <c r="P10" i="121"/>
  <c r="O10" i="121"/>
  <c r="N10" i="121"/>
  <c r="L10" i="121"/>
  <c r="K10" i="121"/>
  <c r="J10" i="121"/>
  <c r="H10" i="121"/>
  <c r="G10" i="121"/>
  <c r="F10" i="121"/>
  <c r="D10" i="121"/>
  <c r="C10" i="121"/>
  <c r="B10" i="121"/>
  <c r="Q9" i="121"/>
  <c r="P9" i="121"/>
  <c r="O9" i="121"/>
  <c r="N9" i="121"/>
  <c r="L9" i="121"/>
  <c r="K9" i="121"/>
  <c r="J9" i="121"/>
  <c r="H9" i="121"/>
  <c r="G9" i="121"/>
  <c r="F9" i="121"/>
  <c r="D9" i="121"/>
  <c r="C9" i="121"/>
  <c r="B9" i="121"/>
  <c r="Q8" i="121"/>
  <c r="P8" i="121"/>
  <c r="O8" i="121"/>
  <c r="N8" i="121"/>
  <c r="L8" i="121"/>
  <c r="K8" i="121"/>
  <c r="J8" i="121"/>
  <c r="H8" i="121"/>
  <c r="G8" i="121"/>
  <c r="F8" i="121"/>
  <c r="D8" i="121"/>
  <c r="C8" i="121"/>
  <c r="B8" i="121"/>
  <c r="Q7" i="121"/>
  <c r="P7" i="121"/>
  <c r="O7" i="121"/>
  <c r="N7" i="121"/>
  <c r="L7" i="121"/>
  <c r="K7" i="121"/>
  <c r="J7" i="121"/>
  <c r="H7" i="121"/>
  <c r="G7" i="121"/>
  <c r="F7" i="121"/>
  <c r="D7" i="121"/>
  <c r="C7" i="121"/>
  <c r="B7" i="121"/>
  <c r="Q23" i="120" l="1"/>
  <c r="P23" i="120"/>
  <c r="O23" i="120"/>
  <c r="N23" i="120"/>
  <c r="L23" i="120"/>
  <c r="K23" i="120"/>
  <c r="J23" i="120"/>
  <c r="H23" i="120"/>
  <c r="G23" i="120"/>
  <c r="F23" i="120"/>
  <c r="D23" i="120"/>
  <c r="C23" i="120"/>
  <c r="B23" i="120"/>
  <c r="Q22" i="120"/>
  <c r="P22" i="120"/>
  <c r="O22" i="120"/>
  <c r="N22" i="120"/>
  <c r="L22" i="120"/>
  <c r="K22" i="120"/>
  <c r="J22" i="120"/>
  <c r="H22" i="120"/>
  <c r="G22" i="120"/>
  <c r="F22" i="120"/>
  <c r="D22" i="120"/>
  <c r="C22" i="120"/>
  <c r="B22" i="120"/>
  <c r="Q21" i="120"/>
  <c r="P21" i="120"/>
  <c r="O21" i="120"/>
  <c r="N21" i="120"/>
  <c r="L21" i="120"/>
  <c r="K21" i="120"/>
  <c r="J21" i="120"/>
  <c r="H21" i="120"/>
  <c r="G21" i="120"/>
  <c r="F21" i="120"/>
  <c r="D21" i="120"/>
  <c r="C21" i="120"/>
  <c r="B21" i="120"/>
  <c r="Q20" i="120"/>
  <c r="P20" i="120"/>
  <c r="O20" i="120"/>
  <c r="N20" i="120"/>
  <c r="L20" i="120"/>
  <c r="K20" i="120"/>
  <c r="J20" i="120"/>
  <c r="H20" i="120"/>
  <c r="G20" i="120"/>
  <c r="F20" i="120"/>
  <c r="D20" i="120"/>
  <c r="C20" i="120"/>
  <c r="B20" i="120"/>
  <c r="Q19" i="120"/>
  <c r="P19" i="120"/>
  <c r="O19" i="120"/>
  <c r="N19" i="120"/>
  <c r="L19" i="120"/>
  <c r="K19" i="120"/>
  <c r="J19" i="120"/>
  <c r="H19" i="120"/>
  <c r="G19" i="120"/>
  <c r="F19" i="120"/>
  <c r="D19" i="120"/>
  <c r="C19" i="120"/>
  <c r="B19" i="120"/>
  <c r="Q18" i="120"/>
  <c r="P18" i="120"/>
  <c r="O18" i="120"/>
  <c r="N18" i="120"/>
  <c r="L18" i="120"/>
  <c r="K18" i="120"/>
  <c r="J18" i="120"/>
  <c r="H18" i="120"/>
  <c r="G18" i="120"/>
  <c r="F18" i="120"/>
  <c r="D18" i="120"/>
  <c r="C18" i="120"/>
  <c r="B18" i="120"/>
  <c r="Q17" i="120"/>
  <c r="P17" i="120"/>
  <c r="O17" i="120"/>
  <c r="N17" i="120"/>
  <c r="L17" i="120"/>
  <c r="K17" i="120"/>
  <c r="J17" i="120"/>
  <c r="H17" i="120"/>
  <c r="G17" i="120"/>
  <c r="F17" i="120"/>
  <c r="D17" i="120"/>
  <c r="C17" i="120"/>
  <c r="B17" i="120"/>
  <c r="Q16" i="120"/>
  <c r="P16" i="120"/>
  <c r="O16" i="120"/>
  <c r="N16" i="120"/>
  <c r="L16" i="120"/>
  <c r="K16" i="120"/>
  <c r="J16" i="120"/>
  <c r="H16" i="120"/>
  <c r="G16" i="120"/>
  <c r="F16" i="120"/>
  <c r="D16" i="120"/>
  <c r="C16" i="120"/>
  <c r="B16" i="120"/>
  <c r="Q15" i="120"/>
  <c r="P15" i="120"/>
  <c r="O15" i="120"/>
  <c r="N15" i="120"/>
  <c r="L15" i="120"/>
  <c r="K15" i="120"/>
  <c r="J15" i="120"/>
  <c r="H15" i="120"/>
  <c r="G15" i="120"/>
  <c r="F15" i="120"/>
  <c r="D15" i="120"/>
  <c r="C15" i="120"/>
  <c r="B15" i="120"/>
  <c r="Q14" i="120"/>
  <c r="P14" i="120"/>
  <c r="O14" i="120"/>
  <c r="N14" i="120"/>
  <c r="L14" i="120"/>
  <c r="K14" i="120"/>
  <c r="J14" i="120"/>
  <c r="H14" i="120"/>
  <c r="G14" i="120"/>
  <c r="F14" i="120"/>
  <c r="D14" i="120"/>
  <c r="C14" i="120"/>
  <c r="B14" i="120"/>
  <c r="Q13" i="120"/>
  <c r="P13" i="120"/>
  <c r="O13" i="120"/>
  <c r="N13" i="120"/>
  <c r="L13" i="120"/>
  <c r="K13" i="120"/>
  <c r="J13" i="120"/>
  <c r="H13" i="120"/>
  <c r="G13" i="120"/>
  <c r="F13" i="120"/>
  <c r="D13" i="120"/>
  <c r="C13" i="120"/>
  <c r="B13" i="120"/>
  <c r="Q12" i="120"/>
  <c r="P12" i="120"/>
  <c r="O12" i="120"/>
  <c r="N12" i="120"/>
  <c r="L12" i="120"/>
  <c r="K12" i="120"/>
  <c r="J12" i="120"/>
  <c r="H12" i="120"/>
  <c r="G12" i="120"/>
  <c r="F12" i="120"/>
  <c r="D12" i="120"/>
  <c r="C12" i="120"/>
  <c r="B12" i="120"/>
  <c r="Q11" i="120"/>
  <c r="P11" i="120"/>
  <c r="O11" i="120"/>
  <c r="N11" i="120"/>
  <c r="L11" i="120"/>
  <c r="K11" i="120"/>
  <c r="J11" i="120"/>
  <c r="H11" i="120"/>
  <c r="G11" i="120"/>
  <c r="F11" i="120"/>
  <c r="D11" i="120"/>
  <c r="C11" i="120"/>
  <c r="B11" i="120"/>
  <c r="Q10" i="120"/>
  <c r="P10" i="120"/>
  <c r="O10" i="120"/>
  <c r="N10" i="120"/>
  <c r="L10" i="120"/>
  <c r="K10" i="120"/>
  <c r="J10" i="120"/>
  <c r="H10" i="120"/>
  <c r="G10" i="120"/>
  <c r="F10" i="120"/>
  <c r="D10" i="120"/>
  <c r="C10" i="120"/>
  <c r="B10" i="120"/>
  <c r="Q9" i="120"/>
  <c r="P9" i="120"/>
  <c r="O9" i="120"/>
  <c r="N9" i="120"/>
  <c r="L9" i="120"/>
  <c r="K9" i="120"/>
  <c r="J9" i="120"/>
  <c r="H9" i="120"/>
  <c r="G9" i="120"/>
  <c r="F9" i="120"/>
  <c r="D9" i="120"/>
  <c r="C9" i="120"/>
  <c r="B9" i="120"/>
  <c r="Q8" i="120"/>
  <c r="P8" i="120"/>
  <c r="O8" i="120"/>
  <c r="N8" i="120"/>
  <c r="L8" i="120"/>
  <c r="K8" i="120"/>
  <c r="J8" i="120"/>
  <c r="H8" i="120"/>
  <c r="G8" i="120"/>
  <c r="F8" i="120"/>
  <c r="D8" i="120"/>
  <c r="C8" i="120"/>
  <c r="B8" i="120"/>
  <c r="Q7" i="120"/>
  <c r="P7" i="120"/>
  <c r="O7" i="120"/>
  <c r="N7" i="120"/>
  <c r="L7" i="120"/>
  <c r="K7" i="120"/>
  <c r="J7" i="120"/>
  <c r="H7" i="120"/>
  <c r="G7" i="120"/>
  <c r="F7" i="120"/>
  <c r="D7" i="120"/>
  <c r="C7" i="120"/>
  <c r="B7" i="120"/>
  <c r="F42" i="119" l="1"/>
  <c r="E42" i="119"/>
  <c r="D42" i="119"/>
  <c r="C42" i="119"/>
  <c r="B42" i="119"/>
  <c r="F40" i="119"/>
  <c r="E40" i="119"/>
  <c r="D40" i="119"/>
  <c r="C40" i="119"/>
  <c r="B40" i="119"/>
  <c r="F39" i="119"/>
  <c r="E39" i="119"/>
  <c r="D39" i="119"/>
  <c r="C39" i="119"/>
  <c r="B39" i="119"/>
  <c r="F38" i="119"/>
  <c r="E38" i="119"/>
  <c r="D38" i="119"/>
  <c r="C38" i="119"/>
  <c r="B38" i="119"/>
  <c r="F37" i="119"/>
  <c r="E37" i="119"/>
  <c r="D37" i="119"/>
  <c r="C37" i="119"/>
  <c r="B37" i="119"/>
  <c r="F36" i="119"/>
  <c r="E36" i="119"/>
  <c r="D36" i="119"/>
  <c r="C36" i="119"/>
  <c r="B36" i="119"/>
  <c r="F35" i="119"/>
  <c r="E35" i="119"/>
  <c r="D35" i="119"/>
  <c r="C35" i="119"/>
  <c r="B35" i="119"/>
  <c r="F34" i="119"/>
  <c r="E34" i="119"/>
  <c r="D34" i="119"/>
  <c r="C34" i="119"/>
  <c r="B34" i="119"/>
  <c r="F33" i="119"/>
  <c r="E33" i="119"/>
  <c r="D33" i="119"/>
  <c r="C33" i="119"/>
  <c r="B33" i="119"/>
  <c r="F32" i="119"/>
  <c r="E32" i="119"/>
  <c r="D32" i="119"/>
  <c r="C32" i="119"/>
  <c r="B32" i="119"/>
  <c r="F31" i="119"/>
  <c r="E31" i="119"/>
  <c r="D31" i="119"/>
  <c r="C31" i="119"/>
  <c r="B31" i="119"/>
  <c r="F30" i="119"/>
  <c r="E30" i="119"/>
  <c r="D30" i="119"/>
  <c r="C30" i="119"/>
  <c r="B30" i="119"/>
  <c r="F29" i="119"/>
  <c r="E29" i="119"/>
  <c r="D29" i="119"/>
  <c r="C29" i="119"/>
  <c r="B29" i="119"/>
  <c r="F28" i="119"/>
  <c r="E28" i="119"/>
  <c r="D28" i="119"/>
  <c r="C28" i="119"/>
  <c r="B28" i="119"/>
  <c r="F27" i="119"/>
  <c r="E27" i="119"/>
  <c r="D27" i="119"/>
  <c r="C27" i="119"/>
  <c r="B27" i="119"/>
  <c r="F26" i="119"/>
  <c r="E26" i="119"/>
  <c r="D26" i="119"/>
  <c r="C26" i="119"/>
  <c r="B26" i="119"/>
  <c r="F25" i="119"/>
  <c r="E25" i="119"/>
  <c r="D25" i="119"/>
  <c r="C25" i="119"/>
  <c r="B25" i="119"/>
  <c r="F24" i="119"/>
  <c r="E24" i="119"/>
  <c r="D24" i="119"/>
  <c r="C24" i="119"/>
  <c r="B24" i="119"/>
  <c r="F23" i="119"/>
  <c r="E23" i="119"/>
  <c r="D23" i="119"/>
  <c r="C23" i="119"/>
  <c r="B23" i="119"/>
  <c r="F22" i="119"/>
  <c r="E22" i="119"/>
  <c r="D22" i="119"/>
  <c r="C22" i="119"/>
  <c r="B22" i="119"/>
  <c r="F21" i="119"/>
  <c r="E21" i="119"/>
  <c r="D21" i="119"/>
  <c r="C21" i="119"/>
  <c r="B21" i="119"/>
  <c r="F20" i="119"/>
  <c r="E20" i="119"/>
  <c r="D20" i="119"/>
  <c r="C20" i="119"/>
  <c r="B20" i="119"/>
  <c r="F19" i="119"/>
  <c r="E19" i="119"/>
  <c r="D19" i="119"/>
  <c r="C19" i="119"/>
  <c r="B19" i="119"/>
  <c r="F18" i="119"/>
  <c r="E18" i="119"/>
  <c r="D18" i="119"/>
  <c r="C18" i="119"/>
  <c r="B18" i="119"/>
  <c r="F17" i="119"/>
  <c r="E17" i="119"/>
  <c r="D17" i="119"/>
  <c r="C17" i="119"/>
  <c r="B17" i="119"/>
  <c r="F16" i="119"/>
  <c r="E16" i="119"/>
  <c r="D16" i="119"/>
  <c r="C16" i="119"/>
  <c r="B16" i="119"/>
  <c r="F15" i="119"/>
  <c r="E15" i="119"/>
  <c r="D15" i="119"/>
  <c r="C15" i="119"/>
  <c r="B15" i="119"/>
  <c r="F14" i="119"/>
  <c r="E14" i="119"/>
  <c r="D14" i="119"/>
  <c r="C14" i="119"/>
  <c r="B14" i="119"/>
  <c r="F13" i="119"/>
  <c r="E13" i="119"/>
  <c r="D13" i="119"/>
  <c r="C13" i="119"/>
  <c r="B13" i="119"/>
  <c r="F12" i="119"/>
  <c r="E12" i="119"/>
  <c r="D12" i="119"/>
  <c r="C12" i="119"/>
  <c r="B12" i="119"/>
  <c r="F11" i="119"/>
  <c r="E11" i="119"/>
  <c r="D11" i="119"/>
  <c r="C11" i="119"/>
  <c r="B11" i="119"/>
  <c r="F10" i="119"/>
  <c r="E10" i="119"/>
  <c r="D10" i="119"/>
  <c r="C10" i="119"/>
  <c r="B10" i="119"/>
  <c r="F9" i="119"/>
  <c r="E9" i="119"/>
  <c r="D9" i="119"/>
  <c r="C9" i="119"/>
  <c r="B9" i="119"/>
  <c r="F8" i="119"/>
  <c r="E8" i="119"/>
  <c r="D8" i="119"/>
  <c r="C8" i="119"/>
  <c r="B8" i="119"/>
  <c r="F7" i="119"/>
  <c r="E7" i="119"/>
  <c r="D7" i="119"/>
  <c r="C7" i="119"/>
  <c r="B7" i="119"/>
  <c r="F6" i="119"/>
  <c r="E6" i="119"/>
  <c r="D6" i="119"/>
  <c r="C6" i="119"/>
  <c r="B6" i="119"/>
  <c r="F5" i="119"/>
  <c r="E5" i="119"/>
  <c r="D5" i="119"/>
  <c r="C5" i="119"/>
  <c r="B5" i="119"/>
  <c r="K43" i="117" l="1"/>
  <c r="J43" i="117"/>
  <c r="I43" i="117"/>
  <c r="H43" i="117"/>
  <c r="G43" i="117"/>
  <c r="F43" i="117"/>
  <c r="E43" i="117"/>
  <c r="D43" i="117"/>
  <c r="C43" i="117"/>
  <c r="B43" i="117"/>
  <c r="K41" i="117"/>
  <c r="J41" i="117"/>
  <c r="I41" i="117"/>
  <c r="H41" i="117"/>
  <c r="G41" i="117"/>
  <c r="F41" i="117"/>
  <c r="E41" i="117"/>
  <c r="D41" i="117"/>
  <c r="C41" i="117"/>
  <c r="B41" i="117"/>
  <c r="K40" i="117"/>
  <c r="J40" i="117"/>
  <c r="I40" i="117"/>
  <c r="H40" i="117"/>
  <c r="G40" i="117"/>
  <c r="F40" i="117"/>
  <c r="E40" i="117"/>
  <c r="D40" i="117"/>
  <c r="C40" i="117"/>
  <c r="B40" i="117"/>
  <c r="K39" i="117"/>
  <c r="J39" i="117"/>
  <c r="I39" i="117"/>
  <c r="H39" i="117"/>
  <c r="G39" i="117"/>
  <c r="F39" i="117"/>
  <c r="E39" i="117"/>
  <c r="D39" i="117"/>
  <c r="C39" i="117"/>
  <c r="B39" i="117"/>
  <c r="K38" i="117"/>
  <c r="J38" i="117"/>
  <c r="I38" i="117"/>
  <c r="H38" i="117"/>
  <c r="G38" i="117"/>
  <c r="F38" i="117"/>
  <c r="E38" i="117"/>
  <c r="D38" i="117"/>
  <c r="C38" i="117"/>
  <c r="B38" i="117"/>
  <c r="K37" i="117"/>
  <c r="J37" i="117"/>
  <c r="I37" i="117"/>
  <c r="H37" i="117"/>
  <c r="G37" i="117"/>
  <c r="F37" i="117"/>
  <c r="E37" i="117"/>
  <c r="D37" i="117"/>
  <c r="C37" i="117"/>
  <c r="B37" i="117"/>
  <c r="K36" i="117"/>
  <c r="J36" i="117"/>
  <c r="I36" i="117"/>
  <c r="H36" i="117"/>
  <c r="G36" i="117"/>
  <c r="F36" i="117"/>
  <c r="E36" i="117"/>
  <c r="D36" i="117"/>
  <c r="C36" i="117"/>
  <c r="B36" i="117"/>
  <c r="K35" i="117"/>
  <c r="J35" i="117"/>
  <c r="I35" i="117"/>
  <c r="H35" i="117"/>
  <c r="G35" i="117"/>
  <c r="F35" i="117"/>
  <c r="E35" i="117"/>
  <c r="D35" i="117"/>
  <c r="C35" i="117"/>
  <c r="B35" i="117"/>
  <c r="K34" i="117"/>
  <c r="J34" i="117"/>
  <c r="I34" i="117"/>
  <c r="H34" i="117"/>
  <c r="G34" i="117"/>
  <c r="F34" i="117"/>
  <c r="E34" i="117"/>
  <c r="D34" i="117"/>
  <c r="C34" i="117"/>
  <c r="B34" i="117"/>
  <c r="K33" i="117"/>
  <c r="J33" i="117"/>
  <c r="I33" i="117"/>
  <c r="H33" i="117"/>
  <c r="G33" i="117"/>
  <c r="F33" i="117"/>
  <c r="E33" i="117"/>
  <c r="D33" i="117"/>
  <c r="C33" i="117"/>
  <c r="B33" i="117"/>
  <c r="K32" i="117"/>
  <c r="J32" i="117"/>
  <c r="I32" i="117"/>
  <c r="H32" i="117"/>
  <c r="G32" i="117"/>
  <c r="F32" i="117"/>
  <c r="E32" i="117"/>
  <c r="D32" i="117"/>
  <c r="C32" i="117"/>
  <c r="B32" i="117"/>
  <c r="K31" i="117"/>
  <c r="J31" i="117"/>
  <c r="I31" i="117"/>
  <c r="H31" i="117"/>
  <c r="G31" i="117"/>
  <c r="F31" i="117"/>
  <c r="E31" i="117"/>
  <c r="D31" i="117"/>
  <c r="C31" i="117"/>
  <c r="B31" i="117"/>
  <c r="K30" i="117"/>
  <c r="J30" i="117"/>
  <c r="I30" i="117"/>
  <c r="H30" i="117"/>
  <c r="G30" i="117"/>
  <c r="F30" i="117"/>
  <c r="E30" i="117"/>
  <c r="D30" i="117"/>
  <c r="C30" i="117"/>
  <c r="B30" i="117"/>
  <c r="K29" i="117"/>
  <c r="J29" i="117"/>
  <c r="I29" i="117"/>
  <c r="H29" i="117"/>
  <c r="G29" i="117"/>
  <c r="F29" i="117"/>
  <c r="E29" i="117"/>
  <c r="D29" i="117"/>
  <c r="C29" i="117"/>
  <c r="B29" i="117"/>
  <c r="K28" i="117"/>
  <c r="J28" i="117"/>
  <c r="I28" i="117"/>
  <c r="H28" i="117"/>
  <c r="G28" i="117"/>
  <c r="F28" i="117"/>
  <c r="E28" i="117"/>
  <c r="D28" i="117"/>
  <c r="C28" i="117"/>
  <c r="B28" i="117"/>
  <c r="K27" i="117"/>
  <c r="J27" i="117"/>
  <c r="I27" i="117"/>
  <c r="H27" i="117"/>
  <c r="G27" i="117"/>
  <c r="F27" i="117"/>
  <c r="E27" i="117"/>
  <c r="D27" i="117"/>
  <c r="C27" i="117"/>
  <c r="B27" i="117"/>
  <c r="K26" i="117"/>
  <c r="J26" i="117"/>
  <c r="I26" i="117"/>
  <c r="H26" i="117"/>
  <c r="G26" i="117"/>
  <c r="F26" i="117"/>
  <c r="E26" i="117"/>
  <c r="D26" i="117"/>
  <c r="C26" i="117"/>
  <c r="B26" i="117"/>
  <c r="K25" i="117"/>
  <c r="J25" i="117"/>
  <c r="I25" i="117"/>
  <c r="H25" i="117"/>
  <c r="G25" i="117"/>
  <c r="F25" i="117"/>
  <c r="E25" i="117"/>
  <c r="D25" i="117"/>
  <c r="C25" i="117"/>
  <c r="B25" i="117"/>
  <c r="K24" i="117"/>
  <c r="J24" i="117"/>
  <c r="I24" i="117"/>
  <c r="H24" i="117"/>
  <c r="G24" i="117"/>
  <c r="F24" i="117"/>
  <c r="E24" i="117"/>
  <c r="D24" i="117"/>
  <c r="C24" i="117"/>
  <c r="B24" i="117"/>
  <c r="K23" i="117"/>
  <c r="J23" i="117"/>
  <c r="I23" i="117"/>
  <c r="H23" i="117"/>
  <c r="G23" i="117"/>
  <c r="F23" i="117"/>
  <c r="E23" i="117"/>
  <c r="D23" i="117"/>
  <c r="C23" i="117"/>
  <c r="B23" i="117"/>
  <c r="K22" i="117"/>
  <c r="J22" i="117"/>
  <c r="I22" i="117"/>
  <c r="H22" i="117"/>
  <c r="G22" i="117"/>
  <c r="F22" i="117"/>
  <c r="E22" i="117"/>
  <c r="D22" i="117"/>
  <c r="C22" i="117"/>
  <c r="B22" i="117"/>
  <c r="K21" i="117"/>
  <c r="J21" i="117"/>
  <c r="I21" i="117"/>
  <c r="H21" i="117"/>
  <c r="G21" i="117"/>
  <c r="F21" i="117"/>
  <c r="E21" i="117"/>
  <c r="D21" i="117"/>
  <c r="C21" i="117"/>
  <c r="B21" i="117"/>
  <c r="K20" i="117"/>
  <c r="J20" i="117"/>
  <c r="I20" i="117"/>
  <c r="H20" i="117"/>
  <c r="G20" i="117"/>
  <c r="F20" i="117"/>
  <c r="E20" i="117"/>
  <c r="D20" i="117"/>
  <c r="C20" i="117"/>
  <c r="B20" i="117"/>
  <c r="K19" i="117"/>
  <c r="J19" i="117"/>
  <c r="I19" i="117"/>
  <c r="H19" i="117"/>
  <c r="G19" i="117"/>
  <c r="F19" i="117"/>
  <c r="E19" i="117"/>
  <c r="D19" i="117"/>
  <c r="C19" i="117"/>
  <c r="B19" i="117"/>
  <c r="K18" i="117"/>
  <c r="J18" i="117"/>
  <c r="I18" i="117"/>
  <c r="H18" i="117"/>
  <c r="G18" i="117"/>
  <c r="F18" i="117"/>
  <c r="E18" i="117"/>
  <c r="D18" i="117"/>
  <c r="C18" i="117"/>
  <c r="B18" i="117"/>
  <c r="K17" i="117"/>
  <c r="J17" i="117"/>
  <c r="I17" i="117"/>
  <c r="H17" i="117"/>
  <c r="G17" i="117"/>
  <c r="F17" i="117"/>
  <c r="E17" i="117"/>
  <c r="D17" i="117"/>
  <c r="C17" i="117"/>
  <c r="B17" i="117"/>
  <c r="K16" i="117"/>
  <c r="J16" i="117"/>
  <c r="I16" i="117"/>
  <c r="H16" i="117"/>
  <c r="G16" i="117"/>
  <c r="F16" i="117"/>
  <c r="E16" i="117"/>
  <c r="D16" i="117"/>
  <c r="C16" i="117"/>
  <c r="B16" i="117"/>
  <c r="K15" i="117"/>
  <c r="J15" i="117"/>
  <c r="I15" i="117"/>
  <c r="H15" i="117"/>
  <c r="G15" i="117"/>
  <c r="F15" i="117"/>
  <c r="E15" i="117"/>
  <c r="D15" i="117"/>
  <c r="C15" i="117"/>
  <c r="B15" i="117"/>
  <c r="K14" i="117"/>
  <c r="J14" i="117"/>
  <c r="I14" i="117"/>
  <c r="H14" i="117"/>
  <c r="G14" i="117"/>
  <c r="F14" i="117"/>
  <c r="E14" i="117"/>
  <c r="D14" i="117"/>
  <c r="C14" i="117"/>
  <c r="B14" i="117"/>
  <c r="K13" i="117"/>
  <c r="J13" i="117"/>
  <c r="I13" i="117"/>
  <c r="H13" i="117"/>
  <c r="G13" i="117"/>
  <c r="F13" i="117"/>
  <c r="E13" i="117"/>
  <c r="D13" i="117"/>
  <c r="C13" i="117"/>
  <c r="B13" i="117"/>
  <c r="K12" i="117"/>
  <c r="J12" i="117"/>
  <c r="I12" i="117"/>
  <c r="H12" i="117"/>
  <c r="G12" i="117"/>
  <c r="F12" i="117"/>
  <c r="E12" i="117"/>
  <c r="D12" i="117"/>
  <c r="C12" i="117"/>
  <c r="B12" i="117"/>
  <c r="K11" i="117"/>
  <c r="J11" i="117"/>
  <c r="I11" i="117"/>
  <c r="H11" i="117"/>
  <c r="G11" i="117"/>
  <c r="F11" i="117"/>
  <c r="E11" i="117"/>
  <c r="D11" i="117"/>
  <c r="C11" i="117"/>
  <c r="B11" i="117"/>
  <c r="K10" i="117"/>
  <c r="J10" i="117"/>
  <c r="I10" i="117"/>
  <c r="H10" i="117"/>
  <c r="G10" i="117"/>
  <c r="F10" i="117"/>
  <c r="E10" i="117"/>
  <c r="D10" i="117"/>
  <c r="C10" i="117"/>
  <c r="B10" i="117"/>
  <c r="K9" i="117"/>
  <c r="J9" i="117"/>
  <c r="I9" i="117"/>
  <c r="H9" i="117"/>
  <c r="G9" i="117"/>
  <c r="F9" i="117"/>
  <c r="E9" i="117"/>
  <c r="D9" i="117"/>
  <c r="C9" i="117"/>
  <c r="B9" i="117"/>
  <c r="K8" i="117"/>
  <c r="J8" i="117"/>
  <c r="I8" i="117"/>
  <c r="H8" i="117"/>
  <c r="G8" i="117"/>
  <c r="F8" i="117"/>
  <c r="E8" i="117"/>
  <c r="D8" i="117"/>
  <c r="C8" i="117"/>
  <c r="B8" i="117"/>
  <c r="K7" i="117"/>
  <c r="J7" i="117"/>
  <c r="I7" i="117"/>
  <c r="H7" i="117"/>
  <c r="G7" i="117"/>
  <c r="F7" i="117"/>
  <c r="E7" i="117"/>
  <c r="D7" i="117"/>
  <c r="C7" i="117"/>
  <c r="B7" i="117"/>
  <c r="K6" i="117"/>
  <c r="J6" i="117"/>
  <c r="I6" i="117"/>
  <c r="H6" i="117"/>
  <c r="G6" i="117"/>
  <c r="F6" i="117"/>
  <c r="E6" i="117"/>
  <c r="D6" i="117"/>
  <c r="C6" i="117"/>
  <c r="B6" i="117"/>
  <c r="L44" i="116" l="1"/>
  <c r="K44" i="116"/>
  <c r="J44" i="116"/>
  <c r="I44" i="116"/>
  <c r="H44" i="116"/>
  <c r="G44" i="116"/>
  <c r="F44" i="116"/>
  <c r="E44" i="116"/>
  <c r="D44" i="116"/>
  <c r="C44" i="116"/>
  <c r="B44" i="116"/>
  <c r="L40" i="116"/>
  <c r="K40" i="116"/>
  <c r="J40" i="116"/>
  <c r="I40" i="116"/>
  <c r="H40" i="116"/>
  <c r="G40" i="116"/>
  <c r="F40" i="116"/>
  <c r="E40" i="116"/>
  <c r="D40" i="116"/>
  <c r="C40" i="116"/>
  <c r="B40" i="116"/>
  <c r="L39" i="116"/>
  <c r="K39" i="116"/>
  <c r="J39" i="116"/>
  <c r="I39" i="116"/>
  <c r="H39" i="116"/>
  <c r="G39" i="116"/>
  <c r="F39" i="116"/>
  <c r="E39" i="116"/>
  <c r="D39" i="116"/>
  <c r="C39" i="116"/>
  <c r="B39" i="116"/>
  <c r="L38" i="116"/>
  <c r="K38" i="116"/>
  <c r="J38" i="116"/>
  <c r="I38" i="116"/>
  <c r="H38" i="116"/>
  <c r="G38" i="116"/>
  <c r="F38" i="116"/>
  <c r="E38" i="116"/>
  <c r="D38" i="116"/>
  <c r="C38" i="116"/>
  <c r="B38" i="116"/>
  <c r="L37" i="116"/>
  <c r="K37" i="116"/>
  <c r="J37" i="116"/>
  <c r="I37" i="116"/>
  <c r="H37" i="116"/>
  <c r="G37" i="116"/>
  <c r="F37" i="116"/>
  <c r="E37" i="116"/>
  <c r="D37" i="116"/>
  <c r="C37" i="116"/>
  <c r="B37" i="116"/>
  <c r="L36" i="116"/>
  <c r="K36" i="116"/>
  <c r="J36" i="116"/>
  <c r="I36" i="116"/>
  <c r="H36" i="116"/>
  <c r="G36" i="116"/>
  <c r="F36" i="116"/>
  <c r="E36" i="116"/>
  <c r="D36" i="116"/>
  <c r="C36" i="116"/>
  <c r="B36" i="116"/>
  <c r="L35" i="116"/>
  <c r="K35" i="116"/>
  <c r="J35" i="116"/>
  <c r="I35" i="116"/>
  <c r="H35" i="116"/>
  <c r="G35" i="116"/>
  <c r="F35" i="116"/>
  <c r="E35" i="116"/>
  <c r="D35" i="116"/>
  <c r="C35" i="116"/>
  <c r="B35" i="116"/>
  <c r="L34" i="116"/>
  <c r="K34" i="116"/>
  <c r="J34" i="116"/>
  <c r="I34" i="116"/>
  <c r="H34" i="116"/>
  <c r="G34" i="116"/>
  <c r="F34" i="116"/>
  <c r="E34" i="116"/>
  <c r="D34" i="116"/>
  <c r="C34" i="116"/>
  <c r="B34" i="116"/>
  <c r="L33" i="116"/>
  <c r="K33" i="116"/>
  <c r="J33" i="116"/>
  <c r="I33" i="116"/>
  <c r="H33" i="116"/>
  <c r="G33" i="116"/>
  <c r="F33" i="116"/>
  <c r="E33" i="116"/>
  <c r="D33" i="116"/>
  <c r="C33" i="116"/>
  <c r="B33" i="116"/>
  <c r="L32" i="116"/>
  <c r="K32" i="116"/>
  <c r="J32" i="116"/>
  <c r="I32" i="116"/>
  <c r="H32" i="116"/>
  <c r="G32" i="116"/>
  <c r="F32" i="116"/>
  <c r="E32" i="116"/>
  <c r="D32" i="116"/>
  <c r="C32" i="116"/>
  <c r="B32" i="116"/>
  <c r="L31" i="116"/>
  <c r="K31" i="116"/>
  <c r="J31" i="116"/>
  <c r="I31" i="116"/>
  <c r="H31" i="116"/>
  <c r="G31" i="116"/>
  <c r="F31" i="116"/>
  <c r="E31" i="116"/>
  <c r="D31" i="116"/>
  <c r="C31" i="116"/>
  <c r="B31" i="116"/>
  <c r="L30" i="116"/>
  <c r="K30" i="116"/>
  <c r="J30" i="116"/>
  <c r="I30" i="116"/>
  <c r="H30" i="116"/>
  <c r="G30" i="116"/>
  <c r="F30" i="116"/>
  <c r="E30" i="116"/>
  <c r="D30" i="116"/>
  <c r="C30" i="116"/>
  <c r="B30" i="116"/>
  <c r="L29" i="116"/>
  <c r="K29" i="116"/>
  <c r="J29" i="116"/>
  <c r="I29" i="116"/>
  <c r="H29" i="116"/>
  <c r="G29" i="116"/>
  <c r="F29" i="116"/>
  <c r="E29" i="116"/>
  <c r="D29" i="116"/>
  <c r="C29" i="116"/>
  <c r="B29" i="116"/>
  <c r="L28" i="116"/>
  <c r="K28" i="116"/>
  <c r="J28" i="116"/>
  <c r="I28" i="116"/>
  <c r="H28" i="116"/>
  <c r="G28" i="116"/>
  <c r="F28" i="116"/>
  <c r="E28" i="116"/>
  <c r="D28" i="116"/>
  <c r="C28" i="116"/>
  <c r="B28" i="116"/>
  <c r="L27" i="116"/>
  <c r="K27" i="116"/>
  <c r="J27" i="116"/>
  <c r="I27" i="116"/>
  <c r="H27" i="116"/>
  <c r="G27" i="116"/>
  <c r="F27" i="116"/>
  <c r="E27" i="116"/>
  <c r="D27" i="116"/>
  <c r="C27" i="116"/>
  <c r="B27" i="116"/>
  <c r="L26" i="116"/>
  <c r="K26" i="116"/>
  <c r="J26" i="116"/>
  <c r="I26" i="116"/>
  <c r="H26" i="116"/>
  <c r="G26" i="116"/>
  <c r="F26" i="116"/>
  <c r="E26" i="116"/>
  <c r="D26" i="116"/>
  <c r="C26" i="116"/>
  <c r="B26" i="116"/>
  <c r="L25" i="116"/>
  <c r="K25" i="116"/>
  <c r="J25" i="116"/>
  <c r="I25" i="116"/>
  <c r="H25" i="116"/>
  <c r="G25" i="116"/>
  <c r="F25" i="116"/>
  <c r="E25" i="116"/>
  <c r="D25" i="116"/>
  <c r="C25" i="116"/>
  <c r="B25" i="116"/>
  <c r="L24" i="116"/>
  <c r="K24" i="116"/>
  <c r="J24" i="116"/>
  <c r="I24" i="116"/>
  <c r="H24" i="116"/>
  <c r="G24" i="116"/>
  <c r="F24" i="116"/>
  <c r="E24" i="116"/>
  <c r="D24" i="116"/>
  <c r="C24" i="116"/>
  <c r="B24" i="116"/>
  <c r="L23" i="116"/>
  <c r="K23" i="116"/>
  <c r="J23" i="116"/>
  <c r="I23" i="116"/>
  <c r="H23" i="116"/>
  <c r="G23" i="116"/>
  <c r="F23" i="116"/>
  <c r="E23" i="116"/>
  <c r="D23" i="116"/>
  <c r="C23" i="116"/>
  <c r="B23" i="116"/>
  <c r="L22" i="116"/>
  <c r="K22" i="116"/>
  <c r="J22" i="116"/>
  <c r="I22" i="116"/>
  <c r="H22" i="116"/>
  <c r="G22" i="116"/>
  <c r="F22" i="116"/>
  <c r="E22" i="116"/>
  <c r="D22" i="116"/>
  <c r="C22" i="116"/>
  <c r="B22" i="116"/>
  <c r="L21" i="116"/>
  <c r="K21" i="116"/>
  <c r="J21" i="116"/>
  <c r="I21" i="116"/>
  <c r="H21" i="116"/>
  <c r="G21" i="116"/>
  <c r="F21" i="116"/>
  <c r="E21" i="116"/>
  <c r="D21" i="116"/>
  <c r="C21" i="116"/>
  <c r="B21" i="116"/>
  <c r="L20" i="116"/>
  <c r="K20" i="116"/>
  <c r="J20" i="116"/>
  <c r="I20" i="116"/>
  <c r="H20" i="116"/>
  <c r="G20" i="116"/>
  <c r="F20" i="116"/>
  <c r="E20" i="116"/>
  <c r="D20" i="116"/>
  <c r="C20" i="116"/>
  <c r="B20" i="116"/>
  <c r="L19" i="116"/>
  <c r="K19" i="116"/>
  <c r="J19" i="116"/>
  <c r="I19" i="116"/>
  <c r="H19" i="116"/>
  <c r="G19" i="116"/>
  <c r="F19" i="116"/>
  <c r="E19" i="116"/>
  <c r="D19" i="116"/>
  <c r="C19" i="116"/>
  <c r="B19" i="116"/>
  <c r="L18" i="116"/>
  <c r="K18" i="116"/>
  <c r="J18" i="116"/>
  <c r="I18" i="116"/>
  <c r="H18" i="116"/>
  <c r="G18" i="116"/>
  <c r="F18" i="116"/>
  <c r="E18" i="116"/>
  <c r="D18" i="116"/>
  <c r="C18" i="116"/>
  <c r="B18" i="116"/>
  <c r="L17" i="116"/>
  <c r="K17" i="116"/>
  <c r="J17" i="116"/>
  <c r="I17" i="116"/>
  <c r="H17" i="116"/>
  <c r="G17" i="116"/>
  <c r="F17" i="116"/>
  <c r="E17" i="116"/>
  <c r="D17" i="116"/>
  <c r="C17" i="116"/>
  <c r="B17" i="116"/>
  <c r="L16" i="116"/>
  <c r="K16" i="116"/>
  <c r="J16" i="116"/>
  <c r="I16" i="116"/>
  <c r="H16" i="116"/>
  <c r="G16" i="116"/>
  <c r="F16" i="116"/>
  <c r="E16" i="116"/>
  <c r="D16" i="116"/>
  <c r="C16" i="116"/>
  <c r="B16" i="116"/>
  <c r="L15" i="116"/>
  <c r="K15" i="116"/>
  <c r="J15" i="116"/>
  <c r="I15" i="116"/>
  <c r="H15" i="116"/>
  <c r="G15" i="116"/>
  <c r="F15" i="116"/>
  <c r="E15" i="116"/>
  <c r="D15" i="116"/>
  <c r="C15" i="116"/>
  <c r="B15" i="116"/>
  <c r="L14" i="116"/>
  <c r="K14" i="116"/>
  <c r="J14" i="116"/>
  <c r="I14" i="116"/>
  <c r="H14" i="116"/>
  <c r="G14" i="116"/>
  <c r="F14" i="116"/>
  <c r="E14" i="116"/>
  <c r="D14" i="116"/>
  <c r="C14" i="116"/>
  <c r="B14" i="116"/>
  <c r="L13" i="116"/>
  <c r="K13" i="116"/>
  <c r="J13" i="116"/>
  <c r="I13" i="116"/>
  <c r="H13" i="116"/>
  <c r="G13" i="116"/>
  <c r="F13" i="116"/>
  <c r="E13" i="116"/>
  <c r="D13" i="116"/>
  <c r="C13" i="116"/>
  <c r="B13" i="116"/>
  <c r="L12" i="116"/>
  <c r="K12" i="116"/>
  <c r="J12" i="116"/>
  <c r="I12" i="116"/>
  <c r="H12" i="116"/>
  <c r="G12" i="116"/>
  <c r="F12" i="116"/>
  <c r="E12" i="116"/>
  <c r="D12" i="116"/>
  <c r="C12" i="116"/>
  <c r="B12" i="116"/>
  <c r="L11" i="116"/>
  <c r="K11" i="116"/>
  <c r="J11" i="116"/>
  <c r="I11" i="116"/>
  <c r="H11" i="116"/>
  <c r="G11" i="116"/>
  <c r="F11" i="116"/>
  <c r="E11" i="116"/>
  <c r="D11" i="116"/>
  <c r="C11" i="116"/>
  <c r="B11" i="116"/>
  <c r="L10" i="116"/>
  <c r="K10" i="116"/>
  <c r="J10" i="116"/>
  <c r="I10" i="116"/>
  <c r="H10" i="116"/>
  <c r="G10" i="116"/>
  <c r="F10" i="116"/>
  <c r="E10" i="116"/>
  <c r="D10" i="116"/>
  <c r="C10" i="116"/>
  <c r="B10" i="116"/>
  <c r="L9" i="116"/>
  <c r="K9" i="116"/>
  <c r="J9" i="116"/>
  <c r="I9" i="116"/>
  <c r="H9" i="116"/>
  <c r="G9" i="116"/>
  <c r="F9" i="116"/>
  <c r="E9" i="116"/>
  <c r="D9" i="116"/>
  <c r="C9" i="116"/>
  <c r="B9" i="116"/>
  <c r="L8" i="116"/>
  <c r="K8" i="116"/>
  <c r="J8" i="116"/>
  <c r="I8" i="116"/>
  <c r="H8" i="116"/>
  <c r="G8" i="116"/>
  <c r="F8" i="116"/>
  <c r="E8" i="116"/>
  <c r="D8" i="116"/>
  <c r="C8" i="116"/>
  <c r="B8" i="116"/>
  <c r="L7" i="116"/>
  <c r="K7" i="116"/>
  <c r="J7" i="116"/>
  <c r="I7" i="116"/>
  <c r="H7" i="116"/>
  <c r="G7" i="116"/>
  <c r="F7" i="116"/>
  <c r="E7" i="116"/>
  <c r="D7" i="116"/>
  <c r="C7" i="116"/>
  <c r="B7" i="116"/>
  <c r="L6" i="116"/>
  <c r="K6" i="116"/>
  <c r="J6" i="116"/>
  <c r="I6" i="116"/>
  <c r="H6" i="116"/>
  <c r="G6" i="116"/>
  <c r="F6" i="116"/>
  <c r="E6" i="116"/>
  <c r="D6" i="116"/>
  <c r="C6" i="116"/>
  <c r="B6" i="116"/>
  <c r="L5" i="116"/>
  <c r="K5" i="116"/>
  <c r="J5" i="116"/>
  <c r="I5" i="116"/>
  <c r="H5" i="116"/>
  <c r="G5" i="116"/>
  <c r="F5" i="116"/>
  <c r="E5" i="116"/>
  <c r="D5" i="116"/>
  <c r="C5" i="116"/>
  <c r="B5" i="116"/>
  <c r="B27" i="20" l="1"/>
  <c r="B24" i="20"/>
  <c r="B23" i="20" l="1"/>
  <c r="B20" i="20" l="1"/>
  <c r="B19" i="20" l="1"/>
  <c r="B18" i="20" l="1"/>
  <c r="B17" i="20"/>
  <c r="B16" i="20"/>
  <c r="B15" i="20"/>
  <c r="B12" i="20" l="1"/>
  <c r="B11" i="20" l="1"/>
  <c r="B10" i="20"/>
  <c r="B9" i="20" l="1"/>
  <c r="B8" i="20"/>
  <c r="B7" i="20"/>
  <c r="B6" i="20" l="1"/>
  <c r="B5" i="20"/>
  <c r="B4" i="20"/>
</calcChain>
</file>

<file path=xl/sharedStrings.xml><?xml version="1.0" encoding="utf-8"?>
<sst xmlns="http://schemas.openxmlformats.org/spreadsheetml/2006/main" count="1040" uniqueCount="239">
  <si>
    <t>Baker</t>
  </si>
  <si>
    <t>Benton</t>
  </si>
  <si>
    <t>Clackamas</t>
  </si>
  <si>
    <t>Clatsop</t>
  </si>
  <si>
    <t>Columbia</t>
  </si>
  <si>
    <t>Coos</t>
  </si>
  <si>
    <t>Crook</t>
  </si>
  <si>
    <t>Curry</t>
  </si>
  <si>
    <t>Deschutes</t>
  </si>
  <si>
    <t>Douglas</t>
  </si>
  <si>
    <t>Gilliam</t>
  </si>
  <si>
    <t>Grant</t>
  </si>
  <si>
    <t>Harney</t>
  </si>
  <si>
    <t>Hood River</t>
  </si>
  <si>
    <t>Jackson</t>
  </si>
  <si>
    <t>Jefferson</t>
  </si>
  <si>
    <t>Josephine</t>
  </si>
  <si>
    <t>Klamath</t>
  </si>
  <si>
    <t>Lake</t>
  </si>
  <si>
    <t>Lane</t>
  </si>
  <si>
    <t>Lincoln</t>
  </si>
  <si>
    <t>Linn</t>
  </si>
  <si>
    <t>Malheur</t>
  </si>
  <si>
    <t>Marion</t>
  </si>
  <si>
    <t>Morrow</t>
  </si>
  <si>
    <t>Multnomah</t>
  </si>
  <si>
    <t>Polk</t>
  </si>
  <si>
    <t>Sherman</t>
  </si>
  <si>
    <t>Tillamook</t>
  </si>
  <si>
    <t>Umatilla</t>
  </si>
  <si>
    <t>Union</t>
  </si>
  <si>
    <t>Wallowa</t>
  </si>
  <si>
    <t>Wasco</t>
  </si>
  <si>
    <t>Washington</t>
  </si>
  <si>
    <t>Wheeler</t>
  </si>
  <si>
    <t>Yamhill</t>
  </si>
  <si>
    <t>Permanent Authority</t>
  </si>
  <si>
    <t>Local Option</t>
  </si>
  <si>
    <t>Gap Bonds</t>
  </si>
  <si>
    <t>Bonds</t>
  </si>
  <si>
    <t>Total</t>
  </si>
  <si>
    <t>% CH</t>
  </si>
  <si>
    <t>County</t>
  </si>
  <si>
    <t>Statewide Total</t>
  </si>
  <si>
    <t>by Category of Tax and County (Thousands of Dollars)</t>
  </si>
  <si>
    <t>Other</t>
  </si>
  <si>
    <t xml:space="preserve">Service </t>
  </si>
  <si>
    <t>Vector Control</t>
  </si>
  <si>
    <t>Water Control</t>
  </si>
  <si>
    <t>Water Supply</t>
  </si>
  <si>
    <t>Sanitary</t>
  </si>
  <si>
    <t>Road</t>
  </si>
  <si>
    <t>Port</t>
  </si>
  <si>
    <t>Park</t>
  </si>
  <si>
    <t>Health</t>
  </si>
  <si>
    <t>Fire</t>
  </si>
  <si>
    <t>Cemetery</t>
  </si>
  <si>
    <t>Community College</t>
  </si>
  <si>
    <t>Education Service</t>
  </si>
  <si>
    <t>School</t>
  </si>
  <si>
    <t>City</t>
  </si>
  <si>
    <t>District Type</t>
  </si>
  <si>
    <t>by Category of Tax and Type of District (Thousands of Dollars)</t>
  </si>
  <si>
    <t xml:space="preserve">Sherman </t>
  </si>
  <si>
    <t xml:space="preserve">Klamath </t>
  </si>
  <si>
    <t xml:space="preserve">Columbia </t>
  </si>
  <si>
    <t xml:space="preserve">Clatsop </t>
  </si>
  <si>
    <t>Reduction as Percent of Total Net Assessed Value</t>
  </si>
  <si>
    <t>Reduction as Percent of State Total</t>
  </si>
  <si>
    <t>Reduction as Percent of Total Appealed Value</t>
  </si>
  <si>
    <t>Number of Accounts Adjusted</t>
  </si>
  <si>
    <t>Adjusted Value of Accounts Appealed ($)</t>
  </si>
  <si>
    <t>Assessed Value of Accounts Appealed ($)</t>
  </si>
  <si>
    <t>Number of Accounts Appealed</t>
  </si>
  <si>
    <t>Table 1.9 Assessed Value Reductions Resulting From Board of Property Tax Appeals (BOPTA) Actions</t>
  </si>
  <si>
    <t>N/A</t>
  </si>
  <si>
    <t>RMV</t>
  </si>
  <si>
    <t>AV</t>
  </si>
  <si>
    <t># Acres</t>
  </si>
  <si>
    <t># Accts</t>
  </si>
  <si>
    <t>Forestland</t>
  </si>
  <si>
    <t>Farm Use</t>
  </si>
  <si>
    <t>Table 1.8 Assessed Value (AV) and Real Market Value (RMV) of Specially Assessed Farmland and Forestland</t>
  </si>
  <si>
    <t>NAV Base</t>
  </si>
  <si>
    <t>Property Tax Imposed</t>
  </si>
  <si>
    <t>Net Assessed Value (NAV)</t>
  </si>
  <si>
    <t>Average Tax Rate ($/1000)</t>
  </si>
  <si>
    <t>Business/Housing/Misc Exemptions</t>
  </si>
  <si>
    <t>Social Welfare Exemptions</t>
  </si>
  <si>
    <t>Public Exemptions</t>
  </si>
  <si>
    <t>Table 1.7 Summary of Assessed (AV) and Real Market Value (RMV) of Fully and Partially Exempt Property</t>
  </si>
  <si>
    <t>Urban Renewal Excess Value</t>
  </si>
  <si>
    <t>Fish &amp; Wildlife</t>
  </si>
  <si>
    <t>Non-Profit Housing</t>
  </si>
  <si>
    <t>Total Assessed Value</t>
  </si>
  <si>
    <t>Table 1.4 Total Assessed Value and Net Assessed Value of Property</t>
  </si>
  <si>
    <t>Manufactured Structures</t>
  </si>
  <si>
    <t>Unallocated Utilities</t>
  </si>
  <si>
    <t>Total All Classes</t>
  </si>
  <si>
    <t>Utilities</t>
  </si>
  <si>
    <t>Personal</t>
  </si>
  <si>
    <t>Recreation/      Misc</t>
  </si>
  <si>
    <t>Farm / Forest</t>
  </si>
  <si>
    <t>Tract</t>
  </si>
  <si>
    <t>Commercial/    Industrial</t>
  </si>
  <si>
    <t>Residential</t>
  </si>
  <si>
    <t>Table 1.1 Summary of Total Assessed Value of Locally and Centrally Assessed Property, by Property Class</t>
  </si>
  <si>
    <t>Revenue reported does not include revenue from urban renewal special levies.</t>
  </si>
  <si>
    <t>Statewide Totals</t>
  </si>
  <si>
    <t>Education</t>
  </si>
  <si>
    <t>Agency</t>
  </si>
  <si>
    <t>Total Revenue</t>
  </si>
  <si>
    <t>Permanent/Gap Bonds</t>
  </si>
  <si>
    <t/>
  </si>
  <si>
    <t>Total for all Plans</t>
  </si>
  <si>
    <t>Plan Area</t>
  </si>
  <si>
    <t>Revenue from Special Levies</t>
  </si>
  <si>
    <t>Revenue from Excess Value</t>
  </si>
  <si>
    <t>Excess Value Used</t>
  </si>
  <si>
    <t>Urban renewal revenues are not included in this table.</t>
  </si>
  <si>
    <t>Compression Due to M5 Limits</t>
  </si>
  <si>
    <t>Total Tax Imposed</t>
  </si>
  <si>
    <t>Outside the Limit</t>
  </si>
  <si>
    <t>Inside the Limit</t>
  </si>
  <si>
    <t>Note: Urban renewal revenues are not included in this table.</t>
  </si>
  <si>
    <t>Differences between "Outside Limit" tax extended and tax imposed is due to rounding done at the district level.</t>
  </si>
  <si>
    <t>Taxes in the "Outside Limit" category are not subject to the Measure 5 rate limits.</t>
  </si>
  <si>
    <t>% of Tax Extended</t>
  </si>
  <si>
    <t>$ Reduction Due to Limit</t>
  </si>
  <si>
    <t>Outside Limit</t>
  </si>
  <si>
    <t>Inside Limit</t>
  </si>
  <si>
    <t>Compression</t>
  </si>
  <si>
    <t>Tax Imposed</t>
  </si>
  <si>
    <t>Tax Extended</t>
  </si>
  <si>
    <t>Difference between imposed and extended amounts are caused by compression and rounding done at the district level.</t>
  </si>
  <si>
    <t xml:space="preserve">Table 2.3 Tax Extended, Tax Imposed, and Compression due to Measure 5 Rate Limits </t>
  </si>
  <si>
    <t>Total Utilities</t>
  </si>
  <si>
    <t>Private Rail Cars</t>
  </si>
  <si>
    <t>Pipeline Oil</t>
  </si>
  <si>
    <t>Pipeline Gas</t>
  </si>
  <si>
    <t>Gas</t>
  </si>
  <si>
    <t>Electric</t>
  </si>
  <si>
    <t xml:space="preserve">Table 1.3 Total Assessed Value of Centrally Assessed Property  </t>
  </si>
  <si>
    <t>Assessment</t>
  </si>
  <si>
    <t>Tax Authority and Tax Due Calculation</t>
  </si>
  <si>
    <t>Urban Renewal</t>
  </si>
  <si>
    <t>Tax Collection</t>
  </si>
  <si>
    <t>The category "Education" includes K-12, Community Colleges, and ESD's.</t>
  </si>
  <si>
    <t>Notes: Value totals differ slightly from values reported elsewhere due to differences in data sources.</t>
  </si>
  <si>
    <t>Total*</t>
  </si>
  <si>
    <t>Notes: The category "Other" includes taxing districts such as library, transit, and public utility districts.</t>
  </si>
  <si>
    <t>Notes: NAV includes nonprofit housing value and state fish and wildlife value and excludes urban renewal excess value.</t>
  </si>
  <si>
    <t xml:space="preserve">Notes: "Forestland" includes designated forestland, highest and best use forestland, and small tract forestland.  </t>
  </si>
  <si>
    <t>*Total values are not statewide totals because of unavailable data.</t>
  </si>
  <si>
    <t>Notes: Taxes in the "Outside Limit" category are not subject to Measure 5 limits.</t>
  </si>
  <si>
    <t xml:space="preserve">          Real Property</t>
  </si>
  <si>
    <t xml:space="preserve">          Personal Property</t>
  </si>
  <si>
    <t xml:space="preserve">          Manufactured Structures</t>
  </si>
  <si>
    <t xml:space="preserve">     Total</t>
  </si>
  <si>
    <t xml:space="preserve">          AV</t>
  </si>
  <si>
    <t>Notes: N/A indicates that the county was unable to provide the data.  Refer to glossary for explanation of categories.</t>
  </si>
  <si>
    <t>Notes: Value totals may differ slightly from values reported elsewhere due to differences in data sources.</t>
  </si>
  <si>
    <t>Communication</t>
  </si>
  <si>
    <t>Rail Transportation</t>
  </si>
  <si>
    <t>Water Transportation</t>
  </si>
  <si>
    <t>Air Transportation</t>
  </si>
  <si>
    <t>District Totals**</t>
  </si>
  <si>
    <t>Multi-Housing</t>
  </si>
  <si>
    <t>Unallocated properties are small, privately owned railcar companies that pay property taxes to the state which are then distributed back to county governments.</t>
  </si>
  <si>
    <t>Notes: NAV includes non-profit housing and state fish and wildlife value and excludes urban renewal excess value used.</t>
  </si>
  <si>
    <t>Notes: Not all taxing districts impose tax each year; this table only includes districts that imposed tax in the specified year.</t>
  </si>
  <si>
    <t>The category "Other" includes taxing districts such as library, transit, and public utility districts.</t>
  </si>
  <si>
    <t>* Total values reported are not the statewide totals because not all counties reported data for all exemptions.</t>
  </si>
  <si>
    <t>Notes: Number of Accounts does not include withdrawn petitions.</t>
  </si>
  <si>
    <t>Notes: Gap Bonds refer to the City of Portland pension levy.  See Section IV (2) for more information on types of levies.</t>
  </si>
  <si>
    <t>Notes: This table does not include property taxes for urban renewal.</t>
  </si>
  <si>
    <t>Gap Bonds refer to the City of Portland pension levy.</t>
  </si>
  <si>
    <t>NOTES: N/A indicates that the plan did not divide tax that year or that the plan area did not exist that year.</t>
  </si>
  <si>
    <t>Notes: N/A indicates that the plan did not divide tax that year or that the plan area did not exist that year.</t>
  </si>
  <si>
    <t>Notes: Unallocated properties are small, privately owned railcar companies that pay property taxes to the state which are then distributed to counties.</t>
  </si>
  <si>
    <t>AV refers to the assessed value of the taxable portion of the property listed on the roll. Fully exempt properties would have an AV equal to zero.</t>
  </si>
  <si>
    <t>* Total values reported are not the statewide totals because not all counties provided complete data.</t>
  </si>
  <si>
    <t>Table 1.2 Measure 5 Value (M5V) and Total Assessed Value (AV) of Taxable Property</t>
  </si>
  <si>
    <t>* Measure 5 Value (M5V) is the property value to which Measure 5 tax rate limits are applied. For properties that are not partially exempt or specially assessed, Measure 5 value is equal to Real Market Value (RMV). Previous editions of this report have reported the M5V as the RMV, but the description has been changed to more clearly indicate what values are being reported.</t>
  </si>
  <si>
    <t xml:space="preserve">Table 1.5 Measure 5 Value* of Property, Net Assessed Value of Property, Property Tax Imposed, and Average Tax Rate  </t>
  </si>
  <si>
    <t>- The category "Other" includes taxing districts such as library, transit, and public utility districts.</t>
  </si>
  <si>
    <t>- Tax rates are applied to net assessed value. It includes nonprofit housing value and state fish and wildlife value and excludes urban renewal excess value.</t>
  </si>
  <si>
    <t>- Property taxes imposed excludes special assessments and taxes allocated to urban renewal agencies.</t>
  </si>
  <si>
    <t>Table 1.6 Measure 5 Value of Taxable Property, Net Assessed Value of Property, Property Tax Imposed, and Average Tax Rate</t>
  </si>
  <si>
    <t>Measure 5 Value (M5V)</t>
  </si>
  <si>
    <t>M5V Base</t>
  </si>
  <si>
    <t xml:space="preserve">- Property taxes imposed excludes taxes allocated to urban renewal agencies and special assessments.  </t>
  </si>
  <si>
    <t>- Measure 5 Value (M5V) is the property value to which Measure 5 tax rate limits are applied. For properties that are not partially exempt or specially assessed, Measure 5 value is equal to Real Market Value (RMV). Previous editions of this report have reported the M5V as the RMV, but the description has been changed to more clearly indicate what values are being reported.</t>
  </si>
  <si>
    <t xml:space="preserve">          M5V*</t>
  </si>
  <si>
    <t xml:space="preserve">Table 2.5 Tax Imposed and Compression due to Measure 5 Limits </t>
  </si>
  <si>
    <t>Measure 5 Value (M5V)*</t>
  </si>
  <si>
    <t>M5V Base*</t>
  </si>
  <si>
    <t>* The reporting of machinery and equipment is not consistent across counties. In some cases machinery and equipment is not reported seperately from accounts in other property classes.</t>
  </si>
  <si>
    <t xml:space="preserve"> N/A indicates that the county was unable to provide the data. </t>
  </si>
  <si>
    <t>Table 4 Property Tax Certified, Property Tax Collection, and Total Uncollected</t>
  </si>
  <si>
    <t>F</t>
  </si>
  <si>
    <t>*Property Taxes Collected includes taxes collected, but not distributed. ORS 305.286 allows assessors to issue potential refund credits for property taxes in dispute under certain condtions, and have the taxes held until the dispute is resolved.</t>
  </si>
  <si>
    <t>Oregon Property Tax Statistics Fiscal Year 2020-21</t>
  </si>
  <si>
    <t>Machinery &amp; Equipment*</t>
  </si>
  <si>
    <t>Centrally-Assessed (Utilities)</t>
  </si>
  <si>
    <t>Utility values reported in this table include property value that may be partially or fully exempt leading to discrepancies with other tables.</t>
  </si>
  <si>
    <t>FY 2020-21</t>
  </si>
  <si>
    <t>FY 20-21</t>
  </si>
  <si>
    <t>- Previous editions of this report have reported the M5V as the RMV, but the description has been changed to more clearly indicate what values are being reported. Measure 5 Value (M5V) is the property value to which Measure 5 tax rate limits are applied. For properties that are not partially exempt or specially assessed, Measure 5 value is equal to Real Market Value (RMV).</t>
  </si>
  <si>
    <r>
      <t xml:space="preserve">Return to                   </t>
    </r>
    <r>
      <rPr>
        <u/>
        <sz val="12"/>
        <color rgb="FF0000FF"/>
        <rFont val="Times New Roman"/>
        <family val="1"/>
      </rPr>
      <t>Table of Contents</t>
    </r>
  </si>
  <si>
    <t>FY 2019-20 and 2020-21 by County (Thousands of Dollars)</t>
  </si>
  <si>
    <t>BOPTA
Reduction 
in Assessed Value ($)</t>
  </si>
  <si>
    <r>
      <rPr>
        <sz val="12"/>
        <color rgb="FF0000FF"/>
        <rFont val="Times New Roman"/>
        <family val="1"/>
      </rPr>
      <t xml:space="preserve">Return to                   </t>
    </r>
    <r>
      <rPr>
        <u/>
        <sz val="12"/>
        <color indexed="12"/>
        <rFont val="Times New Roman"/>
        <family val="1"/>
      </rPr>
      <t>Top of Table 3.1</t>
    </r>
  </si>
  <si>
    <r>
      <rPr>
        <sz val="12"/>
        <color rgb="FF0000FF"/>
        <rFont val="Times New Roman"/>
        <family val="1"/>
      </rPr>
      <t xml:space="preserve">Return to                   </t>
    </r>
    <r>
      <rPr>
        <u/>
        <sz val="12"/>
        <color indexed="12"/>
        <rFont val="Times New Roman"/>
        <family val="1"/>
      </rPr>
      <t>Top of Table 3.2</t>
    </r>
  </si>
  <si>
    <t>**Adjustments reflects the impact of any additions to the roll, discounts for early payment, roll corrections, or other changes to the amount of taxes owed.</t>
  </si>
  <si>
    <t>FY 2021-22 by County (Thousands of Dollars)</t>
  </si>
  <si>
    <t>FY 2021-22 by County and Type of Property (Thousands of Dollars)</t>
  </si>
  <si>
    <t xml:space="preserve">FY 2021-22 by County and Type of Utility Property (Thousands of Dollars) </t>
  </si>
  <si>
    <t>FY 2020-21 and 2021-22 by Type of Taxing District (Thousands of Dollars)</t>
  </si>
  <si>
    <t>FY 2021-22</t>
  </si>
  <si>
    <t>FY 21-22</t>
  </si>
  <si>
    <t>FY 2020-21, By County</t>
  </si>
  <si>
    <t>Table 2.1 Tax Imposed from 2020-21 to 2021-22</t>
  </si>
  <si>
    <t>Table 2.2 Tax Imposed from FY 2020-21 and 2021-22</t>
  </si>
  <si>
    <t>FY 2021-22 by County and Limit Category (Dollars)</t>
  </si>
  <si>
    <t>Table 2.4 Tax Extended, Tax Imposed, and Compression due to Measure 5 Rate Limits</t>
  </si>
  <si>
    <t>FY 2021-22 by Type of Taxing District and Limit Category (Dollars)</t>
  </si>
  <si>
    <t>FY 2020-21 and 2021-22 by County (Thousands of Dollars)</t>
  </si>
  <si>
    <t>Table 2.6 Tax Imposed and Compression due to Measure 5 Limits</t>
  </si>
  <si>
    <t>FY 2020-21 and FY 2021-22 by Type of Taxing District (Thousands of Dollars)</t>
  </si>
  <si>
    <t>Table 3.1 Urban Renewal Excess Value Used and Revenue for FYs 2020-21 and 2021-22 by Urban Renewal Plan Area (Dollars)</t>
  </si>
  <si>
    <t>Table 3.2 Urban Renewal Division of Tax Revenue for FYs 2020-21 and 2021-22 by Agency, County, Type of Levy, and District Type (Dollars)</t>
  </si>
  <si>
    <t>FY 2020-21, by County (Dollars)</t>
  </si>
  <si>
    <t>Total Property Tax Certified   for Tax Year           2020-21</t>
  </si>
  <si>
    <t>Total Property Taxes Collected* for Tax Year                         2020-21</t>
  </si>
  <si>
    <t>Net Total Adjustments**    for Tax Year          2020-21</t>
  </si>
  <si>
    <t>% Net Total Adjustments  for Tax Year                2020-21</t>
  </si>
  <si>
    <t>Total Property Tax Uncollected           for Tax Year 2020-21</t>
  </si>
  <si>
    <t>% Property Tax Uncollected            for Tax Year 2020-21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</si>
</sst>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0"/>
    <numFmt numFmtId="166" formatCode="0.0\%"/>
    <numFmt numFmtId="167" formatCode="0.0%"/>
    <numFmt numFmtId="168" formatCode="0.0##\%"/>
  </numFmts>
  <fonts count="23" x14ac:knownFonts="1">
    <font>
      <sz val="10"/>
      <name val="Arial"/>
    </font>
    <font>
      <sz val="10"/>
      <name val="Arial"/>
      <family val="2"/>
    </font>
    <font>
      <b/>
      <sz val="16"/>
      <name val="Times New Roman"/>
      <family val="1"/>
    </font>
    <font>
      <sz val="10"/>
      <name val="Times New Roman"/>
      <family val="1"/>
    </font>
    <font>
      <b/>
      <sz val="14"/>
      <name val="Times New Roman"/>
      <family val="1"/>
    </font>
    <font>
      <sz val="12"/>
      <name val="Times New Roman"/>
      <family val="1"/>
    </font>
    <font>
      <u/>
      <sz val="12"/>
      <color indexed="12"/>
      <name val="Times New Roman"/>
      <family val="1"/>
    </font>
    <font>
      <b/>
      <sz val="12"/>
      <color theme="0"/>
      <name val="Arial"/>
      <family val="2"/>
    </font>
    <font>
      <b/>
      <sz val="10"/>
      <color theme="0"/>
      <name val="Arial"/>
      <family val="2"/>
    </font>
    <font>
      <sz val="10"/>
      <color theme="1"/>
      <name val="Arial"/>
      <family val="2"/>
    </font>
    <font>
      <sz val="8"/>
      <color theme="1"/>
      <name val="Arial"/>
      <family val="2"/>
    </font>
    <font>
      <sz val="9.5"/>
      <color theme="1"/>
      <name val="Arial"/>
      <family val="2"/>
    </font>
    <font>
      <b/>
      <sz val="10"/>
      <name val="Arial"/>
      <family val="2"/>
    </font>
    <font>
      <sz val="10"/>
      <name val="Arial"/>
      <family val="2"/>
    </font>
    <font>
      <sz val="9"/>
      <color theme="1"/>
      <name val="Arial"/>
      <family val="2"/>
    </font>
    <font>
      <sz val="10"/>
      <name val="Arial"/>
      <family val="2"/>
    </font>
    <font>
      <b/>
      <sz val="10"/>
      <color theme="1"/>
      <name val="Arial"/>
      <family val="2"/>
    </font>
    <font>
      <sz val="10"/>
      <name val="Arial"/>
      <family val="2"/>
    </font>
    <font>
      <b/>
      <sz val="12"/>
      <name val="Times New Roman"/>
      <family val="1"/>
    </font>
    <font>
      <u/>
      <sz val="10"/>
      <color rgb="FF0000FF"/>
      <name val="Arial"/>
      <family val="2"/>
    </font>
    <font>
      <sz val="12"/>
      <color rgb="FF0000FF"/>
      <name val="Times New Roman"/>
      <family val="1"/>
    </font>
    <font>
      <u/>
      <sz val="12"/>
      <color rgb="FF0000FF"/>
      <name val="Times New Roman"/>
      <family val="1"/>
    </font>
    <font>
      <sz val="12"/>
      <color indexed="12"/>
      <name val="Times New Roman"/>
      <family val="1"/>
    </font>
  </fonts>
  <fills count="16">
    <fill>
      <patternFill patternType="none"/>
    </fill>
    <fill>
      <patternFill patternType="gray125"/>
    </fill>
    <fill>
      <patternFill patternType="solid">
        <fgColor theme="4" tint="0.79998168889431442"/>
        <bgColor theme="4" tint="0.79998168889431442"/>
      </patternFill>
    </fill>
    <fill>
      <patternFill patternType="solid">
        <fgColor theme="4" tint="0.79998168889431442"/>
        <bgColor theme="4" tint="0.59999389629810485"/>
      </patternFill>
    </fill>
    <fill>
      <patternFill patternType="solid">
        <fgColor theme="4" tint="0.79998168889431442"/>
        <bgColor theme="4"/>
      </patternFill>
    </fill>
    <fill>
      <patternFill patternType="solid">
        <fgColor theme="4" tint="0.79998168889431442"/>
        <bgColor indexed="64"/>
      </patternFill>
    </fill>
    <fill>
      <patternFill patternType="solid">
        <fgColor theme="0"/>
        <bgColor theme="4"/>
      </patternFill>
    </fill>
    <fill>
      <patternFill patternType="solid">
        <fgColor theme="5"/>
        <bgColor theme="4"/>
      </patternFill>
    </fill>
    <fill>
      <patternFill patternType="solid">
        <fgColor theme="5"/>
        <bgColor indexed="64"/>
      </patternFill>
    </fill>
    <fill>
      <patternFill patternType="solid">
        <fgColor theme="0" tint="-0.14999847407452621"/>
        <bgColor indexed="64"/>
      </patternFill>
    </fill>
    <fill>
      <patternFill patternType="solid">
        <fgColor theme="9"/>
        <bgColor theme="9"/>
      </patternFill>
    </fill>
    <fill>
      <patternFill patternType="solid">
        <fgColor theme="9" tint="0.79998168889431442"/>
        <bgColor theme="9"/>
      </patternFill>
    </fill>
    <fill>
      <patternFill patternType="solid">
        <fgColor theme="6"/>
        <bgColor indexed="64"/>
      </patternFill>
    </fill>
    <fill>
      <patternFill patternType="solid">
        <fgColor theme="6" tint="0.79998168889431442"/>
        <bgColor indexed="64"/>
      </patternFill>
    </fill>
    <fill>
      <patternFill patternType="solid">
        <fgColor theme="7"/>
        <bgColor theme="7"/>
      </patternFill>
    </fill>
    <fill>
      <patternFill patternType="solid">
        <fgColor theme="7" tint="0.79998168889431442"/>
        <bgColor theme="7" tint="0.79995117038483843"/>
      </patternFill>
    </fill>
  </fills>
  <borders count="35">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ck">
        <color rgb="FF0000FF"/>
      </left>
      <right/>
      <top style="thick">
        <color rgb="FF0000FF"/>
      </top>
      <bottom/>
      <diagonal/>
    </border>
    <border>
      <left/>
      <right/>
      <top style="thick">
        <color rgb="FF0000FF"/>
      </top>
      <bottom/>
      <diagonal/>
    </border>
    <border>
      <left/>
      <right style="thick">
        <color rgb="FF0000FF"/>
      </right>
      <top style="thick">
        <color rgb="FF0000FF"/>
      </top>
      <bottom/>
      <diagonal/>
    </border>
    <border>
      <left style="thick">
        <color rgb="FF0000FF"/>
      </left>
      <right/>
      <top/>
      <bottom/>
      <diagonal/>
    </border>
    <border>
      <left/>
      <right style="thick">
        <color rgb="FF0000FF"/>
      </right>
      <top/>
      <bottom/>
      <diagonal/>
    </border>
    <border>
      <left style="thick">
        <color rgb="FF0000FF"/>
      </left>
      <right/>
      <top/>
      <bottom style="thick">
        <color rgb="FF0000FF"/>
      </bottom>
      <diagonal/>
    </border>
    <border>
      <left/>
      <right/>
      <top/>
      <bottom style="thick">
        <color rgb="FF0000FF"/>
      </bottom>
      <diagonal/>
    </border>
    <border>
      <left/>
      <right style="thick">
        <color rgb="FF0000FF"/>
      </right>
      <top/>
      <bottom style="thick">
        <color rgb="FF0000FF"/>
      </bottom>
      <diagonal/>
    </border>
    <border>
      <left/>
      <right/>
      <top style="thin">
        <color auto="1"/>
      </top>
      <bottom/>
      <diagonal/>
    </border>
    <border>
      <left/>
      <right style="thin">
        <color auto="1"/>
      </right>
      <top style="thin">
        <color auto="1"/>
      </top>
      <bottom/>
      <diagonal/>
    </border>
    <border>
      <left style="medium">
        <color indexed="64"/>
      </left>
      <right/>
      <top style="thin">
        <color indexed="64"/>
      </top>
      <bottom/>
      <diagonal/>
    </border>
  </borders>
  <cellStyleXfs count="11">
    <xf numFmtId="0" fontId="0" fillId="0" borderId="0"/>
    <xf numFmtId="0" fontId="1" fillId="0" borderId="0"/>
    <xf numFmtId="0" fontId="6" fillId="0" borderId="0" applyNumberFormat="0" applyFill="0" applyBorder="0" applyAlignment="0" applyProtection="0">
      <alignment vertical="top"/>
      <protection locked="0"/>
    </xf>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3" fillId="0" borderId="0"/>
    <xf numFmtId="0" fontId="15" fillId="0" borderId="0"/>
    <xf numFmtId="9" fontId="17" fillId="0" borderId="0" applyFont="0" applyFill="0" applyBorder="0" applyAlignment="0" applyProtection="0"/>
    <xf numFmtId="0" fontId="19" fillId="0" borderId="0" applyNumberFormat="0" applyFill="0" applyBorder="0" applyAlignment="0" applyProtection="0"/>
  </cellStyleXfs>
  <cellXfs count="460">
    <xf numFmtId="0" fontId="0" fillId="0" borderId="0" xfId="0"/>
    <xf numFmtId="0" fontId="3" fillId="0" borderId="0" xfId="1" applyFont="1"/>
    <xf numFmtId="0" fontId="5" fillId="0" borderId="0" xfId="1" applyFont="1"/>
    <xf numFmtId="10" fontId="9" fillId="2" borderId="0" xfId="5" applyNumberFormat="1" applyFont="1" applyFill="1" applyBorder="1" applyAlignment="1">
      <alignment horizontal="right"/>
    </xf>
    <xf numFmtId="10" fontId="9" fillId="2" borderId="2" xfId="5" applyNumberFormat="1" applyFont="1" applyFill="1" applyBorder="1" applyAlignment="1">
      <alignment horizontal="right"/>
    </xf>
    <xf numFmtId="0" fontId="5" fillId="0" borderId="0" xfId="1" applyFont="1" applyAlignment="1"/>
    <xf numFmtId="10" fontId="9" fillId="0" borderId="2" xfId="5" applyNumberFormat="1" applyFont="1" applyFill="1" applyBorder="1" applyAlignment="1">
      <alignment horizontal="right"/>
    </xf>
    <xf numFmtId="10" fontId="9" fillId="0" borderId="0" xfId="5" applyNumberFormat="1" applyFont="1" applyFill="1" applyBorder="1" applyAlignment="1">
      <alignment horizontal="right"/>
    </xf>
    <xf numFmtId="0" fontId="9" fillId="2" borderId="1" xfId="0" applyFont="1" applyFill="1" applyBorder="1"/>
    <xf numFmtId="3" fontId="9" fillId="2" borderId="13" xfId="0" applyNumberFormat="1" applyFont="1" applyFill="1" applyBorder="1"/>
    <xf numFmtId="3" fontId="9" fillId="2" borderId="2" xfId="0" applyNumberFormat="1" applyFont="1" applyFill="1" applyBorder="1"/>
    <xf numFmtId="0" fontId="0" fillId="0" borderId="0" xfId="0" applyFill="1"/>
    <xf numFmtId="3" fontId="9" fillId="2" borderId="2" xfId="0" applyNumberFormat="1" applyFont="1" applyFill="1" applyBorder="1" applyAlignment="1">
      <alignment vertical="top" wrapText="1"/>
    </xf>
    <xf numFmtId="3" fontId="9" fillId="2" borderId="13" xfId="0" applyNumberFormat="1" applyFont="1" applyFill="1" applyBorder="1" applyAlignment="1">
      <alignment vertical="top" wrapText="1"/>
    </xf>
    <xf numFmtId="3" fontId="9" fillId="2" borderId="1" xfId="0" applyNumberFormat="1" applyFont="1" applyFill="1" applyBorder="1"/>
    <xf numFmtId="0" fontId="12" fillId="4" borderId="11" xfId="0" applyFont="1" applyFill="1" applyBorder="1" applyAlignment="1">
      <alignment horizontal="center" wrapText="1"/>
    </xf>
    <xf numFmtId="0" fontId="12" fillId="4" borderId="10" xfId="0" applyFont="1" applyFill="1" applyBorder="1" applyAlignment="1">
      <alignment horizontal="center" wrapText="1"/>
    </xf>
    <xf numFmtId="164" fontId="0" fillId="0" borderId="0" xfId="0" applyNumberFormat="1" applyBorder="1"/>
    <xf numFmtId="3" fontId="11" fillId="2" borderId="1" xfId="0" applyNumberFormat="1" applyFont="1" applyFill="1" applyBorder="1"/>
    <xf numFmtId="4" fontId="9" fillId="2" borderId="2" xfId="0" applyNumberFormat="1" applyFont="1" applyFill="1" applyBorder="1"/>
    <xf numFmtId="0" fontId="12" fillId="4" borderId="6" xfId="0" applyFont="1" applyFill="1" applyBorder="1" applyAlignment="1">
      <alignment horizontal="center"/>
    </xf>
    <xf numFmtId="0" fontId="12" fillId="4" borderId="7" xfId="0" applyFont="1" applyFill="1" applyBorder="1" applyAlignment="1">
      <alignment horizontal="center"/>
    </xf>
    <xf numFmtId="3" fontId="10" fillId="2" borderId="2" xfId="0" applyNumberFormat="1" applyFont="1" applyFill="1" applyBorder="1"/>
    <xf numFmtId="3" fontId="9" fillId="2" borderId="2" xfId="0" applyNumberFormat="1" applyFont="1" applyFill="1" applyBorder="1" applyAlignment="1">
      <alignment horizontal="right"/>
    </xf>
    <xf numFmtId="3" fontId="9" fillId="2" borderId="13" xfId="0" applyNumberFormat="1" applyFont="1" applyFill="1" applyBorder="1" applyAlignment="1">
      <alignment horizontal="right"/>
    </xf>
    <xf numFmtId="0" fontId="12" fillId="4" borderId="6" xfId="0" applyFont="1" applyFill="1" applyBorder="1" applyAlignment="1">
      <alignment horizontal="right"/>
    </xf>
    <xf numFmtId="0" fontId="12" fillId="4" borderId="7" xfId="0" applyFont="1" applyFill="1" applyBorder="1" applyAlignment="1">
      <alignment horizontal="right"/>
    </xf>
    <xf numFmtId="0" fontId="12" fillId="4" borderId="12" xfId="0" applyFont="1" applyFill="1" applyBorder="1" applyAlignment="1">
      <alignment horizontal="right"/>
    </xf>
    <xf numFmtId="3" fontId="10" fillId="5" borderId="6" xfId="0" applyNumberFormat="1" applyFont="1" applyFill="1" applyBorder="1"/>
    <xf numFmtId="3" fontId="10" fillId="5" borderId="7" xfId="0" applyNumberFormat="1" applyFont="1" applyFill="1" applyBorder="1"/>
    <xf numFmtId="3" fontId="11" fillId="5" borderId="8" xfId="0" applyNumberFormat="1" applyFont="1" applyFill="1" applyBorder="1"/>
    <xf numFmtId="3" fontId="10" fillId="5" borderId="2" xfId="0" applyNumberFormat="1" applyFont="1" applyFill="1" applyBorder="1"/>
    <xf numFmtId="3" fontId="11" fillId="5" borderId="1" xfId="0" applyNumberFormat="1" applyFont="1" applyFill="1" applyBorder="1"/>
    <xf numFmtId="3" fontId="10" fillId="5" borderId="5" xfId="0" applyNumberFormat="1" applyFont="1" applyFill="1" applyBorder="1"/>
    <xf numFmtId="3" fontId="10" fillId="5" borderId="4" xfId="0" applyNumberFormat="1" applyFont="1" applyFill="1" applyBorder="1"/>
    <xf numFmtId="3" fontId="11" fillId="5" borderId="3" xfId="0" applyNumberFormat="1" applyFont="1" applyFill="1" applyBorder="1"/>
    <xf numFmtId="3" fontId="9" fillId="2" borderId="1" xfId="0" applyNumberFormat="1" applyFont="1" applyFill="1" applyBorder="1" applyAlignment="1">
      <alignment horizontal="left"/>
    </xf>
    <xf numFmtId="165" fontId="0" fillId="0" borderId="0" xfId="0" applyNumberFormat="1" applyBorder="1" applyAlignment="1">
      <alignment horizontal="right"/>
    </xf>
    <xf numFmtId="0" fontId="0" fillId="0" borderId="0" xfId="0" applyBorder="1" applyAlignment="1">
      <alignment horizontal="right"/>
    </xf>
    <xf numFmtId="3" fontId="0" fillId="0" borderId="0" xfId="0" applyNumberFormat="1" applyBorder="1" applyAlignment="1">
      <alignment horizontal="right"/>
    </xf>
    <xf numFmtId="3" fontId="9" fillId="2" borderId="12" xfId="0" applyNumberFormat="1" applyFont="1" applyFill="1" applyBorder="1"/>
    <xf numFmtId="10" fontId="8" fillId="6" borderId="4" xfId="5" applyNumberFormat="1" applyFont="1" applyFill="1" applyBorder="1" applyAlignment="1"/>
    <xf numFmtId="10" fontId="8" fillId="6" borderId="5" xfId="5" applyNumberFormat="1" applyFont="1" applyFill="1" applyBorder="1" applyAlignment="1"/>
    <xf numFmtId="0" fontId="1" fillId="0" borderId="0" xfId="1" applyBorder="1"/>
    <xf numFmtId="0" fontId="16" fillId="2" borderId="3" xfId="0" applyFont="1" applyFill="1" applyBorder="1" applyAlignment="1">
      <alignment horizontal="left"/>
    </xf>
    <xf numFmtId="0" fontId="16" fillId="2" borderId="8" xfId="0" applyFont="1" applyFill="1" applyBorder="1" applyAlignment="1">
      <alignment horizontal="left"/>
    </xf>
    <xf numFmtId="0" fontId="16" fillId="2" borderId="7" xfId="0" applyFont="1" applyFill="1" applyBorder="1" applyAlignment="1">
      <alignment horizontal="center"/>
    </xf>
    <xf numFmtId="0" fontId="16" fillId="2" borderId="6" xfId="0" applyFont="1" applyFill="1" applyBorder="1" applyAlignment="1">
      <alignment horizontal="center"/>
    </xf>
    <xf numFmtId="0" fontId="16" fillId="3" borderId="9" xfId="0" applyFont="1" applyFill="1" applyBorder="1" applyAlignment="1">
      <alignment horizontal="left" wrapText="1"/>
    </xf>
    <xf numFmtId="0" fontId="16" fillId="3" borderId="10" xfId="0" applyFont="1" applyFill="1" applyBorder="1" applyAlignment="1">
      <alignment horizontal="right" wrapText="1"/>
    </xf>
    <xf numFmtId="0" fontId="16" fillId="3" borderId="11" xfId="0" applyFont="1" applyFill="1" applyBorder="1" applyAlignment="1">
      <alignment horizontal="right" wrapText="1"/>
    </xf>
    <xf numFmtId="0" fontId="0" fillId="0" borderId="0" xfId="0" applyBorder="1"/>
    <xf numFmtId="0" fontId="0" fillId="0" borderId="0" xfId="0" applyBorder="1"/>
    <xf numFmtId="0" fontId="0" fillId="0" borderId="0" xfId="0" applyBorder="1"/>
    <xf numFmtId="3" fontId="11" fillId="2" borderId="1" xfId="0" quotePrefix="1" applyNumberFormat="1" applyFont="1" applyFill="1" applyBorder="1"/>
    <xf numFmtId="0" fontId="0" fillId="0" borderId="2" xfId="0" applyBorder="1"/>
    <xf numFmtId="0" fontId="0" fillId="0" borderId="0" xfId="0"/>
    <xf numFmtId="3" fontId="9" fillId="0" borderId="20" xfId="0" applyNumberFormat="1" applyFont="1" applyBorder="1"/>
    <xf numFmtId="3" fontId="9" fillId="0" borderId="21" xfId="0" applyNumberFormat="1" applyFont="1" applyBorder="1"/>
    <xf numFmtId="3" fontId="9" fillId="0" borderId="21" xfId="0" applyNumberFormat="1" applyFont="1" applyBorder="1" applyAlignment="1">
      <alignment horizontal="right"/>
    </xf>
    <xf numFmtId="3" fontId="9" fillId="0" borderId="22" xfId="0" applyNumberFormat="1" applyFont="1" applyBorder="1" applyAlignment="1">
      <alignment horizontal="right"/>
    </xf>
    <xf numFmtId="166" fontId="9" fillId="0" borderId="23" xfId="0" applyNumberFormat="1" applyFont="1" applyBorder="1" applyAlignment="1">
      <alignment horizontal="right"/>
    </xf>
    <xf numFmtId="0" fontId="7" fillId="0" borderId="8" xfId="0" applyFont="1" applyBorder="1"/>
    <xf numFmtId="0" fontId="7" fillId="0" borderId="7" xfId="0" applyFont="1" applyBorder="1"/>
    <xf numFmtId="0" fontId="7" fillId="0" borderId="6" xfId="0" applyFont="1" applyBorder="1"/>
    <xf numFmtId="3" fontId="9" fillId="0" borderId="1" xfId="0" applyNumberFormat="1" applyFont="1" applyBorder="1"/>
    <xf numFmtId="3" fontId="9" fillId="0" borderId="0" xfId="0" applyNumberFormat="1" applyFont="1"/>
    <xf numFmtId="167" fontId="9" fillId="0" borderId="0" xfId="9" applyNumberFormat="1" applyFont="1" applyFill="1" applyBorder="1"/>
    <xf numFmtId="167" fontId="9" fillId="0" borderId="2" xfId="9" applyNumberFormat="1" applyFont="1" applyFill="1" applyBorder="1"/>
    <xf numFmtId="3" fontId="9" fillId="0" borderId="6" xfId="0" applyNumberFormat="1" applyFont="1" applyBorder="1"/>
    <xf numFmtId="0" fontId="7" fillId="0" borderId="9" xfId="0" applyFont="1" applyBorder="1" applyAlignment="1">
      <alignment horizontal="left" wrapText="1"/>
    </xf>
    <xf numFmtId="0" fontId="0" fillId="0" borderId="10" xfId="0" applyBorder="1"/>
    <xf numFmtId="0" fontId="0" fillId="0" borderId="11" xfId="0" applyBorder="1"/>
    <xf numFmtId="0" fontId="9" fillId="0" borderId="1" xfId="0" applyFont="1" applyBorder="1"/>
    <xf numFmtId="3" fontId="9" fillId="0" borderId="14" xfId="0" applyNumberFormat="1" applyFont="1" applyBorder="1"/>
    <xf numFmtId="3" fontId="9" fillId="0" borderId="2" xfId="0" applyNumberFormat="1" applyFont="1" applyBorder="1"/>
    <xf numFmtId="3" fontId="9" fillId="2" borderId="0" xfId="0" applyNumberFormat="1" applyFont="1" applyFill="1"/>
    <xf numFmtId="3" fontId="9" fillId="0" borderId="13" xfId="0" applyNumberFormat="1" applyFont="1" applyBorder="1"/>
    <xf numFmtId="3" fontId="9" fillId="0" borderId="0" xfId="0" applyNumberFormat="1" applyFont="1" applyAlignment="1">
      <alignment horizontal="right"/>
    </xf>
    <xf numFmtId="3" fontId="9" fillId="0" borderId="13" xfId="0" applyNumberFormat="1" applyFont="1" applyBorder="1" applyAlignment="1">
      <alignment horizontal="right"/>
    </xf>
    <xf numFmtId="3" fontId="9" fillId="0" borderId="2" xfId="0" applyNumberFormat="1" applyFont="1" applyBorder="1" applyAlignment="1">
      <alignment horizontal="right"/>
    </xf>
    <xf numFmtId="0" fontId="9" fillId="0" borderId="9" xfId="0" applyFont="1" applyBorder="1"/>
    <xf numFmtId="3" fontId="9" fillId="0" borderId="10" xfId="0" applyNumberFormat="1" applyFont="1" applyBorder="1"/>
    <xf numFmtId="3" fontId="9" fillId="0" borderId="15" xfId="0" applyNumberFormat="1" applyFont="1" applyBorder="1"/>
    <xf numFmtId="3" fontId="9" fillId="0" borderId="11" xfId="0" applyNumberFormat="1" applyFont="1" applyBorder="1"/>
    <xf numFmtId="3" fontId="8" fillId="7" borderId="3" xfId="0" applyNumberFormat="1" applyFont="1" applyFill="1" applyBorder="1" applyAlignment="1">
      <alignment vertical="top" wrapText="1"/>
    </xf>
    <xf numFmtId="3" fontId="8" fillId="7" borderId="4" xfId="0" applyNumberFormat="1" applyFont="1" applyFill="1" applyBorder="1" applyAlignment="1">
      <alignment vertical="top" wrapText="1"/>
    </xf>
    <xf numFmtId="0" fontId="5" fillId="0" borderId="0" xfId="1" applyFont="1" applyAlignment="1"/>
    <xf numFmtId="0" fontId="7" fillId="0" borderId="1" xfId="0" applyFont="1" applyBorder="1" applyAlignment="1">
      <alignment horizontal="left" wrapText="1"/>
    </xf>
    <xf numFmtId="0" fontId="9" fillId="0" borderId="1" xfId="0" applyFont="1" applyBorder="1" applyAlignment="1">
      <alignment vertical="top" wrapText="1"/>
    </xf>
    <xf numFmtId="3" fontId="8" fillId="7" borderId="9" xfId="0" applyNumberFormat="1" applyFont="1" applyFill="1" applyBorder="1" applyAlignment="1">
      <alignment wrapText="1"/>
    </xf>
    <xf numFmtId="3" fontId="9" fillId="0" borderId="0" xfId="0" applyNumberFormat="1" applyFont="1" applyAlignment="1">
      <alignment vertical="top" wrapText="1"/>
    </xf>
    <xf numFmtId="3" fontId="9" fillId="2" borderId="0" xfId="0" applyNumberFormat="1" applyFont="1" applyFill="1" applyAlignment="1">
      <alignment vertical="top" wrapText="1"/>
    </xf>
    <xf numFmtId="3" fontId="8" fillId="7" borderId="10" xfId="0" applyNumberFormat="1" applyFont="1" applyFill="1" applyBorder="1" applyAlignment="1">
      <alignment wrapText="1"/>
    </xf>
    <xf numFmtId="3" fontId="8" fillId="7" borderId="10" xfId="0" applyNumberFormat="1" applyFont="1" applyFill="1" applyBorder="1" applyAlignment="1">
      <alignment horizontal="right" wrapText="1"/>
    </xf>
    <xf numFmtId="3" fontId="9" fillId="2" borderId="0" xfId="0" applyNumberFormat="1" applyFont="1" applyFill="1" applyAlignment="1">
      <alignment horizontal="right"/>
    </xf>
    <xf numFmtId="3" fontId="9" fillId="2" borderId="0" xfId="0" applyNumberFormat="1" applyFont="1" applyFill="1" applyAlignment="1">
      <alignment horizontal="right" vertical="top" wrapText="1"/>
    </xf>
    <xf numFmtId="3" fontId="9" fillId="0" borderId="14" xfId="0" applyNumberFormat="1" applyFont="1" applyBorder="1" applyAlignment="1">
      <alignment vertical="top" wrapText="1"/>
    </xf>
    <xf numFmtId="3" fontId="9" fillId="0" borderId="13" xfId="0" applyNumberFormat="1" applyFont="1" applyBorder="1" applyAlignment="1">
      <alignment vertical="top" wrapText="1"/>
    </xf>
    <xf numFmtId="3" fontId="8" fillId="7" borderId="15" xfId="0" applyNumberFormat="1" applyFont="1" applyFill="1" applyBorder="1" applyAlignment="1">
      <alignment wrapText="1"/>
    </xf>
    <xf numFmtId="3" fontId="9" fillId="0" borderId="2" xfId="0" applyNumberFormat="1" applyFont="1" applyBorder="1" applyAlignment="1">
      <alignment vertical="top" wrapText="1"/>
    </xf>
    <xf numFmtId="3" fontId="8" fillId="7" borderId="11" xfId="0" applyNumberFormat="1" applyFont="1" applyFill="1" applyBorder="1" applyAlignment="1">
      <alignment wrapText="1"/>
    </xf>
    <xf numFmtId="0" fontId="7" fillId="0" borderId="8" xfId="4" applyFont="1" applyBorder="1" applyAlignment="1">
      <alignment horizontal="left"/>
    </xf>
    <xf numFmtId="0" fontId="7" fillId="0" borderId="7" xfId="4" applyFont="1" applyBorder="1" applyAlignment="1">
      <alignment horizontal="left"/>
    </xf>
    <xf numFmtId="0" fontId="7" fillId="0" borderId="6" xfId="4" applyFont="1" applyBorder="1" applyAlignment="1">
      <alignment horizontal="left"/>
    </xf>
    <xf numFmtId="0" fontId="12" fillId="4" borderId="9" xfId="4" applyFont="1" applyFill="1" applyBorder="1" applyAlignment="1">
      <alignment wrapText="1"/>
    </xf>
    <xf numFmtId="0" fontId="12" fillId="4" borderId="10" xfId="4" applyFont="1" applyFill="1" applyBorder="1" applyAlignment="1">
      <alignment horizontal="center" wrapText="1"/>
    </xf>
    <xf numFmtId="0" fontId="12" fillId="4" borderId="15" xfId="4" applyFont="1" applyFill="1" applyBorder="1" applyAlignment="1">
      <alignment horizontal="center" wrapText="1"/>
    </xf>
    <xf numFmtId="0" fontId="12" fillId="4" borderId="11" xfId="4" applyFont="1" applyFill="1" applyBorder="1" applyAlignment="1">
      <alignment horizontal="center" wrapText="1"/>
    </xf>
    <xf numFmtId="0" fontId="9" fillId="0" borderId="1" xfId="4" applyFont="1" applyBorder="1"/>
    <xf numFmtId="3" fontId="9" fillId="0" borderId="0" xfId="4" applyNumberFormat="1" applyFont="1" applyAlignment="1">
      <alignment vertical="top" wrapText="1"/>
    </xf>
    <xf numFmtId="3" fontId="9" fillId="0" borderId="14" xfId="4" applyNumberFormat="1" applyFont="1" applyBorder="1" applyAlignment="1">
      <alignment vertical="top" wrapText="1"/>
    </xf>
    <xf numFmtId="3" fontId="9" fillId="0" borderId="2" xfId="4" applyNumberFormat="1" applyFont="1" applyBorder="1" applyAlignment="1">
      <alignment vertical="top" wrapText="1"/>
    </xf>
    <xf numFmtId="0" fontId="9" fillId="3" borderId="1" xfId="4" applyFont="1" applyFill="1" applyBorder="1"/>
    <xf numFmtId="3" fontId="9" fillId="3" borderId="0" xfId="4" applyNumberFormat="1" applyFont="1" applyFill="1" applyAlignment="1">
      <alignment vertical="top" wrapText="1"/>
    </xf>
    <xf numFmtId="3" fontId="9" fillId="3" borderId="13" xfId="4" applyNumberFormat="1" applyFont="1" applyFill="1" applyBorder="1" applyAlignment="1">
      <alignment vertical="top" wrapText="1"/>
    </xf>
    <xf numFmtId="3" fontId="9" fillId="3" borderId="2" xfId="4" applyNumberFormat="1" applyFont="1" applyFill="1" applyBorder="1" applyAlignment="1">
      <alignment vertical="top" wrapText="1"/>
    </xf>
    <xf numFmtId="3" fontId="9" fillId="0" borderId="13" xfId="4" applyNumberFormat="1" applyFont="1" applyBorder="1" applyAlignment="1">
      <alignment vertical="top" wrapText="1"/>
    </xf>
    <xf numFmtId="3" fontId="9" fillId="0" borderId="12" xfId="4" applyNumberFormat="1" applyFont="1" applyBorder="1" applyAlignment="1">
      <alignment vertical="top" wrapText="1"/>
    </xf>
    <xf numFmtId="0" fontId="8" fillId="7" borderId="3" xfId="4" applyFont="1" applyFill="1" applyBorder="1" applyAlignment="1">
      <alignment wrapText="1"/>
    </xf>
    <xf numFmtId="3" fontId="8" fillId="7" borderId="4" xfId="4" applyNumberFormat="1" applyFont="1" applyFill="1" applyBorder="1" applyAlignment="1">
      <alignment wrapText="1"/>
    </xf>
    <xf numFmtId="3" fontId="8" fillId="7" borderId="14" xfId="4" applyNumberFormat="1" applyFont="1" applyFill="1" applyBorder="1" applyAlignment="1">
      <alignment wrapText="1"/>
    </xf>
    <xf numFmtId="3" fontId="8" fillId="7" borderId="5" xfId="4" applyNumberFormat="1" applyFont="1" applyFill="1" applyBorder="1" applyAlignment="1">
      <alignment wrapText="1"/>
    </xf>
    <xf numFmtId="0" fontId="8" fillId="7" borderId="1" xfId="4" applyFont="1" applyFill="1" applyBorder="1" applyAlignment="1">
      <alignment wrapText="1"/>
    </xf>
    <xf numFmtId="3" fontId="8" fillId="7" borderId="0" xfId="4" applyNumberFormat="1" applyFont="1" applyFill="1" applyAlignment="1">
      <alignment wrapText="1"/>
    </xf>
    <xf numFmtId="3" fontId="8" fillId="7" borderId="13" xfId="4" applyNumberFormat="1" applyFont="1" applyFill="1" applyBorder="1" applyAlignment="1">
      <alignment wrapText="1"/>
    </xf>
    <xf numFmtId="3" fontId="8" fillId="7" borderId="2" xfId="4" applyNumberFormat="1" applyFont="1" applyFill="1" applyBorder="1" applyAlignment="1">
      <alignment wrapText="1"/>
    </xf>
    <xf numFmtId="0" fontId="8" fillId="7" borderId="8" xfId="4" applyFont="1" applyFill="1" applyBorder="1" applyAlignment="1">
      <alignment wrapText="1"/>
    </xf>
    <xf numFmtId="3" fontId="8" fillId="7" borderId="7" xfId="4" applyNumberFormat="1" applyFont="1" applyFill="1" applyBorder="1" applyAlignment="1">
      <alignment wrapText="1"/>
    </xf>
    <xf numFmtId="3" fontId="8" fillId="7" borderId="12" xfId="4" applyNumberFormat="1" applyFont="1" applyFill="1" applyBorder="1" applyAlignment="1">
      <alignment wrapText="1"/>
    </xf>
    <xf numFmtId="3" fontId="8" fillId="7" borderId="6" xfId="4" applyNumberFormat="1" applyFont="1" applyFill="1" applyBorder="1" applyAlignment="1">
      <alignment wrapText="1"/>
    </xf>
    <xf numFmtId="0" fontId="1" fillId="0" borderId="0" xfId="6"/>
    <xf numFmtId="0" fontId="7" fillId="0" borderId="8" xfId="0" applyFont="1" applyBorder="1" applyAlignment="1">
      <alignment horizontal="left"/>
    </xf>
    <xf numFmtId="0" fontId="7" fillId="0" borderId="7" xfId="0" applyFont="1" applyBorder="1" applyAlignment="1">
      <alignment horizontal="left"/>
    </xf>
    <xf numFmtId="0" fontId="7" fillId="0" borderId="6" xfId="0" applyFont="1" applyBorder="1" applyAlignment="1">
      <alignment horizontal="left"/>
    </xf>
    <xf numFmtId="0" fontId="12" fillId="4" borderId="9" xfId="0" applyFont="1" applyFill="1" applyBorder="1"/>
    <xf numFmtId="0" fontId="8" fillId="7" borderId="9" xfId="0" applyFont="1" applyFill="1" applyBorder="1"/>
    <xf numFmtId="3" fontId="8" fillId="7" borderId="10" xfId="0" applyNumberFormat="1" applyFont="1" applyFill="1" applyBorder="1"/>
    <xf numFmtId="3" fontId="8" fillId="7" borderId="11" xfId="0" applyNumberFormat="1" applyFont="1" applyFill="1" applyBorder="1"/>
    <xf numFmtId="0" fontId="7" fillId="0" borderId="1" xfId="0" applyFont="1" applyBorder="1"/>
    <xf numFmtId="0" fontId="7" fillId="0" borderId="0" xfId="0" applyFont="1"/>
    <xf numFmtId="0" fontId="7" fillId="0" borderId="2" xfId="0" applyFont="1" applyBorder="1"/>
    <xf numFmtId="0" fontId="12" fillId="4" borderId="3" xfId="0" applyFont="1" applyFill="1" applyBorder="1"/>
    <xf numFmtId="0" fontId="12" fillId="4" borderId="4" xfId="0" applyFont="1" applyFill="1" applyBorder="1"/>
    <xf numFmtId="0" fontId="12" fillId="4" borderId="1" xfId="0" applyFont="1" applyFill="1" applyBorder="1"/>
    <xf numFmtId="0" fontId="12" fillId="4" borderId="0" xfId="0" applyFont="1" applyFill="1"/>
    <xf numFmtId="0" fontId="12" fillId="4" borderId="8" xfId="0" applyFont="1" applyFill="1" applyBorder="1"/>
    <xf numFmtId="0" fontId="12" fillId="4" borderId="7" xfId="0" applyFont="1" applyFill="1" applyBorder="1"/>
    <xf numFmtId="168" fontId="9" fillId="0" borderId="0" xfId="0" applyNumberFormat="1" applyFont="1"/>
    <xf numFmtId="4" fontId="9" fillId="0" borderId="0" xfId="0" applyNumberFormat="1" applyFont="1"/>
    <xf numFmtId="4" fontId="9" fillId="0" borderId="2" xfId="0" applyNumberFormat="1" applyFont="1" applyBorder="1"/>
    <xf numFmtId="168" fontId="9" fillId="2" borderId="0" xfId="0" applyNumberFormat="1" applyFont="1" applyFill="1"/>
    <xf numFmtId="4" fontId="9" fillId="2" borderId="0" xfId="0" applyNumberFormat="1" applyFont="1" applyFill="1"/>
    <xf numFmtId="168" fontId="8" fillId="7" borderId="10" xfId="0" applyNumberFormat="1" applyFont="1" applyFill="1" applyBorder="1"/>
    <xf numFmtId="0" fontId="8" fillId="7" borderId="10" xfId="0" applyFont="1" applyFill="1" applyBorder="1"/>
    <xf numFmtId="2" fontId="8" fillId="7" borderId="10" xfId="0" applyNumberFormat="1" applyFont="1" applyFill="1" applyBorder="1"/>
    <xf numFmtId="0" fontId="8" fillId="7" borderId="11" xfId="0" applyFont="1" applyFill="1" applyBorder="1"/>
    <xf numFmtId="0" fontId="3" fillId="0" borderId="0" xfId="0" applyFont="1"/>
    <xf numFmtId="0" fontId="5" fillId="0" borderId="0" xfId="0" applyFont="1"/>
    <xf numFmtId="168" fontId="9" fillId="0" borderId="0" xfId="0" quotePrefix="1" applyNumberFormat="1" applyFont="1" applyAlignment="1">
      <alignment horizontal="right"/>
    </xf>
    <xf numFmtId="0" fontId="12" fillId="4" borderId="14" xfId="0" applyFont="1" applyFill="1" applyBorder="1"/>
    <xf numFmtId="3" fontId="9" fillId="0" borderId="1" xfId="0" applyNumberFormat="1" applyFont="1" applyBorder="1" applyAlignment="1">
      <alignment horizontal="left"/>
    </xf>
    <xf numFmtId="3" fontId="8" fillId="7" borderId="9" xfId="0" applyNumberFormat="1" applyFont="1" applyFill="1" applyBorder="1"/>
    <xf numFmtId="3" fontId="10" fillId="5" borderId="0" xfId="0" applyNumberFormat="1" applyFont="1" applyFill="1"/>
    <xf numFmtId="0" fontId="6" fillId="0" borderId="0" xfId="2" applyFont="1" applyFill="1" applyAlignment="1" applyProtection="1"/>
    <xf numFmtId="3" fontId="8" fillId="7" borderId="10" xfId="0" applyNumberFormat="1" applyFont="1" applyFill="1" applyBorder="1" applyAlignment="1">
      <alignment horizontal="center"/>
    </xf>
    <xf numFmtId="3" fontId="8" fillId="7" borderId="15" xfId="0" applyNumberFormat="1" applyFont="1" applyFill="1" applyBorder="1"/>
    <xf numFmtId="3" fontId="8" fillId="7" borderId="11" xfId="0" applyNumberFormat="1" applyFont="1" applyFill="1" applyBorder="1" applyAlignment="1">
      <alignment horizontal="center"/>
    </xf>
    <xf numFmtId="3" fontId="10" fillId="2" borderId="0" xfId="0" applyNumberFormat="1" applyFont="1" applyFill="1"/>
    <xf numFmtId="0" fontId="12" fillId="4" borderId="10" xfId="0" applyFont="1" applyFill="1" applyBorder="1" applyAlignment="1">
      <alignment horizontal="right" wrapText="1"/>
    </xf>
    <xf numFmtId="0" fontId="12" fillId="4" borderId="11" xfId="0" applyFont="1" applyFill="1" applyBorder="1" applyAlignment="1">
      <alignment horizontal="right" wrapText="1"/>
    </xf>
    <xf numFmtId="10" fontId="8" fillId="7" borderId="10" xfId="5" applyNumberFormat="1" applyFont="1" applyFill="1" applyBorder="1" applyAlignment="1"/>
    <xf numFmtId="9" fontId="8" fillId="7" borderId="10" xfId="5" applyFont="1" applyFill="1" applyBorder="1" applyAlignment="1"/>
    <xf numFmtId="10" fontId="8" fillId="7" borderId="11" xfId="5" applyNumberFormat="1" applyFont="1" applyFill="1" applyBorder="1" applyAlignment="1"/>
    <xf numFmtId="0" fontId="8" fillId="6" borderId="3" xfId="0" applyFont="1" applyFill="1" applyBorder="1"/>
    <xf numFmtId="3" fontId="8" fillId="6" borderId="4" xfId="0" applyNumberFormat="1" applyFont="1" applyFill="1" applyBorder="1"/>
    <xf numFmtId="9" fontId="8" fillId="6" borderId="4" xfId="5" applyFont="1" applyFill="1" applyBorder="1" applyAlignment="1"/>
    <xf numFmtId="0" fontId="7" fillId="10" borderId="8" xfId="0" applyFont="1" applyFill="1" applyBorder="1"/>
    <xf numFmtId="0" fontId="7" fillId="10" borderId="7" xfId="0" applyFont="1" applyFill="1" applyBorder="1"/>
    <xf numFmtId="0" fontId="7" fillId="10" borderId="6" xfId="0" applyFont="1" applyFill="1" applyBorder="1"/>
    <xf numFmtId="0" fontId="7" fillId="0" borderId="1" xfId="0" applyFont="1" applyBorder="1" applyAlignment="1">
      <alignment horizontal="left"/>
    </xf>
    <xf numFmtId="0" fontId="7" fillId="0" borderId="0" xfId="0" applyFont="1" applyAlignment="1">
      <alignment horizontal="left"/>
    </xf>
    <xf numFmtId="0" fontId="7" fillId="0" borderId="2" xfId="0" applyFont="1" applyBorder="1" applyAlignment="1">
      <alignment horizontal="left"/>
    </xf>
    <xf numFmtId="0" fontId="12" fillId="11" borderId="3" xfId="0" applyFont="1" applyFill="1" applyBorder="1"/>
    <xf numFmtId="0" fontId="12" fillId="11" borderId="4" xfId="0" applyFont="1" applyFill="1" applyBorder="1"/>
    <xf numFmtId="0" fontId="12" fillId="11" borderId="8" xfId="0" applyFont="1" applyFill="1" applyBorder="1"/>
    <xf numFmtId="0" fontId="12" fillId="11" borderId="7" xfId="0" applyFont="1" applyFill="1" applyBorder="1"/>
    <xf numFmtId="0" fontId="12" fillId="11" borderId="7" xfId="0" applyFont="1" applyFill="1" applyBorder="1" applyAlignment="1">
      <alignment horizontal="right"/>
    </xf>
    <xf numFmtId="0" fontId="12" fillId="11" borderId="6" xfId="0" applyFont="1" applyFill="1" applyBorder="1" applyAlignment="1">
      <alignment horizontal="right"/>
    </xf>
    <xf numFmtId="166" fontId="9" fillId="0" borderId="0" xfId="0" applyNumberFormat="1" applyFont="1"/>
    <xf numFmtId="166" fontId="9" fillId="0" borderId="2" xfId="0" applyNumberFormat="1" applyFont="1" applyBorder="1"/>
    <xf numFmtId="0" fontId="1" fillId="11" borderId="1" xfId="0" applyFont="1" applyFill="1" applyBorder="1"/>
    <xf numFmtId="0" fontId="1" fillId="11" borderId="0" xfId="0" applyFont="1" applyFill="1"/>
    <xf numFmtId="3" fontId="1" fillId="11" borderId="0" xfId="0" applyNumberFormat="1" applyFont="1" applyFill="1"/>
    <xf numFmtId="166" fontId="1" fillId="11" borderId="0" xfId="0" applyNumberFormat="1" applyFont="1" applyFill="1"/>
    <xf numFmtId="0" fontId="1" fillId="11" borderId="13" xfId="0" applyFont="1" applyFill="1" applyBorder="1"/>
    <xf numFmtId="166" fontId="1" fillId="11" borderId="2" xfId="0" applyNumberFormat="1" applyFont="1" applyFill="1" applyBorder="1"/>
    <xf numFmtId="0" fontId="8" fillId="10" borderId="9" xfId="0" applyFont="1" applyFill="1" applyBorder="1"/>
    <xf numFmtId="0" fontId="8" fillId="10" borderId="10" xfId="0" applyFont="1" applyFill="1" applyBorder="1"/>
    <xf numFmtId="3" fontId="8" fillId="10" borderId="10" xfId="0" applyNumberFormat="1" applyFont="1" applyFill="1" applyBorder="1"/>
    <xf numFmtId="166" fontId="8" fillId="10" borderId="10" xfId="0" applyNumberFormat="1" applyFont="1" applyFill="1" applyBorder="1"/>
    <xf numFmtId="0" fontId="8" fillId="10" borderId="15" xfId="0" applyFont="1" applyFill="1" applyBorder="1"/>
    <xf numFmtId="166" fontId="8" fillId="10" borderId="11" xfId="0" applyNumberFormat="1" applyFont="1" applyFill="1" applyBorder="1"/>
    <xf numFmtId="0" fontId="1" fillId="11" borderId="9" xfId="0" applyFont="1" applyFill="1" applyBorder="1"/>
    <xf numFmtId="0" fontId="1" fillId="11" borderId="10" xfId="0" applyFont="1" applyFill="1" applyBorder="1"/>
    <xf numFmtId="0" fontId="1" fillId="11" borderId="11" xfId="0" applyFont="1" applyFill="1" applyBorder="1"/>
    <xf numFmtId="0" fontId="7" fillId="10" borderId="3" xfId="0" applyFont="1" applyFill="1" applyBorder="1"/>
    <xf numFmtId="0" fontId="7" fillId="10" borderId="4" xfId="0" applyFont="1" applyFill="1" applyBorder="1"/>
    <xf numFmtId="0" fontId="7" fillId="10" borderId="5" xfId="0" applyFont="1" applyFill="1" applyBorder="1"/>
    <xf numFmtId="168" fontId="9" fillId="0" borderId="2" xfId="0" applyNumberFormat="1" applyFont="1" applyBorder="1"/>
    <xf numFmtId="3" fontId="1" fillId="11" borderId="1" xfId="0" applyNumberFormat="1" applyFont="1" applyFill="1" applyBorder="1"/>
    <xf numFmtId="168" fontId="1" fillId="11" borderId="0" xfId="0" applyNumberFormat="1" applyFont="1" applyFill="1"/>
    <xf numFmtId="3" fontId="1" fillId="11" borderId="13" xfId="0" applyNumberFormat="1" applyFont="1" applyFill="1" applyBorder="1"/>
    <xf numFmtId="168" fontId="1" fillId="11" borderId="2" xfId="0" applyNumberFormat="1" applyFont="1" applyFill="1" applyBorder="1"/>
    <xf numFmtId="3" fontId="1" fillId="11" borderId="8" xfId="0" applyNumberFormat="1" applyFont="1" applyFill="1" applyBorder="1"/>
    <xf numFmtId="3" fontId="1" fillId="11" borderId="7" xfId="0" applyNumberFormat="1" applyFont="1" applyFill="1" applyBorder="1"/>
    <xf numFmtId="168" fontId="1" fillId="11" borderId="7" xfId="0" applyNumberFormat="1" applyFont="1" applyFill="1" applyBorder="1"/>
    <xf numFmtId="3" fontId="1" fillId="11" borderId="12" xfId="0" applyNumberFormat="1" applyFont="1" applyFill="1" applyBorder="1"/>
    <xf numFmtId="168" fontId="1" fillId="11" borderId="6" xfId="0" applyNumberFormat="1" applyFont="1" applyFill="1" applyBorder="1"/>
    <xf numFmtId="0" fontId="8" fillId="10" borderId="8" xfId="0" applyFont="1" applyFill="1" applyBorder="1"/>
    <xf numFmtId="0" fontId="8" fillId="10" borderId="7" xfId="0" applyFont="1" applyFill="1" applyBorder="1"/>
    <xf numFmtId="3" fontId="8" fillId="10" borderId="7" xfId="0" applyNumberFormat="1" applyFont="1" applyFill="1" applyBorder="1"/>
    <xf numFmtId="168" fontId="8" fillId="10" borderId="7" xfId="0" applyNumberFormat="1" applyFont="1" applyFill="1" applyBorder="1"/>
    <xf numFmtId="168" fontId="8" fillId="10" borderId="6" xfId="0" applyNumberFormat="1" applyFont="1" applyFill="1" applyBorder="1"/>
    <xf numFmtId="165" fontId="1" fillId="11" borderId="0" xfId="0" applyNumberFormat="1" applyFont="1" applyFill="1"/>
    <xf numFmtId="3" fontId="1" fillId="11" borderId="2" xfId="0" applyNumberFormat="1" applyFont="1" applyFill="1" applyBorder="1"/>
    <xf numFmtId="165" fontId="1" fillId="11" borderId="7" xfId="0" applyNumberFormat="1" applyFont="1" applyFill="1" applyBorder="1"/>
    <xf numFmtId="3" fontId="1" fillId="11" borderId="6" xfId="0" applyNumberFormat="1" applyFont="1" applyFill="1" applyBorder="1"/>
    <xf numFmtId="0" fontId="12" fillId="11" borderId="7" xfId="0" applyFont="1" applyFill="1" applyBorder="1" applyAlignment="1">
      <alignment horizontal="right" wrapText="1"/>
    </xf>
    <xf numFmtId="0" fontId="12" fillId="11" borderId="6" xfId="0" applyFont="1" applyFill="1" applyBorder="1" applyAlignment="1">
      <alignment horizontal="right" wrapText="1"/>
    </xf>
    <xf numFmtId="0" fontId="1" fillId="11" borderId="2" xfId="0" applyFont="1" applyFill="1" applyBorder="1"/>
    <xf numFmtId="0" fontId="1" fillId="11" borderId="8" xfId="0" applyFont="1" applyFill="1" applyBorder="1"/>
    <xf numFmtId="0" fontId="1" fillId="11" borderId="7" xfId="0" applyFont="1" applyFill="1" applyBorder="1"/>
    <xf numFmtId="0" fontId="1" fillId="11" borderId="6" xfId="0" applyFont="1" applyFill="1" applyBorder="1"/>
    <xf numFmtId="0" fontId="12" fillId="11" borderId="1" xfId="0" applyFont="1" applyFill="1" applyBorder="1"/>
    <xf numFmtId="0" fontId="12" fillId="11" borderId="0" xfId="0" applyFont="1" applyFill="1"/>
    <xf numFmtId="166" fontId="12" fillId="11" borderId="2" xfId="0" applyNumberFormat="1" applyFont="1" applyFill="1" applyBorder="1"/>
    <xf numFmtId="164" fontId="1" fillId="11" borderId="2" xfId="0" applyNumberFormat="1" applyFont="1" applyFill="1" applyBorder="1"/>
    <xf numFmtId="164" fontId="1" fillId="11" borderId="6" xfId="0" applyNumberFormat="1" applyFont="1" applyFill="1" applyBorder="1"/>
    <xf numFmtId="165" fontId="1" fillId="11" borderId="2" xfId="0" applyNumberFormat="1" applyFont="1" applyFill="1" applyBorder="1"/>
    <xf numFmtId="165" fontId="1" fillId="11" borderId="6" xfId="0" applyNumberFormat="1" applyFont="1" applyFill="1" applyBorder="1"/>
    <xf numFmtId="0" fontId="7" fillId="12" borderId="9" xfId="0" applyFont="1" applyFill="1" applyBorder="1"/>
    <xf numFmtId="0" fontId="7" fillId="12" borderId="10" xfId="0" applyFont="1" applyFill="1" applyBorder="1"/>
    <xf numFmtId="0" fontId="7" fillId="12" borderId="11" xfId="0" applyFont="1" applyFill="1" applyBorder="1"/>
    <xf numFmtId="0" fontId="7" fillId="0" borderId="3" xfId="0" applyFont="1" applyBorder="1"/>
    <xf numFmtId="0" fontId="7" fillId="0" borderId="4" xfId="0" applyFont="1" applyBorder="1"/>
    <xf numFmtId="0" fontId="7" fillId="0" borderId="5" xfId="0" applyFont="1" applyBorder="1"/>
    <xf numFmtId="0" fontId="16" fillId="13" borderId="3" xfId="0" applyFont="1" applyFill="1" applyBorder="1"/>
    <xf numFmtId="0" fontId="16" fillId="13" borderId="4" xfId="0" applyFont="1" applyFill="1" applyBorder="1"/>
    <xf numFmtId="0" fontId="16" fillId="13" borderId="8" xfId="0" applyFont="1" applyFill="1" applyBorder="1"/>
    <xf numFmtId="0" fontId="16" fillId="13" borderId="7" xfId="0" applyFont="1" applyFill="1" applyBorder="1"/>
    <xf numFmtId="0" fontId="16" fillId="13" borderId="7" xfId="0" applyFont="1" applyFill="1" applyBorder="1" applyAlignment="1">
      <alignment horizontal="right"/>
    </xf>
    <xf numFmtId="0" fontId="16" fillId="13" borderId="6" xfId="0" applyFont="1" applyFill="1" applyBorder="1" applyAlignment="1">
      <alignment horizontal="right"/>
    </xf>
    <xf numFmtId="166" fontId="9" fillId="0" borderId="2" xfId="0" applyNumberFormat="1" applyFont="1" applyBorder="1" applyAlignment="1">
      <alignment horizontal="right"/>
    </xf>
    <xf numFmtId="0" fontId="9" fillId="13" borderId="1" xfId="0" applyFont="1" applyFill="1" applyBorder="1"/>
    <xf numFmtId="0" fontId="9" fillId="13" borderId="0" xfId="0" applyFont="1" applyFill="1"/>
    <xf numFmtId="3" fontId="9" fillId="13" borderId="0" xfId="0" applyNumberFormat="1" applyFont="1" applyFill="1" applyAlignment="1">
      <alignment horizontal="right"/>
    </xf>
    <xf numFmtId="0" fontId="9" fillId="13" borderId="0" xfId="0" applyFont="1" applyFill="1" applyAlignment="1">
      <alignment horizontal="right"/>
    </xf>
    <xf numFmtId="0" fontId="9" fillId="13" borderId="13" xfId="0" applyFont="1" applyFill="1" applyBorder="1" applyAlignment="1">
      <alignment horizontal="right"/>
    </xf>
    <xf numFmtId="166" fontId="9" fillId="13" borderId="2" xfId="0" applyNumberFormat="1" applyFont="1" applyFill="1" applyBorder="1" applyAlignment="1">
      <alignment horizontal="right"/>
    </xf>
    <xf numFmtId="0" fontId="9" fillId="0" borderId="13" xfId="0" applyFont="1" applyBorder="1" applyAlignment="1">
      <alignment horizontal="right"/>
    </xf>
    <xf numFmtId="0" fontId="8" fillId="12" borderId="9" xfId="0" applyFont="1" applyFill="1" applyBorder="1"/>
    <xf numFmtId="0" fontId="8" fillId="12" borderId="10" xfId="0" applyFont="1" applyFill="1" applyBorder="1"/>
    <xf numFmtId="3" fontId="8" fillId="12" borderId="10" xfId="0" applyNumberFormat="1" applyFont="1" applyFill="1" applyBorder="1"/>
    <xf numFmtId="0" fontId="8" fillId="12" borderId="15" xfId="0" applyFont="1" applyFill="1" applyBorder="1"/>
    <xf numFmtId="166" fontId="8" fillId="12" borderId="11" xfId="0" applyNumberFormat="1" applyFont="1" applyFill="1" applyBorder="1"/>
    <xf numFmtId="0" fontId="9" fillId="13" borderId="8" xfId="0" applyFont="1" applyFill="1" applyBorder="1"/>
    <xf numFmtId="0" fontId="9" fillId="13" borderId="7" xfId="0" applyFont="1" applyFill="1" applyBorder="1"/>
    <xf numFmtId="3" fontId="9" fillId="13" borderId="7" xfId="0" applyNumberFormat="1" applyFont="1" applyFill="1" applyBorder="1"/>
    <xf numFmtId="164" fontId="9" fillId="13" borderId="6" xfId="0" applyNumberFormat="1" applyFont="1" applyFill="1" applyBorder="1"/>
    <xf numFmtId="165" fontId="7" fillId="12" borderId="11" xfId="0" applyNumberFormat="1" applyFont="1" applyFill="1" applyBorder="1"/>
    <xf numFmtId="165" fontId="7" fillId="0" borderId="5" xfId="0" applyNumberFormat="1" applyFont="1" applyBorder="1"/>
    <xf numFmtId="165" fontId="16" fillId="13" borderId="6" xfId="0" applyNumberFormat="1" applyFont="1" applyFill="1" applyBorder="1" applyAlignment="1">
      <alignment horizontal="right"/>
    </xf>
    <xf numFmtId="3" fontId="9" fillId="13" borderId="13" xfId="0" applyNumberFormat="1" applyFont="1" applyFill="1" applyBorder="1" applyAlignment="1">
      <alignment horizontal="right"/>
    </xf>
    <xf numFmtId="0" fontId="9" fillId="13" borderId="19" xfId="0" applyFont="1" applyFill="1" applyBorder="1"/>
    <xf numFmtId="0" fontId="9" fillId="13" borderId="16" xfId="0" applyFont="1" applyFill="1" applyBorder="1"/>
    <xf numFmtId="3" fontId="9" fillId="13" borderId="16" xfId="0" applyNumberFormat="1" applyFont="1" applyFill="1" applyBorder="1" applyAlignment="1">
      <alignment horizontal="right"/>
    </xf>
    <xf numFmtId="3" fontId="9" fillId="13" borderId="18" xfId="0" applyNumberFormat="1" applyFont="1" applyFill="1" applyBorder="1" applyAlignment="1">
      <alignment horizontal="right"/>
    </xf>
    <xf numFmtId="0" fontId="9" fillId="13" borderId="16" xfId="0" applyFont="1" applyFill="1" applyBorder="1" applyAlignment="1">
      <alignment horizontal="right"/>
    </xf>
    <xf numFmtId="166" fontId="9" fillId="13" borderId="17" xfId="0" applyNumberFormat="1" applyFont="1" applyFill="1" applyBorder="1" applyAlignment="1">
      <alignment horizontal="right"/>
    </xf>
    <xf numFmtId="3" fontId="9" fillId="0" borderId="34" xfId="0" applyNumberFormat="1" applyFont="1" applyBorder="1"/>
    <xf numFmtId="3" fontId="9" fillId="0" borderId="32" xfId="0" applyNumberFormat="1" applyFont="1" applyBorder="1"/>
    <xf numFmtId="3" fontId="9" fillId="0" borderId="32" xfId="0" applyNumberFormat="1" applyFont="1" applyBorder="1" applyAlignment="1">
      <alignment horizontal="right"/>
    </xf>
    <xf numFmtId="3" fontId="9" fillId="0" borderId="33" xfId="0" applyNumberFormat="1" applyFont="1" applyBorder="1" applyAlignment="1">
      <alignment horizontal="right"/>
    </xf>
    <xf numFmtId="0" fontId="16" fillId="13" borderId="4" xfId="0" applyFont="1" applyFill="1" applyBorder="1" applyAlignment="1">
      <alignment horizontal="center"/>
    </xf>
    <xf numFmtId="0" fontId="16" fillId="13" borderId="5" xfId="0" applyFont="1" applyFill="1" applyBorder="1" applyAlignment="1">
      <alignment horizontal="center"/>
    </xf>
    <xf numFmtId="0" fontId="8" fillId="12" borderId="3" xfId="0" applyFont="1" applyFill="1" applyBorder="1"/>
    <xf numFmtId="0" fontId="8" fillId="12" borderId="4" xfId="0" applyFont="1" applyFill="1" applyBorder="1"/>
    <xf numFmtId="3" fontId="8" fillId="12" borderId="4" xfId="0" applyNumberFormat="1" applyFont="1" applyFill="1" applyBorder="1"/>
    <xf numFmtId="166" fontId="8" fillId="12" borderId="5" xfId="0" applyNumberFormat="1" applyFont="1" applyFill="1" applyBorder="1"/>
    <xf numFmtId="0" fontId="8" fillId="12" borderId="1" xfId="0" applyFont="1" applyFill="1" applyBorder="1"/>
    <xf numFmtId="0" fontId="8" fillId="12" borderId="0" xfId="0" applyFont="1" applyFill="1"/>
    <xf numFmtId="3" fontId="8" fillId="12" borderId="0" xfId="0" applyNumberFormat="1" applyFont="1" applyFill="1"/>
    <xf numFmtId="166" fontId="8" fillId="12" borderId="2" xfId="0" applyNumberFormat="1" applyFont="1" applyFill="1" applyBorder="1"/>
    <xf numFmtId="0" fontId="8" fillId="12" borderId="8" xfId="0" applyFont="1" applyFill="1" applyBorder="1"/>
    <xf numFmtId="0" fontId="8" fillId="12" borderId="7" xfId="0" applyFont="1" applyFill="1" applyBorder="1"/>
    <xf numFmtId="3" fontId="8" fillId="12" borderId="7" xfId="0" applyNumberFormat="1" applyFont="1" applyFill="1" applyBorder="1"/>
    <xf numFmtId="166" fontId="8" fillId="12" borderId="6" xfId="0" applyNumberFormat="1" applyFont="1" applyFill="1" applyBorder="1"/>
    <xf numFmtId="166" fontId="9" fillId="13" borderId="2" xfId="0" applyNumberFormat="1" applyFont="1" applyFill="1" applyBorder="1"/>
    <xf numFmtId="3" fontId="8" fillId="12" borderId="10" xfId="0" applyNumberFormat="1" applyFont="1" applyFill="1" applyBorder="1" applyAlignment="1">
      <alignment horizontal="right"/>
    </xf>
    <xf numFmtId="165" fontId="9" fillId="13" borderId="2" xfId="0" applyNumberFormat="1" applyFont="1" applyFill="1" applyBorder="1"/>
    <xf numFmtId="165" fontId="9" fillId="13" borderId="6" xfId="0" applyNumberFormat="1" applyFont="1" applyFill="1" applyBorder="1"/>
    <xf numFmtId="0" fontId="7" fillId="14" borderId="3" xfId="0" applyFont="1" applyFill="1" applyBorder="1"/>
    <xf numFmtId="0" fontId="7" fillId="14" borderId="4" xfId="0" applyFont="1" applyFill="1" applyBorder="1"/>
    <xf numFmtId="0" fontId="7" fillId="14" borderId="5" xfId="0" applyFont="1" applyFill="1" applyBorder="1"/>
    <xf numFmtId="0" fontId="7" fillId="14" borderId="8" xfId="0" applyFont="1" applyFill="1" applyBorder="1"/>
    <xf numFmtId="0" fontId="7" fillId="14" borderId="7" xfId="0" applyFont="1" applyFill="1" applyBorder="1"/>
    <xf numFmtId="0" fontId="7" fillId="14" borderId="6" xfId="0" applyFont="1" applyFill="1" applyBorder="1"/>
    <xf numFmtId="0" fontId="16" fillId="15" borderId="9" xfId="0" applyFont="1" applyFill="1" applyBorder="1"/>
    <xf numFmtId="0" fontId="16" fillId="15" borderId="10" xfId="0" applyFont="1" applyFill="1" applyBorder="1"/>
    <xf numFmtId="0" fontId="16" fillId="15" borderId="10" xfId="0" applyFont="1" applyFill="1" applyBorder="1" applyAlignment="1">
      <alignment horizontal="center" wrapText="1"/>
    </xf>
    <xf numFmtId="0" fontId="16" fillId="15" borderId="11" xfId="0" applyFont="1" applyFill="1" applyBorder="1" applyAlignment="1">
      <alignment horizontal="center" wrapText="1"/>
    </xf>
    <xf numFmtId="167" fontId="9" fillId="0" borderId="5" xfId="9" applyNumberFormat="1" applyFont="1" applyFill="1" applyBorder="1"/>
    <xf numFmtId="3" fontId="9" fillId="15" borderId="1" xfId="0" applyNumberFormat="1" applyFont="1" applyFill="1" applyBorder="1"/>
    <xf numFmtId="3" fontId="9" fillId="15" borderId="0" xfId="0" applyNumberFormat="1" applyFont="1" applyFill="1"/>
    <xf numFmtId="167" fontId="9" fillId="15" borderId="0" xfId="9" applyNumberFormat="1" applyFont="1" applyFill="1" applyBorder="1"/>
    <xf numFmtId="167" fontId="9" fillId="15" borderId="2" xfId="9" applyNumberFormat="1" applyFont="1" applyFill="1" applyBorder="1"/>
    <xf numFmtId="0" fontId="8" fillId="14" borderId="9" xfId="0" applyFont="1" applyFill="1" applyBorder="1"/>
    <xf numFmtId="0" fontId="8" fillId="14" borderId="10" xfId="0" applyFont="1" applyFill="1" applyBorder="1"/>
    <xf numFmtId="3" fontId="8" fillId="14" borderId="10" xfId="0" applyNumberFormat="1" applyFont="1" applyFill="1" applyBorder="1"/>
    <xf numFmtId="167" fontId="8" fillId="14" borderId="10" xfId="9" applyNumberFormat="1" applyFont="1" applyFill="1" applyBorder="1"/>
    <xf numFmtId="167" fontId="8" fillId="14" borderId="11" xfId="9" applyNumberFormat="1" applyFont="1" applyFill="1" applyBorder="1"/>
    <xf numFmtId="0" fontId="6" fillId="0" borderId="0" xfId="2" applyFill="1" applyAlignment="1" applyProtection="1"/>
    <xf numFmtId="0" fontId="6" fillId="0" borderId="0" xfId="2" applyFill="1" applyAlignment="1" applyProtection="1">
      <alignment horizontal="left"/>
    </xf>
    <xf numFmtId="0" fontId="18" fillId="0" borderId="0" xfId="1" applyFont="1" applyAlignment="1"/>
    <xf numFmtId="0" fontId="5" fillId="0" borderId="0" xfId="1" applyFont="1" applyAlignment="1"/>
    <xf numFmtId="0" fontId="2" fillId="0" borderId="0" xfId="1" applyFont="1" applyAlignment="1"/>
    <xf numFmtId="0" fontId="3" fillId="0" borderId="0" xfId="1" applyFont="1" applyAlignment="1"/>
    <xf numFmtId="0" fontId="4" fillId="0" borderId="0" xfId="1" applyFont="1" applyAlignment="1"/>
    <xf numFmtId="0" fontId="20" fillId="9" borderId="24" xfId="2" applyFont="1" applyFill="1" applyBorder="1" applyAlignment="1" applyProtection="1">
      <alignment horizontal="center" vertical="center" wrapText="1"/>
    </xf>
    <xf numFmtId="0" fontId="22" fillId="9" borderId="25" xfId="2" applyFont="1" applyFill="1" applyBorder="1" applyAlignment="1" applyProtection="1">
      <alignment horizontal="center" vertical="center" wrapText="1"/>
    </xf>
    <xf numFmtId="0" fontId="22" fillId="9" borderId="26" xfId="2" applyFont="1" applyFill="1" applyBorder="1" applyAlignment="1" applyProtection="1">
      <alignment horizontal="center" vertical="center" wrapText="1"/>
    </xf>
    <xf numFmtId="0" fontId="22" fillId="9" borderId="27" xfId="2" applyFont="1" applyFill="1" applyBorder="1" applyAlignment="1" applyProtection="1">
      <alignment horizontal="center" vertical="center" wrapText="1"/>
    </xf>
    <xf numFmtId="0" fontId="22" fillId="9" borderId="0" xfId="2" applyFont="1" applyFill="1" applyBorder="1" applyAlignment="1" applyProtection="1">
      <alignment horizontal="center" vertical="center" wrapText="1"/>
    </xf>
    <xf numFmtId="0" fontId="22" fillId="9" borderId="28" xfId="2" applyFont="1" applyFill="1" applyBorder="1" applyAlignment="1" applyProtection="1">
      <alignment horizontal="center" vertical="center" wrapText="1"/>
    </xf>
    <xf numFmtId="0" fontId="22" fillId="9" borderId="29" xfId="2" applyFont="1" applyFill="1" applyBorder="1" applyAlignment="1" applyProtection="1">
      <alignment horizontal="center" vertical="center" wrapText="1"/>
    </xf>
    <xf numFmtId="0" fontId="22" fillId="9" borderId="30" xfId="2" applyFont="1" applyFill="1" applyBorder="1" applyAlignment="1" applyProtection="1">
      <alignment horizontal="center" vertical="center" wrapText="1"/>
    </xf>
    <xf numFmtId="0" fontId="22" fillId="9" borderId="31" xfId="2" applyFont="1" applyFill="1" applyBorder="1" applyAlignment="1" applyProtection="1">
      <alignment horizontal="center" vertical="center" wrapText="1"/>
    </xf>
    <xf numFmtId="0" fontId="11" fillId="2" borderId="8" xfId="0" applyFont="1" applyFill="1" applyBorder="1"/>
    <xf numFmtId="0" fontId="11" fillId="2" borderId="7" xfId="0" applyFont="1" applyFill="1" applyBorder="1"/>
    <xf numFmtId="0" fontId="11" fillId="2" borderId="6" xfId="0" applyFont="1" applyFill="1" applyBorder="1"/>
    <xf numFmtId="0" fontId="11" fillId="2" borderId="1" xfId="0" applyFont="1" applyFill="1" applyBorder="1" applyAlignment="1">
      <alignment horizontal="left"/>
    </xf>
    <xf numFmtId="0" fontId="11" fillId="2" borderId="0" xfId="0" applyFont="1" applyFill="1" applyAlignment="1">
      <alignment horizontal="left"/>
    </xf>
    <xf numFmtId="0" fontId="11" fillId="2" borderId="2" xfId="0" applyFont="1" applyFill="1" applyBorder="1" applyAlignment="1">
      <alignment horizontal="left"/>
    </xf>
    <xf numFmtId="0" fontId="7" fillId="7" borderId="3" xfId="0" applyFont="1" applyFill="1" applyBorder="1" applyAlignment="1">
      <alignment horizontal="left" wrapText="1"/>
    </xf>
    <xf numFmtId="0" fontId="0" fillId="8" borderId="4" xfId="0" applyFill="1" applyBorder="1"/>
    <xf numFmtId="0" fontId="0" fillId="8" borderId="5" xfId="0" applyFill="1" applyBorder="1"/>
    <xf numFmtId="0" fontId="7" fillId="7" borderId="1" xfId="0" applyFont="1" applyFill="1" applyBorder="1" applyAlignment="1">
      <alignment horizontal="left" wrapText="1"/>
    </xf>
    <xf numFmtId="0" fontId="0" fillId="8" borderId="0" xfId="0" applyFill="1"/>
    <xf numFmtId="0" fontId="0" fillId="8" borderId="2" xfId="0" applyFill="1" applyBorder="1"/>
    <xf numFmtId="0" fontId="11" fillId="2" borderId="3" xfId="0" applyFont="1" applyFill="1" applyBorder="1" applyAlignment="1">
      <alignment horizontal="left"/>
    </xf>
    <xf numFmtId="0" fontId="11" fillId="2" borderId="4" xfId="0" applyFont="1" applyFill="1" applyBorder="1" applyAlignment="1">
      <alignment horizontal="left"/>
    </xf>
    <xf numFmtId="0" fontId="11" fillId="2" borderId="5" xfId="0" applyFont="1" applyFill="1" applyBorder="1" applyAlignment="1">
      <alignment horizontal="left"/>
    </xf>
    <xf numFmtId="3" fontId="14" fillId="3" borderId="8" xfId="0" applyNumberFormat="1" applyFont="1" applyFill="1" applyBorder="1" applyAlignment="1">
      <alignment vertical="top" wrapText="1"/>
    </xf>
    <xf numFmtId="3" fontId="14" fillId="3" borderId="7" xfId="0" applyNumberFormat="1" applyFont="1" applyFill="1" applyBorder="1" applyAlignment="1">
      <alignment vertical="top" wrapText="1"/>
    </xf>
    <xf numFmtId="3" fontId="14" fillId="3" borderId="6" xfId="0" applyNumberFormat="1" applyFont="1" applyFill="1" applyBorder="1" applyAlignment="1">
      <alignment vertical="top" wrapText="1"/>
    </xf>
    <xf numFmtId="3" fontId="14" fillId="3" borderId="3" xfId="0" applyNumberFormat="1" applyFont="1" applyFill="1" applyBorder="1" applyAlignment="1">
      <alignment vertical="top" wrapText="1"/>
    </xf>
    <xf numFmtId="3" fontId="14" fillId="3" borderId="4" xfId="0" applyNumberFormat="1" applyFont="1" applyFill="1" applyBorder="1" applyAlignment="1">
      <alignment vertical="top" wrapText="1"/>
    </xf>
    <xf numFmtId="3" fontId="14" fillId="3" borderId="5" xfId="0" applyNumberFormat="1" applyFont="1" applyFill="1" applyBorder="1" applyAlignment="1">
      <alignment vertical="top" wrapText="1"/>
    </xf>
    <xf numFmtId="0" fontId="7" fillId="7" borderId="8" xfId="0" applyFont="1" applyFill="1" applyBorder="1" applyAlignment="1">
      <alignment horizontal="left" wrapText="1"/>
    </xf>
    <xf numFmtId="0" fontId="0" fillId="8" borderId="7" xfId="0" applyFill="1" applyBorder="1"/>
    <xf numFmtId="0" fontId="0" fillId="8" borderId="6" xfId="0" applyFill="1" applyBorder="1"/>
    <xf numFmtId="0" fontId="16" fillId="2" borderId="4" xfId="0" applyFont="1" applyFill="1" applyBorder="1" applyAlignment="1">
      <alignment horizontal="center"/>
    </xf>
    <xf numFmtId="0" fontId="16" fillId="2" borderId="4" xfId="0" applyFont="1" applyFill="1" applyBorder="1" applyAlignment="1">
      <alignment horizontal="right"/>
    </xf>
    <xf numFmtId="0" fontId="16" fillId="2" borderId="5" xfId="0" applyFont="1" applyFill="1" applyBorder="1" applyAlignment="1">
      <alignment horizontal="center"/>
    </xf>
    <xf numFmtId="0" fontId="7" fillId="7" borderId="3" xfId="4" applyFont="1" applyFill="1" applyBorder="1"/>
    <xf numFmtId="0" fontId="7" fillId="7" borderId="4" xfId="4" applyFont="1" applyFill="1" applyBorder="1"/>
    <xf numFmtId="0" fontId="7" fillId="7" borderId="5" xfId="4" applyFont="1" applyFill="1" applyBorder="1"/>
    <xf numFmtId="0" fontId="7" fillId="7" borderId="8" xfId="4" applyFont="1" applyFill="1" applyBorder="1" applyAlignment="1">
      <alignment horizontal="left"/>
    </xf>
    <xf numFmtId="0" fontId="7" fillId="7" borderId="7" xfId="4" applyFont="1" applyFill="1" applyBorder="1" applyAlignment="1">
      <alignment horizontal="left"/>
    </xf>
    <xf numFmtId="0" fontId="7" fillId="7" borderId="6" xfId="4" applyFont="1" applyFill="1" applyBorder="1" applyAlignment="1">
      <alignment horizontal="left"/>
    </xf>
    <xf numFmtId="0" fontId="11" fillId="3" borderId="3" xfId="4" applyFont="1" applyFill="1" applyBorder="1" applyAlignment="1">
      <alignment horizontal="left"/>
    </xf>
    <xf numFmtId="0" fontId="11" fillId="3" borderId="4" xfId="4" applyFont="1" applyFill="1" applyBorder="1" applyAlignment="1">
      <alignment horizontal="left"/>
    </xf>
    <xf numFmtId="0" fontId="11" fillId="3" borderId="5" xfId="4" applyFont="1" applyFill="1" applyBorder="1" applyAlignment="1">
      <alignment horizontal="left"/>
    </xf>
    <xf numFmtId="0" fontId="11" fillId="3" borderId="8" xfId="4" applyFont="1" applyFill="1" applyBorder="1" applyAlignment="1">
      <alignment horizontal="left"/>
    </xf>
    <xf numFmtId="0" fontId="11" fillId="3" borderId="7" xfId="4" applyFont="1" applyFill="1" applyBorder="1" applyAlignment="1">
      <alignment horizontal="left"/>
    </xf>
    <xf numFmtId="0" fontId="11" fillId="3" borderId="6" xfId="4" applyFont="1" applyFill="1" applyBorder="1" applyAlignment="1">
      <alignment horizontal="left"/>
    </xf>
    <xf numFmtId="0" fontId="7" fillId="7" borderId="3" xfId="0" applyFont="1" applyFill="1" applyBorder="1" applyAlignment="1">
      <alignment horizontal="left"/>
    </xf>
    <xf numFmtId="0" fontId="7" fillId="7" borderId="4" xfId="0" applyFont="1" applyFill="1" applyBorder="1" applyAlignment="1">
      <alignment horizontal="left"/>
    </xf>
    <xf numFmtId="0" fontId="7" fillId="7" borderId="5" xfId="0" applyFont="1" applyFill="1" applyBorder="1" applyAlignment="1">
      <alignment horizontal="left"/>
    </xf>
    <xf numFmtId="0" fontId="7" fillId="7" borderId="8" xfId="0" applyFont="1" applyFill="1" applyBorder="1" applyAlignment="1">
      <alignment horizontal="left"/>
    </xf>
    <xf numFmtId="0" fontId="7" fillId="7" borderId="7" xfId="0" applyFont="1" applyFill="1" applyBorder="1" applyAlignment="1">
      <alignment horizontal="left"/>
    </xf>
    <xf numFmtId="0" fontId="7" fillId="7" borderId="6" xfId="0" applyFont="1" applyFill="1" applyBorder="1" applyAlignment="1">
      <alignment horizontal="left"/>
    </xf>
    <xf numFmtId="3" fontId="11" fillId="2" borderId="9" xfId="0" applyNumberFormat="1" applyFont="1" applyFill="1" applyBorder="1" applyAlignment="1">
      <alignment wrapText="1"/>
    </xf>
    <xf numFmtId="3" fontId="11" fillId="2" borderId="10" xfId="0" applyNumberFormat="1" applyFont="1" applyFill="1" applyBorder="1" applyAlignment="1">
      <alignment wrapText="1"/>
    </xf>
    <xf numFmtId="3" fontId="11" fillId="2" borderId="11" xfId="0" applyNumberFormat="1" applyFont="1" applyFill="1" applyBorder="1" applyAlignment="1">
      <alignment wrapText="1"/>
    </xf>
    <xf numFmtId="0" fontId="12" fillId="4" borderId="0" xfId="0" applyFont="1" applyFill="1" applyAlignment="1">
      <alignment horizontal="center"/>
    </xf>
    <xf numFmtId="0" fontId="7" fillId="7" borderId="3" xfId="0" applyFont="1" applyFill="1" applyBorder="1"/>
    <xf numFmtId="0" fontId="7" fillId="7" borderId="4" xfId="0" applyFont="1" applyFill="1" applyBorder="1"/>
    <xf numFmtId="0" fontId="7" fillId="7" borderId="5" xfId="0" applyFont="1" applyFill="1" applyBorder="1"/>
    <xf numFmtId="0" fontId="7" fillId="7" borderId="8" xfId="0" applyFont="1" applyFill="1" applyBorder="1"/>
    <xf numFmtId="0" fontId="7" fillId="7" borderId="7" xfId="0" applyFont="1" applyFill="1" applyBorder="1"/>
    <xf numFmtId="0" fontId="7" fillId="7" borderId="6" xfId="0" applyFont="1" applyFill="1" applyBorder="1"/>
    <xf numFmtId="0" fontId="12" fillId="4" borderId="2" xfId="0" applyFont="1" applyFill="1" applyBorder="1" applyAlignment="1">
      <alignment horizontal="center"/>
    </xf>
    <xf numFmtId="0" fontId="12" fillId="4" borderId="4" xfId="0" applyFont="1" applyFill="1" applyBorder="1" applyAlignment="1">
      <alignment horizontal="center"/>
    </xf>
    <xf numFmtId="0" fontId="12" fillId="4" borderId="5" xfId="0" applyFont="1" applyFill="1" applyBorder="1" applyAlignment="1">
      <alignment horizontal="center"/>
    </xf>
    <xf numFmtId="3" fontId="11" fillId="3" borderId="1" xfId="0" applyNumberFormat="1" applyFont="1" applyFill="1" applyBorder="1"/>
    <xf numFmtId="3" fontId="11" fillId="3" borderId="0" xfId="0" applyNumberFormat="1" applyFont="1" applyFill="1"/>
    <xf numFmtId="3" fontId="11" fillId="3" borderId="2" xfId="0" applyNumberFormat="1" applyFont="1" applyFill="1" applyBorder="1"/>
    <xf numFmtId="3" fontId="11" fillId="3" borderId="1" xfId="0" quotePrefix="1" applyNumberFormat="1" applyFont="1" applyFill="1" applyBorder="1"/>
    <xf numFmtId="3" fontId="11" fillId="3" borderId="1" xfId="0" quotePrefix="1" applyNumberFormat="1" applyFont="1" applyFill="1" applyBorder="1" applyAlignment="1">
      <alignment horizontal="left" wrapText="1"/>
    </xf>
    <xf numFmtId="3" fontId="11" fillId="3" borderId="0" xfId="0" quotePrefix="1" applyNumberFormat="1" applyFont="1" applyFill="1" applyAlignment="1">
      <alignment horizontal="left" wrapText="1"/>
    </xf>
    <xf numFmtId="3" fontId="11" fillId="3" borderId="2" xfId="0" quotePrefix="1" applyNumberFormat="1" applyFont="1" applyFill="1" applyBorder="1" applyAlignment="1">
      <alignment horizontal="left" wrapText="1"/>
    </xf>
    <xf numFmtId="3" fontId="11" fillId="3" borderId="8" xfId="0" quotePrefix="1" applyNumberFormat="1" applyFont="1" applyFill="1" applyBorder="1" applyAlignment="1">
      <alignment horizontal="left" wrapText="1"/>
    </xf>
    <xf numFmtId="3" fontId="11" fillId="3" borderId="7" xfId="0" quotePrefix="1" applyNumberFormat="1" applyFont="1" applyFill="1" applyBorder="1" applyAlignment="1">
      <alignment horizontal="left" wrapText="1"/>
    </xf>
    <xf numFmtId="3" fontId="11" fillId="3" borderId="6" xfId="0" quotePrefix="1" applyNumberFormat="1" applyFont="1" applyFill="1" applyBorder="1" applyAlignment="1">
      <alignment horizontal="left" wrapText="1"/>
    </xf>
    <xf numFmtId="3" fontId="11" fillId="2" borderId="8" xfId="0" applyNumberFormat="1" applyFont="1" applyFill="1" applyBorder="1" applyAlignment="1">
      <alignment horizontal="left"/>
    </xf>
    <xf numFmtId="3" fontId="11" fillId="2" borderId="7" xfId="0" applyNumberFormat="1" applyFont="1" applyFill="1" applyBorder="1" applyAlignment="1">
      <alignment horizontal="left"/>
    </xf>
    <xf numFmtId="3" fontId="11" fillId="2" borderId="6" xfId="0" applyNumberFormat="1" applyFont="1" applyFill="1" applyBorder="1" applyAlignment="1">
      <alignment horizontal="left"/>
    </xf>
    <xf numFmtId="3" fontId="11" fillId="2" borderId="1" xfId="0" applyNumberFormat="1" applyFont="1" applyFill="1" applyBorder="1" applyAlignment="1">
      <alignment horizontal="left"/>
    </xf>
    <xf numFmtId="3" fontId="11" fillId="2" borderId="0" xfId="0" applyNumberFormat="1" applyFont="1" applyFill="1" applyAlignment="1">
      <alignment horizontal="left"/>
    </xf>
    <xf numFmtId="3" fontId="11" fillId="2" borderId="2" xfId="0" applyNumberFormat="1" applyFont="1" applyFill="1" applyBorder="1" applyAlignment="1">
      <alignment horizontal="left"/>
    </xf>
    <xf numFmtId="0" fontId="12" fillId="4" borderId="4" xfId="0" applyFont="1" applyFill="1" applyBorder="1" applyAlignment="1">
      <alignment horizontal="center" wrapText="1"/>
    </xf>
    <xf numFmtId="3" fontId="11" fillId="2" borderId="3" xfId="1" applyNumberFormat="1" applyFont="1" applyFill="1" applyBorder="1" applyAlignment="1">
      <alignment vertical="top"/>
    </xf>
    <xf numFmtId="3" fontId="11" fillId="2" borderId="4" xfId="1" applyNumberFormat="1" applyFont="1" applyFill="1" applyBorder="1" applyAlignment="1">
      <alignment vertical="top"/>
    </xf>
    <xf numFmtId="3" fontId="11" fillId="2" borderId="5" xfId="1" applyNumberFormat="1" applyFont="1" applyFill="1" applyBorder="1" applyAlignment="1">
      <alignment vertical="top"/>
    </xf>
    <xf numFmtId="3" fontId="11" fillId="2" borderId="8" xfId="1" applyNumberFormat="1" applyFont="1" applyFill="1" applyBorder="1" applyAlignment="1">
      <alignment horizontal="left" vertical="top"/>
    </xf>
    <xf numFmtId="3" fontId="11" fillId="2" borderId="7" xfId="1" applyNumberFormat="1" applyFont="1" applyFill="1" applyBorder="1" applyAlignment="1">
      <alignment horizontal="left" vertical="top"/>
    </xf>
    <xf numFmtId="3" fontId="11" fillId="2" borderId="6" xfId="1" applyNumberFormat="1" applyFont="1" applyFill="1" applyBorder="1" applyAlignment="1">
      <alignment horizontal="left" vertical="top"/>
    </xf>
    <xf numFmtId="0" fontId="12" fillId="11" borderId="4" xfId="0" applyFont="1" applyFill="1" applyBorder="1" applyAlignment="1">
      <alignment horizontal="center"/>
    </xf>
    <xf numFmtId="0" fontId="12" fillId="11" borderId="5" xfId="0" applyFont="1" applyFill="1" applyBorder="1" applyAlignment="1">
      <alignment horizontal="center"/>
    </xf>
    <xf numFmtId="0" fontId="7" fillId="10" borderId="3" xfId="0" applyFont="1" applyFill="1" applyBorder="1"/>
    <xf numFmtId="0" fontId="7" fillId="10" borderId="4" xfId="0" applyFont="1" applyFill="1" applyBorder="1"/>
    <xf numFmtId="0" fontId="7" fillId="10" borderId="5" xfId="0" applyFont="1" applyFill="1" applyBorder="1"/>
    <xf numFmtId="0" fontId="6" fillId="9" borderId="24" xfId="2" applyFill="1" applyBorder="1" applyAlignment="1" applyProtection="1">
      <alignment horizontal="center" vertical="center" wrapText="1"/>
    </xf>
    <xf numFmtId="0" fontId="6" fillId="9" borderId="25" xfId="2" applyFill="1" applyBorder="1" applyAlignment="1" applyProtection="1">
      <alignment horizontal="center" vertical="center" wrapText="1"/>
    </xf>
    <xf numFmtId="0" fontId="6" fillId="9" borderId="26" xfId="2" applyFill="1" applyBorder="1" applyAlignment="1" applyProtection="1">
      <alignment horizontal="center" vertical="center" wrapText="1"/>
    </xf>
    <xf numFmtId="0" fontId="6" fillId="9" borderId="27" xfId="2" applyFill="1" applyBorder="1" applyAlignment="1" applyProtection="1">
      <alignment horizontal="center" vertical="center" wrapText="1"/>
    </xf>
    <xf numFmtId="0" fontId="6" fillId="9" borderId="0" xfId="2" applyFill="1" applyBorder="1" applyAlignment="1" applyProtection="1">
      <alignment horizontal="center" vertical="center" wrapText="1"/>
    </xf>
    <xf numFmtId="0" fontId="6" fillId="9" borderId="28" xfId="2" applyFill="1" applyBorder="1" applyAlignment="1" applyProtection="1">
      <alignment horizontal="center" vertical="center" wrapText="1"/>
    </xf>
    <xf numFmtId="0" fontId="6" fillId="9" borderId="29" xfId="2" applyFill="1" applyBorder="1" applyAlignment="1" applyProtection="1">
      <alignment horizontal="center" vertical="center" wrapText="1"/>
    </xf>
    <xf numFmtId="0" fontId="6" fillId="9" borderId="30" xfId="2" applyFill="1" applyBorder="1" applyAlignment="1" applyProtection="1">
      <alignment horizontal="center" vertical="center" wrapText="1"/>
    </xf>
    <xf numFmtId="0" fontId="6" fillId="9" borderId="31" xfId="2" applyFill="1" applyBorder="1" applyAlignment="1" applyProtection="1">
      <alignment horizontal="center" vertical="center" wrapText="1"/>
    </xf>
    <xf numFmtId="0" fontId="16" fillId="13" borderId="4" xfId="0" applyFont="1" applyFill="1" applyBorder="1" applyAlignment="1">
      <alignment horizontal="center" wrapText="1"/>
    </xf>
    <xf numFmtId="0" fontId="16" fillId="13" borderId="5" xfId="0" applyFont="1" applyFill="1" applyBorder="1" applyAlignment="1">
      <alignment horizontal="center" wrapText="1"/>
    </xf>
    <xf numFmtId="0" fontId="16" fillId="13" borderId="4" xfId="0" applyFont="1" applyFill="1" applyBorder="1" applyAlignment="1">
      <alignment horizontal="center"/>
    </xf>
    <xf numFmtId="0" fontId="16" fillId="13" borderId="5" xfId="0" applyFont="1" applyFill="1" applyBorder="1" applyAlignment="1">
      <alignment horizontal="center"/>
    </xf>
    <xf numFmtId="3" fontId="9" fillId="15" borderId="3" xfId="0" applyNumberFormat="1" applyFont="1" applyFill="1" applyBorder="1" applyAlignment="1">
      <alignment horizontal="left" vertical="top" wrapText="1"/>
    </xf>
    <xf numFmtId="3" fontId="9" fillId="15" borderId="4" xfId="0" applyNumberFormat="1" applyFont="1" applyFill="1" applyBorder="1" applyAlignment="1">
      <alignment horizontal="left" vertical="top" wrapText="1"/>
    </xf>
    <xf numFmtId="3" fontId="9" fillId="15" borderId="5" xfId="0" applyNumberFormat="1" applyFont="1" applyFill="1" applyBorder="1" applyAlignment="1">
      <alignment horizontal="left" vertical="top" wrapText="1"/>
    </xf>
    <xf numFmtId="3" fontId="9" fillId="15" borderId="1" xfId="0" applyNumberFormat="1" applyFont="1" applyFill="1" applyBorder="1" applyAlignment="1">
      <alignment horizontal="left" vertical="top" wrapText="1"/>
    </xf>
    <xf numFmtId="3" fontId="9" fillId="15" borderId="0" xfId="0" applyNumberFormat="1" applyFont="1" applyFill="1" applyAlignment="1">
      <alignment horizontal="left" vertical="top" wrapText="1"/>
    </xf>
    <xf numFmtId="3" fontId="9" fillId="15" borderId="2" xfId="0" applyNumberFormat="1" applyFont="1" applyFill="1" applyBorder="1" applyAlignment="1">
      <alignment horizontal="left" vertical="top" wrapText="1"/>
    </xf>
    <xf numFmtId="3" fontId="9" fillId="15" borderId="8" xfId="0" applyNumberFormat="1" applyFont="1" applyFill="1" applyBorder="1" applyAlignment="1">
      <alignment horizontal="left" vertical="top" wrapText="1"/>
    </xf>
    <xf numFmtId="3" fontId="9" fillId="15" borderId="7" xfId="0" applyNumberFormat="1" applyFont="1" applyFill="1" applyBorder="1" applyAlignment="1">
      <alignment horizontal="left" vertical="top" wrapText="1"/>
    </xf>
    <xf numFmtId="3" fontId="9" fillId="15" borderId="6" xfId="0" applyNumberFormat="1" applyFont="1" applyFill="1" applyBorder="1" applyAlignment="1">
      <alignment horizontal="left" vertical="top" wrapText="1"/>
    </xf>
    <xf numFmtId="3" fontId="8" fillId="7" borderId="10" xfId="1" applyNumberFormat="1" applyFont="1" applyFill="1" applyBorder="1"/>
    <xf numFmtId="168" fontId="8" fillId="7" borderId="10" xfId="1" applyNumberFormat="1" applyFont="1" applyFill="1" applyBorder="1"/>
    <xf numFmtId="0" fontId="8" fillId="7" borderId="10" xfId="1" applyFont="1" applyFill="1" applyBorder="1"/>
    <xf numFmtId="2" fontId="8" fillId="7" borderId="10" xfId="1" applyNumberFormat="1" applyFont="1" applyFill="1" applyBorder="1"/>
    <xf numFmtId="0" fontId="8" fillId="7" borderId="11" xfId="1" applyFont="1" applyFill="1" applyBorder="1"/>
    <xf numFmtId="3" fontId="9" fillId="0" borderId="8" xfId="0" applyNumberFormat="1" applyFont="1" applyBorder="1" applyAlignment="1">
      <alignment horizontal="left"/>
    </xf>
    <xf numFmtId="3" fontId="9" fillId="0" borderId="7" xfId="0" applyNumberFormat="1" applyFont="1" applyBorder="1" applyAlignment="1">
      <alignment horizontal="right"/>
    </xf>
    <xf numFmtId="3" fontId="9" fillId="0" borderId="6" xfId="0" applyNumberFormat="1" applyFont="1" applyBorder="1" applyAlignment="1">
      <alignment horizontal="right"/>
    </xf>
    <xf numFmtId="0" fontId="12" fillId="11" borderId="0" xfId="0" applyFont="1" applyFill="1" applyAlignment="1">
      <alignment horizontal="right" wrapText="1"/>
    </xf>
    <xf numFmtId="3" fontId="9" fillId="0" borderId="3" xfId="0" applyNumberFormat="1" applyFont="1" applyBorder="1"/>
    <xf numFmtId="3" fontId="9" fillId="0" borderId="4" xfId="0" applyNumberFormat="1" applyFont="1" applyBorder="1"/>
    <xf numFmtId="3" fontId="9" fillId="0" borderId="0" xfId="0" applyNumberFormat="1" applyFont="1" applyAlignment="1">
      <alignment horizontal="left"/>
    </xf>
    <xf numFmtId="0" fontId="9" fillId="0" borderId="0" xfId="0" applyFont="1"/>
    <xf numFmtId="0" fontId="9" fillId="0" borderId="0" xfId="0" applyFont="1" applyAlignment="1">
      <alignment horizontal="right"/>
    </xf>
  </cellXfs>
  <cellStyles count="11">
    <cellStyle name="Comma 2" xfId="3" xr:uid="{00000000-0005-0000-0000-000000000000}"/>
    <cellStyle name="Followed Hyperlink" xfId="10" builtinId="9" customBuiltin="1"/>
    <cellStyle name="Hyperlink" xfId="2" builtinId="8" customBuiltin="1"/>
    <cellStyle name="Normal" xfId="0" builtinId="0"/>
    <cellStyle name="Normal 2" xfId="1" xr:uid="{00000000-0005-0000-0000-000003000000}"/>
    <cellStyle name="Normal 3" xfId="4" xr:uid="{00000000-0005-0000-0000-000004000000}"/>
    <cellStyle name="Normal 3 2" xfId="7" xr:uid="{00000000-0005-0000-0000-000005000000}"/>
    <cellStyle name="Normal 3 2 2" xfId="6" xr:uid="{00000000-0005-0000-0000-000006000000}"/>
    <cellStyle name="Normal 3 2 3" xfId="8" xr:uid="{00000000-0005-0000-0000-000007000000}"/>
    <cellStyle name="Percent" xfId="9" builtinId="5"/>
    <cellStyle name="Percent 2" xfId="5" xr:uid="{00000000-0005-0000-0000-000008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7.xml"/><Relationship Id="rId39"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externalLink" Target="externalLinks/externalLink2.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6.xml"/><Relationship Id="rId33" Type="http://schemas.openxmlformats.org/officeDocument/2006/relationships/externalLink" Target="externalLinks/externalLink14.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externalLink" Target="externalLinks/externalLink1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32" Type="http://schemas.openxmlformats.org/officeDocument/2006/relationships/externalLink" Target="externalLinks/externalLink13.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externalLink" Target="externalLinks/externalLink9.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externalLink" Target="externalLinks/externalLink8.xml"/><Relationship Id="rId30" Type="http://schemas.openxmlformats.org/officeDocument/2006/relationships/externalLink" Target="externalLinks/externalLink11.xml"/><Relationship Id="rId35"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ol3/proptax/fy22/Publication%20Tables/CSVs/table_11.csv"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vol3/proptax/fy22/Publication%20Tables/CSVs/table_25.csv"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vol3/proptax/fy22/Publication%20Tables/CSVs/table_26.csv"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vol3/proptax/fy22/Publication%20Tables/CSVs/table_31.csv"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vol3/proptax/fy22/Publication%20Tables/CSVs/table_32.csv"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vol3/proptax/fy22/Publication%20Tables/CSVs/table_4.csv"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ol3/proptax/fy22/Publication%20Tables/CSVs/table_12.csv"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vol3/proptax/fy22/Publication%20Tables/CSVs/table_14.csv"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vol3/proptax/fy22/Publication%20Tables/CSVs/table_15.csv"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vol3/proptax/fy22/Publication%20Tables/CSVs/table_16.csv"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vol3/proptax/fy22/Publication%20Tables/CSVs/table_17.csv"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vol3/proptax/fy22/Publication%20Tables/CSVs/table_18.csv"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vol3/proptax/fy22/Publication%20Tables/CSVs/table_23.csv"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vol3/proptax/fy22/Publication%20Tables/CSVs/table_24.csv"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_11"/>
    </sheetNames>
    <sheetDataSet>
      <sheetData sheetId="0" refreshError="1">
        <row r="2">
          <cell r="B2">
            <v>524369</v>
          </cell>
          <cell r="C2">
            <v>152388</v>
          </cell>
          <cell r="D2">
            <v>172748</v>
          </cell>
          <cell r="E2">
            <v>322139</v>
          </cell>
          <cell r="F2">
            <v>21647</v>
          </cell>
          <cell r="G2">
            <v>23442</v>
          </cell>
          <cell r="H2">
            <v>36614</v>
          </cell>
          <cell r="I2">
            <v>63742</v>
          </cell>
          <cell r="J2">
            <v>5892</v>
          </cell>
          <cell r="K2">
            <v>527971</v>
          </cell>
          <cell r="L2">
            <v>1850951</v>
          </cell>
        </row>
        <row r="3">
          <cell r="B3">
            <v>4912804</v>
          </cell>
          <cell r="C3">
            <v>1115500</v>
          </cell>
          <cell r="D3">
            <v>1463740</v>
          </cell>
          <cell r="E3">
            <v>779825</v>
          </cell>
          <cell r="F3">
            <v>764371</v>
          </cell>
          <cell r="G3">
            <v>3249</v>
          </cell>
          <cell r="H3">
            <v>224826</v>
          </cell>
          <cell r="I3">
            <v>403963</v>
          </cell>
          <cell r="J3">
            <v>60011</v>
          </cell>
          <cell r="K3">
            <v>262176</v>
          </cell>
          <cell r="L3">
            <v>9990464</v>
          </cell>
        </row>
        <row r="4">
          <cell r="B4">
            <v>35735048</v>
          </cell>
          <cell r="C4">
            <v>8001014</v>
          </cell>
          <cell r="D4">
            <v>2579064</v>
          </cell>
          <cell r="E4">
            <v>3864670</v>
          </cell>
          <cell r="F4">
            <v>3031730</v>
          </cell>
          <cell r="G4">
            <v>900957</v>
          </cell>
          <cell r="H4">
            <v>1148150</v>
          </cell>
          <cell r="I4">
            <v>771644</v>
          </cell>
          <cell r="J4">
            <v>244607</v>
          </cell>
          <cell r="K4">
            <v>1933682</v>
          </cell>
          <cell r="L4">
            <v>58210566</v>
          </cell>
        </row>
        <row r="5">
          <cell r="B5">
            <v>4090855</v>
          </cell>
          <cell r="C5">
            <v>983457</v>
          </cell>
          <cell r="D5">
            <v>930652</v>
          </cell>
          <cell r="E5">
            <v>281680</v>
          </cell>
          <cell r="F5">
            <v>154313</v>
          </cell>
          <cell r="G5">
            <v>18109</v>
          </cell>
          <cell r="H5">
            <v>114938</v>
          </cell>
          <cell r="I5">
            <v>217407</v>
          </cell>
          <cell r="J5">
            <v>29332</v>
          </cell>
          <cell r="K5">
            <v>263563</v>
          </cell>
          <cell r="L5">
            <v>7084306</v>
          </cell>
        </row>
        <row r="6">
          <cell r="B6">
            <v>1900895</v>
          </cell>
          <cell r="C6">
            <v>482556</v>
          </cell>
          <cell r="D6">
            <v>1427700</v>
          </cell>
          <cell r="E6">
            <v>940323</v>
          </cell>
          <cell r="F6">
            <v>84280</v>
          </cell>
          <cell r="G6">
            <v>20713</v>
          </cell>
          <cell r="H6">
            <v>110798</v>
          </cell>
          <cell r="I6">
            <v>209691</v>
          </cell>
          <cell r="J6">
            <v>46157</v>
          </cell>
          <cell r="K6">
            <v>824575</v>
          </cell>
          <cell r="L6">
            <v>6047688</v>
          </cell>
        </row>
        <row r="7">
          <cell r="B7">
            <v>3611778</v>
          </cell>
          <cell r="C7">
            <v>902808</v>
          </cell>
          <cell r="D7">
            <v>51949</v>
          </cell>
          <cell r="E7">
            <v>711823</v>
          </cell>
          <cell r="F7">
            <v>267836</v>
          </cell>
          <cell r="G7">
            <v>108633</v>
          </cell>
          <cell r="H7">
            <v>124011</v>
          </cell>
          <cell r="I7">
            <v>85611</v>
          </cell>
          <cell r="J7">
            <v>94471</v>
          </cell>
          <cell r="K7">
            <v>242442</v>
          </cell>
          <cell r="L7">
            <v>6201360</v>
          </cell>
        </row>
        <row r="8">
          <cell r="B8">
            <v>1341326</v>
          </cell>
          <cell r="C8">
            <v>277253</v>
          </cell>
          <cell r="D8">
            <v>264279</v>
          </cell>
          <cell r="E8">
            <v>271672</v>
          </cell>
          <cell r="F8">
            <v>35150</v>
          </cell>
          <cell r="G8">
            <v>36037</v>
          </cell>
          <cell r="H8">
            <v>52642</v>
          </cell>
          <cell r="I8">
            <v>19721</v>
          </cell>
          <cell r="J8">
            <v>214942</v>
          </cell>
          <cell r="K8">
            <v>137089</v>
          </cell>
          <cell r="L8">
            <v>2650111</v>
          </cell>
        </row>
        <row r="9">
          <cell r="B9">
            <v>1597649</v>
          </cell>
          <cell r="C9">
            <v>412793</v>
          </cell>
          <cell r="D9">
            <v>804931</v>
          </cell>
          <cell r="E9">
            <v>282259</v>
          </cell>
          <cell r="F9">
            <v>155037</v>
          </cell>
          <cell r="G9">
            <v>1074</v>
          </cell>
          <cell r="H9">
            <v>34207</v>
          </cell>
          <cell r="I9">
            <v>50470</v>
          </cell>
          <cell r="J9">
            <v>100854</v>
          </cell>
          <cell r="K9">
            <v>51837</v>
          </cell>
          <cell r="L9">
            <v>3491111</v>
          </cell>
        </row>
        <row r="10">
          <cell r="B10">
            <v>12027132</v>
          </cell>
          <cell r="C10">
            <v>3678059</v>
          </cell>
          <cell r="D10">
            <v>5744069</v>
          </cell>
          <cell r="E10">
            <v>649883</v>
          </cell>
          <cell r="F10">
            <v>1111356</v>
          </cell>
          <cell r="G10">
            <v>3962716</v>
          </cell>
          <cell r="H10">
            <v>627551</v>
          </cell>
          <cell r="I10">
            <v>135286</v>
          </cell>
          <cell r="J10">
            <v>88085</v>
          </cell>
          <cell r="K10">
            <v>834257</v>
          </cell>
          <cell r="L10">
            <v>28858395</v>
          </cell>
        </row>
        <row r="11">
          <cell r="B11">
            <v>3382501</v>
          </cell>
          <cell r="C11">
            <v>977533</v>
          </cell>
          <cell r="D11">
            <v>2521489</v>
          </cell>
          <cell r="E11">
            <v>1469281</v>
          </cell>
          <cell r="F11">
            <v>456868</v>
          </cell>
          <cell r="G11">
            <v>266332</v>
          </cell>
          <cell r="H11">
            <v>237539</v>
          </cell>
          <cell r="I11">
            <v>228979</v>
          </cell>
          <cell r="J11">
            <v>125905</v>
          </cell>
          <cell r="K11">
            <v>898748</v>
          </cell>
          <cell r="L11">
            <v>10565176</v>
          </cell>
        </row>
        <row r="12">
          <cell r="B12">
            <v>53847</v>
          </cell>
          <cell r="C12">
            <v>141040</v>
          </cell>
          <cell r="D12">
            <v>8353</v>
          </cell>
          <cell r="E12">
            <v>138123</v>
          </cell>
          <cell r="F12">
            <v>1146</v>
          </cell>
          <cell r="G12">
            <v>302</v>
          </cell>
          <cell r="H12">
            <v>40579</v>
          </cell>
          <cell r="I12">
            <v>0</v>
          </cell>
          <cell r="J12">
            <v>1444</v>
          </cell>
          <cell r="K12">
            <v>615077</v>
          </cell>
          <cell r="L12">
            <v>999910</v>
          </cell>
        </row>
        <row r="13">
          <cell r="B13">
            <v>157991</v>
          </cell>
          <cell r="C13">
            <v>56457</v>
          </cell>
          <cell r="D13">
            <v>146696</v>
          </cell>
          <cell r="E13">
            <v>204980</v>
          </cell>
          <cell r="F13">
            <v>4621</v>
          </cell>
          <cell r="G13">
            <v>16120</v>
          </cell>
          <cell r="H13">
            <v>8531</v>
          </cell>
          <cell r="I13">
            <v>27398</v>
          </cell>
          <cell r="J13">
            <v>4265</v>
          </cell>
          <cell r="K13">
            <v>39856</v>
          </cell>
          <cell r="L13">
            <v>666914</v>
          </cell>
        </row>
        <row r="14">
          <cell r="B14">
            <v>160061</v>
          </cell>
          <cell r="C14">
            <v>109460</v>
          </cell>
          <cell r="D14">
            <v>25186</v>
          </cell>
          <cell r="E14">
            <v>163169</v>
          </cell>
          <cell r="F14">
            <v>4722</v>
          </cell>
          <cell r="G14">
            <v>5326</v>
          </cell>
          <cell r="H14">
            <v>14945</v>
          </cell>
          <cell r="I14">
            <v>0</v>
          </cell>
          <cell r="J14">
            <v>99926</v>
          </cell>
          <cell r="K14">
            <v>91786</v>
          </cell>
          <cell r="L14">
            <v>674582</v>
          </cell>
        </row>
        <row r="15">
          <cell r="B15">
            <v>1012215</v>
          </cell>
          <cell r="C15">
            <v>525485</v>
          </cell>
          <cell r="D15">
            <v>646429</v>
          </cell>
          <cell r="E15">
            <v>421985</v>
          </cell>
          <cell r="F15">
            <v>65339</v>
          </cell>
          <cell r="G15">
            <v>10000</v>
          </cell>
          <cell r="H15">
            <v>111351</v>
          </cell>
          <cell r="I15">
            <v>102080</v>
          </cell>
          <cell r="J15">
            <v>17776</v>
          </cell>
          <cell r="K15">
            <v>125082</v>
          </cell>
          <cell r="L15">
            <v>3037742</v>
          </cell>
        </row>
        <row r="16">
          <cell r="B16">
            <v>11587451</v>
          </cell>
          <cell r="C16">
            <v>3841738</v>
          </cell>
          <cell r="D16">
            <v>3985658</v>
          </cell>
          <cell r="E16">
            <v>1515922</v>
          </cell>
          <cell r="F16">
            <v>708382</v>
          </cell>
          <cell r="G16">
            <v>11153</v>
          </cell>
          <cell r="H16">
            <v>450482</v>
          </cell>
          <cell r="I16">
            <v>234288</v>
          </cell>
          <cell r="J16">
            <v>162796</v>
          </cell>
          <cell r="K16">
            <v>1010521</v>
          </cell>
          <cell r="L16">
            <v>23508390</v>
          </cell>
        </row>
        <row r="17">
          <cell r="B17">
            <v>696865</v>
          </cell>
          <cell r="C17">
            <v>189267</v>
          </cell>
          <cell r="D17">
            <v>134034</v>
          </cell>
          <cell r="E17">
            <v>203744</v>
          </cell>
          <cell r="F17">
            <v>20031</v>
          </cell>
          <cell r="G17">
            <v>29386</v>
          </cell>
          <cell r="H17">
            <v>39320</v>
          </cell>
          <cell r="I17">
            <v>34607</v>
          </cell>
          <cell r="J17">
            <v>229914</v>
          </cell>
          <cell r="K17">
            <v>488980</v>
          </cell>
          <cell r="L17">
            <v>2066147</v>
          </cell>
        </row>
        <row r="18">
          <cell r="B18">
            <v>2589524</v>
          </cell>
          <cell r="C18">
            <v>1028289</v>
          </cell>
          <cell r="D18">
            <v>3356256</v>
          </cell>
          <cell r="E18">
            <v>1012268</v>
          </cell>
          <cell r="F18">
            <v>195414</v>
          </cell>
          <cell r="G18">
            <v>58226</v>
          </cell>
          <cell r="H18">
            <v>138259</v>
          </cell>
          <cell r="I18">
            <v>52669</v>
          </cell>
          <cell r="J18">
            <v>89260</v>
          </cell>
          <cell r="K18">
            <v>306022</v>
          </cell>
          <cell r="L18">
            <v>8826187</v>
          </cell>
        </row>
        <row r="19">
          <cell r="B19">
            <v>2283972</v>
          </cell>
          <cell r="C19">
            <v>901554</v>
          </cell>
          <cell r="D19">
            <v>1307896</v>
          </cell>
          <cell r="E19">
            <v>397529</v>
          </cell>
          <cell r="F19">
            <v>102174</v>
          </cell>
          <cell r="G19">
            <v>80262</v>
          </cell>
          <cell r="H19">
            <v>118082</v>
          </cell>
          <cell r="I19">
            <v>0</v>
          </cell>
          <cell r="J19">
            <v>81129</v>
          </cell>
          <cell r="K19">
            <v>1253927</v>
          </cell>
          <cell r="L19">
            <v>6526525</v>
          </cell>
        </row>
        <row r="20">
          <cell r="B20">
            <v>152359</v>
          </cell>
          <cell r="C20">
            <v>61913</v>
          </cell>
          <cell r="D20">
            <v>131533</v>
          </cell>
          <cell r="E20">
            <v>251919</v>
          </cell>
          <cell r="F20">
            <v>0</v>
          </cell>
          <cell r="G20">
            <v>29009</v>
          </cell>
          <cell r="H20">
            <v>10638</v>
          </cell>
          <cell r="I20">
            <v>9862</v>
          </cell>
          <cell r="J20">
            <v>5428</v>
          </cell>
          <cell r="K20">
            <v>316697</v>
          </cell>
          <cell r="L20">
            <v>969358</v>
          </cell>
        </row>
        <row r="21">
          <cell r="B21">
            <v>19363453</v>
          </cell>
          <cell r="C21">
            <v>6300572</v>
          </cell>
          <cell r="D21">
            <v>5223577</v>
          </cell>
          <cell r="E21">
            <v>1928231</v>
          </cell>
          <cell r="F21">
            <v>2187102</v>
          </cell>
          <cell r="G21">
            <v>7848</v>
          </cell>
          <cell r="H21">
            <v>814002</v>
          </cell>
          <cell r="I21">
            <v>794072</v>
          </cell>
          <cell r="J21">
            <v>373084</v>
          </cell>
          <cell r="K21">
            <v>1127992</v>
          </cell>
          <cell r="L21">
            <v>38119933</v>
          </cell>
        </row>
        <row r="22">
          <cell r="B22">
            <v>5802016</v>
          </cell>
          <cell r="C22">
            <v>1196452</v>
          </cell>
          <cell r="D22">
            <v>483634</v>
          </cell>
          <cell r="E22">
            <v>508821</v>
          </cell>
          <cell r="F22">
            <v>153610</v>
          </cell>
          <cell r="G22">
            <v>18559</v>
          </cell>
          <cell r="H22">
            <v>119346</v>
          </cell>
          <cell r="I22">
            <v>184963</v>
          </cell>
          <cell r="J22">
            <v>103148</v>
          </cell>
          <cell r="K22">
            <v>322214</v>
          </cell>
          <cell r="L22">
            <v>8892764</v>
          </cell>
        </row>
        <row r="23">
          <cell r="B23">
            <v>4383320</v>
          </cell>
          <cell r="C23">
            <v>1899001</v>
          </cell>
          <cell r="D23">
            <v>1716404</v>
          </cell>
          <cell r="E23">
            <v>1650813</v>
          </cell>
          <cell r="F23">
            <v>448126</v>
          </cell>
          <cell r="G23">
            <v>43775</v>
          </cell>
          <cell r="H23">
            <v>358821</v>
          </cell>
          <cell r="I23">
            <v>515240</v>
          </cell>
          <cell r="J23">
            <v>159692</v>
          </cell>
          <cell r="K23">
            <v>567119</v>
          </cell>
          <cell r="L23">
            <v>11742312</v>
          </cell>
        </row>
        <row r="24">
          <cell r="B24">
            <v>493743</v>
          </cell>
          <cell r="C24">
            <v>377420</v>
          </cell>
          <cell r="D24">
            <v>305359</v>
          </cell>
          <cell r="E24">
            <v>526838</v>
          </cell>
          <cell r="F24">
            <v>22479</v>
          </cell>
          <cell r="G24">
            <v>36713</v>
          </cell>
          <cell r="H24">
            <v>51358</v>
          </cell>
          <cell r="I24">
            <v>135258</v>
          </cell>
          <cell r="J24">
            <v>50072</v>
          </cell>
          <cell r="K24">
            <v>438941</v>
          </cell>
          <cell r="L24">
            <v>2438180</v>
          </cell>
        </row>
        <row r="25">
          <cell r="B25">
            <v>14257526</v>
          </cell>
          <cell r="C25">
            <v>5288359</v>
          </cell>
          <cell r="D25">
            <v>3179067</v>
          </cell>
          <cell r="E25">
            <v>1922308</v>
          </cell>
          <cell r="F25">
            <v>1625098</v>
          </cell>
          <cell r="G25">
            <v>17055</v>
          </cell>
          <cell r="H25">
            <v>709469</v>
          </cell>
          <cell r="I25">
            <v>329755</v>
          </cell>
          <cell r="J25">
            <v>271442</v>
          </cell>
          <cell r="K25">
            <v>1165630</v>
          </cell>
          <cell r="L25">
            <v>28765708</v>
          </cell>
        </row>
        <row r="26">
          <cell r="B26">
            <v>204149</v>
          </cell>
          <cell r="C26">
            <v>846333</v>
          </cell>
          <cell r="D26">
            <v>134163</v>
          </cell>
          <cell r="E26">
            <v>515143</v>
          </cell>
          <cell r="F26">
            <v>27594</v>
          </cell>
          <cell r="G26">
            <v>36145</v>
          </cell>
          <cell r="H26">
            <v>512673</v>
          </cell>
          <cell r="I26">
            <v>222668</v>
          </cell>
          <cell r="J26">
            <v>24667</v>
          </cell>
          <cell r="K26">
            <v>645761</v>
          </cell>
          <cell r="L26">
            <v>3169297</v>
          </cell>
        </row>
        <row r="27">
          <cell r="B27">
            <v>54574493</v>
          </cell>
          <cell r="C27">
            <v>19257936</v>
          </cell>
          <cell r="D27">
            <v>500201</v>
          </cell>
          <cell r="E27">
            <v>528056</v>
          </cell>
          <cell r="F27">
            <v>7681328</v>
          </cell>
          <cell r="G27">
            <v>29612</v>
          </cell>
          <cell r="H27">
            <v>3043464</v>
          </cell>
          <cell r="I27">
            <v>1963210</v>
          </cell>
          <cell r="J27">
            <v>219177</v>
          </cell>
          <cell r="K27">
            <v>4702683</v>
          </cell>
          <cell r="L27">
            <v>92500161</v>
          </cell>
        </row>
        <row r="28">
          <cell r="B28">
            <v>4118483</v>
          </cell>
          <cell r="C28">
            <v>532649</v>
          </cell>
          <cell r="D28">
            <v>607207</v>
          </cell>
          <cell r="E28">
            <v>1019195</v>
          </cell>
          <cell r="F28">
            <v>362482</v>
          </cell>
          <cell r="G28">
            <v>0</v>
          </cell>
          <cell r="H28">
            <v>101435</v>
          </cell>
          <cell r="I28">
            <v>42295</v>
          </cell>
          <cell r="J28">
            <v>64233</v>
          </cell>
          <cell r="K28">
            <v>234028</v>
          </cell>
          <cell r="L28">
            <v>7082008</v>
          </cell>
        </row>
        <row r="29">
          <cell r="B29">
            <v>25704</v>
          </cell>
          <cell r="C29">
            <v>36084</v>
          </cell>
          <cell r="D29">
            <v>8507</v>
          </cell>
          <cell r="E29">
            <v>118507</v>
          </cell>
          <cell r="F29">
            <v>0</v>
          </cell>
          <cell r="G29">
            <v>8354</v>
          </cell>
          <cell r="H29">
            <v>6624</v>
          </cell>
          <cell r="I29">
            <v>0</v>
          </cell>
          <cell r="J29">
            <v>16071</v>
          </cell>
          <cell r="K29">
            <v>355569</v>
          </cell>
          <cell r="L29">
            <v>575420</v>
          </cell>
        </row>
        <row r="30">
          <cell r="B30">
            <v>3840760</v>
          </cell>
          <cell r="C30">
            <v>426939</v>
          </cell>
          <cell r="D30">
            <v>627657</v>
          </cell>
          <cell r="E30">
            <v>382254</v>
          </cell>
          <cell r="F30">
            <v>25686</v>
          </cell>
          <cell r="G30">
            <v>36382</v>
          </cell>
          <cell r="H30">
            <v>58763</v>
          </cell>
          <cell r="I30">
            <v>112752</v>
          </cell>
          <cell r="J30">
            <v>18173</v>
          </cell>
          <cell r="K30">
            <v>193776</v>
          </cell>
          <cell r="L30">
            <v>5723141</v>
          </cell>
        </row>
        <row r="31">
          <cell r="B31">
            <v>2083229</v>
          </cell>
          <cell r="C31">
            <v>1085405</v>
          </cell>
          <cell r="D31">
            <v>789660</v>
          </cell>
          <cell r="E31">
            <v>848329</v>
          </cell>
          <cell r="F31">
            <v>105179</v>
          </cell>
          <cell r="G31">
            <v>87983</v>
          </cell>
          <cell r="H31">
            <v>577264</v>
          </cell>
          <cell r="I31">
            <v>259265</v>
          </cell>
          <cell r="J31">
            <v>47966</v>
          </cell>
          <cell r="K31">
            <v>1167904</v>
          </cell>
          <cell r="L31">
            <v>7052183</v>
          </cell>
        </row>
        <row r="32">
          <cell r="B32">
            <v>838963</v>
          </cell>
          <cell r="C32">
            <v>259151</v>
          </cell>
          <cell r="D32">
            <v>275119</v>
          </cell>
          <cell r="E32">
            <v>440446</v>
          </cell>
          <cell r="F32">
            <v>40702</v>
          </cell>
          <cell r="G32">
            <v>19401</v>
          </cell>
          <cell r="H32">
            <v>41450</v>
          </cell>
          <cell r="I32">
            <v>53432</v>
          </cell>
          <cell r="J32">
            <v>12114</v>
          </cell>
          <cell r="K32">
            <v>240220</v>
          </cell>
          <cell r="L32">
            <v>2220998</v>
          </cell>
        </row>
        <row r="33">
          <cell r="B33">
            <v>227761</v>
          </cell>
          <cell r="C33">
            <v>79337</v>
          </cell>
          <cell r="D33">
            <v>148966</v>
          </cell>
          <cell r="E33">
            <v>251993</v>
          </cell>
          <cell r="F33">
            <v>5509</v>
          </cell>
          <cell r="G33">
            <v>118815</v>
          </cell>
          <cell r="H33">
            <v>10865</v>
          </cell>
          <cell r="I33">
            <v>1128</v>
          </cell>
          <cell r="J33">
            <v>13923</v>
          </cell>
          <cell r="K33">
            <v>92419</v>
          </cell>
          <cell r="L33">
            <v>950715</v>
          </cell>
        </row>
        <row r="34">
          <cell r="B34">
            <v>992302</v>
          </cell>
          <cell r="C34">
            <v>406451</v>
          </cell>
          <cell r="D34">
            <v>191343</v>
          </cell>
          <cell r="E34">
            <v>310569</v>
          </cell>
          <cell r="F34">
            <v>71969</v>
          </cell>
          <cell r="G34">
            <v>63284</v>
          </cell>
          <cell r="H34">
            <v>51622</v>
          </cell>
          <cell r="I34">
            <v>10510</v>
          </cell>
          <cell r="J34">
            <v>276477</v>
          </cell>
          <cell r="K34">
            <v>343146</v>
          </cell>
          <cell r="L34">
            <v>2717673</v>
          </cell>
        </row>
        <row r="35">
          <cell r="B35">
            <v>43846040</v>
          </cell>
          <cell r="C35">
            <v>14237264</v>
          </cell>
          <cell r="D35">
            <v>1383550</v>
          </cell>
          <cell r="E35">
            <v>2393156</v>
          </cell>
          <cell r="F35">
            <v>4519665</v>
          </cell>
          <cell r="G35">
            <v>152</v>
          </cell>
          <cell r="H35">
            <v>2913913</v>
          </cell>
          <cell r="I35">
            <v>2529839</v>
          </cell>
          <cell r="J35">
            <v>115790</v>
          </cell>
          <cell r="K35">
            <v>2432546</v>
          </cell>
          <cell r="L35">
            <v>74371914</v>
          </cell>
        </row>
        <row r="36">
          <cell r="B36">
            <v>21458</v>
          </cell>
          <cell r="C36">
            <v>5860</v>
          </cell>
          <cell r="D36">
            <v>21392</v>
          </cell>
          <cell r="E36">
            <v>74488</v>
          </cell>
          <cell r="F36">
            <v>0</v>
          </cell>
          <cell r="G36">
            <v>2281</v>
          </cell>
          <cell r="H36">
            <v>1104</v>
          </cell>
          <cell r="I36">
            <v>0</v>
          </cell>
          <cell r="J36">
            <v>25536</v>
          </cell>
          <cell r="K36">
            <v>12789</v>
          </cell>
          <cell r="L36">
            <v>164908</v>
          </cell>
        </row>
        <row r="37">
          <cell r="B37">
            <v>4603881</v>
          </cell>
          <cell r="C37">
            <v>1443872</v>
          </cell>
          <cell r="D37">
            <v>1323083</v>
          </cell>
          <cell r="E37">
            <v>1674182</v>
          </cell>
          <cell r="F37">
            <v>266289</v>
          </cell>
          <cell r="G37">
            <v>109491</v>
          </cell>
          <cell r="H37">
            <v>269235</v>
          </cell>
          <cell r="I37">
            <v>261964</v>
          </cell>
          <cell r="J37">
            <v>136092</v>
          </cell>
          <cell r="K37">
            <v>369346</v>
          </cell>
          <cell r="L37">
            <v>10457435</v>
          </cell>
        </row>
        <row r="38">
          <cell r="B38">
            <v>247495924</v>
          </cell>
          <cell r="C38">
            <v>77517645</v>
          </cell>
          <cell r="D38">
            <v>42621550</v>
          </cell>
          <cell r="E38">
            <v>28976520</v>
          </cell>
          <cell r="F38">
            <v>24727234</v>
          </cell>
          <cell r="G38">
            <v>6216894</v>
          </cell>
          <cell r="H38">
            <v>13284872</v>
          </cell>
          <cell r="I38">
            <v>10063769</v>
          </cell>
          <cell r="J38">
            <v>3629852</v>
          </cell>
          <cell r="K38">
            <v>24636371</v>
          </cell>
          <cell r="L38">
            <v>479170631</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_25"/>
    </sheetNames>
    <sheetDataSet>
      <sheetData sheetId="0">
        <row r="2">
          <cell r="B2">
            <v>23080</v>
          </cell>
          <cell r="C2">
            <v>24264</v>
          </cell>
          <cell r="D2">
            <v>5.0999999999999996</v>
          </cell>
          <cell r="E2">
            <v>107</v>
          </cell>
          <cell r="F2">
            <v>938</v>
          </cell>
          <cell r="G2">
            <v>772.8</v>
          </cell>
          <cell r="H2">
            <v>23187</v>
          </cell>
          <cell r="I2">
            <v>25203</v>
          </cell>
          <cell r="J2">
            <v>8.6999999999999993</v>
          </cell>
          <cell r="K2">
            <v>961</v>
          </cell>
          <cell r="L2">
            <v>867</v>
          </cell>
          <cell r="M2">
            <v>-9.8000000000000007</v>
          </cell>
        </row>
        <row r="3">
          <cell r="B3">
            <v>145816</v>
          </cell>
          <cell r="C3">
            <v>152783</v>
          </cell>
          <cell r="D3">
            <v>4.8</v>
          </cell>
          <cell r="E3">
            <v>20291</v>
          </cell>
          <cell r="F3">
            <v>21837</v>
          </cell>
          <cell r="G3">
            <v>7.6</v>
          </cell>
          <cell r="H3">
            <v>166107</v>
          </cell>
          <cell r="I3">
            <v>174620</v>
          </cell>
          <cell r="J3">
            <v>5.0999999999999996</v>
          </cell>
          <cell r="K3">
            <v>3292</v>
          </cell>
          <cell r="L3">
            <v>3295</v>
          </cell>
          <cell r="M3">
            <v>0.1</v>
          </cell>
        </row>
        <row r="4">
          <cell r="B4">
            <v>763074</v>
          </cell>
          <cell r="C4">
            <v>797423</v>
          </cell>
          <cell r="D4">
            <v>4.5</v>
          </cell>
          <cell r="E4">
            <v>158462</v>
          </cell>
          <cell r="F4">
            <v>158159</v>
          </cell>
          <cell r="G4">
            <v>-0.2</v>
          </cell>
          <cell r="H4">
            <v>921536</v>
          </cell>
          <cell r="I4">
            <v>955582</v>
          </cell>
          <cell r="J4">
            <v>3.7</v>
          </cell>
          <cell r="K4">
            <v>13123</v>
          </cell>
          <cell r="L4">
            <v>11604</v>
          </cell>
          <cell r="M4">
            <v>-11.6</v>
          </cell>
        </row>
        <row r="5">
          <cell r="B5">
            <v>75545</v>
          </cell>
          <cell r="C5">
            <v>79306</v>
          </cell>
          <cell r="D5">
            <v>5</v>
          </cell>
          <cell r="E5">
            <v>16896</v>
          </cell>
          <cell r="F5">
            <v>16420</v>
          </cell>
          <cell r="G5">
            <v>-2.8</v>
          </cell>
          <cell r="H5">
            <v>92441</v>
          </cell>
          <cell r="I5">
            <v>95725</v>
          </cell>
          <cell r="J5">
            <v>3.6</v>
          </cell>
          <cell r="K5">
            <v>891</v>
          </cell>
          <cell r="L5">
            <v>687</v>
          </cell>
          <cell r="M5">
            <v>-22.8</v>
          </cell>
        </row>
        <row r="6">
          <cell r="B6">
            <v>67805</v>
          </cell>
          <cell r="C6">
            <v>74046</v>
          </cell>
          <cell r="D6">
            <v>9.1999999999999993</v>
          </cell>
          <cell r="E6">
            <v>8403</v>
          </cell>
          <cell r="F6">
            <v>8953</v>
          </cell>
          <cell r="G6">
            <v>6.5</v>
          </cell>
          <cell r="H6">
            <v>76208</v>
          </cell>
          <cell r="I6">
            <v>82999</v>
          </cell>
          <cell r="J6">
            <v>8.9</v>
          </cell>
          <cell r="K6">
            <v>723</v>
          </cell>
          <cell r="L6">
            <v>577</v>
          </cell>
          <cell r="M6">
            <v>-20.2</v>
          </cell>
        </row>
        <row r="7">
          <cell r="B7">
            <v>67436</v>
          </cell>
          <cell r="C7">
            <v>69816</v>
          </cell>
          <cell r="D7">
            <v>3.5</v>
          </cell>
          <cell r="E7">
            <v>7572</v>
          </cell>
          <cell r="F7">
            <v>7894</v>
          </cell>
          <cell r="G7">
            <v>4.2</v>
          </cell>
          <cell r="H7">
            <v>75008</v>
          </cell>
          <cell r="I7">
            <v>77710</v>
          </cell>
          <cell r="J7">
            <v>3.6</v>
          </cell>
          <cell r="K7">
            <v>350</v>
          </cell>
          <cell r="L7">
            <v>332</v>
          </cell>
          <cell r="M7">
            <v>-5.0999999999999996</v>
          </cell>
        </row>
        <row r="8">
          <cell r="B8">
            <v>31464</v>
          </cell>
          <cell r="C8">
            <v>33390</v>
          </cell>
          <cell r="D8">
            <v>6.1</v>
          </cell>
          <cell r="E8">
            <v>3147</v>
          </cell>
          <cell r="F8">
            <v>3291</v>
          </cell>
          <cell r="G8">
            <v>4.5999999999999996</v>
          </cell>
          <cell r="H8">
            <v>34611</v>
          </cell>
          <cell r="I8">
            <v>36681</v>
          </cell>
          <cell r="J8">
            <v>6</v>
          </cell>
          <cell r="K8">
            <v>186</v>
          </cell>
          <cell r="L8">
            <v>179</v>
          </cell>
          <cell r="M8">
            <v>-3.5</v>
          </cell>
        </row>
        <row r="9">
          <cell r="B9">
            <v>26300</v>
          </cell>
          <cell r="C9">
            <v>27343</v>
          </cell>
          <cell r="D9">
            <v>4</v>
          </cell>
          <cell r="E9">
            <v>2179</v>
          </cell>
          <cell r="F9">
            <v>999</v>
          </cell>
          <cell r="G9">
            <v>-54.2</v>
          </cell>
          <cell r="H9">
            <v>28479</v>
          </cell>
          <cell r="I9">
            <v>28342</v>
          </cell>
          <cell r="J9">
            <v>-0.5</v>
          </cell>
          <cell r="K9">
            <v>8</v>
          </cell>
          <cell r="L9">
            <v>9</v>
          </cell>
          <cell r="M9">
            <v>5.8</v>
          </cell>
        </row>
        <row r="10">
          <cell r="B10">
            <v>351978</v>
          </cell>
          <cell r="C10">
            <v>371404</v>
          </cell>
          <cell r="D10">
            <v>5.5</v>
          </cell>
          <cell r="E10">
            <v>60141</v>
          </cell>
          <cell r="F10">
            <v>74694</v>
          </cell>
          <cell r="G10">
            <v>24.2</v>
          </cell>
          <cell r="H10">
            <v>412119</v>
          </cell>
          <cell r="I10">
            <v>446097</v>
          </cell>
          <cell r="J10">
            <v>8.1999999999999993</v>
          </cell>
          <cell r="K10">
            <v>1279</v>
          </cell>
          <cell r="L10">
            <v>1085</v>
          </cell>
          <cell r="M10">
            <v>-15.1</v>
          </cell>
        </row>
        <row r="11">
          <cell r="B11">
            <v>107646</v>
          </cell>
          <cell r="C11">
            <v>111100</v>
          </cell>
          <cell r="D11">
            <v>3.2</v>
          </cell>
          <cell r="E11">
            <v>5050</v>
          </cell>
          <cell r="F11">
            <v>3388</v>
          </cell>
          <cell r="G11">
            <v>-32.9</v>
          </cell>
          <cell r="H11">
            <v>112696</v>
          </cell>
          <cell r="I11">
            <v>114488</v>
          </cell>
          <cell r="J11">
            <v>1.6</v>
          </cell>
          <cell r="K11">
            <v>1247</v>
          </cell>
          <cell r="L11">
            <v>1326</v>
          </cell>
          <cell r="M11">
            <v>6.4</v>
          </cell>
        </row>
        <row r="12">
          <cell r="B12">
            <v>11374</v>
          </cell>
          <cell r="C12">
            <v>11098</v>
          </cell>
          <cell r="D12">
            <v>-2.4</v>
          </cell>
          <cell r="E12">
            <v>377</v>
          </cell>
          <cell r="F12">
            <v>389</v>
          </cell>
          <cell r="G12">
            <v>3</v>
          </cell>
          <cell r="H12">
            <v>11751</v>
          </cell>
          <cell r="I12">
            <v>11487</v>
          </cell>
          <cell r="J12">
            <v>-2.2000000000000002</v>
          </cell>
          <cell r="K12">
            <v>215</v>
          </cell>
          <cell r="L12">
            <v>202</v>
          </cell>
          <cell r="M12">
            <v>-6.4</v>
          </cell>
        </row>
        <row r="13">
          <cell r="B13">
            <v>7996</v>
          </cell>
          <cell r="C13">
            <v>8440</v>
          </cell>
          <cell r="D13">
            <v>5.6</v>
          </cell>
          <cell r="E13">
            <v>928</v>
          </cell>
          <cell r="F13">
            <v>189</v>
          </cell>
          <cell r="G13">
            <v>-79.599999999999994</v>
          </cell>
          <cell r="H13">
            <v>8924</v>
          </cell>
          <cell r="I13">
            <v>8629</v>
          </cell>
          <cell r="J13">
            <v>-3.3</v>
          </cell>
          <cell r="K13">
            <v>66</v>
          </cell>
          <cell r="L13">
            <v>62</v>
          </cell>
          <cell r="M13">
            <v>-6.3</v>
          </cell>
        </row>
        <row r="14">
          <cell r="B14">
            <v>8665</v>
          </cell>
          <cell r="C14">
            <v>9270</v>
          </cell>
          <cell r="D14">
            <v>7</v>
          </cell>
          <cell r="E14">
            <v>212</v>
          </cell>
          <cell r="F14">
            <v>215</v>
          </cell>
          <cell r="G14">
            <v>1.4</v>
          </cell>
          <cell r="H14">
            <v>8877</v>
          </cell>
          <cell r="I14">
            <v>9485</v>
          </cell>
          <cell r="J14">
            <v>6.9</v>
          </cell>
          <cell r="K14">
            <v>379</v>
          </cell>
          <cell r="L14">
            <v>277</v>
          </cell>
          <cell r="M14">
            <v>-26.8</v>
          </cell>
        </row>
        <row r="15">
          <cell r="B15">
            <v>34386</v>
          </cell>
          <cell r="C15">
            <v>34512</v>
          </cell>
          <cell r="D15">
            <v>0.4</v>
          </cell>
          <cell r="E15">
            <v>5957</v>
          </cell>
          <cell r="F15">
            <v>6425</v>
          </cell>
          <cell r="G15">
            <v>7.9</v>
          </cell>
          <cell r="H15">
            <v>40343</v>
          </cell>
          <cell r="I15">
            <v>40937</v>
          </cell>
          <cell r="J15">
            <v>1.5</v>
          </cell>
          <cell r="K15">
            <v>1156</v>
          </cell>
          <cell r="L15">
            <v>911</v>
          </cell>
          <cell r="M15">
            <v>-21.2</v>
          </cell>
        </row>
        <row r="16">
          <cell r="B16">
            <v>288037</v>
          </cell>
          <cell r="C16">
            <v>293948</v>
          </cell>
          <cell r="D16">
            <v>2.1</v>
          </cell>
          <cell r="E16">
            <v>37179</v>
          </cell>
          <cell r="F16">
            <v>33640</v>
          </cell>
          <cell r="G16">
            <v>-9.5</v>
          </cell>
          <cell r="H16">
            <v>325216</v>
          </cell>
          <cell r="I16">
            <v>327588</v>
          </cell>
          <cell r="J16">
            <v>0.7</v>
          </cell>
          <cell r="K16">
            <v>1625</v>
          </cell>
          <cell r="L16">
            <v>991</v>
          </cell>
          <cell r="M16">
            <v>-39.1</v>
          </cell>
        </row>
        <row r="17">
          <cell r="B17">
            <v>26298</v>
          </cell>
          <cell r="C17">
            <v>27157</v>
          </cell>
          <cell r="D17">
            <v>3.3</v>
          </cell>
          <cell r="E17">
            <v>5828</v>
          </cell>
          <cell r="F17">
            <v>5897</v>
          </cell>
          <cell r="G17">
            <v>1.2</v>
          </cell>
          <cell r="H17">
            <v>32126</v>
          </cell>
          <cell r="I17">
            <v>33054</v>
          </cell>
          <cell r="J17">
            <v>2.9</v>
          </cell>
          <cell r="K17">
            <v>477</v>
          </cell>
          <cell r="L17">
            <v>515</v>
          </cell>
          <cell r="M17">
            <v>8</v>
          </cell>
        </row>
        <row r="18">
          <cell r="B18">
            <v>79385</v>
          </cell>
          <cell r="C18">
            <v>82474</v>
          </cell>
          <cell r="D18">
            <v>3.9</v>
          </cell>
          <cell r="E18">
            <v>2862</v>
          </cell>
          <cell r="F18">
            <v>588</v>
          </cell>
          <cell r="G18">
            <v>-79.5</v>
          </cell>
          <cell r="H18">
            <v>82247</v>
          </cell>
          <cell r="I18">
            <v>83061</v>
          </cell>
          <cell r="J18">
            <v>1</v>
          </cell>
          <cell r="K18">
            <v>186</v>
          </cell>
          <cell r="L18">
            <v>154</v>
          </cell>
          <cell r="M18">
            <v>-17.5</v>
          </cell>
        </row>
        <row r="19">
          <cell r="B19">
            <v>69941</v>
          </cell>
          <cell r="C19">
            <v>72017</v>
          </cell>
          <cell r="D19">
            <v>3</v>
          </cell>
          <cell r="E19">
            <v>5743</v>
          </cell>
          <cell r="F19">
            <v>5612</v>
          </cell>
          <cell r="G19">
            <v>-2.2999999999999998</v>
          </cell>
          <cell r="H19">
            <v>75683</v>
          </cell>
          <cell r="I19">
            <v>77629</v>
          </cell>
          <cell r="J19">
            <v>2.6</v>
          </cell>
          <cell r="K19">
            <v>851</v>
          </cell>
          <cell r="L19">
            <v>769</v>
          </cell>
          <cell r="M19">
            <v>-9.6</v>
          </cell>
        </row>
        <row r="20">
          <cell r="B20">
            <v>12507</v>
          </cell>
          <cell r="C20">
            <v>12210</v>
          </cell>
          <cell r="D20">
            <v>-2.4</v>
          </cell>
          <cell r="E20">
            <v>718</v>
          </cell>
          <cell r="F20">
            <v>718</v>
          </cell>
          <cell r="G20">
            <v>0</v>
          </cell>
          <cell r="H20">
            <v>13224</v>
          </cell>
          <cell r="I20">
            <v>12927</v>
          </cell>
          <cell r="J20">
            <v>-2.2000000000000002</v>
          </cell>
          <cell r="K20">
            <v>349</v>
          </cell>
          <cell r="L20">
            <v>295</v>
          </cell>
          <cell r="M20">
            <v>-15.3</v>
          </cell>
        </row>
        <row r="21">
          <cell r="B21">
            <v>498972</v>
          </cell>
          <cell r="C21">
            <v>520925</v>
          </cell>
          <cell r="D21">
            <v>4.4000000000000004</v>
          </cell>
          <cell r="E21">
            <v>96436</v>
          </cell>
          <cell r="F21">
            <v>85579</v>
          </cell>
          <cell r="G21">
            <v>-11.3</v>
          </cell>
          <cell r="H21">
            <v>595408</v>
          </cell>
          <cell r="I21">
            <v>606504</v>
          </cell>
          <cell r="J21">
            <v>1.9</v>
          </cell>
          <cell r="K21">
            <v>7793</v>
          </cell>
          <cell r="L21">
            <v>6527</v>
          </cell>
          <cell r="M21">
            <v>-16.2</v>
          </cell>
        </row>
        <row r="22">
          <cell r="B22">
            <v>103716</v>
          </cell>
          <cell r="C22">
            <v>108389</v>
          </cell>
          <cell r="D22">
            <v>4.5</v>
          </cell>
          <cell r="E22">
            <v>20001</v>
          </cell>
          <cell r="F22">
            <v>19693</v>
          </cell>
          <cell r="G22">
            <v>-1.5</v>
          </cell>
          <cell r="H22">
            <v>123717</v>
          </cell>
          <cell r="I22">
            <v>128082</v>
          </cell>
          <cell r="J22">
            <v>3.5</v>
          </cell>
          <cell r="K22">
            <v>434</v>
          </cell>
          <cell r="L22">
            <v>310</v>
          </cell>
          <cell r="M22">
            <v>-28.5</v>
          </cell>
        </row>
        <row r="23">
          <cell r="B23">
            <v>158121</v>
          </cell>
          <cell r="C23">
            <v>164760</v>
          </cell>
          <cell r="D23">
            <v>4.2</v>
          </cell>
          <cell r="E23">
            <v>26025</v>
          </cell>
          <cell r="F23">
            <v>25735</v>
          </cell>
          <cell r="G23">
            <v>-1.1000000000000001</v>
          </cell>
          <cell r="H23">
            <v>184147</v>
          </cell>
          <cell r="I23">
            <v>190494</v>
          </cell>
          <cell r="J23">
            <v>3.4</v>
          </cell>
          <cell r="K23">
            <v>4419</v>
          </cell>
          <cell r="L23">
            <v>4176</v>
          </cell>
          <cell r="M23">
            <v>-5.5</v>
          </cell>
        </row>
        <row r="24">
          <cell r="B24">
            <v>28623</v>
          </cell>
          <cell r="C24">
            <v>30552</v>
          </cell>
          <cell r="D24">
            <v>6.7</v>
          </cell>
          <cell r="E24">
            <v>2662</v>
          </cell>
          <cell r="F24">
            <v>2741</v>
          </cell>
          <cell r="G24">
            <v>2.9</v>
          </cell>
          <cell r="H24">
            <v>31286</v>
          </cell>
          <cell r="I24">
            <v>33293</v>
          </cell>
          <cell r="J24">
            <v>6.4</v>
          </cell>
          <cell r="K24">
            <v>419</v>
          </cell>
          <cell r="L24">
            <v>353</v>
          </cell>
          <cell r="M24">
            <v>-15.7</v>
          </cell>
        </row>
        <row r="25">
          <cell r="B25">
            <v>360411</v>
          </cell>
          <cell r="C25">
            <v>377616</v>
          </cell>
          <cell r="D25">
            <v>4.8</v>
          </cell>
          <cell r="E25">
            <v>90485</v>
          </cell>
          <cell r="F25">
            <v>93970</v>
          </cell>
          <cell r="G25">
            <v>3.9</v>
          </cell>
          <cell r="H25">
            <v>450896</v>
          </cell>
          <cell r="I25">
            <v>471586</v>
          </cell>
          <cell r="J25">
            <v>4.5999999999999996</v>
          </cell>
          <cell r="K25">
            <v>2072</v>
          </cell>
          <cell r="L25">
            <v>2070</v>
          </cell>
          <cell r="M25">
            <v>-0.1</v>
          </cell>
        </row>
        <row r="26">
          <cell r="B26">
            <v>34518</v>
          </cell>
          <cell r="C26">
            <v>39084</v>
          </cell>
          <cell r="D26">
            <v>13.2</v>
          </cell>
          <cell r="E26">
            <v>4584</v>
          </cell>
          <cell r="F26">
            <v>4138</v>
          </cell>
          <cell r="G26">
            <v>-9.6999999999999993</v>
          </cell>
          <cell r="H26">
            <v>39102</v>
          </cell>
          <cell r="I26">
            <v>43222</v>
          </cell>
          <cell r="J26">
            <v>10.5</v>
          </cell>
          <cell r="K26">
            <v>1732</v>
          </cell>
          <cell r="L26">
            <v>1820</v>
          </cell>
          <cell r="M26">
            <v>5.0999999999999996</v>
          </cell>
        </row>
        <row r="27">
          <cell r="B27">
            <v>1574539</v>
          </cell>
          <cell r="C27">
            <v>1717073</v>
          </cell>
          <cell r="D27">
            <v>9.1</v>
          </cell>
          <cell r="E27">
            <v>264240</v>
          </cell>
          <cell r="F27">
            <v>328769</v>
          </cell>
          <cell r="G27">
            <v>24.4</v>
          </cell>
          <cell r="H27">
            <v>1838779</v>
          </cell>
          <cell r="I27">
            <v>2045842</v>
          </cell>
          <cell r="J27">
            <v>11.3</v>
          </cell>
          <cell r="K27">
            <v>78653</v>
          </cell>
          <cell r="L27">
            <v>96672</v>
          </cell>
          <cell r="M27">
            <v>22.9</v>
          </cell>
        </row>
        <row r="28">
          <cell r="B28">
            <v>80127</v>
          </cell>
          <cell r="C28">
            <v>83649</v>
          </cell>
          <cell r="D28">
            <v>4.4000000000000004</v>
          </cell>
          <cell r="E28">
            <v>21203</v>
          </cell>
          <cell r="F28">
            <v>22372</v>
          </cell>
          <cell r="G28">
            <v>5.5</v>
          </cell>
          <cell r="H28">
            <v>101329</v>
          </cell>
          <cell r="I28">
            <v>106021</v>
          </cell>
          <cell r="J28">
            <v>4.5999999999999996</v>
          </cell>
          <cell r="K28">
            <v>235</v>
          </cell>
          <cell r="L28">
            <v>228</v>
          </cell>
          <cell r="M28">
            <v>-3.2</v>
          </cell>
        </row>
        <row r="29">
          <cell r="B29">
            <v>7690</v>
          </cell>
          <cell r="C29">
            <v>9017</v>
          </cell>
          <cell r="D29">
            <v>17.3</v>
          </cell>
          <cell r="E29">
            <v>0</v>
          </cell>
          <cell r="F29">
            <v>0</v>
          </cell>
          <cell r="H29">
            <v>7690</v>
          </cell>
          <cell r="I29">
            <v>9017</v>
          </cell>
          <cell r="J29">
            <v>17.3</v>
          </cell>
          <cell r="K29">
            <v>296</v>
          </cell>
          <cell r="L29">
            <v>384</v>
          </cell>
          <cell r="M29">
            <v>29.4</v>
          </cell>
        </row>
        <row r="30">
          <cell r="B30">
            <v>52955</v>
          </cell>
          <cell r="C30">
            <v>55158</v>
          </cell>
          <cell r="D30">
            <v>4.2</v>
          </cell>
          <cell r="E30">
            <v>8480</v>
          </cell>
          <cell r="F30">
            <v>8836</v>
          </cell>
          <cell r="G30">
            <v>4.2</v>
          </cell>
          <cell r="H30">
            <v>61435</v>
          </cell>
          <cell r="I30">
            <v>63994</v>
          </cell>
          <cell r="J30">
            <v>4.2</v>
          </cell>
          <cell r="K30">
            <v>204</v>
          </cell>
          <cell r="L30">
            <v>161</v>
          </cell>
          <cell r="M30">
            <v>-20.8</v>
          </cell>
        </row>
        <row r="31">
          <cell r="B31">
            <v>87635</v>
          </cell>
          <cell r="C31">
            <v>92150</v>
          </cell>
          <cell r="D31">
            <v>5.2</v>
          </cell>
          <cell r="E31">
            <v>18873</v>
          </cell>
          <cell r="F31">
            <v>19809</v>
          </cell>
          <cell r="G31">
            <v>5</v>
          </cell>
          <cell r="H31">
            <v>106508</v>
          </cell>
          <cell r="I31">
            <v>111959</v>
          </cell>
          <cell r="J31">
            <v>5.0999999999999996</v>
          </cell>
          <cell r="K31">
            <v>3562</v>
          </cell>
          <cell r="L31">
            <v>3337</v>
          </cell>
          <cell r="M31">
            <v>-6.3</v>
          </cell>
        </row>
        <row r="32">
          <cell r="B32">
            <v>26099</v>
          </cell>
          <cell r="C32">
            <v>27107</v>
          </cell>
          <cell r="D32">
            <v>3.9</v>
          </cell>
          <cell r="E32">
            <v>2822</v>
          </cell>
          <cell r="F32">
            <v>3240</v>
          </cell>
          <cell r="G32">
            <v>14.8</v>
          </cell>
          <cell r="H32">
            <v>28922</v>
          </cell>
          <cell r="I32">
            <v>30347</v>
          </cell>
          <cell r="J32">
            <v>4.9000000000000004</v>
          </cell>
          <cell r="K32">
            <v>458</v>
          </cell>
          <cell r="L32">
            <v>380</v>
          </cell>
          <cell r="M32">
            <v>-17.2</v>
          </cell>
        </row>
        <row r="33">
          <cell r="B33">
            <v>10262</v>
          </cell>
          <cell r="C33">
            <v>10396</v>
          </cell>
          <cell r="D33">
            <v>1.3</v>
          </cell>
          <cell r="E33">
            <v>8</v>
          </cell>
          <cell r="F33">
            <v>638</v>
          </cell>
          <cell r="G33">
            <v>8290</v>
          </cell>
          <cell r="H33">
            <v>10269</v>
          </cell>
          <cell r="I33">
            <v>11033</v>
          </cell>
          <cell r="J33">
            <v>7.4</v>
          </cell>
          <cell r="K33">
            <v>42</v>
          </cell>
          <cell r="L33">
            <v>24</v>
          </cell>
          <cell r="M33">
            <v>-42.5</v>
          </cell>
        </row>
        <row r="34">
          <cell r="B34">
            <v>37749</v>
          </cell>
          <cell r="C34">
            <v>38792</v>
          </cell>
          <cell r="D34">
            <v>2.8</v>
          </cell>
          <cell r="E34">
            <v>2119</v>
          </cell>
          <cell r="F34">
            <v>2237</v>
          </cell>
          <cell r="G34">
            <v>5.6</v>
          </cell>
          <cell r="H34">
            <v>39868</v>
          </cell>
          <cell r="I34">
            <v>41029</v>
          </cell>
          <cell r="J34">
            <v>2.9</v>
          </cell>
          <cell r="K34">
            <v>691</v>
          </cell>
          <cell r="L34">
            <v>780</v>
          </cell>
          <cell r="M34">
            <v>12.9</v>
          </cell>
        </row>
        <row r="35">
          <cell r="B35">
            <v>995682</v>
          </cell>
          <cell r="C35">
            <v>1040618</v>
          </cell>
          <cell r="D35">
            <v>4.5</v>
          </cell>
          <cell r="E35">
            <v>238116</v>
          </cell>
          <cell r="F35">
            <v>241647</v>
          </cell>
          <cell r="G35">
            <v>1.5</v>
          </cell>
          <cell r="H35">
            <v>1233799</v>
          </cell>
          <cell r="I35">
            <v>1282265</v>
          </cell>
          <cell r="J35">
            <v>3.9</v>
          </cell>
          <cell r="K35">
            <v>10210</v>
          </cell>
          <cell r="L35">
            <v>10108</v>
          </cell>
          <cell r="M35">
            <v>-1</v>
          </cell>
        </row>
        <row r="36">
          <cell r="B36">
            <v>2501</v>
          </cell>
          <cell r="C36">
            <v>2638</v>
          </cell>
          <cell r="D36">
            <v>5.5</v>
          </cell>
          <cell r="E36">
            <v>89</v>
          </cell>
          <cell r="F36">
            <v>73</v>
          </cell>
          <cell r="G36">
            <v>-17.7</v>
          </cell>
          <cell r="H36">
            <v>2590</v>
          </cell>
          <cell r="I36">
            <v>2712</v>
          </cell>
          <cell r="J36">
            <v>4.7</v>
          </cell>
          <cell r="K36">
            <v>177</v>
          </cell>
          <cell r="L36">
            <v>168</v>
          </cell>
          <cell r="M36">
            <v>-5</v>
          </cell>
        </row>
        <row r="37">
          <cell r="B37">
            <v>117588</v>
          </cell>
          <cell r="C37">
            <v>123273</v>
          </cell>
          <cell r="D37">
            <v>4.8</v>
          </cell>
          <cell r="E37">
            <v>26040</v>
          </cell>
          <cell r="F37">
            <v>29583</v>
          </cell>
          <cell r="G37">
            <v>13.6</v>
          </cell>
          <cell r="H37">
            <v>143628</v>
          </cell>
          <cell r="I37">
            <v>152857</v>
          </cell>
          <cell r="J37">
            <v>6.4</v>
          </cell>
          <cell r="K37">
            <v>458</v>
          </cell>
          <cell r="L37">
            <v>454</v>
          </cell>
          <cell r="M37">
            <v>-0.9</v>
          </cell>
        </row>
        <row r="38">
          <cell r="B38">
            <v>6375923</v>
          </cell>
          <cell r="C38">
            <v>6733199</v>
          </cell>
          <cell r="D38">
            <v>5.6</v>
          </cell>
          <cell r="E38">
            <v>1164234</v>
          </cell>
          <cell r="F38">
            <v>1239303</v>
          </cell>
          <cell r="G38">
            <v>6.4</v>
          </cell>
          <cell r="H38">
            <v>7540158</v>
          </cell>
          <cell r="I38">
            <v>7972502</v>
          </cell>
          <cell r="J38">
            <v>5.7</v>
          </cell>
          <cell r="K38">
            <v>139220</v>
          </cell>
          <cell r="L38">
            <v>152091</v>
          </cell>
          <cell r="M38">
            <v>9.1999999999999993</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_26"/>
    </sheetNames>
    <sheetDataSet>
      <sheetData sheetId="0" refreshError="1">
        <row r="2">
          <cell r="B2">
            <v>1245852</v>
          </cell>
          <cell r="C2">
            <v>1305433</v>
          </cell>
          <cell r="D2">
            <v>4.8</v>
          </cell>
          <cell r="E2">
            <v>17097</v>
          </cell>
          <cell r="F2">
            <v>70390</v>
          </cell>
          <cell r="H2">
            <v>1262949</v>
          </cell>
          <cell r="I2">
            <v>1375822</v>
          </cell>
          <cell r="J2">
            <v>8.9</v>
          </cell>
          <cell r="K2">
            <v>20836</v>
          </cell>
          <cell r="L2">
            <v>20954</v>
          </cell>
          <cell r="M2">
            <v>0.6</v>
          </cell>
        </row>
        <row r="3">
          <cell r="B3">
            <v>1496383</v>
          </cell>
          <cell r="C3">
            <v>1628940</v>
          </cell>
          <cell r="D3">
            <v>8.9</v>
          </cell>
          <cell r="E3">
            <v>100874</v>
          </cell>
          <cell r="F3">
            <v>101804</v>
          </cell>
          <cell r="H3">
            <v>1597257</v>
          </cell>
          <cell r="I3">
            <v>1730744</v>
          </cell>
          <cell r="J3">
            <v>8.4</v>
          </cell>
          <cell r="K3">
            <v>36046</v>
          </cell>
          <cell r="L3">
            <v>51978</v>
          </cell>
          <cell r="M3">
            <v>44.2</v>
          </cell>
        </row>
        <row r="4">
          <cell r="B4">
            <v>2300606</v>
          </cell>
          <cell r="C4">
            <v>2404090</v>
          </cell>
          <cell r="D4">
            <v>4.5</v>
          </cell>
          <cell r="E4">
            <v>816814</v>
          </cell>
          <cell r="F4">
            <v>822901</v>
          </cell>
          <cell r="H4">
            <v>3117420</v>
          </cell>
          <cell r="I4">
            <v>3226991</v>
          </cell>
          <cell r="J4">
            <v>3.5</v>
          </cell>
          <cell r="K4">
            <v>68959</v>
          </cell>
          <cell r="L4">
            <v>65698</v>
          </cell>
          <cell r="M4">
            <v>-4.7</v>
          </cell>
        </row>
        <row r="5">
          <cell r="B5">
            <v>145629</v>
          </cell>
          <cell r="C5">
            <v>151981</v>
          </cell>
          <cell r="D5">
            <v>4.4000000000000004</v>
          </cell>
          <cell r="E5">
            <v>0</v>
          </cell>
          <cell r="F5">
            <v>0</v>
          </cell>
          <cell r="H5">
            <v>145629</v>
          </cell>
          <cell r="I5">
            <v>151981</v>
          </cell>
          <cell r="J5">
            <v>4.4000000000000004</v>
          </cell>
          <cell r="K5">
            <v>1720</v>
          </cell>
          <cell r="L5">
            <v>1706</v>
          </cell>
          <cell r="M5">
            <v>-0.8</v>
          </cell>
        </row>
        <row r="6">
          <cell r="B6">
            <v>201322</v>
          </cell>
          <cell r="C6">
            <v>209916</v>
          </cell>
          <cell r="D6">
            <v>4.3</v>
          </cell>
          <cell r="E6">
            <v>106237</v>
          </cell>
          <cell r="F6">
            <v>107925</v>
          </cell>
          <cell r="H6">
            <v>307559</v>
          </cell>
          <cell r="I6">
            <v>317840</v>
          </cell>
          <cell r="J6">
            <v>3.3</v>
          </cell>
          <cell r="K6">
            <v>2098</v>
          </cell>
          <cell r="L6">
            <v>2033</v>
          </cell>
          <cell r="M6">
            <v>-3.1</v>
          </cell>
        </row>
        <row r="7">
          <cell r="B7">
            <v>3310</v>
          </cell>
          <cell r="C7">
            <v>3534</v>
          </cell>
          <cell r="D7">
            <v>6.7</v>
          </cell>
          <cell r="E7">
            <v>0</v>
          </cell>
          <cell r="F7">
            <v>0</v>
          </cell>
          <cell r="H7">
            <v>3310</v>
          </cell>
          <cell r="I7">
            <v>3534</v>
          </cell>
          <cell r="J7">
            <v>6.7</v>
          </cell>
          <cell r="K7">
            <v>33</v>
          </cell>
          <cell r="L7">
            <v>35</v>
          </cell>
          <cell r="M7">
            <v>4.5</v>
          </cell>
        </row>
        <row r="8">
          <cell r="B8">
            <v>429527</v>
          </cell>
          <cell r="C8">
            <v>450496</v>
          </cell>
          <cell r="D8">
            <v>4.9000000000000004</v>
          </cell>
          <cell r="E8">
            <v>23480</v>
          </cell>
          <cell r="F8">
            <v>23551</v>
          </cell>
          <cell r="H8">
            <v>453007</v>
          </cell>
          <cell r="I8">
            <v>474048</v>
          </cell>
          <cell r="J8">
            <v>4.5999999999999996</v>
          </cell>
          <cell r="K8">
            <v>1306</v>
          </cell>
          <cell r="L8">
            <v>1318</v>
          </cell>
          <cell r="M8">
            <v>0.9</v>
          </cell>
        </row>
        <row r="9">
          <cell r="B9">
            <v>40275</v>
          </cell>
          <cell r="C9">
            <v>42028</v>
          </cell>
          <cell r="D9">
            <v>4.4000000000000004</v>
          </cell>
          <cell r="E9">
            <v>5525</v>
          </cell>
          <cell r="F9">
            <v>4794</v>
          </cell>
          <cell r="H9">
            <v>45800</v>
          </cell>
          <cell r="I9">
            <v>46822</v>
          </cell>
          <cell r="J9">
            <v>2.2000000000000002</v>
          </cell>
          <cell r="K9">
            <v>606</v>
          </cell>
          <cell r="L9">
            <v>666</v>
          </cell>
          <cell r="M9">
            <v>10</v>
          </cell>
        </row>
        <row r="10">
          <cell r="B10">
            <v>96548</v>
          </cell>
          <cell r="C10">
            <v>100684</v>
          </cell>
          <cell r="D10">
            <v>4.3</v>
          </cell>
          <cell r="E10">
            <v>15099</v>
          </cell>
          <cell r="F10">
            <v>15652</v>
          </cell>
          <cell r="H10">
            <v>111647</v>
          </cell>
          <cell r="I10">
            <v>116335</v>
          </cell>
          <cell r="J10">
            <v>4.2</v>
          </cell>
          <cell r="K10">
            <v>153</v>
          </cell>
          <cell r="L10">
            <v>165</v>
          </cell>
          <cell r="M10">
            <v>7.9</v>
          </cell>
        </row>
        <row r="11">
          <cell r="B11">
            <v>22917</v>
          </cell>
          <cell r="C11">
            <v>23868</v>
          </cell>
          <cell r="D11">
            <v>4.2</v>
          </cell>
          <cell r="E11">
            <v>963</v>
          </cell>
          <cell r="F11">
            <v>1153</v>
          </cell>
          <cell r="H11">
            <v>23879</v>
          </cell>
          <cell r="I11">
            <v>25021</v>
          </cell>
          <cell r="J11">
            <v>4.8</v>
          </cell>
          <cell r="K11">
            <v>270</v>
          </cell>
          <cell r="L11">
            <v>280</v>
          </cell>
          <cell r="M11">
            <v>3.4</v>
          </cell>
        </row>
        <row r="12">
          <cell r="B12">
            <v>13672</v>
          </cell>
          <cell r="C12">
            <v>14116</v>
          </cell>
          <cell r="D12">
            <v>3.2</v>
          </cell>
          <cell r="E12">
            <v>8</v>
          </cell>
          <cell r="F12">
            <v>8</v>
          </cell>
          <cell r="H12">
            <v>13680</v>
          </cell>
          <cell r="I12">
            <v>14124</v>
          </cell>
          <cell r="J12">
            <v>3.2</v>
          </cell>
          <cell r="K12">
            <v>3</v>
          </cell>
          <cell r="L12">
            <v>2</v>
          </cell>
          <cell r="M12">
            <v>-22.6</v>
          </cell>
        </row>
        <row r="13">
          <cell r="B13">
            <v>1315</v>
          </cell>
          <cell r="C13">
            <v>1390</v>
          </cell>
          <cell r="D13">
            <v>5.7</v>
          </cell>
          <cell r="E13">
            <v>1404</v>
          </cell>
          <cell r="F13">
            <v>1403</v>
          </cell>
          <cell r="H13">
            <v>2719</v>
          </cell>
          <cell r="I13">
            <v>2793</v>
          </cell>
          <cell r="J13">
            <v>2.7</v>
          </cell>
          <cell r="K13">
            <v>0</v>
          </cell>
          <cell r="L13">
            <v>0</v>
          </cell>
          <cell r="M13">
            <v>19.8</v>
          </cell>
        </row>
        <row r="14">
          <cell r="B14">
            <v>4393</v>
          </cell>
          <cell r="C14">
            <v>4509</v>
          </cell>
          <cell r="D14">
            <v>2.6</v>
          </cell>
          <cell r="E14">
            <v>1409</v>
          </cell>
          <cell r="F14">
            <v>1403</v>
          </cell>
          <cell r="H14">
            <v>5802</v>
          </cell>
          <cell r="I14">
            <v>5913</v>
          </cell>
          <cell r="J14">
            <v>1.9</v>
          </cell>
          <cell r="K14">
            <v>1</v>
          </cell>
          <cell r="L14">
            <v>1</v>
          </cell>
          <cell r="M14">
            <v>7.2</v>
          </cell>
        </row>
        <row r="15">
          <cell r="B15">
            <v>20533</v>
          </cell>
          <cell r="C15">
            <v>23638</v>
          </cell>
          <cell r="D15">
            <v>15.1</v>
          </cell>
          <cell r="E15">
            <v>284</v>
          </cell>
          <cell r="F15">
            <v>300</v>
          </cell>
          <cell r="H15">
            <v>20817</v>
          </cell>
          <cell r="I15">
            <v>23938</v>
          </cell>
          <cell r="J15">
            <v>15</v>
          </cell>
          <cell r="K15">
            <v>333</v>
          </cell>
          <cell r="L15">
            <v>326</v>
          </cell>
          <cell r="M15">
            <v>-2.1</v>
          </cell>
        </row>
        <row r="16">
          <cell r="B16">
            <v>7314</v>
          </cell>
          <cell r="C16">
            <v>7693</v>
          </cell>
          <cell r="D16">
            <v>5.2</v>
          </cell>
          <cell r="E16">
            <v>0</v>
          </cell>
          <cell r="F16">
            <v>0</v>
          </cell>
          <cell r="H16">
            <v>7314</v>
          </cell>
          <cell r="I16">
            <v>7693</v>
          </cell>
          <cell r="J16">
            <v>5.2</v>
          </cell>
          <cell r="K16">
            <v>176</v>
          </cell>
          <cell r="L16">
            <v>160</v>
          </cell>
          <cell r="M16">
            <v>-9.1</v>
          </cell>
        </row>
        <row r="17">
          <cell r="B17">
            <v>63656</v>
          </cell>
          <cell r="C17">
            <v>66378</v>
          </cell>
          <cell r="D17">
            <v>4.3</v>
          </cell>
          <cell r="E17">
            <v>75041</v>
          </cell>
          <cell r="F17">
            <v>75465</v>
          </cell>
          <cell r="H17">
            <v>138696</v>
          </cell>
          <cell r="I17">
            <v>141843</v>
          </cell>
          <cell r="J17">
            <v>2.2999999999999998</v>
          </cell>
          <cell r="K17">
            <v>2309</v>
          </cell>
          <cell r="L17">
            <v>2387</v>
          </cell>
          <cell r="M17">
            <v>3.4</v>
          </cell>
        </row>
        <row r="18">
          <cell r="B18">
            <v>282672</v>
          </cell>
          <cell r="C18">
            <v>294507</v>
          </cell>
          <cell r="D18">
            <v>4.2</v>
          </cell>
          <cell r="E18">
            <v>0</v>
          </cell>
          <cell r="F18">
            <v>12553</v>
          </cell>
          <cell r="H18">
            <v>282672</v>
          </cell>
          <cell r="I18">
            <v>307060</v>
          </cell>
          <cell r="J18">
            <v>8.6</v>
          </cell>
          <cell r="K18">
            <v>4370</v>
          </cell>
          <cell r="L18">
            <v>4380</v>
          </cell>
          <cell r="M18">
            <v>0.2</v>
          </cell>
        </row>
        <row r="19">
          <cell r="B19">
            <v>6375923</v>
          </cell>
          <cell r="C19">
            <v>6733199</v>
          </cell>
          <cell r="D19">
            <v>5.6</v>
          </cell>
          <cell r="E19">
            <v>1164234</v>
          </cell>
          <cell r="F19">
            <v>1239303</v>
          </cell>
          <cell r="H19">
            <v>7540158</v>
          </cell>
          <cell r="I19">
            <v>7972502</v>
          </cell>
          <cell r="J19">
            <v>5.7</v>
          </cell>
          <cell r="K19">
            <v>139220</v>
          </cell>
          <cell r="L19">
            <v>152091</v>
          </cell>
          <cell r="M19">
            <v>9.1999999999999993</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_31"/>
    </sheetNames>
    <sheetDataSet>
      <sheetData sheetId="0" refreshError="1">
        <row r="2">
          <cell r="D2">
            <v>16977529911</v>
          </cell>
          <cell r="E2">
            <v>16401076527</v>
          </cell>
          <cell r="F2">
            <v>297442806</v>
          </cell>
          <cell r="G2">
            <v>274070982</v>
          </cell>
          <cell r="H2">
            <v>18398579</v>
          </cell>
          <cell r="I2">
            <v>18544416</v>
          </cell>
          <cell r="J2">
            <v>315841385</v>
          </cell>
          <cell r="K2">
            <v>292615398</v>
          </cell>
          <cell r="L2">
            <v>-7.4</v>
          </cell>
        </row>
        <row r="3">
          <cell r="A3" t="str">
            <v>City of Philomath</v>
          </cell>
          <cell r="B3" t="str">
            <v>Philomath UR Plan Area</v>
          </cell>
          <cell r="C3" t="str">
            <v>Benton</v>
          </cell>
          <cell r="D3">
            <v>46765667</v>
          </cell>
          <cell r="E3">
            <v>49173624</v>
          </cell>
          <cell r="F3">
            <v>727990</v>
          </cell>
          <cell r="G3">
            <v>765639</v>
          </cell>
          <cell r="H3">
            <v>0</v>
          </cell>
          <cell r="I3">
            <v>0</v>
          </cell>
          <cell r="J3">
            <v>727990</v>
          </cell>
          <cell r="K3">
            <v>765639</v>
          </cell>
          <cell r="L3">
            <v>5.2</v>
          </cell>
        </row>
        <row r="4">
          <cell r="A4" t="str">
            <v>City of Corvallis</v>
          </cell>
          <cell r="B4" t="str">
            <v>South Corvallis UR Plan Area</v>
          </cell>
          <cell r="C4" t="str">
            <v>Benton</v>
          </cell>
          <cell r="D4">
            <v>11186742</v>
          </cell>
          <cell r="E4">
            <v>13857526</v>
          </cell>
          <cell r="F4">
            <v>153459</v>
          </cell>
          <cell r="G4">
            <v>187026</v>
          </cell>
          <cell r="H4">
            <v>0</v>
          </cell>
          <cell r="I4">
            <v>0</v>
          </cell>
          <cell r="J4">
            <v>153459</v>
          </cell>
          <cell r="K4">
            <v>187026</v>
          </cell>
          <cell r="L4">
            <v>21.9</v>
          </cell>
        </row>
        <row r="5">
          <cell r="A5" t="str">
            <v>City of Estacada</v>
          </cell>
          <cell r="B5" t="str">
            <v>Estacada Plan Area</v>
          </cell>
          <cell r="C5" t="str">
            <v>Clackamas</v>
          </cell>
          <cell r="D5">
            <v>29822820</v>
          </cell>
          <cell r="E5">
            <v>31818961</v>
          </cell>
          <cell r="F5">
            <v>452922</v>
          </cell>
          <cell r="G5">
            <v>487789</v>
          </cell>
          <cell r="H5">
            <v>0</v>
          </cell>
          <cell r="I5">
            <v>0</v>
          </cell>
          <cell r="J5">
            <v>452922</v>
          </cell>
          <cell r="K5">
            <v>487789</v>
          </cell>
          <cell r="L5">
            <v>7.7</v>
          </cell>
        </row>
        <row r="6">
          <cell r="A6" t="str">
            <v>Clackamas County</v>
          </cell>
          <cell r="B6" t="str">
            <v>N Clackamas Revitalization UR Plan Area</v>
          </cell>
          <cell r="C6" t="str">
            <v>Clackamas</v>
          </cell>
          <cell r="D6">
            <v>293312882</v>
          </cell>
          <cell r="E6">
            <v>327305288</v>
          </cell>
          <cell r="F6">
            <v>3849777</v>
          </cell>
          <cell r="G6">
            <v>4296898</v>
          </cell>
          <cell r="H6">
            <v>0</v>
          </cell>
          <cell r="I6">
            <v>0</v>
          </cell>
          <cell r="J6">
            <v>3849777</v>
          </cell>
          <cell r="K6">
            <v>4296898</v>
          </cell>
          <cell r="L6">
            <v>11.6</v>
          </cell>
        </row>
        <row r="7">
          <cell r="A7" t="str">
            <v>City of Gladstone</v>
          </cell>
          <cell r="B7" t="str">
            <v>Gladstone 1 UR Plan Area</v>
          </cell>
          <cell r="C7" t="str">
            <v>Clackamas</v>
          </cell>
          <cell r="D7">
            <v>75824634</v>
          </cell>
          <cell r="E7">
            <v>76724080</v>
          </cell>
          <cell r="F7">
            <v>1036946</v>
          </cell>
          <cell r="G7">
            <v>1049173</v>
          </cell>
          <cell r="H7">
            <v>0</v>
          </cell>
          <cell r="I7">
            <v>0</v>
          </cell>
          <cell r="J7">
            <v>1036946</v>
          </cell>
          <cell r="K7">
            <v>1049173</v>
          </cell>
          <cell r="L7">
            <v>1.2</v>
          </cell>
        </row>
        <row r="8">
          <cell r="A8" t="str">
            <v>City of Lake Oswego</v>
          </cell>
          <cell r="B8" t="str">
            <v>East End Lake Oswego UR Plan Area</v>
          </cell>
          <cell r="C8" t="str">
            <v>Clackamas</v>
          </cell>
          <cell r="D8">
            <v>355829016</v>
          </cell>
          <cell r="E8">
            <v>375892387</v>
          </cell>
          <cell r="F8">
            <v>5801767</v>
          </cell>
          <cell r="G8">
            <v>6100706</v>
          </cell>
          <cell r="H8">
            <v>0</v>
          </cell>
          <cell r="I8">
            <v>0</v>
          </cell>
          <cell r="J8">
            <v>5801767</v>
          </cell>
          <cell r="K8">
            <v>6100706</v>
          </cell>
          <cell r="L8">
            <v>5.2</v>
          </cell>
        </row>
        <row r="9">
          <cell r="A9" t="str">
            <v>City of Lake Oswego</v>
          </cell>
          <cell r="B9" t="str">
            <v>Lake Grove Village Center UR Plan Area</v>
          </cell>
          <cell r="C9" t="str">
            <v>Clackamas</v>
          </cell>
          <cell r="D9">
            <v>140615736</v>
          </cell>
          <cell r="E9">
            <v>153121778</v>
          </cell>
          <cell r="F9">
            <v>1981714</v>
          </cell>
          <cell r="G9">
            <v>2158026</v>
          </cell>
          <cell r="H9">
            <v>0</v>
          </cell>
          <cell r="I9">
            <v>0</v>
          </cell>
          <cell r="J9">
            <v>1981714</v>
          </cell>
          <cell r="K9">
            <v>2158026</v>
          </cell>
          <cell r="L9">
            <v>8.9</v>
          </cell>
        </row>
        <row r="10">
          <cell r="A10" t="str">
            <v>City of Oregon City</v>
          </cell>
          <cell r="B10" t="str">
            <v>Oregon City Downtown/N. End UR Plan Area</v>
          </cell>
          <cell r="C10" t="str">
            <v>Clackamas</v>
          </cell>
          <cell r="D10">
            <v>201091549</v>
          </cell>
          <cell r="E10">
            <v>207488817</v>
          </cell>
          <cell r="F10">
            <v>3165603</v>
          </cell>
          <cell r="G10">
            <v>3266624</v>
          </cell>
          <cell r="H10">
            <v>0</v>
          </cell>
          <cell r="I10">
            <v>0</v>
          </cell>
          <cell r="J10">
            <v>3165603</v>
          </cell>
          <cell r="K10">
            <v>3266624</v>
          </cell>
          <cell r="L10">
            <v>3.2</v>
          </cell>
        </row>
        <row r="11">
          <cell r="A11" t="str">
            <v>City of Wilsonville</v>
          </cell>
          <cell r="B11" t="str">
            <v>Wilsonville Yr2000 UR Plan Area</v>
          </cell>
          <cell r="C11" t="str">
            <v>Clackamas</v>
          </cell>
          <cell r="D11">
            <v>322000000</v>
          </cell>
          <cell r="E11">
            <v>322000000</v>
          </cell>
          <cell r="F11">
            <v>4156636</v>
          </cell>
          <cell r="G11">
            <v>4155989</v>
          </cell>
          <cell r="H11">
            <v>0</v>
          </cell>
          <cell r="I11">
            <v>0</v>
          </cell>
          <cell r="J11">
            <v>4156636</v>
          </cell>
          <cell r="K11">
            <v>4155989</v>
          </cell>
          <cell r="L11">
            <v>0</v>
          </cell>
        </row>
        <row r="12">
          <cell r="A12" t="str">
            <v>City of Wilsonville</v>
          </cell>
          <cell r="B12" t="str">
            <v>Wilsonville West Side UR Plan Area</v>
          </cell>
          <cell r="C12" t="str">
            <v>Clackamas</v>
          </cell>
          <cell r="D12">
            <v>401210000</v>
          </cell>
          <cell r="E12">
            <v>401210000</v>
          </cell>
          <cell r="F12">
            <v>5179005</v>
          </cell>
          <cell r="G12">
            <v>5179387</v>
          </cell>
          <cell r="H12">
            <v>0</v>
          </cell>
          <cell r="I12">
            <v>0</v>
          </cell>
          <cell r="J12">
            <v>5179005</v>
          </cell>
          <cell r="K12">
            <v>5179387</v>
          </cell>
          <cell r="L12">
            <v>0</v>
          </cell>
        </row>
        <row r="13">
          <cell r="A13" t="str">
            <v>City of Wilsonville</v>
          </cell>
          <cell r="B13" t="str">
            <v>Coffee Creek UR Plan Area</v>
          </cell>
          <cell r="C13" t="str">
            <v>Washington</v>
          </cell>
          <cell r="D13">
            <v>29961097</v>
          </cell>
          <cell r="E13">
            <v>29271717</v>
          </cell>
          <cell r="F13">
            <v>330883</v>
          </cell>
          <cell r="G13">
            <v>333252</v>
          </cell>
          <cell r="H13">
            <v>0</v>
          </cell>
          <cell r="I13">
            <v>0</v>
          </cell>
          <cell r="J13">
            <v>330883</v>
          </cell>
          <cell r="K13">
            <v>333252</v>
          </cell>
          <cell r="L13">
            <v>0.7</v>
          </cell>
        </row>
        <row r="14">
          <cell r="A14" t="str">
            <v>City of Sandy</v>
          </cell>
          <cell r="B14" t="str">
            <v>Sandy UR Plan Area</v>
          </cell>
          <cell r="C14" t="str">
            <v>Clackamas</v>
          </cell>
          <cell r="D14">
            <v>116017035</v>
          </cell>
          <cell r="E14">
            <v>124199866</v>
          </cell>
          <cell r="F14">
            <v>1933602</v>
          </cell>
          <cell r="G14">
            <v>2065661</v>
          </cell>
          <cell r="H14">
            <v>0</v>
          </cell>
          <cell r="I14">
            <v>0</v>
          </cell>
          <cell r="J14">
            <v>1933602</v>
          </cell>
          <cell r="K14">
            <v>2065661</v>
          </cell>
          <cell r="L14">
            <v>6.8</v>
          </cell>
        </row>
        <row r="15">
          <cell r="A15" t="str">
            <v>City of Canby</v>
          </cell>
          <cell r="B15" t="str">
            <v>Canby UR Plan Area</v>
          </cell>
          <cell r="C15" t="str">
            <v>Clackamas</v>
          </cell>
          <cell r="D15">
            <v>270639295</v>
          </cell>
          <cell r="E15">
            <v>282574672</v>
          </cell>
          <cell r="F15">
            <v>4344875</v>
          </cell>
          <cell r="G15">
            <v>4478987</v>
          </cell>
          <cell r="H15">
            <v>0</v>
          </cell>
          <cell r="I15">
            <v>0</v>
          </cell>
          <cell r="J15">
            <v>4344875</v>
          </cell>
          <cell r="K15">
            <v>4478987</v>
          </cell>
          <cell r="L15">
            <v>3.1</v>
          </cell>
        </row>
        <row r="16">
          <cell r="A16" t="str">
            <v>City of Molalla</v>
          </cell>
          <cell r="B16" t="str">
            <v>Molalla UR Plan Area</v>
          </cell>
          <cell r="C16" t="str">
            <v>Clackamas</v>
          </cell>
          <cell r="D16">
            <v>45851543</v>
          </cell>
          <cell r="E16">
            <v>50510490</v>
          </cell>
          <cell r="F16">
            <v>684924</v>
          </cell>
          <cell r="G16">
            <v>754722</v>
          </cell>
          <cell r="H16">
            <v>0</v>
          </cell>
          <cell r="I16">
            <v>0</v>
          </cell>
          <cell r="J16">
            <v>684924</v>
          </cell>
          <cell r="K16">
            <v>754722</v>
          </cell>
          <cell r="L16">
            <v>10.199999999999999</v>
          </cell>
        </row>
        <row r="17">
          <cell r="A17" t="str">
            <v>City of Milwaukie</v>
          </cell>
          <cell r="B17" t="str">
            <v>Milwaukie UR Plan Area</v>
          </cell>
          <cell r="C17" t="str">
            <v>Clackamas</v>
          </cell>
          <cell r="D17">
            <v>41075960</v>
          </cell>
          <cell r="E17">
            <v>43299823</v>
          </cell>
          <cell r="F17">
            <v>488719</v>
          </cell>
          <cell r="G17">
            <v>525169</v>
          </cell>
          <cell r="H17">
            <v>0</v>
          </cell>
          <cell r="I17">
            <v>0</v>
          </cell>
          <cell r="J17">
            <v>488719</v>
          </cell>
          <cell r="K17">
            <v>525169</v>
          </cell>
          <cell r="L17">
            <v>7.5</v>
          </cell>
        </row>
        <row r="18">
          <cell r="A18" t="str">
            <v>City of Happy Valley</v>
          </cell>
          <cell r="B18" t="str">
            <v>Happy Valley UR Plan Area</v>
          </cell>
          <cell r="C18" t="str">
            <v>Clackamas</v>
          </cell>
          <cell r="D18">
            <v>61787800</v>
          </cell>
          <cell r="E18">
            <v>117116906</v>
          </cell>
          <cell r="F18">
            <v>736224</v>
          </cell>
          <cell r="G18">
            <v>1396921</v>
          </cell>
          <cell r="H18">
            <v>0</v>
          </cell>
          <cell r="I18">
            <v>0</v>
          </cell>
          <cell r="J18">
            <v>736224</v>
          </cell>
          <cell r="K18">
            <v>1396921</v>
          </cell>
          <cell r="L18">
            <v>89.7</v>
          </cell>
        </row>
        <row r="19">
          <cell r="A19" t="str">
            <v>City of Astoria</v>
          </cell>
          <cell r="B19" t="str">
            <v>Astoria East UR Plan Area</v>
          </cell>
          <cell r="C19" t="str">
            <v>Clatsop</v>
          </cell>
          <cell r="D19">
            <v>21297711</v>
          </cell>
          <cell r="E19">
            <v>22361130</v>
          </cell>
          <cell r="F19">
            <v>339879</v>
          </cell>
          <cell r="G19">
            <v>358070</v>
          </cell>
          <cell r="H19">
            <v>0</v>
          </cell>
          <cell r="I19">
            <v>0</v>
          </cell>
          <cell r="J19">
            <v>339879</v>
          </cell>
          <cell r="K19">
            <v>358070</v>
          </cell>
          <cell r="L19">
            <v>5.4</v>
          </cell>
        </row>
        <row r="20">
          <cell r="A20" t="str">
            <v>City of Astoria</v>
          </cell>
          <cell r="B20" t="str">
            <v>Astoria West UR Plan Area</v>
          </cell>
          <cell r="C20" t="str">
            <v>Clatsop</v>
          </cell>
          <cell r="D20">
            <v>50240012</v>
          </cell>
          <cell r="E20">
            <v>0</v>
          </cell>
          <cell r="F20">
            <v>802124</v>
          </cell>
          <cell r="G20">
            <v>0</v>
          </cell>
          <cell r="H20">
            <v>0</v>
          </cell>
          <cell r="I20">
            <v>0</v>
          </cell>
          <cell r="J20">
            <v>802124</v>
          </cell>
          <cell r="K20">
            <v>0</v>
          </cell>
          <cell r="L20">
            <v>-100</v>
          </cell>
        </row>
        <row r="21">
          <cell r="A21" t="str">
            <v>City of Seaside</v>
          </cell>
          <cell r="B21" t="str">
            <v>South East Seaside Plan Area</v>
          </cell>
          <cell r="C21" t="str">
            <v>Clatsop</v>
          </cell>
          <cell r="D21">
            <v>24961593</v>
          </cell>
          <cell r="E21">
            <v>38095897</v>
          </cell>
          <cell r="F21">
            <v>291763</v>
          </cell>
          <cell r="G21">
            <v>445719</v>
          </cell>
          <cell r="H21">
            <v>0</v>
          </cell>
          <cell r="I21">
            <v>0</v>
          </cell>
          <cell r="J21">
            <v>291763</v>
          </cell>
          <cell r="K21">
            <v>445719</v>
          </cell>
          <cell r="L21">
            <v>52.8</v>
          </cell>
        </row>
        <row r="22">
          <cell r="A22" t="str">
            <v>City of Warrenton</v>
          </cell>
          <cell r="B22" t="str">
            <v>Warrenton UR Plan Area</v>
          </cell>
          <cell r="C22" t="str">
            <v>Clatsop</v>
          </cell>
          <cell r="D22">
            <v>89104514</v>
          </cell>
          <cell r="E22">
            <v>102167928</v>
          </cell>
          <cell r="F22">
            <v>823344</v>
          </cell>
          <cell r="G22">
            <v>944114</v>
          </cell>
          <cell r="H22">
            <v>0</v>
          </cell>
          <cell r="I22">
            <v>0</v>
          </cell>
          <cell r="J22">
            <v>823344</v>
          </cell>
          <cell r="K22">
            <v>944114</v>
          </cell>
          <cell r="L22">
            <v>14.7</v>
          </cell>
        </row>
        <row r="23">
          <cell r="A23" t="str">
            <v>City of Rainier</v>
          </cell>
          <cell r="B23" t="str">
            <v>Rainier Waterfront UR Plan Area</v>
          </cell>
          <cell r="C23" t="str">
            <v>Columbia</v>
          </cell>
          <cell r="D23">
            <v>17579347</v>
          </cell>
          <cell r="E23">
            <v>17578638</v>
          </cell>
          <cell r="F23">
            <v>291244</v>
          </cell>
          <cell r="G23">
            <v>291735</v>
          </cell>
          <cell r="H23">
            <v>0</v>
          </cell>
          <cell r="I23">
            <v>0</v>
          </cell>
          <cell r="J23">
            <v>291244</v>
          </cell>
          <cell r="K23">
            <v>291735</v>
          </cell>
          <cell r="L23">
            <v>0.2</v>
          </cell>
        </row>
        <row r="24">
          <cell r="A24" t="str">
            <v>Columbia County</v>
          </cell>
          <cell r="B24" t="str">
            <v>Port Westward UR Plan Area</v>
          </cell>
          <cell r="C24" t="str">
            <v>Columbia</v>
          </cell>
          <cell r="D24">
            <v>282754990</v>
          </cell>
          <cell r="E24">
            <v>8600000</v>
          </cell>
          <cell r="F24">
            <v>2814492</v>
          </cell>
          <cell r="G24">
            <v>82060</v>
          </cell>
          <cell r="H24">
            <v>0</v>
          </cell>
          <cell r="I24">
            <v>0</v>
          </cell>
          <cell r="J24">
            <v>2814492</v>
          </cell>
          <cell r="K24">
            <v>82060</v>
          </cell>
          <cell r="L24">
            <v>-97.1</v>
          </cell>
        </row>
        <row r="25">
          <cell r="A25" t="str">
            <v>City of St Helens</v>
          </cell>
          <cell r="B25" t="str">
            <v>St Helens UR Plan Area</v>
          </cell>
          <cell r="C25" t="str">
            <v>Columbia</v>
          </cell>
          <cell r="D25">
            <v>19763517</v>
          </cell>
          <cell r="E25">
            <v>60184407</v>
          </cell>
          <cell r="F25">
            <v>246804</v>
          </cell>
          <cell r="G25">
            <v>752730</v>
          </cell>
          <cell r="H25">
            <v>0</v>
          </cell>
          <cell r="I25">
            <v>0</v>
          </cell>
          <cell r="J25">
            <v>246804</v>
          </cell>
          <cell r="K25">
            <v>752730</v>
          </cell>
          <cell r="L25">
            <v>205</v>
          </cell>
        </row>
        <row r="26">
          <cell r="A26" t="str">
            <v>City of Scappoose</v>
          </cell>
          <cell r="B26" t="str">
            <v>Scappoose UR Plan Area</v>
          </cell>
          <cell r="C26" t="str">
            <v>Columbia</v>
          </cell>
          <cell r="D26">
            <v>8062940</v>
          </cell>
          <cell r="E26">
            <v>20066053</v>
          </cell>
          <cell r="F26">
            <v>96019</v>
          </cell>
          <cell r="G26">
            <v>239157</v>
          </cell>
          <cell r="H26">
            <v>0</v>
          </cell>
          <cell r="I26">
            <v>0</v>
          </cell>
          <cell r="J26">
            <v>96019</v>
          </cell>
          <cell r="K26">
            <v>239157</v>
          </cell>
          <cell r="L26">
            <v>149.1</v>
          </cell>
        </row>
        <row r="27">
          <cell r="A27" t="str">
            <v>Coos County</v>
          </cell>
          <cell r="B27" t="str">
            <v>Coos County North Bay UR Plan Area</v>
          </cell>
          <cell r="C27" t="str">
            <v>Coos</v>
          </cell>
          <cell r="D27">
            <v>17426547</v>
          </cell>
          <cell r="E27">
            <v>21472297</v>
          </cell>
          <cell r="F27">
            <v>148540</v>
          </cell>
          <cell r="G27">
            <v>183378</v>
          </cell>
          <cell r="H27">
            <v>0</v>
          </cell>
          <cell r="I27">
            <v>0</v>
          </cell>
          <cell r="J27">
            <v>148540</v>
          </cell>
          <cell r="K27">
            <v>183378</v>
          </cell>
          <cell r="L27">
            <v>23.5</v>
          </cell>
        </row>
        <row r="28">
          <cell r="A28" t="str">
            <v>City of Bandon</v>
          </cell>
          <cell r="B28" t="str">
            <v>Bandon 1 UR Plan Area</v>
          </cell>
          <cell r="C28" t="str">
            <v>Coos</v>
          </cell>
          <cell r="D28">
            <v>38497500</v>
          </cell>
          <cell r="E28">
            <v>41123819</v>
          </cell>
          <cell r="F28">
            <v>366079</v>
          </cell>
          <cell r="G28">
            <v>389993</v>
          </cell>
          <cell r="H28">
            <v>0</v>
          </cell>
          <cell r="I28">
            <v>0</v>
          </cell>
          <cell r="J28">
            <v>366079</v>
          </cell>
          <cell r="K28">
            <v>389993</v>
          </cell>
          <cell r="L28">
            <v>6.5</v>
          </cell>
        </row>
        <row r="29">
          <cell r="A29" t="str">
            <v>City of Bandon</v>
          </cell>
          <cell r="B29" t="str">
            <v>Bandon 2 UR Plan Area</v>
          </cell>
          <cell r="C29" t="str">
            <v>Coos</v>
          </cell>
          <cell r="D29">
            <v>18619772</v>
          </cell>
          <cell r="E29">
            <v>19470435</v>
          </cell>
          <cell r="F29">
            <v>176900</v>
          </cell>
          <cell r="G29">
            <v>184359</v>
          </cell>
          <cell r="H29">
            <v>0</v>
          </cell>
          <cell r="I29">
            <v>0</v>
          </cell>
          <cell r="J29">
            <v>176900</v>
          </cell>
          <cell r="K29">
            <v>184359</v>
          </cell>
          <cell r="L29">
            <v>4.2</v>
          </cell>
        </row>
        <row r="30">
          <cell r="A30" t="str">
            <v>City of Coos Bay</v>
          </cell>
          <cell r="B30" t="str">
            <v>Coos Bay Downtown UR Plan Area</v>
          </cell>
          <cell r="C30" t="str">
            <v>Coos</v>
          </cell>
          <cell r="D30">
            <v>84156337</v>
          </cell>
          <cell r="E30">
            <v>91485223</v>
          </cell>
          <cell r="F30">
            <v>1260200</v>
          </cell>
          <cell r="G30">
            <v>1368172</v>
          </cell>
          <cell r="H30">
            <v>471816</v>
          </cell>
          <cell r="I30">
            <v>513003</v>
          </cell>
          <cell r="J30">
            <v>1732016</v>
          </cell>
          <cell r="K30">
            <v>1881175</v>
          </cell>
          <cell r="L30">
            <v>8.6</v>
          </cell>
        </row>
        <row r="31">
          <cell r="A31" t="str">
            <v>City of Coos Bay</v>
          </cell>
          <cell r="B31" t="str">
            <v>Coos Bay Empire UR Plan Area</v>
          </cell>
          <cell r="C31" t="str">
            <v>Coos</v>
          </cell>
          <cell r="D31">
            <v>57248429</v>
          </cell>
          <cell r="E31">
            <v>58610814</v>
          </cell>
          <cell r="F31">
            <v>857079</v>
          </cell>
          <cell r="G31">
            <v>876339</v>
          </cell>
          <cell r="H31">
            <v>0</v>
          </cell>
          <cell r="I31">
            <v>0</v>
          </cell>
          <cell r="J31">
            <v>857079</v>
          </cell>
          <cell r="K31">
            <v>876339</v>
          </cell>
          <cell r="L31">
            <v>2.2000000000000002</v>
          </cell>
        </row>
        <row r="32">
          <cell r="A32" t="str">
            <v>City of North Bend</v>
          </cell>
          <cell r="B32" t="str">
            <v>North Bend Downtown UR Plan Area</v>
          </cell>
          <cell r="C32" t="str">
            <v>Coos</v>
          </cell>
          <cell r="D32">
            <v>35732956</v>
          </cell>
          <cell r="E32">
            <v>38913346</v>
          </cell>
          <cell r="F32">
            <v>517214</v>
          </cell>
          <cell r="G32">
            <v>562532</v>
          </cell>
          <cell r="H32">
            <v>320699</v>
          </cell>
          <cell r="I32">
            <v>342116</v>
          </cell>
          <cell r="J32">
            <v>837912</v>
          </cell>
          <cell r="K32">
            <v>904648</v>
          </cell>
          <cell r="L32">
            <v>8</v>
          </cell>
        </row>
        <row r="33">
          <cell r="A33" t="str">
            <v>City of Coquille</v>
          </cell>
          <cell r="B33" t="str">
            <v>Coquille UR Plan Area</v>
          </cell>
          <cell r="C33" t="str">
            <v>Coos</v>
          </cell>
          <cell r="D33">
            <v>23119620</v>
          </cell>
          <cell r="E33">
            <v>34133746</v>
          </cell>
          <cell r="F33">
            <v>377291</v>
          </cell>
          <cell r="G33">
            <v>533485</v>
          </cell>
          <cell r="H33">
            <v>0</v>
          </cell>
          <cell r="I33">
            <v>0</v>
          </cell>
          <cell r="J33">
            <v>377291</v>
          </cell>
          <cell r="K33">
            <v>533485</v>
          </cell>
          <cell r="L33">
            <v>41.4</v>
          </cell>
        </row>
        <row r="34">
          <cell r="A34" t="str">
            <v>City of Brookings</v>
          </cell>
          <cell r="B34" t="str">
            <v>Brookings Downtown UR Plan Area</v>
          </cell>
          <cell r="C34" t="str">
            <v>Curry</v>
          </cell>
          <cell r="D34">
            <v>67387147</v>
          </cell>
          <cell r="E34">
            <v>69359537</v>
          </cell>
          <cell r="F34">
            <v>676662</v>
          </cell>
          <cell r="G34">
            <v>655333</v>
          </cell>
          <cell r="H34">
            <v>0</v>
          </cell>
          <cell r="I34">
            <v>0</v>
          </cell>
          <cell r="J34">
            <v>676662</v>
          </cell>
          <cell r="K34">
            <v>655333</v>
          </cell>
          <cell r="L34">
            <v>-3.2</v>
          </cell>
        </row>
        <row r="35">
          <cell r="A35" t="str">
            <v>City of Gold Beach</v>
          </cell>
          <cell r="B35" t="str">
            <v>City of Gold Beach Urban Renewal Area</v>
          </cell>
          <cell r="C35" t="str">
            <v>Curry</v>
          </cell>
          <cell r="D35">
            <v>6883070</v>
          </cell>
          <cell r="E35">
            <v>9023092</v>
          </cell>
          <cell r="F35">
            <v>68665</v>
          </cell>
          <cell r="G35">
            <v>90029</v>
          </cell>
          <cell r="H35">
            <v>0</v>
          </cell>
          <cell r="I35">
            <v>0</v>
          </cell>
          <cell r="J35">
            <v>68665</v>
          </cell>
          <cell r="K35">
            <v>90029</v>
          </cell>
          <cell r="L35">
            <v>31.1</v>
          </cell>
        </row>
        <row r="36">
          <cell r="A36" t="str">
            <v>City of Redmond</v>
          </cell>
          <cell r="B36" t="str">
            <v>Redmond Downtown UR Plan Area</v>
          </cell>
          <cell r="C36" t="str">
            <v>Deschutes</v>
          </cell>
          <cell r="D36">
            <v>232469305</v>
          </cell>
          <cell r="E36">
            <v>193436379</v>
          </cell>
          <cell r="F36">
            <v>3595685</v>
          </cell>
          <cell r="G36">
            <v>2989459</v>
          </cell>
          <cell r="H36">
            <v>0</v>
          </cell>
          <cell r="I36">
            <v>0</v>
          </cell>
          <cell r="J36">
            <v>3595685</v>
          </cell>
          <cell r="K36">
            <v>2989459</v>
          </cell>
          <cell r="L36">
            <v>-16.899999999999999</v>
          </cell>
        </row>
        <row r="37">
          <cell r="A37" t="str">
            <v>City of Redmond</v>
          </cell>
          <cell r="B37" t="str">
            <v>Redmond South UR Plan Area</v>
          </cell>
          <cell r="C37" t="str">
            <v>Deschutes</v>
          </cell>
          <cell r="E37">
            <v>9132983</v>
          </cell>
          <cell r="G37">
            <v>139381</v>
          </cell>
          <cell r="H37">
            <v>0</v>
          </cell>
          <cell r="I37">
            <v>0</v>
          </cell>
          <cell r="K37">
            <v>139381</v>
          </cell>
        </row>
        <row r="38">
          <cell r="A38" t="str">
            <v>City of Bend</v>
          </cell>
          <cell r="B38" t="str">
            <v>Bend Juniper Ridge UR Plan Area</v>
          </cell>
          <cell r="C38" t="str">
            <v>Deschutes</v>
          </cell>
          <cell r="D38">
            <v>107698708</v>
          </cell>
          <cell r="E38">
            <v>125221698</v>
          </cell>
          <cell r="F38">
            <v>1389517</v>
          </cell>
          <cell r="G38">
            <v>1615126</v>
          </cell>
          <cell r="H38">
            <v>0</v>
          </cell>
          <cell r="I38">
            <v>0</v>
          </cell>
          <cell r="J38">
            <v>1389517</v>
          </cell>
          <cell r="K38">
            <v>1615126</v>
          </cell>
          <cell r="L38">
            <v>16.2</v>
          </cell>
        </row>
        <row r="39">
          <cell r="A39" t="str">
            <v>City of Bend</v>
          </cell>
          <cell r="B39" t="str">
            <v>Murphy Crossing UR Plan Area</v>
          </cell>
          <cell r="C39" t="str">
            <v>Deschutes</v>
          </cell>
          <cell r="D39">
            <v>43413780</v>
          </cell>
          <cell r="E39">
            <v>49496589</v>
          </cell>
          <cell r="F39">
            <v>556847</v>
          </cell>
          <cell r="G39">
            <v>633141</v>
          </cell>
          <cell r="H39">
            <v>0</v>
          </cell>
          <cell r="I39">
            <v>0</v>
          </cell>
          <cell r="J39">
            <v>556847</v>
          </cell>
          <cell r="K39">
            <v>633141</v>
          </cell>
          <cell r="L39">
            <v>13.7</v>
          </cell>
        </row>
        <row r="40">
          <cell r="A40" t="str">
            <v>City of Bend</v>
          </cell>
          <cell r="B40" t="str">
            <v>Bend Core UR Plan Area</v>
          </cell>
          <cell r="C40" t="str">
            <v>Deschutes</v>
          </cell>
          <cell r="E40">
            <v>47787029</v>
          </cell>
          <cell r="G40">
            <v>611166</v>
          </cell>
          <cell r="H40">
            <v>0</v>
          </cell>
          <cell r="I40">
            <v>0</v>
          </cell>
          <cell r="K40">
            <v>611166</v>
          </cell>
        </row>
        <row r="41">
          <cell r="A41" t="str">
            <v>City of Sisters</v>
          </cell>
          <cell r="B41" t="str">
            <v>Sisters Downtown UR Plan Area</v>
          </cell>
          <cell r="C41" t="str">
            <v>Deschutes</v>
          </cell>
          <cell r="D41">
            <v>30206355</v>
          </cell>
          <cell r="E41">
            <v>32483325</v>
          </cell>
          <cell r="F41">
            <v>417266</v>
          </cell>
          <cell r="G41">
            <v>416431</v>
          </cell>
          <cell r="H41">
            <v>0</v>
          </cell>
          <cell r="I41">
            <v>0</v>
          </cell>
          <cell r="J41">
            <v>417266</v>
          </cell>
          <cell r="K41">
            <v>416431</v>
          </cell>
          <cell r="L41">
            <v>-0.2</v>
          </cell>
        </row>
        <row r="42">
          <cell r="A42" t="str">
            <v>City of La Pine</v>
          </cell>
          <cell r="B42" t="str">
            <v>La Pine UR Plan Area</v>
          </cell>
          <cell r="C42" t="str">
            <v>Deschutes</v>
          </cell>
          <cell r="D42">
            <v>9808361</v>
          </cell>
          <cell r="E42">
            <v>11227009</v>
          </cell>
          <cell r="F42">
            <v>135609</v>
          </cell>
          <cell r="G42">
            <v>154824</v>
          </cell>
          <cell r="H42">
            <v>0</v>
          </cell>
          <cell r="I42">
            <v>0</v>
          </cell>
          <cell r="J42">
            <v>135609</v>
          </cell>
          <cell r="K42">
            <v>154824</v>
          </cell>
          <cell r="L42">
            <v>14.2</v>
          </cell>
        </row>
        <row r="43">
          <cell r="A43" t="str">
            <v>City of Roseburg</v>
          </cell>
          <cell r="B43" t="str">
            <v>Diamond Lake urban Renewal</v>
          </cell>
          <cell r="C43" t="str">
            <v>Douglas</v>
          </cell>
          <cell r="D43">
            <v>27907894</v>
          </cell>
          <cell r="E43">
            <v>37430516</v>
          </cell>
          <cell r="F43">
            <v>416401</v>
          </cell>
          <cell r="G43">
            <v>544565</v>
          </cell>
          <cell r="H43">
            <v>0</v>
          </cell>
          <cell r="I43">
            <v>0</v>
          </cell>
          <cell r="J43">
            <v>416401</v>
          </cell>
          <cell r="K43">
            <v>544565</v>
          </cell>
          <cell r="L43">
            <v>30.8</v>
          </cell>
        </row>
        <row r="44">
          <cell r="A44" t="str">
            <v>City of Winston</v>
          </cell>
          <cell r="B44" t="str">
            <v>Winston Division UR Plan Area</v>
          </cell>
          <cell r="C44" t="str">
            <v>Douglas</v>
          </cell>
          <cell r="D44">
            <v>10728075</v>
          </cell>
          <cell r="E44">
            <v>12959597</v>
          </cell>
          <cell r="F44">
            <v>177611</v>
          </cell>
          <cell r="G44">
            <v>199714</v>
          </cell>
          <cell r="H44">
            <v>0</v>
          </cell>
          <cell r="I44">
            <v>0</v>
          </cell>
          <cell r="J44">
            <v>177611</v>
          </cell>
          <cell r="K44">
            <v>199714</v>
          </cell>
          <cell r="L44">
            <v>12.4</v>
          </cell>
        </row>
        <row r="45">
          <cell r="A45" t="str">
            <v>City of Reedsport</v>
          </cell>
          <cell r="B45" t="str">
            <v>Reedsport Urban Renewal Division</v>
          </cell>
          <cell r="C45" t="str">
            <v>Douglas</v>
          </cell>
          <cell r="D45">
            <v>7983526</v>
          </cell>
          <cell r="E45">
            <v>8492780</v>
          </cell>
          <cell r="F45">
            <v>133667</v>
          </cell>
          <cell r="G45">
            <v>125616</v>
          </cell>
          <cell r="H45">
            <v>0</v>
          </cell>
          <cell r="I45">
            <v>0</v>
          </cell>
          <cell r="J45">
            <v>133667</v>
          </cell>
          <cell r="K45">
            <v>125616</v>
          </cell>
          <cell r="L45">
            <v>-6</v>
          </cell>
        </row>
        <row r="46">
          <cell r="A46" t="str">
            <v>City of Myrtle Creek</v>
          </cell>
          <cell r="B46" t="str">
            <v>Myrtle Creek Urban Renewal Plan Area</v>
          </cell>
          <cell r="C46" t="str">
            <v>Douglas</v>
          </cell>
          <cell r="D46">
            <v>20684220</v>
          </cell>
          <cell r="E46">
            <v>23892750</v>
          </cell>
          <cell r="F46">
            <v>276583</v>
          </cell>
          <cell r="G46">
            <v>319449</v>
          </cell>
          <cell r="H46">
            <v>0</v>
          </cell>
          <cell r="I46">
            <v>0</v>
          </cell>
          <cell r="J46">
            <v>276583</v>
          </cell>
          <cell r="K46">
            <v>319449</v>
          </cell>
          <cell r="L46">
            <v>15.5</v>
          </cell>
        </row>
        <row r="47">
          <cell r="A47" t="str">
            <v>City of Sutherlin</v>
          </cell>
          <cell r="B47" t="str">
            <v>Sutherlin Urban Renewal Plan Area</v>
          </cell>
          <cell r="C47" t="str">
            <v>Douglas</v>
          </cell>
          <cell r="E47">
            <v>8716282</v>
          </cell>
          <cell r="G47">
            <v>106120</v>
          </cell>
          <cell r="H47">
            <v>0</v>
          </cell>
          <cell r="I47">
            <v>0</v>
          </cell>
          <cell r="K47">
            <v>106120</v>
          </cell>
        </row>
        <row r="48">
          <cell r="A48" t="str">
            <v>City of John Day</v>
          </cell>
          <cell r="B48" t="str">
            <v>John Day Housing Incentive Plan Area</v>
          </cell>
          <cell r="C48" t="str">
            <v>Grant</v>
          </cell>
          <cell r="D48">
            <v>3387067</v>
          </cell>
          <cell r="E48">
            <v>4422132</v>
          </cell>
          <cell r="F48">
            <v>53762</v>
          </cell>
          <cell r="G48">
            <v>65003</v>
          </cell>
          <cell r="H48">
            <v>0</v>
          </cell>
          <cell r="I48">
            <v>0</v>
          </cell>
          <cell r="J48">
            <v>53762</v>
          </cell>
          <cell r="K48">
            <v>65003</v>
          </cell>
          <cell r="L48">
            <v>20.9</v>
          </cell>
        </row>
        <row r="49">
          <cell r="A49" t="str">
            <v>City of Hood River</v>
          </cell>
          <cell r="B49" t="str">
            <v>Columbia Cascade/H.R. UR Plan Area</v>
          </cell>
          <cell r="C49" t="str">
            <v>Hood River</v>
          </cell>
          <cell r="E49">
            <v>48000000</v>
          </cell>
          <cell r="G49">
            <v>536457</v>
          </cell>
          <cell r="H49">
            <v>0</v>
          </cell>
          <cell r="I49">
            <v>0</v>
          </cell>
          <cell r="K49">
            <v>536457</v>
          </cell>
        </row>
        <row r="50">
          <cell r="A50" t="str">
            <v>City of Hood River</v>
          </cell>
          <cell r="B50" t="str">
            <v>Waterfront UR Plan Area</v>
          </cell>
          <cell r="C50" t="str">
            <v>Hood River</v>
          </cell>
          <cell r="E50">
            <v>74298846</v>
          </cell>
          <cell r="G50">
            <v>830761</v>
          </cell>
          <cell r="H50">
            <v>0</v>
          </cell>
          <cell r="I50">
            <v>0</v>
          </cell>
          <cell r="K50">
            <v>830761</v>
          </cell>
        </row>
        <row r="51">
          <cell r="A51" t="str">
            <v>City of Hood River</v>
          </cell>
          <cell r="B51" t="str">
            <v>Hood River Heights Business District</v>
          </cell>
          <cell r="C51" t="str">
            <v>Hood River</v>
          </cell>
          <cell r="E51">
            <v>24763954</v>
          </cell>
          <cell r="G51">
            <v>276434</v>
          </cell>
          <cell r="H51">
            <v>0</v>
          </cell>
          <cell r="I51">
            <v>0</v>
          </cell>
          <cell r="K51">
            <v>276434</v>
          </cell>
        </row>
        <row r="52">
          <cell r="A52" t="str">
            <v>Hood River County</v>
          </cell>
          <cell r="B52" t="str">
            <v>Windmaster UR Plan Area</v>
          </cell>
          <cell r="C52" t="str">
            <v>Hood River</v>
          </cell>
          <cell r="D52">
            <v>27601769</v>
          </cell>
          <cell r="E52">
            <v>29895514</v>
          </cell>
          <cell r="F52">
            <v>251407</v>
          </cell>
          <cell r="G52">
            <v>272858</v>
          </cell>
          <cell r="H52">
            <v>0</v>
          </cell>
          <cell r="I52">
            <v>0</v>
          </cell>
          <cell r="J52">
            <v>251407</v>
          </cell>
          <cell r="K52">
            <v>272858</v>
          </cell>
          <cell r="L52">
            <v>8.5</v>
          </cell>
        </row>
        <row r="53">
          <cell r="A53" t="str">
            <v>City of Medford</v>
          </cell>
          <cell r="B53" t="str">
            <v>Medford City Center UR Plan Area</v>
          </cell>
          <cell r="C53" t="str">
            <v>Jackson</v>
          </cell>
          <cell r="D53">
            <v>18635299</v>
          </cell>
          <cell r="E53">
            <v>292638914</v>
          </cell>
          <cell r="F53">
            <v>244637</v>
          </cell>
          <cell r="G53">
            <v>3921090</v>
          </cell>
          <cell r="H53">
            <v>0</v>
          </cell>
          <cell r="I53">
            <v>0</v>
          </cell>
          <cell r="J53">
            <v>244637</v>
          </cell>
          <cell r="K53">
            <v>3921090</v>
          </cell>
          <cell r="L53">
            <v>1502.8</v>
          </cell>
        </row>
        <row r="54">
          <cell r="A54" t="str">
            <v>City of Jacksonville</v>
          </cell>
          <cell r="B54" t="str">
            <v>Jacksonville UR Plan Area</v>
          </cell>
          <cell r="C54" t="str">
            <v>Jackson</v>
          </cell>
          <cell r="D54">
            <v>55327975</v>
          </cell>
          <cell r="E54">
            <v>60077833</v>
          </cell>
          <cell r="F54">
            <v>550856</v>
          </cell>
          <cell r="G54">
            <v>598260</v>
          </cell>
          <cell r="H54">
            <v>0</v>
          </cell>
          <cell r="I54">
            <v>0</v>
          </cell>
          <cell r="J54">
            <v>550856</v>
          </cell>
          <cell r="K54">
            <v>598260</v>
          </cell>
          <cell r="L54">
            <v>8.6</v>
          </cell>
        </row>
        <row r="55">
          <cell r="A55" t="str">
            <v>City of Phoenix</v>
          </cell>
          <cell r="B55" t="str">
            <v>Phoenix UR Plan Area</v>
          </cell>
          <cell r="C55" t="str">
            <v>Jackson</v>
          </cell>
          <cell r="D55">
            <v>40576920</v>
          </cell>
          <cell r="E55">
            <v>38420831</v>
          </cell>
          <cell r="F55">
            <v>598474</v>
          </cell>
          <cell r="G55">
            <v>567004</v>
          </cell>
          <cell r="H55">
            <v>0</v>
          </cell>
          <cell r="I55">
            <v>0</v>
          </cell>
          <cell r="J55">
            <v>598474</v>
          </cell>
          <cell r="K55">
            <v>567004</v>
          </cell>
          <cell r="L55">
            <v>-5.3</v>
          </cell>
        </row>
        <row r="56">
          <cell r="A56" t="str">
            <v>City of Central Point</v>
          </cell>
          <cell r="B56" t="str">
            <v>Downtown &amp; East Pine Street Corridor Revitalization Pla</v>
          </cell>
          <cell r="C56" t="str">
            <v>Jackson</v>
          </cell>
          <cell r="D56">
            <v>37162451</v>
          </cell>
          <cell r="E56">
            <v>55371612</v>
          </cell>
          <cell r="F56">
            <v>621590</v>
          </cell>
          <cell r="G56">
            <v>866196</v>
          </cell>
          <cell r="H56">
            <v>0</v>
          </cell>
          <cell r="I56">
            <v>0</v>
          </cell>
          <cell r="J56">
            <v>621590</v>
          </cell>
          <cell r="K56">
            <v>866196</v>
          </cell>
          <cell r="L56">
            <v>39.4</v>
          </cell>
        </row>
        <row r="57">
          <cell r="A57" t="str">
            <v>City of Culver</v>
          </cell>
          <cell r="B57" t="str">
            <v>City Of Culver UR Plan Area</v>
          </cell>
          <cell r="C57" t="str">
            <v>Jefferson</v>
          </cell>
          <cell r="D57">
            <v>5371135</v>
          </cell>
          <cell r="E57">
            <v>5459195</v>
          </cell>
          <cell r="F57">
            <v>84933</v>
          </cell>
          <cell r="G57">
            <v>86333</v>
          </cell>
          <cell r="H57">
            <v>0</v>
          </cell>
          <cell r="I57">
            <v>0</v>
          </cell>
          <cell r="J57">
            <v>84933</v>
          </cell>
          <cell r="K57">
            <v>86333</v>
          </cell>
          <cell r="L57">
            <v>1.6</v>
          </cell>
        </row>
        <row r="58">
          <cell r="A58" t="str">
            <v>City of Madras</v>
          </cell>
          <cell r="B58" t="str">
            <v>Madras City UR Plan Area</v>
          </cell>
          <cell r="C58" t="str">
            <v>Jefferson</v>
          </cell>
          <cell r="D58">
            <v>36602994</v>
          </cell>
          <cell r="E58">
            <v>48682859</v>
          </cell>
          <cell r="F58">
            <v>548674</v>
          </cell>
          <cell r="G58">
            <v>727172</v>
          </cell>
          <cell r="H58">
            <v>0</v>
          </cell>
          <cell r="I58">
            <v>0</v>
          </cell>
          <cell r="J58">
            <v>548674</v>
          </cell>
          <cell r="K58">
            <v>727172</v>
          </cell>
          <cell r="L58">
            <v>32.5</v>
          </cell>
        </row>
        <row r="59">
          <cell r="A59" t="str">
            <v>City of Madras</v>
          </cell>
          <cell r="B59" t="str">
            <v>Madras Housing UR Plan Area</v>
          </cell>
          <cell r="C59" t="str">
            <v>Jefferson</v>
          </cell>
          <cell r="D59">
            <v>540420</v>
          </cell>
          <cell r="E59">
            <v>3873473</v>
          </cell>
          <cell r="F59">
            <v>7966</v>
          </cell>
          <cell r="G59">
            <v>57609</v>
          </cell>
          <cell r="H59">
            <v>0</v>
          </cell>
          <cell r="I59">
            <v>0</v>
          </cell>
          <cell r="J59">
            <v>7966</v>
          </cell>
          <cell r="K59">
            <v>57609</v>
          </cell>
          <cell r="L59">
            <v>623.1</v>
          </cell>
        </row>
        <row r="60">
          <cell r="A60" t="str">
            <v>City of Grants Pass</v>
          </cell>
          <cell r="B60" t="str">
            <v>Grants Pass Urban Renewal Plan Area</v>
          </cell>
          <cell r="C60" t="str">
            <v>Josephine</v>
          </cell>
          <cell r="D60">
            <v>106606434</v>
          </cell>
          <cell r="E60">
            <v>134092134</v>
          </cell>
          <cell r="F60">
            <v>1122281</v>
          </cell>
          <cell r="G60">
            <v>1410880</v>
          </cell>
          <cell r="H60">
            <v>0</v>
          </cell>
          <cell r="I60">
            <v>0</v>
          </cell>
          <cell r="J60">
            <v>1122281</v>
          </cell>
          <cell r="K60">
            <v>1410880</v>
          </cell>
          <cell r="L60">
            <v>25.7</v>
          </cell>
        </row>
        <row r="61">
          <cell r="A61" t="str">
            <v>City of Klamath Falls</v>
          </cell>
          <cell r="B61" t="str">
            <v>Klamath Town Center UR Plan Area</v>
          </cell>
          <cell r="C61" t="str">
            <v>Klamath</v>
          </cell>
          <cell r="D61">
            <v>12726900</v>
          </cell>
          <cell r="E61">
            <v>12904080</v>
          </cell>
          <cell r="F61">
            <v>208159</v>
          </cell>
          <cell r="G61">
            <v>190386</v>
          </cell>
          <cell r="H61">
            <v>0</v>
          </cell>
          <cell r="I61">
            <v>0</v>
          </cell>
          <cell r="J61">
            <v>208159</v>
          </cell>
          <cell r="K61">
            <v>190386</v>
          </cell>
          <cell r="L61">
            <v>-8.5</v>
          </cell>
        </row>
        <row r="62">
          <cell r="A62" t="str">
            <v>City of Klamath Falls</v>
          </cell>
          <cell r="B62" t="str">
            <v>Lakefront UR Plan Area</v>
          </cell>
          <cell r="C62" t="str">
            <v>Klamath</v>
          </cell>
          <cell r="D62">
            <v>7524420</v>
          </cell>
          <cell r="E62">
            <v>8534686</v>
          </cell>
          <cell r="F62">
            <v>122747</v>
          </cell>
          <cell r="G62">
            <v>125437</v>
          </cell>
          <cell r="H62">
            <v>0</v>
          </cell>
          <cell r="I62">
            <v>0</v>
          </cell>
          <cell r="J62">
            <v>122747</v>
          </cell>
          <cell r="K62">
            <v>125437</v>
          </cell>
          <cell r="L62">
            <v>2.2000000000000002</v>
          </cell>
        </row>
        <row r="63">
          <cell r="A63" t="str">
            <v>City of Klamath Falls</v>
          </cell>
          <cell r="B63" t="str">
            <v>Spring Street UR Plan Area</v>
          </cell>
          <cell r="C63" t="str">
            <v>Klamath</v>
          </cell>
          <cell r="D63">
            <v>2581420</v>
          </cell>
          <cell r="E63">
            <v>3731943</v>
          </cell>
          <cell r="F63">
            <v>37198</v>
          </cell>
          <cell r="G63">
            <v>54492</v>
          </cell>
          <cell r="H63">
            <v>0</v>
          </cell>
          <cell r="I63">
            <v>0</v>
          </cell>
          <cell r="J63">
            <v>37198</v>
          </cell>
          <cell r="K63">
            <v>54492</v>
          </cell>
          <cell r="L63">
            <v>46.5</v>
          </cell>
        </row>
        <row r="64">
          <cell r="A64" t="str">
            <v>City of Eugene</v>
          </cell>
          <cell r="B64" t="str">
            <v>Eugene Downtown UR Plan Area</v>
          </cell>
          <cell r="C64" t="str">
            <v>Lane</v>
          </cell>
          <cell r="D64">
            <v>192453654</v>
          </cell>
          <cell r="E64">
            <v>194417050</v>
          </cell>
          <cell r="F64">
            <v>2670724</v>
          </cell>
          <cell r="G64">
            <v>2708097</v>
          </cell>
          <cell r="H64">
            <v>0</v>
          </cell>
          <cell r="I64">
            <v>0</v>
          </cell>
          <cell r="J64">
            <v>2670724</v>
          </cell>
          <cell r="K64">
            <v>2708097</v>
          </cell>
          <cell r="L64">
            <v>1.4</v>
          </cell>
        </row>
        <row r="65">
          <cell r="A65" t="str">
            <v>City of Eugene</v>
          </cell>
          <cell r="B65" t="str">
            <v>Riverfront UR Plan Area</v>
          </cell>
          <cell r="C65" t="str">
            <v>Lane</v>
          </cell>
          <cell r="D65">
            <v>183981258</v>
          </cell>
          <cell r="E65">
            <v>194023413</v>
          </cell>
          <cell r="F65">
            <v>3173992</v>
          </cell>
          <cell r="G65">
            <v>3220743</v>
          </cell>
          <cell r="H65">
            <v>0</v>
          </cell>
          <cell r="I65">
            <v>0</v>
          </cell>
          <cell r="J65">
            <v>3173992</v>
          </cell>
          <cell r="K65">
            <v>3220743</v>
          </cell>
          <cell r="L65">
            <v>1.5</v>
          </cell>
        </row>
        <row r="66">
          <cell r="A66" t="str">
            <v>City of Veneta</v>
          </cell>
          <cell r="B66" t="str">
            <v>Veneta Downtown UR Plan Area</v>
          </cell>
          <cell r="C66" t="str">
            <v>Lane</v>
          </cell>
          <cell r="D66">
            <v>55326861</v>
          </cell>
          <cell r="E66">
            <v>61731390</v>
          </cell>
          <cell r="F66">
            <v>825057</v>
          </cell>
          <cell r="G66">
            <v>924116</v>
          </cell>
          <cell r="H66">
            <v>0</v>
          </cell>
          <cell r="I66">
            <v>0</v>
          </cell>
          <cell r="J66">
            <v>825057</v>
          </cell>
          <cell r="K66">
            <v>924116</v>
          </cell>
          <cell r="L66">
            <v>12</v>
          </cell>
        </row>
        <row r="67">
          <cell r="A67" t="str">
            <v>City of Coburg</v>
          </cell>
          <cell r="B67" t="str">
            <v>Coburg Industrial Park UR Plan Area</v>
          </cell>
          <cell r="C67" t="str">
            <v>Lane</v>
          </cell>
          <cell r="D67">
            <v>28792287</v>
          </cell>
          <cell r="E67">
            <v>28549821</v>
          </cell>
          <cell r="F67">
            <v>417037</v>
          </cell>
          <cell r="G67">
            <v>393710</v>
          </cell>
          <cell r="H67">
            <v>0</v>
          </cell>
          <cell r="I67">
            <v>0</v>
          </cell>
          <cell r="J67">
            <v>417037</v>
          </cell>
          <cell r="K67">
            <v>393710</v>
          </cell>
          <cell r="L67">
            <v>-5.6</v>
          </cell>
        </row>
        <row r="68">
          <cell r="A68" t="str">
            <v>City of Springfield (SED)</v>
          </cell>
          <cell r="B68" t="str">
            <v>Glenwood UR Plan Area</v>
          </cell>
          <cell r="C68" t="str">
            <v>Lane</v>
          </cell>
          <cell r="D68">
            <v>81804334</v>
          </cell>
          <cell r="E68">
            <v>91660981</v>
          </cell>
          <cell r="F68">
            <v>1103892</v>
          </cell>
          <cell r="G68">
            <v>1244112</v>
          </cell>
          <cell r="H68">
            <v>0</v>
          </cell>
          <cell r="I68">
            <v>0</v>
          </cell>
          <cell r="J68">
            <v>1103892</v>
          </cell>
          <cell r="K68">
            <v>1244112</v>
          </cell>
          <cell r="L68">
            <v>12.7</v>
          </cell>
        </row>
        <row r="69">
          <cell r="A69" t="str">
            <v>City of Springfield (SED)</v>
          </cell>
          <cell r="B69" t="str">
            <v>Springfield Downtown UR Plan Area</v>
          </cell>
          <cell r="C69" t="str">
            <v>Lane</v>
          </cell>
          <cell r="D69">
            <v>64598973</v>
          </cell>
          <cell r="E69">
            <v>66532411</v>
          </cell>
          <cell r="F69">
            <v>871659</v>
          </cell>
          <cell r="G69">
            <v>901482</v>
          </cell>
          <cell r="H69">
            <v>0</v>
          </cell>
          <cell r="I69">
            <v>0</v>
          </cell>
          <cell r="J69">
            <v>871659</v>
          </cell>
          <cell r="K69">
            <v>901482</v>
          </cell>
          <cell r="L69">
            <v>3.4</v>
          </cell>
        </row>
        <row r="70">
          <cell r="A70" t="str">
            <v>City of Florence</v>
          </cell>
          <cell r="B70" t="str">
            <v>Florence UR Plan Area</v>
          </cell>
          <cell r="C70" t="str">
            <v>Lane</v>
          </cell>
          <cell r="D70">
            <v>50620781</v>
          </cell>
          <cell r="E70">
            <v>55354336</v>
          </cell>
          <cell r="F70">
            <v>584562</v>
          </cell>
          <cell r="G70">
            <v>636679</v>
          </cell>
          <cell r="H70">
            <v>0</v>
          </cell>
          <cell r="I70">
            <v>0</v>
          </cell>
          <cell r="J70">
            <v>584562</v>
          </cell>
          <cell r="K70">
            <v>636679</v>
          </cell>
          <cell r="L70">
            <v>8.9</v>
          </cell>
        </row>
        <row r="71">
          <cell r="A71" t="str">
            <v>City of Creswell</v>
          </cell>
          <cell r="B71" t="str">
            <v>Creswell UR Plan Area</v>
          </cell>
          <cell r="C71" t="str">
            <v>Lane</v>
          </cell>
          <cell r="D71">
            <v>1760459</v>
          </cell>
          <cell r="E71">
            <v>3039757</v>
          </cell>
          <cell r="F71">
            <v>19235</v>
          </cell>
          <cell r="G71">
            <v>33543</v>
          </cell>
          <cell r="H71">
            <v>0</v>
          </cell>
          <cell r="I71">
            <v>0</v>
          </cell>
          <cell r="J71">
            <v>19235</v>
          </cell>
          <cell r="K71">
            <v>33543</v>
          </cell>
          <cell r="L71">
            <v>74.400000000000006</v>
          </cell>
        </row>
        <row r="72">
          <cell r="A72" t="str">
            <v>City of Waldport</v>
          </cell>
          <cell r="B72" t="str">
            <v>Waldport 2 UR Plan Area</v>
          </cell>
          <cell r="C72" t="str">
            <v>Lincoln</v>
          </cell>
          <cell r="D72">
            <v>6115660</v>
          </cell>
          <cell r="E72">
            <v>6386240</v>
          </cell>
          <cell r="F72">
            <v>80479</v>
          </cell>
          <cell r="G72">
            <v>83924</v>
          </cell>
          <cell r="H72">
            <v>0</v>
          </cell>
          <cell r="I72">
            <v>0</v>
          </cell>
          <cell r="J72">
            <v>80479</v>
          </cell>
          <cell r="K72">
            <v>83924</v>
          </cell>
          <cell r="L72">
            <v>4.3</v>
          </cell>
        </row>
        <row r="73">
          <cell r="A73" t="str">
            <v>City of Lincoln City</v>
          </cell>
          <cell r="B73" t="str">
            <v>Lincoln City Yr2000 UR Plan Area</v>
          </cell>
          <cell r="C73" t="str">
            <v>Lincoln</v>
          </cell>
          <cell r="D73">
            <v>57958188</v>
          </cell>
          <cell r="E73">
            <v>0</v>
          </cell>
          <cell r="F73">
            <v>803886</v>
          </cell>
          <cell r="G73">
            <v>0</v>
          </cell>
          <cell r="H73">
            <v>0</v>
          </cell>
          <cell r="I73">
            <v>0</v>
          </cell>
          <cell r="J73">
            <v>803886</v>
          </cell>
          <cell r="K73">
            <v>0</v>
          </cell>
          <cell r="L73">
            <v>-100</v>
          </cell>
        </row>
        <row r="74">
          <cell r="A74" t="str">
            <v>City of Lincoln City</v>
          </cell>
          <cell r="B74" t="str">
            <v>Lincoln City Roads End/Villages at Cascade Head Plan Ar</v>
          </cell>
          <cell r="C74" t="str">
            <v>Lincoln</v>
          </cell>
          <cell r="E74">
            <v>12749080</v>
          </cell>
          <cell r="G74">
            <v>174301</v>
          </cell>
          <cell r="H74">
            <v>0</v>
          </cell>
          <cell r="I74">
            <v>0</v>
          </cell>
          <cell r="K74">
            <v>174301</v>
          </cell>
        </row>
        <row r="75">
          <cell r="A75" t="str">
            <v>City of Newport</v>
          </cell>
          <cell r="B75" t="str">
            <v>Newport South Beach UR Plan Area</v>
          </cell>
          <cell r="C75" t="str">
            <v>Lincoln</v>
          </cell>
          <cell r="D75">
            <v>162646589</v>
          </cell>
          <cell r="E75">
            <v>166656959</v>
          </cell>
          <cell r="F75">
            <v>2278372</v>
          </cell>
          <cell r="G75">
            <v>2330703</v>
          </cell>
          <cell r="H75">
            <v>0</v>
          </cell>
          <cell r="I75">
            <v>0</v>
          </cell>
          <cell r="J75">
            <v>2278372</v>
          </cell>
          <cell r="K75">
            <v>2330703</v>
          </cell>
          <cell r="L75">
            <v>2.2999999999999998</v>
          </cell>
        </row>
        <row r="76">
          <cell r="A76" t="str">
            <v>City of Newport</v>
          </cell>
          <cell r="B76" t="str">
            <v>Mclean Point Plan Area</v>
          </cell>
          <cell r="C76" t="str">
            <v>Lincoln</v>
          </cell>
          <cell r="D76">
            <v>2721760</v>
          </cell>
          <cell r="E76">
            <v>3521460</v>
          </cell>
          <cell r="F76">
            <v>38765</v>
          </cell>
          <cell r="G76">
            <v>50223</v>
          </cell>
          <cell r="H76">
            <v>0</v>
          </cell>
          <cell r="I76">
            <v>0</v>
          </cell>
          <cell r="J76">
            <v>38765</v>
          </cell>
          <cell r="K76">
            <v>50223</v>
          </cell>
          <cell r="L76">
            <v>29.6</v>
          </cell>
        </row>
        <row r="77">
          <cell r="A77" t="str">
            <v>City of Newport</v>
          </cell>
          <cell r="B77" t="str">
            <v>Northside Plan Area</v>
          </cell>
          <cell r="C77" t="str">
            <v>Lincoln</v>
          </cell>
          <cell r="D77">
            <v>76970532</v>
          </cell>
          <cell r="E77">
            <v>87458912</v>
          </cell>
          <cell r="F77">
            <v>1113724</v>
          </cell>
          <cell r="G77">
            <v>1265661</v>
          </cell>
          <cell r="H77">
            <v>0</v>
          </cell>
          <cell r="I77">
            <v>0</v>
          </cell>
          <cell r="J77">
            <v>1113724</v>
          </cell>
          <cell r="K77">
            <v>1265661</v>
          </cell>
          <cell r="L77">
            <v>13.6</v>
          </cell>
        </row>
        <row r="78">
          <cell r="A78" t="str">
            <v>City of Yachats</v>
          </cell>
          <cell r="B78" t="str">
            <v>Yachats UR Plan Area</v>
          </cell>
          <cell r="C78" t="str">
            <v>Lincoln</v>
          </cell>
          <cell r="D78">
            <v>44984835</v>
          </cell>
          <cell r="E78">
            <v>49788715</v>
          </cell>
          <cell r="F78">
            <v>426142</v>
          </cell>
          <cell r="G78">
            <v>471178</v>
          </cell>
          <cell r="H78">
            <v>0</v>
          </cell>
          <cell r="I78">
            <v>0</v>
          </cell>
          <cell r="J78">
            <v>426142</v>
          </cell>
          <cell r="K78">
            <v>471178</v>
          </cell>
          <cell r="L78">
            <v>10.6</v>
          </cell>
        </row>
        <row r="79">
          <cell r="A79" t="str">
            <v>City of Depoe Bay</v>
          </cell>
          <cell r="B79" t="str">
            <v>Depoe Bay Plan Area</v>
          </cell>
          <cell r="C79" t="str">
            <v>Lincoln</v>
          </cell>
          <cell r="D79">
            <v>28566490</v>
          </cell>
          <cell r="E79">
            <v>30628550</v>
          </cell>
          <cell r="F79">
            <v>285703</v>
          </cell>
          <cell r="G79">
            <v>308146</v>
          </cell>
          <cell r="H79">
            <v>0</v>
          </cell>
          <cell r="I79">
            <v>0</v>
          </cell>
          <cell r="J79">
            <v>285703</v>
          </cell>
          <cell r="K79">
            <v>308146</v>
          </cell>
          <cell r="L79">
            <v>7.9</v>
          </cell>
        </row>
        <row r="80">
          <cell r="A80" t="str">
            <v>City of Lebanon</v>
          </cell>
          <cell r="B80" t="str">
            <v>NW Lebanon 2 UR Plan Area</v>
          </cell>
          <cell r="C80" t="str">
            <v>Linn</v>
          </cell>
          <cell r="D80">
            <v>59999999</v>
          </cell>
          <cell r="E80">
            <v>59999999</v>
          </cell>
          <cell r="F80">
            <v>986950</v>
          </cell>
          <cell r="G80">
            <v>986655</v>
          </cell>
          <cell r="H80">
            <v>0</v>
          </cell>
          <cell r="I80">
            <v>0</v>
          </cell>
          <cell r="J80">
            <v>986950</v>
          </cell>
          <cell r="K80">
            <v>986655</v>
          </cell>
          <cell r="L80">
            <v>0</v>
          </cell>
        </row>
        <row r="81">
          <cell r="A81" t="str">
            <v>City of Lebanon</v>
          </cell>
          <cell r="B81" t="str">
            <v>Cheadle Lake Lebanon 3 UR Plan Area</v>
          </cell>
          <cell r="C81" t="str">
            <v>Linn</v>
          </cell>
          <cell r="D81">
            <v>27451752</v>
          </cell>
          <cell r="E81">
            <v>29251452</v>
          </cell>
          <cell r="F81">
            <v>467577</v>
          </cell>
          <cell r="G81">
            <v>487654</v>
          </cell>
          <cell r="H81">
            <v>0</v>
          </cell>
          <cell r="I81">
            <v>0</v>
          </cell>
          <cell r="J81">
            <v>467577</v>
          </cell>
          <cell r="K81">
            <v>487654</v>
          </cell>
          <cell r="L81">
            <v>4.3</v>
          </cell>
        </row>
        <row r="82">
          <cell r="A82" t="str">
            <v>City of Lebanon</v>
          </cell>
          <cell r="B82" t="str">
            <v>North Gateway UR Plan Area</v>
          </cell>
          <cell r="C82" t="str">
            <v>Linn</v>
          </cell>
          <cell r="D82">
            <v>59870211</v>
          </cell>
          <cell r="E82">
            <v>57224110</v>
          </cell>
          <cell r="F82">
            <v>987339</v>
          </cell>
          <cell r="G82">
            <v>942384</v>
          </cell>
          <cell r="H82">
            <v>0</v>
          </cell>
          <cell r="I82">
            <v>0</v>
          </cell>
          <cell r="J82">
            <v>987339</v>
          </cell>
          <cell r="K82">
            <v>942384</v>
          </cell>
          <cell r="L82">
            <v>-4.5999999999999996</v>
          </cell>
        </row>
        <row r="83">
          <cell r="A83" t="str">
            <v>City of Lebanon</v>
          </cell>
          <cell r="B83" t="str">
            <v>Lebanon Downtown UR Plan Area</v>
          </cell>
          <cell r="C83" t="str">
            <v>Linn</v>
          </cell>
          <cell r="D83">
            <v>797389</v>
          </cell>
          <cell r="E83">
            <v>2047463</v>
          </cell>
          <cell r="F83">
            <v>12412</v>
          </cell>
          <cell r="G83">
            <v>33126</v>
          </cell>
          <cell r="H83">
            <v>0</v>
          </cell>
          <cell r="I83">
            <v>0</v>
          </cell>
          <cell r="J83">
            <v>12412</v>
          </cell>
          <cell r="K83">
            <v>33126</v>
          </cell>
          <cell r="L83">
            <v>166.9</v>
          </cell>
        </row>
        <row r="84">
          <cell r="A84" t="str">
            <v>City of Lebanon</v>
          </cell>
          <cell r="B84" t="str">
            <v>Mill Race UR Plan Area</v>
          </cell>
          <cell r="C84" t="str">
            <v>Linn</v>
          </cell>
          <cell r="E84">
            <v>3940643</v>
          </cell>
          <cell r="G84">
            <v>64328</v>
          </cell>
          <cell r="H84">
            <v>0</v>
          </cell>
          <cell r="I84">
            <v>0</v>
          </cell>
          <cell r="K84">
            <v>64328</v>
          </cell>
        </row>
        <row r="85">
          <cell r="A85" t="str">
            <v>City of Harrisburg</v>
          </cell>
          <cell r="B85" t="str">
            <v>Harrisburg UR Plan Area</v>
          </cell>
          <cell r="C85" t="str">
            <v>Linn</v>
          </cell>
          <cell r="D85">
            <v>32563113</v>
          </cell>
          <cell r="E85">
            <v>35408552</v>
          </cell>
          <cell r="F85">
            <v>409278</v>
          </cell>
          <cell r="G85">
            <v>444451</v>
          </cell>
          <cell r="H85">
            <v>0</v>
          </cell>
          <cell r="I85">
            <v>0</v>
          </cell>
          <cell r="J85">
            <v>409278</v>
          </cell>
          <cell r="K85">
            <v>444451</v>
          </cell>
          <cell r="L85">
            <v>8.6</v>
          </cell>
        </row>
        <row r="86">
          <cell r="A86" t="str">
            <v>City of Albany</v>
          </cell>
          <cell r="B86" t="str">
            <v>Central Albany UR Plan Area</v>
          </cell>
          <cell r="C86" t="str">
            <v>Linn</v>
          </cell>
          <cell r="D86">
            <v>276449354</v>
          </cell>
          <cell r="E86">
            <v>300729535</v>
          </cell>
          <cell r="F86">
            <v>4399601</v>
          </cell>
          <cell r="G86">
            <v>4686941</v>
          </cell>
          <cell r="H86">
            <v>0</v>
          </cell>
          <cell r="I86">
            <v>0</v>
          </cell>
          <cell r="J86">
            <v>4399601</v>
          </cell>
          <cell r="K86">
            <v>4686941</v>
          </cell>
          <cell r="L86">
            <v>6.5</v>
          </cell>
        </row>
        <row r="87">
          <cell r="A87" t="str">
            <v>City of Salem</v>
          </cell>
          <cell r="B87" t="str">
            <v>JORY APARTMENT TIF</v>
          </cell>
          <cell r="C87" t="str">
            <v>Marion</v>
          </cell>
          <cell r="E87">
            <v>1131020</v>
          </cell>
          <cell r="G87">
            <v>12616</v>
          </cell>
          <cell r="H87">
            <v>0</v>
          </cell>
          <cell r="I87">
            <v>0</v>
          </cell>
          <cell r="K87">
            <v>12616</v>
          </cell>
        </row>
        <row r="88">
          <cell r="A88" t="str">
            <v>City of Salem</v>
          </cell>
          <cell r="B88" t="str">
            <v>Mcgilchrist UR Plan Area</v>
          </cell>
          <cell r="C88" t="str">
            <v>Marion</v>
          </cell>
          <cell r="D88">
            <v>68576956</v>
          </cell>
          <cell r="E88">
            <v>77938384</v>
          </cell>
          <cell r="F88">
            <v>1033508</v>
          </cell>
          <cell r="G88">
            <v>1175803</v>
          </cell>
          <cell r="H88">
            <v>0</v>
          </cell>
          <cell r="I88">
            <v>0</v>
          </cell>
          <cell r="J88">
            <v>1033508</v>
          </cell>
          <cell r="K88">
            <v>1175803</v>
          </cell>
          <cell r="L88">
            <v>13.8</v>
          </cell>
        </row>
        <row r="89">
          <cell r="A89" t="str">
            <v>City of Salem</v>
          </cell>
          <cell r="B89" t="str">
            <v>Riverfront/Downtown UR Plan Area</v>
          </cell>
          <cell r="C89" t="str">
            <v>Marion</v>
          </cell>
          <cell r="D89">
            <v>271697842</v>
          </cell>
          <cell r="E89">
            <v>275915859</v>
          </cell>
          <cell r="F89">
            <v>4114017</v>
          </cell>
          <cell r="G89">
            <v>4178986</v>
          </cell>
          <cell r="H89">
            <v>3354385</v>
          </cell>
          <cell r="I89">
            <v>3406389</v>
          </cell>
          <cell r="J89">
            <v>7468402</v>
          </cell>
          <cell r="K89">
            <v>7585375</v>
          </cell>
          <cell r="L89">
            <v>1.6</v>
          </cell>
        </row>
        <row r="90">
          <cell r="A90" t="str">
            <v>City of Salem</v>
          </cell>
          <cell r="B90" t="str">
            <v>Mill Creek UR Plan Area</v>
          </cell>
          <cell r="C90" t="str">
            <v>Marion</v>
          </cell>
          <cell r="D90">
            <v>90391467</v>
          </cell>
          <cell r="E90">
            <v>121494006</v>
          </cell>
          <cell r="F90">
            <v>1365762</v>
          </cell>
          <cell r="G90">
            <v>1834684</v>
          </cell>
          <cell r="H90">
            <v>0</v>
          </cell>
          <cell r="I90">
            <v>0</v>
          </cell>
          <cell r="J90">
            <v>1365762</v>
          </cell>
          <cell r="K90">
            <v>1834684</v>
          </cell>
          <cell r="L90">
            <v>34.299999999999997</v>
          </cell>
        </row>
        <row r="91">
          <cell r="A91" t="str">
            <v>City of Salem</v>
          </cell>
          <cell r="B91" t="str">
            <v>South Waterfront UR Plan Area</v>
          </cell>
          <cell r="C91" t="str">
            <v>Marion</v>
          </cell>
          <cell r="D91">
            <v>30813298</v>
          </cell>
          <cell r="E91">
            <v>32670189</v>
          </cell>
          <cell r="F91">
            <v>461066</v>
          </cell>
          <cell r="G91">
            <v>487834</v>
          </cell>
          <cell r="H91">
            <v>0</v>
          </cell>
          <cell r="I91">
            <v>0</v>
          </cell>
          <cell r="J91">
            <v>461066</v>
          </cell>
          <cell r="K91">
            <v>487834</v>
          </cell>
          <cell r="L91">
            <v>5.8</v>
          </cell>
        </row>
        <row r="92">
          <cell r="A92" t="str">
            <v>City of Salem</v>
          </cell>
          <cell r="B92" t="str">
            <v>North Gateway UR Plan Area</v>
          </cell>
          <cell r="C92" t="str">
            <v>Marion</v>
          </cell>
          <cell r="D92">
            <v>271436276</v>
          </cell>
          <cell r="E92">
            <v>277255653</v>
          </cell>
          <cell r="F92">
            <v>4110066</v>
          </cell>
          <cell r="G92">
            <v>4198636</v>
          </cell>
          <cell r="H92">
            <v>0</v>
          </cell>
          <cell r="I92">
            <v>0</v>
          </cell>
          <cell r="J92">
            <v>4110066</v>
          </cell>
          <cell r="K92">
            <v>4198636</v>
          </cell>
          <cell r="L92">
            <v>2.2000000000000002</v>
          </cell>
        </row>
        <row r="93">
          <cell r="A93" t="str">
            <v>City of Salem</v>
          </cell>
          <cell r="B93" t="str">
            <v>West Salem UR Plan Area</v>
          </cell>
          <cell r="C93" t="str">
            <v>Polk</v>
          </cell>
          <cell r="D93">
            <v>107259923</v>
          </cell>
          <cell r="E93">
            <v>109719680</v>
          </cell>
          <cell r="F93">
            <v>1928222</v>
          </cell>
          <cell r="G93">
            <v>1975523</v>
          </cell>
          <cell r="H93">
            <v>0</v>
          </cell>
          <cell r="I93">
            <v>0</v>
          </cell>
          <cell r="J93">
            <v>1928222</v>
          </cell>
          <cell r="K93">
            <v>1975523</v>
          </cell>
          <cell r="L93">
            <v>2.5</v>
          </cell>
        </row>
        <row r="94">
          <cell r="A94" t="str">
            <v>City of Woodburn</v>
          </cell>
          <cell r="B94" t="str">
            <v>Woodburn UR Plan Area</v>
          </cell>
          <cell r="C94" t="str">
            <v>Marion</v>
          </cell>
          <cell r="D94">
            <v>49394832</v>
          </cell>
          <cell r="E94">
            <v>52837274</v>
          </cell>
          <cell r="F94">
            <v>789826</v>
          </cell>
          <cell r="G94">
            <v>844952</v>
          </cell>
          <cell r="H94">
            <v>0</v>
          </cell>
          <cell r="I94">
            <v>0</v>
          </cell>
          <cell r="J94">
            <v>789826</v>
          </cell>
          <cell r="K94">
            <v>844952</v>
          </cell>
          <cell r="L94">
            <v>7</v>
          </cell>
        </row>
        <row r="95">
          <cell r="A95" t="str">
            <v>City of Silverton</v>
          </cell>
          <cell r="B95" t="str">
            <v>Silverton UR Plan Area</v>
          </cell>
          <cell r="C95" t="str">
            <v>Marion</v>
          </cell>
          <cell r="D95">
            <v>60750515</v>
          </cell>
          <cell r="E95">
            <v>71176397</v>
          </cell>
          <cell r="F95">
            <v>847512</v>
          </cell>
          <cell r="G95">
            <v>992871</v>
          </cell>
          <cell r="H95">
            <v>0</v>
          </cell>
          <cell r="I95">
            <v>0</v>
          </cell>
          <cell r="J95">
            <v>847512</v>
          </cell>
          <cell r="K95">
            <v>992871</v>
          </cell>
          <cell r="L95">
            <v>17.2</v>
          </cell>
        </row>
        <row r="96">
          <cell r="A96" t="str">
            <v>City of Turner</v>
          </cell>
          <cell r="B96" t="str">
            <v>Turner Downtown UR Plan Area</v>
          </cell>
          <cell r="C96" t="str">
            <v>Marion</v>
          </cell>
          <cell r="D96">
            <v>2152126</v>
          </cell>
          <cell r="E96">
            <v>3586964</v>
          </cell>
          <cell r="F96">
            <v>30209</v>
          </cell>
          <cell r="G96">
            <v>50362</v>
          </cell>
          <cell r="H96">
            <v>0</v>
          </cell>
          <cell r="I96">
            <v>0</v>
          </cell>
          <cell r="J96">
            <v>30209</v>
          </cell>
          <cell r="K96">
            <v>50362</v>
          </cell>
          <cell r="L96">
            <v>66.7</v>
          </cell>
        </row>
        <row r="97">
          <cell r="A97" t="str">
            <v>City of Boardman</v>
          </cell>
          <cell r="B97" t="str">
            <v>Central Boardman UR Plan Area</v>
          </cell>
          <cell r="C97" t="str">
            <v>Morrow</v>
          </cell>
          <cell r="D97">
            <v>5376690</v>
          </cell>
          <cell r="E97">
            <v>5321563</v>
          </cell>
          <cell r="F97">
            <v>87267</v>
          </cell>
          <cell r="G97">
            <v>88838</v>
          </cell>
          <cell r="H97">
            <v>0</v>
          </cell>
          <cell r="I97">
            <v>0</v>
          </cell>
          <cell r="J97">
            <v>87267</v>
          </cell>
          <cell r="K97">
            <v>88838</v>
          </cell>
          <cell r="L97">
            <v>1.8</v>
          </cell>
        </row>
        <row r="98">
          <cell r="A98" t="str">
            <v>City of Boardman</v>
          </cell>
          <cell r="B98" t="str">
            <v>West Boardman UR Plan Area</v>
          </cell>
          <cell r="C98" t="str">
            <v>Morrow</v>
          </cell>
          <cell r="D98">
            <v>5274931</v>
          </cell>
          <cell r="E98">
            <v>5313387</v>
          </cell>
          <cell r="F98">
            <v>85595</v>
          </cell>
          <cell r="G98">
            <v>88782</v>
          </cell>
          <cell r="H98">
            <v>0</v>
          </cell>
          <cell r="I98">
            <v>0</v>
          </cell>
          <cell r="J98">
            <v>85595</v>
          </cell>
          <cell r="K98">
            <v>88782</v>
          </cell>
          <cell r="L98">
            <v>3.7</v>
          </cell>
        </row>
        <row r="99">
          <cell r="A99" t="str">
            <v>City of Portland (PP)</v>
          </cell>
          <cell r="B99" t="str">
            <v>Downtown UR Plan Area</v>
          </cell>
          <cell r="C99" t="str">
            <v>Multnomah</v>
          </cell>
          <cell r="D99">
            <v>338429529</v>
          </cell>
          <cell r="E99">
            <v>328395335</v>
          </cell>
          <cell r="F99">
            <v>7287182</v>
          </cell>
          <cell r="G99">
            <v>7301995</v>
          </cell>
          <cell r="H99">
            <v>104512</v>
          </cell>
          <cell r="I99">
            <v>0</v>
          </cell>
          <cell r="J99">
            <v>7391694</v>
          </cell>
          <cell r="K99">
            <v>7301995</v>
          </cell>
          <cell r="L99">
            <v>-1.2</v>
          </cell>
        </row>
        <row r="100">
          <cell r="A100" t="str">
            <v>City of Portland (PP)</v>
          </cell>
          <cell r="B100" t="str">
            <v>42nd Avenue UR Plan</v>
          </cell>
          <cell r="C100" t="str">
            <v>Multnomah</v>
          </cell>
          <cell r="D100">
            <v>6731463</v>
          </cell>
          <cell r="E100">
            <v>0</v>
          </cell>
          <cell r="F100">
            <v>100197</v>
          </cell>
          <cell r="G100">
            <v>0</v>
          </cell>
          <cell r="H100">
            <v>0</v>
          </cell>
          <cell r="I100">
            <v>0</v>
          </cell>
          <cell r="J100">
            <v>100197</v>
          </cell>
          <cell r="K100">
            <v>0</v>
          </cell>
          <cell r="L100">
            <v>-100</v>
          </cell>
        </row>
        <row r="101">
          <cell r="A101" t="str">
            <v>City of Portland (PP)</v>
          </cell>
          <cell r="B101" t="str">
            <v>Cully Blvd UR Plan</v>
          </cell>
          <cell r="C101" t="str">
            <v>Multnomah</v>
          </cell>
          <cell r="D101">
            <v>3206571</v>
          </cell>
          <cell r="E101">
            <v>0</v>
          </cell>
          <cell r="F101">
            <v>32967</v>
          </cell>
          <cell r="G101">
            <v>0</v>
          </cell>
          <cell r="H101">
            <v>0</v>
          </cell>
          <cell r="I101">
            <v>0</v>
          </cell>
          <cell r="J101">
            <v>32967</v>
          </cell>
          <cell r="K101">
            <v>0</v>
          </cell>
          <cell r="L101">
            <v>-100</v>
          </cell>
        </row>
        <row r="102">
          <cell r="A102" t="str">
            <v>City of Portland (PP)</v>
          </cell>
          <cell r="B102" t="str">
            <v>Parkrose UR Plan</v>
          </cell>
          <cell r="C102" t="str">
            <v>Multnomah</v>
          </cell>
          <cell r="D102">
            <v>6615605</v>
          </cell>
          <cell r="E102">
            <v>0</v>
          </cell>
          <cell r="F102">
            <v>101034</v>
          </cell>
          <cell r="G102">
            <v>0</v>
          </cell>
          <cell r="H102">
            <v>0</v>
          </cell>
          <cell r="I102">
            <v>0</v>
          </cell>
          <cell r="J102">
            <v>101034</v>
          </cell>
          <cell r="K102">
            <v>0</v>
          </cell>
          <cell r="L102">
            <v>-100</v>
          </cell>
        </row>
        <row r="103">
          <cell r="A103" t="str">
            <v>City of Portland (PP)</v>
          </cell>
          <cell r="B103" t="str">
            <v>82nd &amp; Division UR Plan</v>
          </cell>
          <cell r="C103" t="str">
            <v>Multnomah</v>
          </cell>
          <cell r="D103">
            <v>6731458</v>
          </cell>
          <cell r="E103">
            <v>6654000</v>
          </cell>
          <cell r="F103">
            <v>99965</v>
          </cell>
          <cell r="G103">
            <v>89804</v>
          </cell>
          <cell r="H103">
            <v>0</v>
          </cell>
          <cell r="I103">
            <v>0</v>
          </cell>
          <cell r="J103">
            <v>99965</v>
          </cell>
          <cell r="K103">
            <v>89804</v>
          </cell>
          <cell r="L103">
            <v>-10.199999999999999</v>
          </cell>
        </row>
        <row r="104">
          <cell r="A104" t="str">
            <v>City of Portland (PP)</v>
          </cell>
          <cell r="B104" t="str">
            <v>Division-Midway UR Plan</v>
          </cell>
          <cell r="C104" t="str">
            <v>Multnomah</v>
          </cell>
          <cell r="D104">
            <v>6612860</v>
          </cell>
          <cell r="E104">
            <v>0</v>
          </cell>
          <cell r="F104">
            <v>102426</v>
          </cell>
          <cell r="G104">
            <v>0</v>
          </cell>
          <cell r="H104">
            <v>0</v>
          </cell>
          <cell r="I104">
            <v>0</v>
          </cell>
          <cell r="J104">
            <v>102426</v>
          </cell>
          <cell r="K104">
            <v>0</v>
          </cell>
          <cell r="L104">
            <v>-100</v>
          </cell>
        </row>
        <row r="105">
          <cell r="A105" t="str">
            <v>City of Portland (PP)</v>
          </cell>
          <cell r="B105" t="str">
            <v>Rosewood UR Plan</v>
          </cell>
          <cell r="C105" t="str">
            <v>Multnomah</v>
          </cell>
          <cell r="D105">
            <v>6633967</v>
          </cell>
          <cell r="E105">
            <v>5350000</v>
          </cell>
          <cell r="F105">
            <v>101345</v>
          </cell>
          <cell r="G105">
            <v>83570</v>
          </cell>
          <cell r="H105">
            <v>0</v>
          </cell>
          <cell r="I105">
            <v>0</v>
          </cell>
          <cell r="J105">
            <v>101345</v>
          </cell>
          <cell r="K105">
            <v>83570</v>
          </cell>
          <cell r="L105">
            <v>-17.5</v>
          </cell>
        </row>
        <row r="106">
          <cell r="A106" t="str">
            <v>City of Portland (PP)</v>
          </cell>
          <cell r="B106" t="str">
            <v>South Park Blocks UR Plan Area</v>
          </cell>
          <cell r="C106" t="str">
            <v>Multnomah</v>
          </cell>
          <cell r="D106">
            <v>248445024</v>
          </cell>
          <cell r="E106">
            <v>241078806</v>
          </cell>
          <cell r="F106">
            <v>5336336</v>
          </cell>
          <cell r="G106">
            <v>5344658</v>
          </cell>
          <cell r="H106">
            <v>80760</v>
          </cell>
          <cell r="I106">
            <v>79828</v>
          </cell>
          <cell r="J106">
            <v>5417096</v>
          </cell>
          <cell r="K106">
            <v>5424486</v>
          </cell>
          <cell r="L106">
            <v>0.1</v>
          </cell>
        </row>
        <row r="107">
          <cell r="A107" t="str">
            <v>City of Portland (PP)</v>
          </cell>
          <cell r="B107" t="str">
            <v>Central East Side UR Plan Area</v>
          </cell>
          <cell r="C107" t="str">
            <v>Multnomah</v>
          </cell>
          <cell r="D107">
            <v>564194053</v>
          </cell>
          <cell r="E107">
            <v>564194053</v>
          </cell>
          <cell r="F107">
            <v>10008362</v>
          </cell>
          <cell r="G107">
            <v>10160518</v>
          </cell>
          <cell r="H107">
            <v>0</v>
          </cell>
          <cell r="I107">
            <v>0</v>
          </cell>
          <cell r="J107">
            <v>10008362</v>
          </cell>
          <cell r="K107">
            <v>10160518</v>
          </cell>
          <cell r="L107">
            <v>1.5</v>
          </cell>
        </row>
        <row r="109">
          <cell r="A109" t="str">
            <v>City of Portland (PP)</v>
          </cell>
          <cell r="B109" t="str">
            <v>Convention Center UR Plan Area</v>
          </cell>
          <cell r="C109" t="str">
            <v>Multnomah</v>
          </cell>
          <cell r="D109">
            <v>251680427</v>
          </cell>
          <cell r="E109">
            <v>244226220</v>
          </cell>
          <cell r="F109">
            <v>5406682</v>
          </cell>
          <cell r="G109">
            <v>5431806</v>
          </cell>
          <cell r="H109">
            <v>14066408</v>
          </cell>
          <cell r="I109">
            <v>14203080</v>
          </cell>
          <cell r="J109">
            <v>19473089</v>
          </cell>
          <cell r="K109">
            <v>19634886</v>
          </cell>
          <cell r="L109">
            <v>0.8</v>
          </cell>
        </row>
        <row r="110">
          <cell r="A110" t="str">
            <v>City of Portland (PP)</v>
          </cell>
          <cell r="B110" t="str">
            <v>Lents Town Center UR Plan Area</v>
          </cell>
          <cell r="C110" t="str">
            <v>Multnomah</v>
          </cell>
          <cell r="D110">
            <v>998233677</v>
          </cell>
          <cell r="E110">
            <v>1052928597</v>
          </cell>
          <cell r="F110">
            <v>21082043</v>
          </cell>
          <cell r="G110">
            <v>23011254</v>
          </cell>
          <cell r="H110">
            <v>0</v>
          </cell>
          <cell r="I110">
            <v>0</v>
          </cell>
          <cell r="J110">
            <v>21082043</v>
          </cell>
          <cell r="K110">
            <v>23011254</v>
          </cell>
          <cell r="L110">
            <v>9.1999999999999993</v>
          </cell>
        </row>
        <row r="111">
          <cell r="A111" t="str">
            <v>City of Portland (PP)</v>
          </cell>
          <cell r="B111" t="str">
            <v>River District UR Plan Area</v>
          </cell>
          <cell r="C111" t="str">
            <v>Multnomah</v>
          </cell>
          <cell r="D111">
            <v>2168690328</v>
          </cell>
          <cell r="E111">
            <v>460088000</v>
          </cell>
          <cell r="F111">
            <v>46921444</v>
          </cell>
          <cell r="G111">
            <v>10242233</v>
          </cell>
          <cell r="H111">
            <v>0</v>
          </cell>
          <cell r="I111">
            <v>0</v>
          </cell>
          <cell r="J111">
            <v>46921444</v>
          </cell>
          <cell r="K111">
            <v>10242233</v>
          </cell>
          <cell r="L111">
            <v>-78.2</v>
          </cell>
        </row>
        <row r="112">
          <cell r="A112" t="str">
            <v>City of Portland (PP)</v>
          </cell>
          <cell r="B112" t="str">
            <v>Macadam UR Plan Area</v>
          </cell>
          <cell r="C112" t="str">
            <v>Multnomah</v>
          </cell>
          <cell r="D112">
            <v>1053360116</v>
          </cell>
          <cell r="E112">
            <v>1095791326</v>
          </cell>
          <cell r="F112">
            <v>22756753</v>
          </cell>
          <cell r="G112">
            <v>24478031</v>
          </cell>
          <cell r="H112">
            <v>0</v>
          </cell>
          <cell r="I112">
            <v>0</v>
          </cell>
          <cell r="J112">
            <v>22756753</v>
          </cell>
          <cell r="K112">
            <v>24478031</v>
          </cell>
          <cell r="L112">
            <v>7.6</v>
          </cell>
        </row>
        <row r="113">
          <cell r="A113" t="str">
            <v>City of Portland (PP)</v>
          </cell>
          <cell r="B113" t="str">
            <v>N Interstate Corridor UR Plan Area</v>
          </cell>
          <cell r="C113" t="str">
            <v>Multnomah</v>
          </cell>
          <cell r="D113">
            <v>2226758383</v>
          </cell>
          <cell r="E113">
            <v>2380490753</v>
          </cell>
          <cell r="F113">
            <v>48247169</v>
          </cell>
          <cell r="G113">
            <v>44058519</v>
          </cell>
          <cell r="H113">
            <v>0</v>
          </cell>
          <cell r="I113">
            <v>0</v>
          </cell>
          <cell r="J113">
            <v>48247169</v>
          </cell>
          <cell r="K113">
            <v>44058519</v>
          </cell>
          <cell r="L113">
            <v>-8.6999999999999993</v>
          </cell>
        </row>
        <row r="114">
          <cell r="A114" t="str">
            <v>City of Portland (PP)</v>
          </cell>
          <cell r="B114" t="str">
            <v>Gateway UR Plan Area</v>
          </cell>
          <cell r="C114" t="str">
            <v>Multnomah</v>
          </cell>
          <cell r="D114">
            <v>319474099</v>
          </cell>
          <cell r="E114">
            <v>335399529</v>
          </cell>
          <cell r="F114">
            <v>6362001</v>
          </cell>
          <cell r="G114">
            <v>6897386</v>
          </cell>
          <cell r="H114">
            <v>0</v>
          </cell>
          <cell r="I114">
            <v>0</v>
          </cell>
          <cell r="J114">
            <v>6362001</v>
          </cell>
          <cell r="K114">
            <v>6897386</v>
          </cell>
          <cell r="L114">
            <v>8.4</v>
          </cell>
        </row>
        <row r="115">
          <cell r="A115" t="str">
            <v>City of Gresham (GRC)</v>
          </cell>
          <cell r="B115" t="str">
            <v>Rockwood/W Gresham UR Plan Area</v>
          </cell>
          <cell r="C115" t="str">
            <v>Multnomah</v>
          </cell>
          <cell r="D115">
            <v>407432396</v>
          </cell>
          <cell r="E115">
            <v>461067306</v>
          </cell>
          <cell r="F115">
            <v>6035151</v>
          </cell>
          <cell r="G115">
            <v>6825884</v>
          </cell>
          <cell r="H115">
            <v>0</v>
          </cell>
          <cell r="I115">
            <v>0</v>
          </cell>
          <cell r="J115">
            <v>6035151</v>
          </cell>
          <cell r="K115">
            <v>6825884</v>
          </cell>
          <cell r="L115">
            <v>13.1</v>
          </cell>
        </row>
        <row r="116">
          <cell r="A116" t="str">
            <v>City of Troutdale</v>
          </cell>
          <cell r="B116" t="str">
            <v>Troutdale Riverfront UR Plan Area</v>
          </cell>
          <cell r="C116" t="str">
            <v>Multnomah</v>
          </cell>
          <cell r="D116">
            <v>10672000</v>
          </cell>
          <cell r="E116">
            <v>11819750</v>
          </cell>
          <cell r="F116">
            <v>159295</v>
          </cell>
          <cell r="G116">
            <v>176848</v>
          </cell>
          <cell r="H116">
            <v>0</v>
          </cell>
          <cell r="I116">
            <v>0</v>
          </cell>
          <cell r="J116">
            <v>159295</v>
          </cell>
          <cell r="K116">
            <v>176848</v>
          </cell>
          <cell r="L116">
            <v>11</v>
          </cell>
        </row>
        <row r="117">
          <cell r="A117" t="str">
            <v>City of Wood Village</v>
          </cell>
          <cell r="B117" t="str">
            <v>Wood Village UR Plan Area</v>
          </cell>
          <cell r="C117" t="str">
            <v>Multnomah</v>
          </cell>
          <cell r="D117">
            <v>23500520</v>
          </cell>
          <cell r="E117">
            <v>24546060</v>
          </cell>
          <cell r="F117">
            <v>337540</v>
          </cell>
          <cell r="G117">
            <v>352494</v>
          </cell>
          <cell r="H117">
            <v>0</v>
          </cell>
          <cell r="I117">
            <v>0</v>
          </cell>
          <cell r="J117">
            <v>337540</v>
          </cell>
          <cell r="K117">
            <v>352494</v>
          </cell>
          <cell r="L117">
            <v>4.4000000000000004</v>
          </cell>
        </row>
        <row r="118">
          <cell r="A118" t="str">
            <v>City of Fairview</v>
          </cell>
          <cell r="B118" t="str">
            <v>Fairview (Mult.) UR Plan Area</v>
          </cell>
          <cell r="C118" t="str">
            <v>Multnomah</v>
          </cell>
          <cell r="D118">
            <v>25188343</v>
          </cell>
          <cell r="E118">
            <v>35231423</v>
          </cell>
          <cell r="F118">
            <v>370024</v>
          </cell>
          <cell r="G118">
            <v>518380</v>
          </cell>
          <cell r="H118">
            <v>0</v>
          </cell>
          <cell r="I118">
            <v>0</v>
          </cell>
          <cell r="J118">
            <v>370024</v>
          </cell>
          <cell r="K118">
            <v>518380</v>
          </cell>
          <cell r="L118">
            <v>40.1</v>
          </cell>
        </row>
        <row r="119">
          <cell r="A119" t="str">
            <v>City of Independence</v>
          </cell>
          <cell r="B119" t="str">
            <v>Independence UR Plan Area</v>
          </cell>
          <cell r="C119" t="str">
            <v>Polk</v>
          </cell>
          <cell r="D119">
            <v>52980975</v>
          </cell>
          <cell r="E119">
            <v>63982275</v>
          </cell>
          <cell r="F119">
            <v>742598</v>
          </cell>
          <cell r="G119">
            <v>897582</v>
          </cell>
          <cell r="H119">
            <v>0</v>
          </cell>
          <cell r="I119">
            <v>0</v>
          </cell>
          <cell r="J119">
            <v>742598</v>
          </cell>
          <cell r="K119">
            <v>897582</v>
          </cell>
          <cell r="L119">
            <v>20.9</v>
          </cell>
        </row>
        <row r="120">
          <cell r="A120" t="str">
            <v>City of Dallas</v>
          </cell>
          <cell r="B120" t="str">
            <v>Dallas UR Plan Area</v>
          </cell>
          <cell r="C120" t="str">
            <v>Polk</v>
          </cell>
          <cell r="D120">
            <v>19789425</v>
          </cell>
          <cell r="E120">
            <v>20660961</v>
          </cell>
          <cell r="F120">
            <v>229799</v>
          </cell>
          <cell r="G120">
            <v>240209</v>
          </cell>
          <cell r="H120">
            <v>0</v>
          </cell>
          <cell r="I120">
            <v>0</v>
          </cell>
          <cell r="J120">
            <v>229799</v>
          </cell>
          <cell r="K120">
            <v>240209</v>
          </cell>
          <cell r="L120">
            <v>4.5</v>
          </cell>
        </row>
        <row r="121">
          <cell r="A121" t="str">
            <v>City of Monmouth</v>
          </cell>
          <cell r="B121" t="str">
            <v>Monmouth UR Plan Area</v>
          </cell>
          <cell r="C121" t="str">
            <v>Polk</v>
          </cell>
          <cell r="D121">
            <v>31251048</v>
          </cell>
          <cell r="E121">
            <v>45940943</v>
          </cell>
          <cell r="F121">
            <v>402791</v>
          </cell>
          <cell r="G121">
            <v>592804</v>
          </cell>
          <cell r="H121">
            <v>0</v>
          </cell>
          <cell r="I121">
            <v>0</v>
          </cell>
          <cell r="J121">
            <v>402791</v>
          </cell>
          <cell r="K121">
            <v>592804</v>
          </cell>
          <cell r="L121">
            <v>47.2</v>
          </cell>
        </row>
        <row r="122">
          <cell r="A122" t="str">
            <v>City of Garibaldi</v>
          </cell>
          <cell r="B122" t="str">
            <v>Garibaldi UR Plan Area</v>
          </cell>
          <cell r="C122" t="str">
            <v>Tillamook</v>
          </cell>
          <cell r="D122">
            <v>12060262</v>
          </cell>
          <cell r="E122">
            <v>13326875</v>
          </cell>
          <cell r="F122">
            <v>126013</v>
          </cell>
          <cell r="G122">
            <v>139095</v>
          </cell>
          <cell r="H122">
            <v>0</v>
          </cell>
          <cell r="I122">
            <v>0</v>
          </cell>
          <cell r="J122">
            <v>126013</v>
          </cell>
          <cell r="K122">
            <v>139095</v>
          </cell>
          <cell r="L122">
            <v>10.4</v>
          </cell>
        </row>
        <row r="123">
          <cell r="A123" t="str">
            <v>City of Tillamook</v>
          </cell>
          <cell r="B123" t="str">
            <v>Tillamook UR Plan Area</v>
          </cell>
          <cell r="C123" t="str">
            <v>Tillamook</v>
          </cell>
          <cell r="D123">
            <v>54020471</v>
          </cell>
          <cell r="E123">
            <v>60430890</v>
          </cell>
          <cell r="F123">
            <v>544472</v>
          </cell>
          <cell r="G123">
            <v>609002</v>
          </cell>
          <cell r="H123">
            <v>0</v>
          </cell>
          <cell r="I123">
            <v>0</v>
          </cell>
          <cell r="J123">
            <v>544472</v>
          </cell>
          <cell r="K123">
            <v>609002</v>
          </cell>
          <cell r="L123">
            <v>11.9</v>
          </cell>
        </row>
        <row r="124">
          <cell r="A124" t="str">
            <v>City of Pendleton</v>
          </cell>
          <cell r="B124" t="str">
            <v>Pendleton UR Plan Area</v>
          </cell>
          <cell r="C124" t="str">
            <v>Umatilla</v>
          </cell>
          <cell r="D124">
            <v>61682495</v>
          </cell>
          <cell r="E124">
            <v>66584465</v>
          </cell>
          <cell r="F124">
            <v>966340</v>
          </cell>
          <cell r="G124">
            <v>1042558</v>
          </cell>
          <cell r="H124">
            <v>0</v>
          </cell>
          <cell r="I124">
            <v>0</v>
          </cell>
          <cell r="J124">
            <v>966340</v>
          </cell>
          <cell r="K124">
            <v>1042558</v>
          </cell>
          <cell r="L124">
            <v>7.9</v>
          </cell>
        </row>
        <row r="125">
          <cell r="A125" t="str">
            <v>City of Hermiston</v>
          </cell>
          <cell r="B125" t="str">
            <v>Hermiston UR Plan Area</v>
          </cell>
          <cell r="C125" t="str">
            <v>Umatilla</v>
          </cell>
          <cell r="D125">
            <v>13396175</v>
          </cell>
          <cell r="E125">
            <v>15049186</v>
          </cell>
          <cell r="F125">
            <v>229415</v>
          </cell>
          <cell r="G125">
            <v>258955</v>
          </cell>
          <cell r="H125">
            <v>0</v>
          </cell>
          <cell r="I125">
            <v>0</v>
          </cell>
          <cell r="J125">
            <v>229415</v>
          </cell>
          <cell r="K125">
            <v>258955</v>
          </cell>
          <cell r="L125">
            <v>12.9</v>
          </cell>
        </row>
        <row r="126">
          <cell r="A126" t="str">
            <v>City of La Grande</v>
          </cell>
          <cell r="B126" t="str">
            <v>La Grande UR Plan Area</v>
          </cell>
          <cell r="C126" t="str">
            <v>Union</v>
          </cell>
          <cell r="D126">
            <v>60200000</v>
          </cell>
          <cell r="E126">
            <v>62078898</v>
          </cell>
          <cell r="F126">
            <v>1044960</v>
          </cell>
          <cell r="G126">
            <v>1094924</v>
          </cell>
          <cell r="H126">
            <v>0</v>
          </cell>
          <cell r="I126">
            <v>0</v>
          </cell>
          <cell r="J126">
            <v>1044960</v>
          </cell>
          <cell r="K126">
            <v>1094924</v>
          </cell>
          <cell r="L126">
            <v>4.8</v>
          </cell>
        </row>
        <row r="127">
          <cell r="A127" t="str">
            <v>City of The Dalles</v>
          </cell>
          <cell r="B127" t="str">
            <v>Columbia Gateway Downtown UR Plan Area</v>
          </cell>
          <cell r="C127" t="str">
            <v>Wasco</v>
          </cell>
          <cell r="D127">
            <v>93353031</v>
          </cell>
          <cell r="E127">
            <v>96205597</v>
          </cell>
          <cell r="F127">
            <v>1576892</v>
          </cell>
          <cell r="G127">
            <v>1618060</v>
          </cell>
          <cell r="H127">
            <v>0</v>
          </cell>
          <cell r="I127">
            <v>0</v>
          </cell>
          <cell r="J127">
            <v>1576892</v>
          </cell>
          <cell r="K127">
            <v>1618060</v>
          </cell>
          <cell r="L127">
            <v>2.6</v>
          </cell>
        </row>
        <row r="128">
          <cell r="A128" t="str">
            <v>City of Sherwood</v>
          </cell>
          <cell r="B128" t="str">
            <v>Old Town UR Plan Area</v>
          </cell>
          <cell r="C128" t="str">
            <v>Washington</v>
          </cell>
          <cell r="D128">
            <v>166240589</v>
          </cell>
          <cell r="E128">
            <v>209122443</v>
          </cell>
          <cell r="F128">
            <v>2915106</v>
          </cell>
          <cell r="G128">
            <v>3606427</v>
          </cell>
          <cell r="H128">
            <v>0</v>
          </cell>
          <cell r="I128">
            <v>0</v>
          </cell>
          <cell r="J128">
            <v>2915106</v>
          </cell>
          <cell r="K128">
            <v>3606427</v>
          </cell>
          <cell r="L128">
            <v>23.7</v>
          </cell>
        </row>
        <row r="129">
          <cell r="A129" t="str">
            <v>City of North Plains</v>
          </cell>
          <cell r="B129" t="str">
            <v>North Plains UR Plan Area</v>
          </cell>
          <cell r="C129" t="str">
            <v>Washington</v>
          </cell>
          <cell r="D129">
            <v>61787497</v>
          </cell>
          <cell r="E129">
            <v>64009513</v>
          </cell>
          <cell r="F129">
            <v>711104</v>
          </cell>
          <cell r="G129">
            <v>736484</v>
          </cell>
          <cell r="H129">
            <v>0</v>
          </cell>
          <cell r="I129">
            <v>0</v>
          </cell>
          <cell r="J129">
            <v>711104</v>
          </cell>
          <cell r="K129">
            <v>736484</v>
          </cell>
          <cell r="L129">
            <v>3.6</v>
          </cell>
        </row>
        <row r="130">
          <cell r="A130" t="str">
            <v>City of Tigard</v>
          </cell>
          <cell r="B130" t="str">
            <v>Tigard UR Plan Area</v>
          </cell>
          <cell r="C130" t="str">
            <v>Washington</v>
          </cell>
          <cell r="D130">
            <v>56422440</v>
          </cell>
          <cell r="E130">
            <v>62268245</v>
          </cell>
          <cell r="F130">
            <v>676568</v>
          </cell>
          <cell r="G130">
            <v>746725</v>
          </cell>
          <cell r="H130">
            <v>0</v>
          </cell>
          <cell r="I130">
            <v>0</v>
          </cell>
          <cell r="J130">
            <v>676568</v>
          </cell>
          <cell r="K130">
            <v>746725</v>
          </cell>
          <cell r="L130">
            <v>10.4</v>
          </cell>
        </row>
        <row r="131">
          <cell r="A131" t="str">
            <v>City of Tigard</v>
          </cell>
          <cell r="B131" t="str">
            <v>Tigard Triangle Urban Renewal Plan</v>
          </cell>
          <cell r="C131" t="str">
            <v>Washington</v>
          </cell>
          <cell r="D131">
            <v>64498747</v>
          </cell>
          <cell r="E131">
            <v>88030316</v>
          </cell>
          <cell r="F131">
            <v>774451</v>
          </cell>
          <cell r="G131">
            <v>1057434</v>
          </cell>
          <cell r="H131">
            <v>0</v>
          </cell>
          <cell r="I131">
            <v>0</v>
          </cell>
          <cell r="J131">
            <v>774451</v>
          </cell>
          <cell r="K131">
            <v>1057434</v>
          </cell>
          <cell r="L131">
            <v>36.5</v>
          </cell>
        </row>
        <row r="132">
          <cell r="A132" t="str">
            <v>City of Hillsboro</v>
          </cell>
          <cell r="B132" t="str">
            <v>North Hillsboro UR Plan Area</v>
          </cell>
          <cell r="C132" t="str">
            <v>Washington</v>
          </cell>
          <cell r="D132">
            <v>354783656</v>
          </cell>
          <cell r="E132">
            <v>467009121</v>
          </cell>
          <cell r="F132">
            <v>4039915</v>
          </cell>
          <cell r="G132">
            <v>5399965</v>
          </cell>
          <cell r="H132">
            <v>0</v>
          </cell>
          <cell r="I132">
            <v>0</v>
          </cell>
          <cell r="J132">
            <v>4039915</v>
          </cell>
          <cell r="K132">
            <v>5399965</v>
          </cell>
          <cell r="L132">
            <v>33.700000000000003</v>
          </cell>
        </row>
        <row r="133">
          <cell r="A133" t="str">
            <v>City of Hillsboro</v>
          </cell>
          <cell r="B133" t="str">
            <v>Downtown Hillsboro UR Plan Area</v>
          </cell>
          <cell r="C133" t="str">
            <v>Washington</v>
          </cell>
          <cell r="D133">
            <v>145437287</v>
          </cell>
          <cell r="E133">
            <v>161358491</v>
          </cell>
          <cell r="F133">
            <v>1677118</v>
          </cell>
          <cell r="G133">
            <v>1861336</v>
          </cell>
          <cell r="H133">
            <v>0</v>
          </cell>
          <cell r="I133">
            <v>0</v>
          </cell>
          <cell r="J133">
            <v>1677118</v>
          </cell>
          <cell r="K133">
            <v>1861336</v>
          </cell>
          <cell r="L133">
            <v>11</v>
          </cell>
        </row>
        <row r="134">
          <cell r="A134" t="str">
            <v>City of Beaverton</v>
          </cell>
          <cell r="B134" t="str">
            <v>Central Beaverton UR Plan Area</v>
          </cell>
          <cell r="C134" t="str">
            <v>Washington</v>
          </cell>
          <cell r="D134">
            <v>336170047</v>
          </cell>
          <cell r="E134">
            <v>377088724</v>
          </cell>
          <cell r="F134">
            <v>4976517</v>
          </cell>
          <cell r="G134">
            <v>5580340</v>
          </cell>
          <cell r="H134">
            <v>0</v>
          </cell>
          <cell r="I134">
            <v>0</v>
          </cell>
          <cell r="J134">
            <v>4976517</v>
          </cell>
          <cell r="K134">
            <v>5580340</v>
          </cell>
          <cell r="L134">
            <v>12.1</v>
          </cell>
        </row>
        <row r="135">
          <cell r="A135" t="str">
            <v>City of Forest Grove</v>
          </cell>
          <cell r="B135" t="str">
            <v>Forest Grove UR Plan Area</v>
          </cell>
          <cell r="C135" t="str">
            <v>Washington</v>
          </cell>
          <cell r="D135">
            <v>39952570</v>
          </cell>
          <cell r="E135">
            <v>46689715</v>
          </cell>
          <cell r="F135">
            <v>522713</v>
          </cell>
          <cell r="G135">
            <v>550235</v>
          </cell>
          <cell r="H135">
            <v>0</v>
          </cell>
          <cell r="I135">
            <v>0</v>
          </cell>
          <cell r="J135">
            <v>522713</v>
          </cell>
          <cell r="K135">
            <v>550235</v>
          </cell>
          <cell r="L135">
            <v>5.3</v>
          </cell>
        </row>
        <row r="136">
          <cell r="A136" t="str">
            <v>City of Banks</v>
          </cell>
          <cell r="B136" t="str">
            <v>Banks Urban Renewal Plan Area</v>
          </cell>
          <cell r="C136" t="str">
            <v>Washington</v>
          </cell>
          <cell r="D136">
            <v>5457297</v>
          </cell>
          <cell r="E136">
            <v>6781086</v>
          </cell>
          <cell r="F136">
            <v>59175</v>
          </cell>
          <cell r="G136">
            <v>73904</v>
          </cell>
          <cell r="H136">
            <v>0</v>
          </cell>
          <cell r="I136">
            <v>0</v>
          </cell>
          <cell r="J136">
            <v>59175</v>
          </cell>
          <cell r="K136">
            <v>73904</v>
          </cell>
          <cell r="L136">
            <v>24.9</v>
          </cell>
        </row>
        <row r="137">
          <cell r="A137" t="str">
            <v>City of Cornelius</v>
          </cell>
          <cell r="B137" t="str">
            <v>Cornelius UR Plan Area</v>
          </cell>
          <cell r="C137" t="str">
            <v>Washington</v>
          </cell>
          <cell r="D137">
            <v>4124730</v>
          </cell>
          <cell r="E137">
            <v>10782201</v>
          </cell>
          <cell r="F137">
            <v>53532</v>
          </cell>
          <cell r="G137">
            <v>127240</v>
          </cell>
          <cell r="H137">
            <v>0</v>
          </cell>
          <cell r="I137">
            <v>0</v>
          </cell>
          <cell r="J137">
            <v>53532</v>
          </cell>
          <cell r="K137">
            <v>127240</v>
          </cell>
          <cell r="L137">
            <v>137.69999999999999</v>
          </cell>
        </row>
        <row r="138">
          <cell r="A138" t="str">
            <v>City of Carlton</v>
          </cell>
          <cell r="B138" t="str">
            <v>Carlton UR Plan Area</v>
          </cell>
          <cell r="C138" t="str">
            <v>Yamhill</v>
          </cell>
          <cell r="D138">
            <v>13812691</v>
          </cell>
          <cell r="E138">
            <v>15919413</v>
          </cell>
          <cell r="F138">
            <v>212925</v>
          </cell>
          <cell r="G138">
            <v>230777</v>
          </cell>
          <cell r="H138">
            <v>0</v>
          </cell>
          <cell r="I138">
            <v>0</v>
          </cell>
          <cell r="J138">
            <v>212925</v>
          </cell>
          <cell r="K138">
            <v>230777</v>
          </cell>
          <cell r="L138">
            <v>8.4</v>
          </cell>
        </row>
        <row r="139">
          <cell r="A139" t="str">
            <v>City of McMinnville</v>
          </cell>
          <cell r="B139" t="str">
            <v>McMinnVille UR Plan Area</v>
          </cell>
          <cell r="C139" t="str">
            <v>Yamhill</v>
          </cell>
          <cell r="D139">
            <v>32381367</v>
          </cell>
          <cell r="E139">
            <v>42260225</v>
          </cell>
          <cell r="F139">
            <v>414051</v>
          </cell>
          <cell r="G139">
            <v>540756</v>
          </cell>
          <cell r="H139">
            <v>0</v>
          </cell>
          <cell r="I139">
            <v>0</v>
          </cell>
          <cell r="J139">
            <v>414051</v>
          </cell>
          <cell r="K139">
            <v>540756</v>
          </cell>
          <cell r="L139">
            <v>30.6</v>
          </cell>
        </row>
        <row r="140">
          <cell r="A140" t="str">
            <v>City of Dundee</v>
          </cell>
          <cell r="B140" t="str">
            <v>Dundee UR Plan Area</v>
          </cell>
          <cell r="C140" t="str">
            <v>Yamhill</v>
          </cell>
          <cell r="D140">
            <v>14203751</v>
          </cell>
          <cell r="E140">
            <v>15322938</v>
          </cell>
          <cell r="F140">
            <v>157780</v>
          </cell>
          <cell r="G140">
            <v>170212</v>
          </cell>
          <cell r="H140">
            <v>0</v>
          </cell>
          <cell r="I140">
            <v>0</v>
          </cell>
          <cell r="J140">
            <v>157780</v>
          </cell>
          <cell r="K140">
            <v>170212</v>
          </cell>
          <cell r="L140">
            <v>7.9</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_32"/>
    </sheetNames>
    <sheetDataSet>
      <sheetData sheetId="0" refreshError="1">
        <row r="2">
          <cell r="A2" t="str">
            <v>Benton</v>
          </cell>
          <cell r="B2" t="str">
            <v>City of Philomath</v>
          </cell>
          <cell r="C2" t="str">
            <v>County</v>
          </cell>
          <cell r="D2">
            <v>102539</v>
          </cell>
          <cell r="E2">
            <v>107790</v>
          </cell>
          <cell r="F2">
            <v>0</v>
          </cell>
          <cell r="G2">
            <v>0</v>
          </cell>
          <cell r="H2">
            <v>0</v>
          </cell>
          <cell r="I2">
            <v>0</v>
          </cell>
          <cell r="J2">
            <v>102539</v>
          </cell>
          <cell r="K2">
            <v>107790</v>
          </cell>
          <cell r="L2">
            <v>5.0999999999999996</v>
          </cell>
        </row>
        <row r="3">
          <cell r="A3" t="str">
            <v>Benton</v>
          </cell>
          <cell r="B3" t="str">
            <v>City of Philomath</v>
          </cell>
          <cell r="C3" t="str">
            <v>City</v>
          </cell>
          <cell r="D3">
            <v>238503</v>
          </cell>
          <cell r="E3">
            <v>251204</v>
          </cell>
          <cell r="F3">
            <v>0</v>
          </cell>
          <cell r="G3">
            <v>0</v>
          </cell>
          <cell r="H3">
            <v>0</v>
          </cell>
          <cell r="I3">
            <v>0</v>
          </cell>
          <cell r="J3">
            <v>238503</v>
          </cell>
          <cell r="K3">
            <v>251204</v>
          </cell>
          <cell r="L3">
            <v>5.3</v>
          </cell>
        </row>
        <row r="4">
          <cell r="A4" t="str">
            <v>Benton</v>
          </cell>
          <cell r="B4" t="str">
            <v>City of Philomath</v>
          </cell>
          <cell r="C4" t="str">
            <v>Education</v>
          </cell>
          <cell r="D4">
            <v>263723</v>
          </cell>
          <cell r="E4">
            <v>277295</v>
          </cell>
          <cell r="F4">
            <v>0</v>
          </cell>
          <cell r="G4">
            <v>0</v>
          </cell>
          <cell r="H4">
            <v>7860</v>
          </cell>
          <cell r="I4">
            <v>8038</v>
          </cell>
          <cell r="J4">
            <v>271583</v>
          </cell>
          <cell r="K4">
            <v>285332</v>
          </cell>
          <cell r="L4">
            <v>5.0999999999999996</v>
          </cell>
        </row>
        <row r="5">
          <cell r="A5" t="str">
            <v>Benton</v>
          </cell>
          <cell r="B5" t="str">
            <v>City of Philomath</v>
          </cell>
          <cell r="C5" t="str">
            <v>Other</v>
          </cell>
          <cell r="D5">
            <v>115365</v>
          </cell>
          <cell r="E5">
            <v>121312</v>
          </cell>
          <cell r="F5">
            <v>0</v>
          </cell>
          <cell r="G5">
            <v>0</v>
          </cell>
          <cell r="H5">
            <v>0</v>
          </cell>
          <cell r="I5">
            <v>0</v>
          </cell>
          <cell r="J5">
            <v>115365</v>
          </cell>
          <cell r="K5">
            <v>121312</v>
          </cell>
          <cell r="L5">
            <v>5.2</v>
          </cell>
        </row>
        <row r="6">
          <cell r="A6" t="str">
            <v>Benton</v>
          </cell>
          <cell r="B6" t="str">
            <v>City of Corvallis</v>
          </cell>
          <cell r="C6" t="str">
            <v>County</v>
          </cell>
          <cell r="D6">
            <v>24658</v>
          </cell>
          <cell r="E6">
            <v>30031</v>
          </cell>
          <cell r="F6">
            <v>0</v>
          </cell>
          <cell r="G6">
            <v>0</v>
          </cell>
          <cell r="H6">
            <v>0</v>
          </cell>
          <cell r="I6">
            <v>0</v>
          </cell>
          <cell r="J6">
            <v>24658</v>
          </cell>
          <cell r="K6">
            <v>30031</v>
          </cell>
          <cell r="L6">
            <v>21.8</v>
          </cell>
        </row>
        <row r="7">
          <cell r="A7" t="str">
            <v>Benton</v>
          </cell>
          <cell r="B7" t="str">
            <v>City of Corvallis</v>
          </cell>
          <cell r="C7" t="str">
            <v>City</v>
          </cell>
          <cell r="D7">
            <v>57121</v>
          </cell>
          <cell r="E7">
            <v>70661</v>
          </cell>
          <cell r="F7">
            <v>0</v>
          </cell>
          <cell r="G7">
            <v>0</v>
          </cell>
          <cell r="H7">
            <v>0</v>
          </cell>
          <cell r="I7">
            <v>0</v>
          </cell>
          <cell r="J7">
            <v>57121</v>
          </cell>
          <cell r="K7">
            <v>70661</v>
          </cell>
          <cell r="L7">
            <v>23.7</v>
          </cell>
        </row>
        <row r="8">
          <cell r="A8" t="str">
            <v>Benton</v>
          </cell>
          <cell r="B8" t="str">
            <v>City of Corvallis</v>
          </cell>
          <cell r="C8" t="str">
            <v>Education</v>
          </cell>
          <cell r="D8">
            <v>58909</v>
          </cell>
          <cell r="E8">
            <v>72207</v>
          </cell>
          <cell r="F8">
            <v>0</v>
          </cell>
          <cell r="G8">
            <v>0</v>
          </cell>
          <cell r="H8">
            <v>1885</v>
          </cell>
          <cell r="I8">
            <v>1761</v>
          </cell>
          <cell r="J8">
            <v>60794</v>
          </cell>
          <cell r="K8">
            <v>73968</v>
          </cell>
          <cell r="L8">
            <v>21.7</v>
          </cell>
        </row>
        <row r="9">
          <cell r="A9" t="str">
            <v>Benton</v>
          </cell>
          <cell r="B9" t="str">
            <v>City of Corvallis</v>
          </cell>
          <cell r="C9" t="str">
            <v>Other</v>
          </cell>
          <cell r="D9">
            <v>10885</v>
          </cell>
          <cell r="E9">
            <v>12366</v>
          </cell>
          <cell r="F9">
            <v>0</v>
          </cell>
          <cell r="G9">
            <v>0</v>
          </cell>
          <cell r="H9">
            <v>0</v>
          </cell>
          <cell r="I9">
            <v>0</v>
          </cell>
          <cell r="J9">
            <v>10885</v>
          </cell>
          <cell r="K9">
            <v>12366</v>
          </cell>
          <cell r="L9">
            <v>13.6</v>
          </cell>
        </row>
        <row r="10">
          <cell r="A10" t="str">
            <v>Clackamas</v>
          </cell>
          <cell r="B10" t="str">
            <v>City of Estacada</v>
          </cell>
          <cell r="C10" t="str">
            <v>County</v>
          </cell>
          <cell r="D10">
            <v>88751</v>
          </cell>
          <cell r="E10">
            <v>94685</v>
          </cell>
          <cell r="F10">
            <v>0</v>
          </cell>
          <cell r="G10">
            <v>0</v>
          </cell>
          <cell r="H10">
            <v>0</v>
          </cell>
          <cell r="I10">
            <v>0</v>
          </cell>
          <cell r="J10">
            <v>88751</v>
          </cell>
          <cell r="K10">
            <v>94685</v>
          </cell>
          <cell r="L10">
            <v>6.7</v>
          </cell>
        </row>
        <row r="11">
          <cell r="A11" t="str">
            <v>Clackamas</v>
          </cell>
          <cell r="B11" t="str">
            <v>City of Estacada</v>
          </cell>
          <cell r="C11" t="str">
            <v>City</v>
          </cell>
          <cell r="D11">
            <v>79767</v>
          </cell>
          <cell r="E11">
            <v>85093</v>
          </cell>
          <cell r="F11">
            <v>0</v>
          </cell>
          <cell r="G11">
            <v>0</v>
          </cell>
          <cell r="H11">
            <v>5850</v>
          </cell>
          <cell r="I11">
            <v>5698</v>
          </cell>
          <cell r="J11">
            <v>85617</v>
          </cell>
          <cell r="K11">
            <v>90791</v>
          </cell>
          <cell r="L11">
            <v>6</v>
          </cell>
        </row>
        <row r="12">
          <cell r="A12" t="str">
            <v>Clackamas</v>
          </cell>
          <cell r="B12" t="str">
            <v>City of Estacada</v>
          </cell>
          <cell r="C12" t="str">
            <v>Education</v>
          </cell>
          <cell r="D12">
            <v>151303</v>
          </cell>
          <cell r="E12">
            <v>161449</v>
          </cell>
          <cell r="F12">
            <v>0</v>
          </cell>
          <cell r="G12">
            <v>0</v>
          </cell>
          <cell r="H12">
            <v>36854</v>
          </cell>
          <cell r="I12">
            <v>44446</v>
          </cell>
          <cell r="J12">
            <v>188157</v>
          </cell>
          <cell r="K12">
            <v>205895</v>
          </cell>
          <cell r="L12">
            <v>9.4</v>
          </cell>
        </row>
        <row r="13">
          <cell r="A13" t="str">
            <v>Clackamas</v>
          </cell>
          <cell r="B13" t="str">
            <v>City of Estacada</v>
          </cell>
          <cell r="C13" t="str">
            <v>Other</v>
          </cell>
          <cell r="D13">
            <v>90398</v>
          </cell>
          <cell r="E13">
            <v>96418</v>
          </cell>
          <cell r="F13">
            <v>0</v>
          </cell>
          <cell r="G13">
            <v>0</v>
          </cell>
          <cell r="H13">
            <v>0</v>
          </cell>
          <cell r="I13">
            <v>0</v>
          </cell>
          <cell r="J13">
            <v>90398</v>
          </cell>
          <cell r="K13">
            <v>96418</v>
          </cell>
          <cell r="L13">
            <v>6.7</v>
          </cell>
        </row>
        <row r="14">
          <cell r="A14" t="str">
            <v>Clackamas</v>
          </cell>
          <cell r="B14" t="str">
            <v>Clackamas County</v>
          </cell>
          <cell r="C14" t="str">
            <v>County</v>
          </cell>
          <cell r="D14">
            <v>862120</v>
          </cell>
          <cell r="E14">
            <v>960800</v>
          </cell>
          <cell r="F14">
            <v>0</v>
          </cell>
          <cell r="G14">
            <v>0</v>
          </cell>
          <cell r="H14">
            <v>0</v>
          </cell>
          <cell r="I14">
            <v>0</v>
          </cell>
          <cell r="J14">
            <v>862120</v>
          </cell>
          <cell r="K14">
            <v>960800</v>
          </cell>
          <cell r="L14">
            <v>11.4</v>
          </cell>
        </row>
        <row r="15">
          <cell r="A15" t="str">
            <v>Clackamas</v>
          </cell>
          <cell r="B15" t="str">
            <v>Clackamas County</v>
          </cell>
          <cell r="C15" t="str">
            <v>City</v>
          </cell>
          <cell r="D15">
            <v>58767</v>
          </cell>
          <cell r="E15">
            <v>65043</v>
          </cell>
          <cell r="F15">
            <v>0</v>
          </cell>
          <cell r="G15">
            <v>0</v>
          </cell>
          <cell r="H15">
            <v>0</v>
          </cell>
          <cell r="I15">
            <v>0</v>
          </cell>
          <cell r="J15">
            <v>58767</v>
          </cell>
          <cell r="K15">
            <v>65043</v>
          </cell>
          <cell r="L15">
            <v>10.7</v>
          </cell>
        </row>
        <row r="16">
          <cell r="A16" t="str">
            <v>Clackamas</v>
          </cell>
          <cell r="B16" t="str">
            <v>Clackamas County</v>
          </cell>
          <cell r="C16" t="str">
            <v>Education</v>
          </cell>
          <cell r="D16">
            <v>1694630</v>
          </cell>
          <cell r="E16">
            <v>1890826</v>
          </cell>
          <cell r="F16">
            <v>0</v>
          </cell>
          <cell r="G16">
            <v>0</v>
          </cell>
          <cell r="H16">
            <v>0</v>
          </cell>
          <cell r="I16">
            <v>0</v>
          </cell>
          <cell r="J16">
            <v>1694630</v>
          </cell>
          <cell r="K16">
            <v>1890826</v>
          </cell>
          <cell r="L16">
            <v>11.6</v>
          </cell>
        </row>
        <row r="17">
          <cell r="A17" t="str">
            <v>Clackamas</v>
          </cell>
          <cell r="B17" t="str">
            <v>Clackamas County</v>
          </cell>
          <cell r="C17" t="str">
            <v>Other</v>
          </cell>
          <cell r="D17">
            <v>1234261</v>
          </cell>
          <cell r="E17">
            <v>1380229</v>
          </cell>
          <cell r="F17">
            <v>0</v>
          </cell>
          <cell r="G17">
            <v>0</v>
          </cell>
          <cell r="H17">
            <v>0</v>
          </cell>
          <cell r="I17">
            <v>0</v>
          </cell>
          <cell r="J17">
            <v>1234261</v>
          </cell>
          <cell r="K17">
            <v>1380229</v>
          </cell>
          <cell r="L17">
            <v>11.8</v>
          </cell>
        </row>
        <row r="18">
          <cell r="A18" t="str">
            <v>Clackamas</v>
          </cell>
          <cell r="B18" t="str">
            <v>City of Gladstone</v>
          </cell>
          <cell r="C18" t="str">
            <v>County</v>
          </cell>
          <cell r="D18">
            <v>182229</v>
          </cell>
          <cell r="E18">
            <v>184353</v>
          </cell>
          <cell r="F18">
            <v>0</v>
          </cell>
          <cell r="G18">
            <v>0</v>
          </cell>
          <cell r="H18">
            <v>0</v>
          </cell>
          <cell r="I18">
            <v>0</v>
          </cell>
          <cell r="J18">
            <v>182229</v>
          </cell>
          <cell r="K18">
            <v>184353</v>
          </cell>
          <cell r="L18">
            <v>1.2</v>
          </cell>
        </row>
        <row r="19">
          <cell r="A19" t="str">
            <v>Clackamas</v>
          </cell>
          <cell r="B19" t="str">
            <v>City of Gladstone</v>
          </cell>
          <cell r="C19" t="str">
            <v>City</v>
          </cell>
          <cell r="D19">
            <v>365186</v>
          </cell>
          <cell r="E19">
            <v>369565</v>
          </cell>
          <cell r="F19">
            <v>0</v>
          </cell>
          <cell r="G19">
            <v>0</v>
          </cell>
          <cell r="H19">
            <v>0</v>
          </cell>
          <cell r="I19">
            <v>0</v>
          </cell>
          <cell r="J19">
            <v>365186</v>
          </cell>
          <cell r="K19">
            <v>369565</v>
          </cell>
          <cell r="L19">
            <v>1.2</v>
          </cell>
        </row>
        <row r="20">
          <cell r="A20" t="str">
            <v>Clackamas</v>
          </cell>
          <cell r="B20" t="str">
            <v>City of Gladstone</v>
          </cell>
          <cell r="C20" t="str">
            <v>Education</v>
          </cell>
          <cell r="D20">
            <v>438953</v>
          </cell>
          <cell r="E20">
            <v>444148</v>
          </cell>
          <cell r="F20">
            <v>0</v>
          </cell>
          <cell r="G20">
            <v>0</v>
          </cell>
          <cell r="H20">
            <v>0</v>
          </cell>
          <cell r="I20">
            <v>0</v>
          </cell>
          <cell r="J20">
            <v>438953</v>
          </cell>
          <cell r="K20">
            <v>444148</v>
          </cell>
          <cell r="L20">
            <v>1.2</v>
          </cell>
        </row>
        <row r="21">
          <cell r="A21" t="str">
            <v>Clackamas</v>
          </cell>
          <cell r="B21" t="str">
            <v>City of Gladstone</v>
          </cell>
          <cell r="C21" t="str">
            <v>Other</v>
          </cell>
          <cell r="D21">
            <v>50579</v>
          </cell>
          <cell r="E21">
            <v>51108</v>
          </cell>
          <cell r="F21">
            <v>0</v>
          </cell>
          <cell r="G21">
            <v>0</v>
          </cell>
          <cell r="H21">
            <v>0</v>
          </cell>
          <cell r="I21">
            <v>0</v>
          </cell>
          <cell r="J21">
            <v>50579</v>
          </cell>
          <cell r="K21">
            <v>51108</v>
          </cell>
          <cell r="L21">
            <v>1</v>
          </cell>
        </row>
        <row r="22">
          <cell r="A22" t="str">
            <v>Clackamas</v>
          </cell>
          <cell r="B22" t="str">
            <v>City of Lake Oswego</v>
          </cell>
          <cell r="C22" t="str">
            <v>County</v>
          </cell>
          <cell r="D22">
            <v>1192339</v>
          </cell>
          <cell r="E22">
            <v>1271304</v>
          </cell>
          <cell r="F22">
            <v>0</v>
          </cell>
          <cell r="G22">
            <v>0</v>
          </cell>
          <cell r="H22">
            <v>33655</v>
          </cell>
          <cell r="I22">
            <v>35894</v>
          </cell>
          <cell r="J22">
            <v>1225994</v>
          </cell>
          <cell r="K22">
            <v>1307198</v>
          </cell>
          <cell r="L22">
            <v>6.6</v>
          </cell>
        </row>
        <row r="23">
          <cell r="A23" t="str">
            <v>Clackamas</v>
          </cell>
          <cell r="B23" t="str">
            <v>City of Lake Oswego</v>
          </cell>
          <cell r="C23" t="str">
            <v>City</v>
          </cell>
          <cell r="D23">
            <v>2466325</v>
          </cell>
          <cell r="E23">
            <v>2628391</v>
          </cell>
          <cell r="F23">
            <v>0</v>
          </cell>
          <cell r="G23">
            <v>0</v>
          </cell>
          <cell r="H23">
            <v>84469</v>
          </cell>
          <cell r="I23">
            <v>85308</v>
          </cell>
          <cell r="J23">
            <v>2550795</v>
          </cell>
          <cell r="K23">
            <v>2713700</v>
          </cell>
          <cell r="L23">
            <v>6.4</v>
          </cell>
        </row>
        <row r="24">
          <cell r="A24" t="str">
            <v>Clackamas</v>
          </cell>
          <cell r="B24" t="str">
            <v>City of Lake Oswego</v>
          </cell>
          <cell r="C24" t="str">
            <v>Education</v>
          </cell>
          <cell r="D24">
            <v>2540554</v>
          </cell>
          <cell r="E24">
            <v>2707618</v>
          </cell>
          <cell r="F24">
            <v>0</v>
          </cell>
          <cell r="G24">
            <v>0</v>
          </cell>
          <cell r="H24">
            <v>991302</v>
          </cell>
          <cell r="I24">
            <v>1033372</v>
          </cell>
          <cell r="J24">
            <v>3531856</v>
          </cell>
          <cell r="K24">
            <v>3740990</v>
          </cell>
          <cell r="L24">
            <v>5.9</v>
          </cell>
        </row>
        <row r="25">
          <cell r="A25" t="str">
            <v>Clackamas</v>
          </cell>
          <cell r="B25" t="str">
            <v>City of Lake Oswego</v>
          </cell>
          <cell r="C25" t="str">
            <v>Other</v>
          </cell>
          <cell r="D25">
            <v>333772</v>
          </cell>
          <cell r="E25">
            <v>355250</v>
          </cell>
          <cell r="F25">
            <v>0</v>
          </cell>
          <cell r="G25">
            <v>0</v>
          </cell>
          <cell r="H25">
            <v>141064</v>
          </cell>
          <cell r="I25">
            <v>141594</v>
          </cell>
          <cell r="J25">
            <v>474836</v>
          </cell>
          <cell r="K25">
            <v>496844</v>
          </cell>
          <cell r="L25">
            <v>4.5999999999999996</v>
          </cell>
        </row>
        <row r="26">
          <cell r="A26" t="str">
            <v>Clackamas</v>
          </cell>
          <cell r="B26" t="str">
            <v>City of Oregon City</v>
          </cell>
          <cell r="C26" t="str">
            <v>County</v>
          </cell>
          <cell r="D26">
            <v>482674</v>
          </cell>
          <cell r="E26">
            <v>498082</v>
          </cell>
          <cell r="F26">
            <v>0</v>
          </cell>
          <cell r="G26">
            <v>0</v>
          </cell>
          <cell r="H26">
            <v>0</v>
          </cell>
          <cell r="I26">
            <v>0</v>
          </cell>
          <cell r="J26">
            <v>482674</v>
          </cell>
          <cell r="K26">
            <v>498082</v>
          </cell>
          <cell r="L26">
            <v>3.2</v>
          </cell>
        </row>
        <row r="27">
          <cell r="A27" t="str">
            <v>Clackamas</v>
          </cell>
          <cell r="B27" t="str">
            <v>City of Oregon City</v>
          </cell>
          <cell r="C27" t="str">
            <v>City</v>
          </cell>
          <cell r="D27">
            <v>885079</v>
          </cell>
          <cell r="E27">
            <v>913273</v>
          </cell>
          <cell r="F27">
            <v>0</v>
          </cell>
          <cell r="G27">
            <v>0</v>
          </cell>
          <cell r="H27">
            <v>0</v>
          </cell>
          <cell r="I27">
            <v>0</v>
          </cell>
          <cell r="J27">
            <v>885079</v>
          </cell>
          <cell r="K27">
            <v>913273</v>
          </cell>
          <cell r="L27">
            <v>3.2</v>
          </cell>
        </row>
        <row r="28">
          <cell r="A28" t="str">
            <v>Clackamas</v>
          </cell>
          <cell r="B28" t="str">
            <v>City of Oregon City</v>
          </cell>
          <cell r="C28" t="str">
            <v>Education</v>
          </cell>
          <cell r="D28">
            <v>1182356</v>
          </cell>
          <cell r="E28">
            <v>1219786</v>
          </cell>
          <cell r="F28">
            <v>0</v>
          </cell>
          <cell r="G28">
            <v>0</v>
          </cell>
          <cell r="H28">
            <v>0</v>
          </cell>
          <cell r="I28">
            <v>0</v>
          </cell>
          <cell r="J28">
            <v>1182356</v>
          </cell>
          <cell r="K28">
            <v>1219786</v>
          </cell>
          <cell r="L28">
            <v>3.2</v>
          </cell>
        </row>
        <row r="29">
          <cell r="A29" t="str">
            <v>Clackamas</v>
          </cell>
          <cell r="B29" t="str">
            <v>City of Oregon City</v>
          </cell>
          <cell r="C29" t="str">
            <v>Other</v>
          </cell>
          <cell r="D29">
            <v>615494</v>
          </cell>
          <cell r="E29">
            <v>635483</v>
          </cell>
          <cell r="F29">
            <v>0</v>
          </cell>
          <cell r="G29">
            <v>0</v>
          </cell>
          <cell r="H29">
            <v>0</v>
          </cell>
          <cell r="I29">
            <v>0</v>
          </cell>
          <cell r="J29">
            <v>615494</v>
          </cell>
          <cell r="K29">
            <v>635483</v>
          </cell>
          <cell r="L29">
            <v>3.2</v>
          </cell>
        </row>
        <row r="30">
          <cell r="A30" t="str">
            <v>Clackamas</v>
          </cell>
          <cell r="B30" t="str">
            <v>City of Wilsonville</v>
          </cell>
          <cell r="C30" t="str">
            <v>County</v>
          </cell>
          <cell r="D30">
            <v>1802396</v>
          </cell>
          <cell r="E30">
            <v>1804014</v>
          </cell>
          <cell r="F30">
            <v>0</v>
          </cell>
          <cell r="G30">
            <v>0</v>
          </cell>
          <cell r="H30">
            <v>0</v>
          </cell>
          <cell r="I30">
            <v>0</v>
          </cell>
          <cell r="J30">
            <v>1802396</v>
          </cell>
          <cell r="K30">
            <v>1804014</v>
          </cell>
          <cell r="L30">
            <v>0.1</v>
          </cell>
        </row>
        <row r="31">
          <cell r="A31" t="str">
            <v>Clackamas</v>
          </cell>
          <cell r="B31" t="str">
            <v>City of Wilsonville</v>
          </cell>
          <cell r="C31" t="str">
            <v>City</v>
          </cell>
          <cell r="D31">
            <v>1888968</v>
          </cell>
          <cell r="E31">
            <v>1885442</v>
          </cell>
          <cell r="F31">
            <v>0</v>
          </cell>
          <cell r="G31">
            <v>0</v>
          </cell>
          <cell r="H31">
            <v>0</v>
          </cell>
          <cell r="I31">
            <v>0</v>
          </cell>
          <cell r="J31">
            <v>1888968</v>
          </cell>
          <cell r="K31">
            <v>1885442</v>
          </cell>
          <cell r="L31">
            <v>-0.2</v>
          </cell>
        </row>
        <row r="32">
          <cell r="A32" t="str">
            <v>Clackamas</v>
          </cell>
          <cell r="B32" t="str">
            <v>City of Wilsonville</v>
          </cell>
          <cell r="C32" t="str">
            <v>Education</v>
          </cell>
          <cell r="D32">
            <v>4337422</v>
          </cell>
          <cell r="E32">
            <v>4343487</v>
          </cell>
          <cell r="F32">
            <v>0</v>
          </cell>
          <cell r="G32">
            <v>0</v>
          </cell>
          <cell r="H32">
            <v>0</v>
          </cell>
          <cell r="I32">
            <v>0</v>
          </cell>
          <cell r="J32">
            <v>4337422</v>
          </cell>
          <cell r="K32">
            <v>4343487</v>
          </cell>
          <cell r="L32">
            <v>0.1</v>
          </cell>
        </row>
        <row r="33">
          <cell r="A33" t="str">
            <v>Clackamas</v>
          </cell>
          <cell r="B33" t="str">
            <v>City of Wilsonville</v>
          </cell>
          <cell r="C33" t="str">
            <v>Other</v>
          </cell>
          <cell r="D33">
            <v>1637739</v>
          </cell>
          <cell r="E33">
            <v>1635685</v>
          </cell>
          <cell r="F33">
            <v>0</v>
          </cell>
          <cell r="G33">
            <v>0</v>
          </cell>
          <cell r="H33">
            <v>0</v>
          </cell>
          <cell r="I33">
            <v>0</v>
          </cell>
          <cell r="J33">
            <v>1637739</v>
          </cell>
          <cell r="K33">
            <v>1635685</v>
          </cell>
          <cell r="L33">
            <v>-0.1</v>
          </cell>
        </row>
        <row r="34">
          <cell r="A34" t="str">
            <v>Clackamas</v>
          </cell>
          <cell r="B34" t="str">
            <v>City of Sandy</v>
          </cell>
          <cell r="C34" t="str">
            <v>County</v>
          </cell>
          <cell r="D34">
            <v>278718</v>
          </cell>
          <cell r="E34">
            <v>298453</v>
          </cell>
          <cell r="F34">
            <v>0</v>
          </cell>
          <cell r="G34">
            <v>0</v>
          </cell>
          <cell r="H34">
            <v>11188</v>
          </cell>
          <cell r="I34">
            <v>11925</v>
          </cell>
          <cell r="J34">
            <v>289906</v>
          </cell>
          <cell r="K34">
            <v>310378</v>
          </cell>
          <cell r="L34">
            <v>7.1</v>
          </cell>
        </row>
        <row r="35">
          <cell r="A35" t="str">
            <v>Clackamas</v>
          </cell>
          <cell r="B35" t="str">
            <v>City of Sandy</v>
          </cell>
          <cell r="C35" t="str">
            <v>City</v>
          </cell>
          <cell r="D35">
            <v>477188</v>
          </cell>
          <cell r="E35">
            <v>510823</v>
          </cell>
          <cell r="F35">
            <v>0</v>
          </cell>
          <cell r="G35">
            <v>0</v>
          </cell>
          <cell r="H35">
            <v>0</v>
          </cell>
          <cell r="I35">
            <v>0</v>
          </cell>
          <cell r="J35">
            <v>477188</v>
          </cell>
          <cell r="K35">
            <v>510823</v>
          </cell>
          <cell r="L35">
            <v>7</v>
          </cell>
        </row>
        <row r="36">
          <cell r="A36" t="str">
            <v>Clackamas</v>
          </cell>
          <cell r="B36" t="str">
            <v>City of Sandy</v>
          </cell>
          <cell r="C36" t="str">
            <v>Education</v>
          </cell>
          <cell r="D36">
            <v>637685</v>
          </cell>
          <cell r="E36">
            <v>682649</v>
          </cell>
          <cell r="F36">
            <v>0</v>
          </cell>
          <cell r="G36">
            <v>0</v>
          </cell>
          <cell r="H36">
            <v>210088</v>
          </cell>
          <cell r="I36">
            <v>220546</v>
          </cell>
          <cell r="J36">
            <v>847773</v>
          </cell>
          <cell r="K36">
            <v>903195</v>
          </cell>
          <cell r="L36">
            <v>6.5</v>
          </cell>
        </row>
        <row r="37">
          <cell r="A37" t="str">
            <v>Clackamas</v>
          </cell>
          <cell r="B37" t="str">
            <v>City of Sandy</v>
          </cell>
          <cell r="C37" t="str">
            <v>Other</v>
          </cell>
          <cell r="D37">
            <v>318735</v>
          </cell>
          <cell r="E37">
            <v>341265</v>
          </cell>
          <cell r="F37">
            <v>0</v>
          </cell>
          <cell r="G37">
            <v>0</v>
          </cell>
          <cell r="H37">
            <v>0</v>
          </cell>
          <cell r="I37">
            <v>0</v>
          </cell>
          <cell r="J37">
            <v>318735</v>
          </cell>
          <cell r="K37">
            <v>341265</v>
          </cell>
          <cell r="L37">
            <v>7.1</v>
          </cell>
        </row>
        <row r="38">
          <cell r="A38" t="str">
            <v>Clackamas</v>
          </cell>
          <cell r="B38" t="str">
            <v>City of Canby</v>
          </cell>
          <cell r="C38" t="str">
            <v>County</v>
          </cell>
          <cell r="D38">
            <v>655496</v>
          </cell>
          <cell r="E38">
            <v>684687</v>
          </cell>
          <cell r="F38">
            <v>0</v>
          </cell>
          <cell r="G38">
            <v>0</v>
          </cell>
          <cell r="H38">
            <v>25955</v>
          </cell>
          <cell r="I38">
            <v>27317</v>
          </cell>
          <cell r="J38">
            <v>681451</v>
          </cell>
          <cell r="K38">
            <v>712004</v>
          </cell>
          <cell r="L38">
            <v>4.5</v>
          </cell>
        </row>
        <row r="39">
          <cell r="A39" t="str">
            <v>Clackamas</v>
          </cell>
          <cell r="B39" t="str">
            <v>City of Canby</v>
          </cell>
          <cell r="C39" t="str">
            <v>City</v>
          </cell>
          <cell r="D39">
            <v>914455</v>
          </cell>
          <cell r="E39">
            <v>952517</v>
          </cell>
          <cell r="F39">
            <v>0</v>
          </cell>
          <cell r="G39">
            <v>0</v>
          </cell>
          <cell r="H39">
            <v>0</v>
          </cell>
          <cell r="I39">
            <v>0</v>
          </cell>
          <cell r="J39">
            <v>914455</v>
          </cell>
          <cell r="K39">
            <v>952517</v>
          </cell>
          <cell r="L39">
            <v>4.2</v>
          </cell>
        </row>
        <row r="40">
          <cell r="A40" t="str">
            <v>Clackamas</v>
          </cell>
          <cell r="B40" t="str">
            <v>City of Canby</v>
          </cell>
          <cell r="C40" t="str">
            <v>Education</v>
          </cell>
          <cell r="D40">
            <v>1489213</v>
          </cell>
          <cell r="E40">
            <v>1554866</v>
          </cell>
          <cell r="F40">
            <v>0</v>
          </cell>
          <cell r="G40">
            <v>0</v>
          </cell>
          <cell r="H40">
            <v>623483</v>
          </cell>
          <cell r="I40">
            <v>596156</v>
          </cell>
          <cell r="J40">
            <v>2112696</v>
          </cell>
          <cell r="K40">
            <v>2151022</v>
          </cell>
          <cell r="L40">
            <v>1.8</v>
          </cell>
        </row>
        <row r="41">
          <cell r="A41" t="str">
            <v>Clackamas</v>
          </cell>
          <cell r="B41" t="str">
            <v>City of Canby</v>
          </cell>
          <cell r="C41" t="str">
            <v>Other</v>
          </cell>
          <cell r="D41">
            <v>572890</v>
          </cell>
          <cell r="E41">
            <v>598566</v>
          </cell>
          <cell r="F41">
            <v>0</v>
          </cell>
          <cell r="G41">
            <v>0</v>
          </cell>
          <cell r="H41">
            <v>63383</v>
          </cell>
          <cell r="I41">
            <v>64878</v>
          </cell>
          <cell r="J41">
            <v>636273</v>
          </cell>
          <cell r="K41">
            <v>663444</v>
          </cell>
          <cell r="L41">
            <v>4.3</v>
          </cell>
        </row>
        <row r="42">
          <cell r="A42" t="str">
            <v>Clackamas</v>
          </cell>
          <cell r="B42" t="str">
            <v>City of Molalla</v>
          </cell>
          <cell r="C42" t="str">
            <v>County</v>
          </cell>
          <cell r="D42">
            <v>110384</v>
          </cell>
          <cell r="E42">
            <v>121588</v>
          </cell>
          <cell r="F42">
            <v>0</v>
          </cell>
          <cell r="G42">
            <v>0</v>
          </cell>
          <cell r="H42">
            <v>0</v>
          </cell>
          <cell r="I42">
            <v>0</v>
          </cell>
          <cell r="J42">
            <v>110384</v>
          </cell>
          <cell r="K42">
            <v>121588</v>
          </cell>
          <cell r="L42">
            <v>10.199999999999999</v>
          </cell>
        </row>
        <row r="43">
          <cell r="A43" t="str">
            <v>Clackamas</v>
          </cell>
          <cell r="B43" t="str">
            <v>City of Molalla</v>
          </cell>
          <cell r="C43" t="str">
            <v>City</v>
          </cell>
          <cell r="D43">
            <v>241373</v>
          </cell>
          <cell r="E43">
            <v>266119</v>
          </cell>
          <cell r="F43">
            <v>0</v>
          </cell>
          <cell r="G43">
            <v>0</v>
          </cell>
          <cell r="H43">
            <v>0</v>
          </cell>
          <cell r="I43">
            <v>0</v>
          </cell>
          <cell r="J43">
            <v>241373</v>
          </cell>
          <cell r="K43">
            <v>266119</v>
          </cell>
          <cell r="L43">
            <v>10.3</v>
          </cell>
        </row>
        <row r="44">
          <cell r="A44" t="str">
            <v>Clackamas</v>
          </cell>
          <cell r="B44" t="str">
            <v>City of Molalla</v>
          </cell>
          <cell r="C44" t="str">
            <v>Education</v>
          </cell>
          <cell r="D44">
            <v>257842</v>
          </cell>
          <cell r="E44">
            <v>284111</v>
          </cell>
          <cell r="F44">
            <v>0</v>
          </cell>
          <cell r="G44">
            <v>0</v>
          </cell>
          <cell r="H44">
            <v>0</v>
          </cell>
          <cell r="I44">
            <v>0</v>
          </cell>
          <cell r="J44">
            <v>257842</v>
          </cell>
          <cell r="K44">
            <v>284111</v>
          </cell>
          <cell r="L44">
            <v>10.199999999999999</v>
          </cell>
        </row>
        <row r="45">
          <cell r="A45" t="str">
            <v>Clackamas</v>
          </cell>
          <cell r="B45" t="str">
            <v>City of Molalla</v>
          </cell>
          <cell r="C45" t="str">
            <v>Other</v>
          </cell>
          <cell r="D45">
            <v>75325</v>
          </cell>
          <cell r="E45">
            <v>82904</v>
          </cell>
          <cell r="F45">
            <v>0</v>
          </cell>
          <cell r="G45">
            <v>0</v>
          </cell>
          <cell r="H45">
            <v>0</v>
          </cell>
          <cell r="I45">
            <v>0</v>
          </cell>
          <cell r="J45">
            <v>75325</v>
          </cell>
          <cell r="K45">
            <v>82904</v>
          </cell>
          <cell r="L45">
            <v>10.1</v>
          </cell>
        </row>
        <row r="46">
          <cell r="A46" t="str">
            <v>Clackamas</v>
          </cell>
          <cell r="B46" t="str">
            <v>City of Milwaukie</v>
          </cell>
          <cell r="C46" t="str">
            <v>County</v>
          </cell>
          <cell r="D46">
            <v>69677</v>
          </cell>
          <cell r="E46">
            <v>75057</v>
          </cell>
          <cell r="F46">
            <v>0</v>
          </cell>
          <cell r="G46">
            <v>0</v>
          </cell>
          <cell r="H46">
            <v>0</v>
          </cell>
          <cell r="I46">
            <v>0</v>
          </cell>
          <cell r="J46">
            <v>69677</v>
          </cell>
          <cell r="K46">
            <v>75057</v>
          </cell>
          <cell r="L46">
            <v>7.7</v>
          </cell>
        </row>
        <row r="47">
          <cell r="A47" t="str">
            <v>Clackamas</v>
          </cell>
          <cell r="B47" t="str">
            <v>City of Milwaukie</v>
          </cell>
          <cell r="C47" t="str">
            <v>City</v>
          </cell>
          <cell r="D47">
            <v>119423</v>
          </cell>
          <cell r="E47">
            <v>129074</v>
          </cell>
          <cell r="F47">
            <v>0</v>
          </cell>
          <cell r="G47">
            <v>0</v>
          </cell>
          <cell r="H47">
            <v>0</v>
          </cell>
          <cell r="I47">
            <v>0</v>
          </cell>
          <cell r="J47">
            <v>119423</v>
          </cell>
          <cell r="K47">
            <v>129074</v>
          </cell>
          <cell r="L47">
            <v>8.1</v>
          </cell>
        </row>
        <row r="48">
          <cell r="A48" t="str">
            <v>Clackamas</v>
          </cell>
          <cell r="B48" t="str">
            <v>City of Milwaukie</v>
          </cell>
          <cell r="C48" t="str">
            <v>Education</v>
          </cell>
          <cell r="D48">
            <v>167454</v>
          </cell>
          <cell r="E48">
            <v>180895</v>
          </cell>
          <cell r="F48">
            <v>0</v>
          </cell>
          <cell r="G48">
            <v>0</v>
          </cell>
          <cell r="H48">
            <v>0</v>
          </cell>
          <cell r="I48">
            <v>0</v>
          </cell>
          <cell r="J48">
            <v>167454</v>
          </cell>
          <cell r="K48">
            <v>180895</v>
          </cell>
          <cell r="L48">
            <v>8</v>
          </cell>
        </row>
        <row r="49">
          <cell r="A49" t="str">
            <v>Clackamas</v>
          </cell>
          <cell r="B49" t="str">
            <v>City of Milwaukie</v>
          </cell>
          <cell r="C49" t="str">
            <v>Other</v>
          </cell>
          <cell r="D49">
            <v>132164</v>
          </cell>
          <cell r="E49">
            <v>140142</v>
          </cell>
          <cell r="F49">
            <v>0</v>
          </cell>
          <cell r="G49">
            <v>0</v>
          </cell>
          <cell r="H49">
            <v>0</v>
          </cell>
          <cell r="I49">
            <v>0</v>
          </cell>
          <cell r="J49">
            <v>132164</v>
          </cell>
          <cell r="K49">
            <v>140142</v>
          </cell>
          <cell r="L49">
            <v>6</v>
          </cell>
        </row>
        <row r="50">
          <cell r="A50" t="str">
            <v>Clackamas</v>
          </cell>
          <cell r="B50" t="str">
            <v>City of Happy Valley</v>
          </cell>
          <cell r="C50" t="str">
            <v>County</v>
          </cell>
          <cell r="D50">
            <v>148533</v>
          </cell>
          <cell r="E50">
            <v>281414</v>
          </cell>
          <cell r="F50">
            <v>0</v>
          </cell>
          <cell r="G50">
            <v>0</v>
          </cell>
          <cell r="H50">
            <v>0</v>
          </cell>
          <cell r="I50">
            <v>0</v>
          </cell>
          <cell r="J50">
            <v>148533</v>
          </cell>
          <cell r="K50">
            <v>281414</v>
          </cell>
          <cell r="L50">
            <v>89.5</v>
          </cell>
        </row>
        <row r="51">
          <cell r="A51" t="str">
            <v>Clackamas</v>
          </cell>
          <cell r="B51" t="str">
            <v>City of Happy Valley</v>
          </cell>
          <cell r="C51" t="str">
            <v>City</v>
          </cell>
          <cell r="D51">
            <v>41278</v>
          </cell>
          <cell r="E51">
            <v>78231</v>
          </cell>
          <cell r="F51">
            <v>0</v>
          </cell>
          <cell r="G51">
            <v>0</v>
          </cell>
          <cell r="H51">
            <v>0</v>
          </cell>
          <cell r="I51">
            <v>0</v>
          </cell>
          <cell r="J51">
            <v>41278</v>
          </cell>
          <cell r="K51">
            <v>78231</v>
          </cell>
          <cell r="L51">
            <v>89.5</v>
          </cell>
        </row>
        <row r="52">
          <cell r="A52" t="str">
            <v>Clackamas</v>
          </cell>
          <cell r="B52" t="str">
            <v>City of Happy Valley</v>
          </cell>
          <cell r="C52" t="str">
            <v>Education</v>
          </cell>
          <cell r="D52">
            <v>357625</v>
          </cell>
          <cell r="E52">
            <v>678368</v>
          </cell>
          <cell r="F52">
            <v>0</v>
          </cell>
          <cell r="G52">
            <v>0</v>
          </cell>
          <cell r="H52">
            <v>0</v>
          </cell>
          <cell r="I52">
            <v>0</v>
          </cell>
          <cell r="J52">
            <v>357625</v>
          </cell>
          <cell r="K52">
            <v>678368</v>
          </cell>
          <cell r="L52">
            <v>89.7</v>
          </cell>
        </row>
        <row r="53">
          <cell r="A53" t="str">
            <v>Clackamas</v>
          </cell>
          <cell r="B53" t="str">
            <v>City of Happy Valley</v>
          </cell>
          <cell r="C53" t="str">
            <v>Other</v>
          </cell>
          <cell r="D53">
            <v>188788</v>
          </cell>
          <cell r="E53">
            <v>358907</v>
          </cell>
          <cell r="F53">
            <v>0</v>
          </cell>
          <cell r="G53">
            <v>0</v>
          </cell>
          <cell r="H53">
            <v>0</v>
          </cell>
          <cell r="I53">
            <v>0</v>
          </cell>
          <cell r="J53">
            <v>188788</v>
          </cell>
          <cell r="K53">
            <v>358907</v>
          </cell>
          <cell r="L53">
            <v>90.1</v>
          </cell>
        </row>
        <row r="54">
          <cell r="A54" t="str">
            <v>Clatsop</v>
          </cell>
          <cell r="B54" t="str">
            <v>City of Astoria</v>
          </cell>
          <cell r="C54" t="str">
            <v>County</v>
          </cell>
          <cell r="D54">
            <v>108850</v>
          </cell>
          <cell r="E54">
            <v>34066</v>
          </cell>
          <cell r="F54">
            <v>0</v>
          </cell>
          <cell r="G54">
            <v>0</v>
          </cell>
          <cell r="H54">
            <v>0</v>
          </cell>
          <cell r="I54">
            <v>0</v>
          </cell>
          <cell r="J54">
            <v>108850</v>
          </cell>
          <cell r="K54">
            <v>34066</v>
          </cell>
          <cell r="L54">
            <v>-68.7</v>
          </cell>
        </row>
        <row r="55">
          <cell r="A55" t="str">
            <v>Clatsop</v>
          </cell>
          <cell r="B55" t="str">
            <v>City of Astoria</v>
          </cell>
          <cell r="C55" t="str">
            <v>City</v>
          </cell>
          <cell r="D55">
            <v>580165</v>
          </cell>
          <cell r="E55">
            <v>181969</v>
          </cell>
          <cell r="F55">
            <v>0</v>
          </cell>
          <cell r="G55">
            <v>0</v>
          </cell>
          <cell r="H55">
            <v>0</v>
          </cell>
          <cell r="I55">
            <v>0</v>
          </cell>
          <cell r="J55">
            <v>580165</v>
          </cell>
          <cell r="K55">
            <v>181969</v>
          </cell>
          <cell r="L55">
            <v>-68.599999999999994</v>
          </cell>
        </row>
        <row r="56">
          <cell r="A56" t="str">
            <v>Clatsop</v>
          </cell>
          <cell r="B56" t="str">
            <v>City of Astoria</v>
          </cell>
          <cell r="C56" t="str">
            <v>Education</v>
          </cell>
          <cell r="D56">
            <v>416705</v>
          </cell>
          <cell r="E56">
            <v>130679</v>
          </cell>
          <cell r="F56">
            <v>0</v>
          </cell>
          <cell r="G56">
            <v>0</v>
          </cell>
          <cell r="H56">
            <v>0</v>
          </cell>
          <cell r="I56">
            <v>0</v>
          </cell>
          <cell r="J56">
            <v>416705</v>
          </cell>
          <cell r="K56">
            <v>130679</v>
          </cell>
          <cell r="L56">
            <v>-68.599999999999994</v>
          </cell>
        </row>
        <row r="57">
          <cell r="A57" t="str">
            <v>Clatsop</v>
          </cell>
          <cell r="B57" t="str">
            <v>City of Astoria</v>
          </cell>
          <cell r="C57" t="str">
            <v>Other</v>
          </cell>
          <cell r="D57">
            <v>36283</v>
          </cell>
          <cell r="E57">
            <v>11356</v>
          </cell>
          <cell r="F57">
            <v>0</v>
          </cell>
          <cell r="G57">
            <v>0</v>
          </cell>
          <cell r="H57">
            <v>0</v>
          </cell>
          <cell r="I57">
            <v>0</v>
          </cell>
          <cell r="J57">
            <v>36283</v>
          </cell>
          <cell r="K57">
            <v>11356</v>
          </cell>
          <cell r="L57">
            <v>-68.7</v>
          </cell>
        </row>
        <row r="58">
          <cell r="A58" t="str">
            <v>Clatsop</v>
          </cell>
          <cell r="B58" t="str">
            <v>City of Seaside</v>
          </cell>
          <cell r="C58" t="str">
            <v>County</v>
          </cell>
          <cell r="D58">
            <v>38257</v>
          </cell>
          <cell r="E58">
            <v>58292</v>
          </cell>
          <cell r="F58">
            <v>0</v>
          </cell>
          <cell r="G58">
            <v>0</v>
          </cell>
          <cell r="H58">
            <v>0</v>
          </cell>
          <cell r="I58">
            <v>0</v>
          </cell>
          <cell r="J58">
            <v>38257</v>
          </cell>
          <cell r="K58">
            <v>58292</v>
          </cell>
          <cell r="L58">
            <v>52.4</v>
          </cell>
        </row>
        <row r="59">
          <cell r="A59" t="str">
            <v>Clatsop</v>
          </cell>
          <cell r="B59" t="str">
            <v>City of Seaside</v>
          </cell>
          <cell r="C59" t="str">
            <v>City</v>
          </cell>
          <cell r="D59">
            <v>76933</v>
          </cell>
          <cell r="E59">
            <v>119607</v>
          </cell>
          <cell r="F59">
            <v>0</v>
          </cell>
          <cell r="G59">
            <v>0</v>
          </cell>
          <cell r="H59">
            <v>0</v>
          </cell>
          <cell r="I59">
            <v>0</v>
          </cell>
          <cell r="J59">
            <v>76933</v>
          </cell>
          <cell r="K59">
            <v>119607</v>
          </cell>
          <cell r="L59">
            <v>55.5</v>
          </cell>
        </row>
        <row r="60">
          <cell r="A60" t="str">
            <v>Clatsop</v>
          </cell>
          <cell r="B60" t="str">
            <v>City of Seaside</v>
          </cell>
          <cell r="C60" t="str">
            <v>Education</v>
          </cell>
          <cell r="D60">
            <v>133239</v>
          </cell>
          <cell r="E60">
            <v>203270</v>
          </cell>
          <cell r="F60">
            <v>0</v>
          </cell>
          <cell r="G60">
            <v>0</v>
          </cell>
          <cell r="H60">
            <v>0</v>
          </cell>
          <cell r="I60">
            <v>0</v>
          </cell>
          <cell r="J60">
            <v>133239</v>
          </cell>
          <cell r="K60">
            <v>203270</v>
          </cell>
          <cell r="L60">
            <v>52.6</v>
          </cell>
        </row>
        <row r="61">
          <cell r="A61" t="str">
            <v>Clatsop</v>
          </cell>
          <cell r="B61" t="str">
            <v>City of Seaside</v>
          </cell>
          <cell r="C61" t="str">
            <v>Other</v>
          </cell>
          <cell r="D61">
            <v>43334</v>
          </cell>
          <cell r="E61">
            <v>64550</v>
          </cell>
          <cell r="F61">
            <v>0</v>
          </cell>
          <cell r="G61">
            <v>0</v>
          </cell>
          <cell r="H61">
            <v>0</v>
          </cell>
          <cell r="I61">
            <v>0</v>
          </cell>
          <cell r="J61">
            <v>43334</v>
          </cell>
          <cell r="K61">
            <v>64550</v>
          </cell>
          <cell r="L61">
            <v>49</v>
          </cell>
        </row>
        <row r="62">
          <cell r="A62" t="str">
            <v>Clatsop</v>
          </cell>
          <cell r="B62" t="str">
            <v>City of Warrenton</v>
          </cell>
          <cell r="C62" t="str">
            <v>County</v>
          </cell>
          <cell r="D62">
            <v>136622</v>
          </cell>
          <cell r="E62">
            <v>156645</v>
          </cell>
          <cell r="F62">
            <v>0</v>
          </cell>
          <cell r="G62">
            <v>0</v>
          </cell>
          <cell r="H62">
            <v>0</v>
          </cell>
          <cell r="I62">
            <v>0</v>
          </cell>
          <cell r="J62">
            <v>136622</v>
          </cell>
          <cell r="K62">
            <v>156645</v>
          </cell>
          <cell r="L62">
            <v>14.7</v>
          </cell>
        </row>
        <row r="63">
          <cell r="A63" t="str">
            <v>Clatsop</v>
          </cell>
          <cell r="B63" t="str">
            <v>City of Warrenton</v>
          </cell>
          <cell r="C63" t="str">
            <v>City</v>
          </cell>
          <cell r="D63">
            <v>148799</v>
          </cell>
          <cell r="E63">
            <v>170568</v>
          </cell>
          <cell r="F63">
            <v>0</v>
          </cell>
          <cell r="G63">
            <v>0</v>
          </cell>
          <cell r="H63">
            <v>0</v>
          </cell>
          <cell r="I63">
            <v>0</v>
          </cell>
          <cell r="J63">
            <v>148799</v>
          </cell>
          <cell r="K63">
            <v>170568</v>
          </cell>
          <cell r="L63">
            <v>14.6</v>
          </cell>
        </row>
        <row r="64">
          <cell r="A64" t="str">
            <v>Clatsop</v>
          </cell>
          <cell r="B64" t="str">
            <v>City of Warrenton</v>
          </cell>
          <cell r="C64" t="str">
            <v>Education</v>
          </cell>
          <cell r="D64">
            <v>491961</v>
          </cell>
          <cell r="E64">
            <v>564127</v>
          </cell>
          <cell r="F64">
            <v>0</v>
          </cell>
          <cell r="G64">
            <v>0</v>
          </cell>
          <cell r="H64">
            <v>0</v>
          </cell>
          <cell r="I64">
            <v>0</v>
          </cell>
          <cell r="J64">
            <v>491961</v>
          </cell>
          <cell r="K64">
            <v>564127</v>
          </cell>
          <cell r="L64">
            <v>14.7</v>
          </cell>
        </row>
        <row r="65">
          <cell r="A65" t="str">
            <v>Clatsop</v>
          </cell>
          <cell r="B65" t="str">
            <v>City of Warrenton</v>
          </cell>
          <cell r="C65" t="str">
            <v>Other</v>
          </cell>
          <cell r="D65">
            <v>45963</v>
          </cell>
          <cell r="E65">
            <v>52774</v>
          </cell>
          <cell r="F65">
            <v>0</v>
          </cell>
          <cell r="G65">
            <v>0</v>
          </cell>
          <cell r="H65">
            <v>0</v>
          </cell>
          <cell r="I65">
            <v>0</v>
          </cell>
          <cell r="J65">
            <v>45963</v>
          </cell>
          <cell r="K65">
            <v>52774</v>
          </cell>
          <cell r="L65">
            <v>14.8</v>
          </cell>
        </row>
        <row r="66">
          <cell r="A66" t="str">
            <v>Columbia</v>
          </cell>
          <cell r="B66" t="str">
            <v>City of Rainier</v>
          </cell>
          <cell r="C66" t="str">
            <v>County</v>
          </cell>
          <cell r="D66">
            <v>23807</v>
          </cell>
          <cell r="E66">
            <v>23851</v>
          </cell>
          <cell r="F66">
            <v>0</v>
          </cell>
          <cell r="G66">
            <v>0</v>
          </cell>
          <cell r="H66">
            <v>0</v>
          </cell>
          <cell r="I66">
            <v>0</v>
          </cell>
          <cell r="J66">
            <v>23807</v>
          </cell>
          <cell r="K66">
            <v>23851</v>
          </cell>
          <cell r="L66">
            <v>0.2</v>
          </cell>
        </row>
        <row r="67">
          <cell r="A67" t="str">
            <v>Columbia</v>
          </cell>
          <cell r="B67" t="str">
            <v>City of Rainier</v>
          </cell>
          <cell r="C67" t="str">
            <v>City</v>
          </cell>
          <cell r="D67">
            <v>78172</v>
          </cell>
          <cell r="E67">
            <v>78442</v>
          </cell>
          <cell r="F67">
            <v>0</v>
          </cell>
          <cell r="G67">
            <v>0</v>
          </cell>
          <cell r="H67">
            <v>32714</v>
          </cell>
          <cell r="I67">
            <v>31807</v>
          </cell>
          <cell r="J67">
            <v>110885</v>
          </cell>
          <cell r="K67">
            <v>110248</v>
          </cell>
          <cell r="L67">
            <v>-0.6</v>
          </cell>
        </row>
        <row r="68">
          <cell r="A68" t="str">
            <v>Columbia</v>
          </cell>
          <cell r="B68" t="str">
            <v>City of Rainier</v>
          </cell>
          <cell r="C68" t="str">
            <v>Education</v>
          </cell>
          <cell r="D68">
            <v>95433</v>
          </cell>
          <cell r="E68">
            <v>95588</v>
          </cell>
          <cell r="F68">
            <v>0</v>
          </cell>
          <cell r="G68">
            <v>0</v>
          </cell>
          <cell r="H68">
            <v>0</v>
          </cell>
          <cell r="I68">
            <v>0</v>
          </cell>
          <cell r="J68">
            <v>95433</v>
          </cell>
          <cell r="K68">
            <v>95588</v>
          </cell>
          <cell r="L68">
            <v>0.2</v>
          </cell>
        </row>
        <row r="69">
          <cell r="A69" t="str">
            <v>Columbia</v>
          </cell>
          <cell r="B69" t="str">
            <v>City of Rainier</v>
          </cell>
          <cell r="C69" t="str">
            <v>Other</v>
          </cell>
          <cell r="D69">
            <v>61118</v>
          </cell>
          <cell r="E69">
            <v>61201</v>
          </cell>
          <cell r="F69">
            <v>0</v>
          </cell>
          <cell r="G69">
            <v>846</v>
          </cell>
          <cell r="H69">
            <v>0</v>
          </cell>
          <cell r="I69">
            <v>0</v>
          </cell>
          <cell r="J69">
            <v>61118</v>
          </cell>
          <cell r="K69">
            <v>62047</v>
          </cell>
          <cell r="L69">
            <v>1.5</v>
          </cell>
        </row>
        <row r="70">
          <cell r="A70" t="str">
            <v>Columbia</v>
          </cell>
          <cell r="B70" t="str">
            <v>Columbia County</v>
          </cell>
          <cell r="C70" t="str">
            <v>County</v>
          </cell>
          <cell r="D70">
            <v>391971</v>
          </cell>
          <cell r="E70">
            <v>11468</v>
          </cell>
          <cell r="F70">
            <v>0</v>
          </cell>
          <cell r="G70">
            <v>0</v>
          </cell>
          <cell r="H70">
            <v>0</v>
          </cell>
          <cell r="I70">
            <v>0</v>
          </cell>
          <cell r="J70">
            <v>391971</v>
          </cell>
          <cell r="K70">
            <v>11468</v>
          </cell>
          <cell r="L70">
            <v>-97.1</v>
          </cell>
        </row>
        <row r="71">
          <cell r="A71" t="str">
            <v>Columbia</v>
          </cell>
          <cell r="B71" t="str">
            <v>Columbia County</v>
          </cell>
          <cell r="C71" t="str">
            <v>Education</v>
          </cell>
          <cell r="D71">
            <v>1336570</v>
          </cell>
          <cell r="E71">
            <v>40694</v>
          </cell>
          <cell r="F71">
            <v>0</v>
          </cell>
          <cell r="G71">
            <v>0</v>
          </cell>
          <cell r="H71">
            <v>254400</v>
          </cell>
          <cell r="I71">
            <v>5573</v>
          </cell>
          <cell r="J71">
            <v>1590970</v>
          </cell>
          <cell r="K71">
            <v>46267</v>
          </cell>
          <cell r="L71">
            <v>-97.1</v>
          </cell>
        </row>
        <row r="72">
          <cell r="A72" t="str">
            <v>Columbia</v>
          </cell>
          <cell r="B72" t="str">
            <v>Columbia County</v>
          </cell>
          <cell r="C72" t="str">
            <v>Other</v>
          </cell>
          <cell r="D72">
            <v>831551</v>
          </cell>
          <cell r="E72">
            <v>24037</v>
          </cell>
          <cell r="F72">
            <v>0</v>
          </cell>
          <cell r="G72">
            <v>288</v>
          </cell>
          <cell r="H72">
            <v>0</v>
          </cell>
          <cell r="I72">
            <v>0</v>
          </cell>
          <cell r="J72">
            <v>831551</v>
          </cell>
          <cell r="K72">
            <v>24324</v>
          </cell>
          <cell r="L72">
            <v>-97.1</v>
          </cell>
        </row>
        <row r="73">
          <cell r="A73" t="str">
            <v>Columbia</v>
          </cell>
          <cell r="B73" t="str">
            <v>City of St Helens</v>
          </cell>
          <cell r="C73" t="str">
            <v>County</v>
          </cell>
          <cell r="D73">
            <v>27537</v>
          </cell>
          <cell r="E73">
            <v>83900</v>
          </cell>
          <cell r="F73">
            <v>0</v>
          </cell>
          <cell r="G73">
            <v>0</v>
          </cell>
          <cell r="H73">
            <v>0</v>
          </cell>
          <cell r="I73">
            <v>0</v>
          </cell>
          <cell r="J73">
            <v>27537</v>
          </cell>
          <cell r="K73">
            <v>83900</v>
          </cell>
          <cell r="L73">
            <v>204.7</v>
          </cell>
        </row>
        <row r="74">
          <cell r="A74" t="str">
            <v>Columbia</v>
          </cell>
          <cell r="B74" t="str">
            <v>City of St Helens</v>
          </cell>
          <cell r="C74" t="str">
            <v>City</v>
          </cell>
          <cell r="D74">
            <v>37561</v>
          </cell>
          <cell r="E74">
            <v>114714</v>
          </cell>
          <cell r="F74">
            <v>0</v>
          </cell>
          <cell r="G74">
            <v>0</v>
          </cell>
          <cell r="H74">
            <v>0</v>
          </cell>
          <cell r="I74">
            <v>0</v>
          </cell>
          <cell r="J74">
            <v>37561</v>
          </cell>
          <cell r="K74">
            <v>114714</v>
          </cell>
          <cell r="L74">
            <v>205.4</v>
          </cell>
        </row>
        <row r="75">
          <cell r="A75" t="str">
            <v>Columbia</v>
          </cell>
          <cell r="B75" t="str">
            <v>City of St Helens</v>
          </cell>
          <cell r="C75" t="str">
            <v>Education</v>
          </cell>
          <cell r="D75">
            <v>107907</v>
          </cell>
          <cell r="E75">
            <v>328793</v>
          </cell>
          <cell r="F75">
            <v>0</v>
          </cell>
          <cell r="G75">
            <v>0</v>
          </cell>
          <cell r="H75">
            <v>0</v>
          </cell>
          <cell r="I75">
            <v>0</v>
          </cell>
          <cell r="J75">
            <v>107907</v>
          </cell>
          <cell r="K75">
            <v>328793</v>
          </cell>
          <cell r="L75">
            <v>204.7</v>
          </cell>
        </row>
        <row r="76">
          <cell r="A76" t="str">
            <v>Columbia</v>
          </cell>
          <cell r="B76" t="str">
            <v>City of St Helens</v>
          </cell>
          <cell r="C76" t="str">
            <v>Other</v>
          </cell>
          <cell r="D76">
            <v>73798</v>
          </cell>
          <cell r="E76">
            <v>225323</v>
          </cell>
          <cell r="F76">
            <v>0</v>
          </cell>
          <cell r="G76">
            <v>0</v>
          </cell>
          <cell r="H76">
            <v>0</v>
          </cell>
          <cell r="I76">
            <v>0</v>
          </cell>
          <cell r="J76">
            <v>73798</v>
          </cell>
          <cell r="K76">
            <v>225323</v>
          </cell>
          <cell r="L76">
            <v>205.3</v>
          </cell>
        </row>
        <row r="77">
          <cell r="A77" t="str">
            <v>Columbia</v>
          </cell>
          <cell r="B77" t="str">
            <v>City of Scappoose</v>
          </cell>
          <cell r="C77" t="str">
            <v>County</v>
          </cell>
          <cell r="D77">
            <v>11203</v>
          </cell>
          <cell r="E77">
            <v>27946</v>
          </cell>
          <cell r="F77">
            <v>0</v>
          </cell>
          <cell r="G77">
            <v>0</v>
          </cell>
          <cell r="H77">
            <v>0</v>
          </cell>
          <cell r="I77">
            <v>0</v>
          </cell>
          <cell r="J77">
            <v>11203</v>
          </cell>
          <cell r="K77">
            <v>27946</v>
          </cell>
          <cell r="L77">
            <v>149.4</v>
          </cell>
        </row>
        <row r="78">
          <cell r="A78" t="str">
            <v>Columbia</v>
          </cell>
          <cell r="B78" t="str">
            <v>City of Scappoose</v>
          </cell>
          <cell r="C78" t="str">
            <v>City</v>
          </cell>
          <cell r="D78">
            <v>25971</v>
          </cell>
          <cell r="E78">
            <v>64724</v>
          </cell>
          <cell r="F78">
            <v>0</v>
          </cell>
          <cell r="G78">
            <v>0</v>
          </cell>
          <cell r="H78">
            <v>0</v>
          </cell>
          <cell r="I78">
            <v>0</v>
          </cell>
          <cell r="J78">
            <v>25971</v>
          </cell>
          <cell r="K78">
            <v>64724</v>
          </cell>
          <cell r="L78">
            <v>149.19999999999999</v>
          </cell>
        </row>
        <row r="79">
          <cell r="A79" t="str">
            <v>Columbia</v>
          </cell>
          <cell r="B79" t="str">
            <v>City of Scappoose</v>
          </cell>
          <cell r="C79" t="str">
            <v>Education</v>
          </cell>
          <cell r="D79">
            <v>43576</v>
          </cell>
          <cell r="E79">
            <v>108432</v>
          </cell>
          <cell r="F79">
            <v>0</v>
          </cell>
          <cell r="G79">
            <v>0</v>
          </cell>
          <cell r="H79">
            <v>0</v>
          </cell>
          <cell r="I79">
            <v>0</v>
          </cell>
          <cell r="J79">
            <v>43576</v>
          </cell>
          <cell r="K79">
            <v>108432</v>
          </cell>
          <cell r="L79">
            <v>148.80000000000001</v>
          </cell>
        </row>
        <row r="80">
          <cell r="A80" t="str">
            <v>Columbia</v>
          </cell>
          <cell r="B80" t="str">
            <v>City of Scappoose</v>
          </cell>
          <cell r="C80" t="str">
            <v>Other</v>
          </cell>
          <cell r="D80">
            <v>15270</v>
          </cell>
          <cell r="E80">
            <v>38054</v>
          </cell>
          <cell r="F80">
            <v>0</v>
          </cell>
          <cell r="G80">
            <v>0</v>
          </cell>
          <cell r="H80">
            <v>0</v>
          </cell>
          <cell r="I80">
            <v>0</v>
          </cell>
          <cell r="J80">
            <v>15270</v>
          </cell>
          <cell r="K80">
            <v>38054</v>
          </cell>
          <cell r="L80">
            <v>149.19999999999999</v>
          </cell>
        </row>
        <row r="81">
          <cell r="A81" t="str">
            <v>Coos</v>
          </cell>
          <cell r="B81" t="str">
            <v>Coos County</v>
          </cell>
          <cell r="C81" t="str">
            <v>County</v>
          </cell>
          <cell r="D81">
            <v>18599</v>
          </cell>
          <cell r="E81">
            <v>22907</v>
          </cell>
          <cell r="F81">
            <v>0</v>
          </cell>
          <cell r="G81">
            <v>0</v>
          </cell>
          <cell r="H81">
            <v>4200</v>
          </cell>
          <cell r="I81">
            <v>4334</v>
          </cell>
          <cell r="J81">
            <v>22799</v>
          </cell>
          <cell r="K81">
            <v>27240</v>
          </cell>
          <cell r="L81">
            <v>19.5</v>
          </cell>
        </row>
        <row r="82">
          <cell r="A82" t="str">
            <v>Coos</v>
          </cell>
          <cell r="B82" t="str">
            <v>Coos County</v>
          </cell>
          <cell r="C82" t="str">
            <v>City</v>
          </cell>
          <cell r="D82">
            <v>77</v>
          </cell>
          <cell r="E82">
            <v>79</v>
          </cell>
          <cell r="F82">
            <v>0</v>
          </cell>
          <cell r="G82">
            <v>0</v>
          </cell>
          <cell r="H82">
            <v>0</v>
          </cell>
          <cell r="I82">
            <v>0</v>
          </cell>
          <cell r="J82">
            <v>77</v>
          </cell>
          <cell r="K82">
            <v>79</v>
          </cell>
          <cell r="L82">
            <v>2.6</v>
          </cell>
        </row>
        <row r="83">
          <cell r="A83" t="str">
            <v>Coos</v>
          </cell>
          <cell r="B83" t="str">
            <v>Coos County</v>
          </cell>
          <cell r="C83" t="str">
            <v>Education</v>
          </cell>
          <cell r="D83">
            <v>97626</v>
          </cell>
          <cell r="E83">
            <v>120663</v>
          </cell>
          <cell r="F83">
            <v>0</v>
          </cell>
          <cell r="G83">
            <v>0</v>
          </cell>
          <cell r="H83">
            <v>0</v>
          </cell>
          <cell r="I83">
            <v>0</v>
          </cell>
          <cell r="J83">
            <v>97626</v>
          </cell>
          <cell r="K83">
            <v>120663</v>
          </cell>
          <cell r="L83">
            <v>23.6</v>
          </cell>
        </row>
        <row r="84">
          <cell r="A84" t="str">
            <v>Coos</v>
          </cell>
          <cell r="B84" t="str">
            <v>Coos County</v>
          </cell>
          <cell r="C84" t="str">
            <v>Other</v>
          </cell>
          <cell r="D84">
            <v>28039</v>
          </cell>
          <cell r="E84">
            <v>35395</v>
          </cell>
          <cell r="F84">
            <v>0</v>
          </cell>
          <cell r="G84">
            <v>0</v>
          </cell>
          <cell r="H84">
            <v>0</v>
          </cell>
          <cell r="I84">
            <v>0</v>
          </cell>
          <cell r="J84">
            <v>28039</v>
          </cell>
          <cell r="K84">
            <v>35395</v>
          </cell>
          <cell r="L84">
            <v>26.2</v>
          </cell>
        </row>
        <row r="85">
          <cell r="A85" t="str">
            <v>Coos</v>
          </cell>
          <cell r="B85" t="str">
            <v>City of Bandon</v>
          </cell>
          <cell r="C85" t="str">
            <v>County</v>
          </cell>
          <cell r="D85">
            <v>61660</v>
          </cell>
          <cell r="E85">
            <v>65389</v>
          </cell>
          <cell r="F85">
            <v>0</v>
          </cell>
          <cell r="G85">
            <v>0</v>
          </cell>
          <cell r="H85">
            <v>13767</v>
          </cell>
          <cell r="I85">
            <v>13924</v>
          </cell>
          <cell r="J85">
            <v>75427</v>
          </cell>
          <cell r="K85">
            <v>79313</v>
          </cell>
          <cell r="L85">
            <v>5.2</v>
          </cell>
        </row>
        <row r="86">
          <cell r="A86" t="str">
            <v>Coos</v>
          </cell>
          <cell r="B86" t="str">
            <v>City of Bandon</v>
          </cell>
          <cell r="C86" t="str">
            <v>City</v>
          </cell>
          <cell r="D86">
            <v>26099</v>
          </cell>
          <cell r="E86">
            <v>27737</v>
          </cell>
          <cell r="F86">
            <v>0</v>
          </cell>
          <cell r="G86">
            <v>0</v>
          </cell>
          <cell r="H86">
            <v>19933</v>
          </cell>
          <cell r="I86">
            <v>20162</v>
          </cell>
          <cell r="J86">
            <v>46032</v>
          </cell>
          <cell r="K86">
            <v>47900</v>
          </cell>
          <cell r="L86">
            <v>4.0999999999999996</v>
          </cell>
        </row>
        <row r="87">
          <cell r="A87" t="str">
            <v>Coos</v>
          </cell>
          <cell r="B87" t="str">
            <v>City of Bandon</v>
          </cell>
          <cell r="C87" t="str">
            <v>Education</v>
          </cell>
          <cell r="D87">
            <v>291981</v>
          </cell>
          <cell r="E87">
            <v>309789</v>
          </cell>
          <cell r="F87">
            <v>0</v>
          </cell>
          <cell r="G87">
            <v>0</v>
          </cell>
          <cell r="H87">
            <v>0</v>
          </cell>
          <cell r="I87">
            <v>0</v>
          </cell>
          <cell r="J87">
            <v>291981</v>
          </cell>
          <cell r="K87">
            <v>309789</v>
          </cell>
          <cell r="L87">
            <v>6.1</v>
          </cell>
        </row>
        <row r="88">
          <cell r="A88" t="str">
            <v>Coos</v>
          </cell>
          <cell r="B88" t="str">
            <v>City of Bandon</v>
          </cell>
          <cell r="C88" t="str">
            <v>Other</v>
          </cell>
          <cell r="D88">
            <v>129539</v>
          </cell>
          <cell r="E88">
            <v>137350</v>
          </cell>
          <cell r="F88">
            <v>0</v>
          </cell>
          <cell r="G88">
            <v>0</v>
          </cell>
          <cell r="H88">
            <v>0</v>
          </cell>
          <cell r="I88">
            <v>0</v>
          </cell>
          <cell r="J88">
            <v>129539</v>
          </cell>
          <cell r="K88">
            <v>137350</v>
          </cell>
          <cell r="L88">
            <v>6</v>
          </cell>
        </row>
        <row r="89">
          <cell r="A89" t="str">
            <v>Coos</v>
          </cell>
          <cell r="B89" t="str">
            <v>City of Coos Bay</v>
          </cell>
          <cell r="C89" t="str">
            <v>County</v>
          </cell>
          <cell r="D89">
            <v>152034</v>
          </cell>
          <cell r="E89">
            <v>161360</v>
          </cell>
          <cell r="F89">
            <v>0</v>
          </cell>
          <cell r="G89">
            <v>0</v>
          </cell>
          <cell r="H89">
            <v>33931</v>
          </cell>
          <cell r="I89">
            <v>34340</v>
          </cell>
          <cell r="J89">
            <v>185964</v>
          </cell>
          <cell r="K89">
            <v>195699</v>
          </cell>
          <cell r="L89">
            <v>5.2</v>
          </cell>
        </row>
        <row r="90">
          <cell r="A90" t="str">
            <v>Coos</v>
          </cell>
          <cell r="B90" t="str">
            <v>City of Coos Bay</v>
          </cell>
          <cell r="C90" t="str">
            <v>City</v>
          </cell>
          <cell r="D90">
            <v>896962</v>
          </cell>
          <cell r="E90">
            <v>951665</v>
          </cell>
          <cell r="F90">
            <v>0</v>
          </cell>
          <cell r="G90">
            <v>0</v>
          </cell>
          <cell r="H90">
            <v>0</v>
          </cell>
          <cell r="I90">
            <v>0</v>
          </cell>
          <cell r="J90">
            <v>896962</v>
          </cell>
          <cell r="K90">
            <v>951665</v>
          </cell>
          <cell r="L90">
            <v>6.1</v>
          </cell>
        </row>
        <row r="91">
          <cell r="A91" t="str">
            <v>Coos</v>
          </cell>
          <cell r="B91" t="str">
            <v>City of Coos Bay</v>
          </cell>
          <cell r="C91" t="str">
            <v>Education</v>
          </cell>
          <cell r="D91">
            <v>799337</v>
          </cell>
          <cell r="E91">
            <v>848030</v>
          </cell>
          <cell r="F91">
            <v>0</v>
          </cell>
          <cell r="G91">
            <v>0</v>
          </cell>
          <cell r="H91">
            <v>0</v>
          </cell>
          <cell r="I91">
            <v>0</v>
          </cell>
          <cell r="J91">
            <v>799337</v>
          </cell>
          <cell r="K91">
            <v>848030</v>
          </cell>
          <cell r="L91">
            <v>6.1</v>
          </cell>
        </row>
        <row r="92">
          <cell r="A92" t="str">
            <v>Coos</v>
          </cell>
          <cell r="B92" t="str">
            <v>City of Coos Bay</v>
          </cell>
          <cell r="C92" t="str">
            <v>Other</v>
          </cell>
          <cell r="D92">
            <v>235015</v>
          </cell>
          <cell r="E92">
            <v>249117</v>
          </cell>
          <cell r="F92">
            <v>0</v>
          </cell>
          <cell r="G92">
            <v>0</v>
          </cell>
          <cell r="H92">
            <v>0</v>
          </cell>
          <cell r="I92">
            <v>0</v>
          </cell>
          <cell r="J92">
            <v>235015</v>
          </cell>
          <cell r="K92">
            <v>249117</v>
          </cell>
          <cell r="L92">
            <v>6</v>
          </cell>
        </row>
        <row r="93">
          <cell r="A93" t="str">
            <v>Coos</v>
          </cell>
          <cell r="B93" t="str">
            <v>City of North Bend</v>
          </cell>
          <cell r="C93" t="str">
            <v>County</v>
          </cell>
          <cell r="D93">
            <v>38573</v>
          </cell>
          <cell r="E93">
            <v>41963</v>
          </cell>
          <cell r="F93">
            <v>0</v>
          </cell>
          <cell r="G93">
            <v>0</v>
          </cell>
          <cell r="H93">
            <v>8640</v>
          </cell>
          <cell r="I93">
            <v>8947</v>
          </cell>
          <cell r="J93">
            <v>47214</v>
          </cell>
          <cell r="K93">
            <v>50910</v>
          </cell>
          <cell r="L93">
            <v>7.8</v>
          </cell>
        </row>
        <row r="94">
          <cell r="A94" t="str">
            <v>Coos</v>
          </cell>
          <cell r="B94" t="str">
            <v>City of North Bend</v>
          </cell>
          <cell r="C94" t="str">
            <v>City</v>
          </cell>
          <cell r="D94">
            <v>220871</v>
          </cell>
          <cell r="E94">
            <v>240534</v>
          </cell>
          <cell r="F94">
            <v>0</v>
          </cell>
          <cell r="G94">
            <v>0</v>
          </cell>
          <cell r="H94">
            <v>0</v>
          </cell>
          <cell r="I94">
            <v>0</v>
          </cell>
          <cell r="J94">
            <v>220871</v>
          </cell>
          <cell r="K94">
            <v>240534</v>
          </cell>
          <cell r="L94">
            <v>8.9</v>
          </cell>
        </row>
        <row r="95">
          <cell r="A95" t="str">
            <v>Coos</v>
          </cell>
          <cell r="B95" t="str">
            <v>City of North Bend</v>
          </cell>
          <cell r="C95" t="str">
            <v>Education</v>
          </cell>
          <cell r="D95">
            <v>189571</v>
          </cell>
          <cell r="E95">
            <v>206323</v>
          </cell>
          <cell r="F95">
            <v>0</v>
          </cell>
          <cell r="G95">
            <v>0</v>
          </cell>
          <cell r="H95">
            <v>0</v>
          </cell>
          <cell r="I95">
            <v>0</v>
          </cell>
          <cell r="J95">
            <v>189571</v>
          </cell>
          <cell r="K95">
            <v>206323</v>
          </cell>
          <cell r="L95">
            <v>8.8000000000000007</v>
          </cell>
        </row>
        <row r="96">
          <cell r="A96" t="str">
            <v>Coos</v>
          </cell>
          <cell r="B96" t="str">
            <v>City of North Bend</v>
          </cell>
          <cell r="C96" t="str">
            <v>Other</v>
          </cell>
          <cell r="D96">
            <v>59557</v>
          </cell>
          <cell r="E96">
            <v>64765</v>
          </cell>
          <cell r="F96">
            <v>0</v>
          </cell>
          <cell r="G96">
            <v>0</v>
          </cell>
          <cell r="H96">
            <v>0</v>
          </cell>
          <cell r="I96">
            <v>0</v>
          </cell>
          <cell r="J96">
            <v>59557</v>
          </cell>
          <cell r="K96">
            <v>64765</v>
          </cell>
          <cell r="L96">
            <v>8.6999999999999993</v>
          </cell>
        </row>
        <row r="97">
          <cell r="A97" t="str">
            <v>Coos</v>
          </cell>
          <cell r="B97" t="str">
            <v>City of Coquille</v>
          </cell>
          <cell r="C97" t="str">
            <v>County</v>
          </cell>
          <cell r="D97">
            <v>24815</v>
          </cell>
          <cell r="E97">
            <v>36634</v>
          </cell>
          <cell r="F97">
            <v>0</v>
          </cell>
          <cell r="G97">
            <v>0</v>
          </cell>
          <cell r="H97">
            <v>5558</v>
          </cell>
          <cell r="I97">
            <v>7805</v>
          </cell>
          <cell r="J97">
            <v>30373</v>
          </cell>
          <cell r="K97">
            <v>44440</v>
          </cell>
          <cell r="L97">
            <v>46.3</v>
          </cell>
        </row>
        <row r="98">
          <cell r="A98" t="str">
            <v>Coos</v>
          </cell>
          <cell r="B98" t="str">
            <v>City of Coquille</v>
          </cell>
          <cell r="C98" t="str">
            <v>City</v>
          </cell>
          <cell r="D98">
            <v>140331</v>
          </cell>
          <cell r="E98">
            <v>207139</v>
          </cell>
          <cell r="F98">
            <v>0</v>
          </cell>
          <cell r="G98">
            <v>0</v>
          </cell>
          <cell r="H98">
            <v>0</v>
          </cell>
          <cell r="I98">
            <v>0</v>
          </cell>
          <cell r="J98">
            <v>140331</v>
          </cell>
          <cell r="K98">
            <v>207139</v>
          </cell>
          <cell r="L98">
            <v>47.6</v>
          </cell>
        </row>
        <row r="99">
          <cell r="A99" t="str">
            <v>Coos</v>
          </cell>
          <cell r="B99" t="str">
            <v>City of Coquille</v>
          </cell>
          <cell r="C99" t="str">
            <v>Education</v>
          </cell>
          <cell r="D99">
            <v>124075</v>
          </cell>
          <cell r="E99">
            <v>183146</v>
          </cell>
          <cell r="F99">
            <v>0</v>
          </cell>
          <cell r="G99">
            <v>0</v>
          </cell>
          <cell r="H99">
            <v>15592</v>
          </cell>
          <cell r="I99">
            <v>0</v>
          </cell>
          <cell r="J99">
            <v>139667</v>
          </cell>
          <cell r="K99">
            <v>183146</v>
          </cell>
          <cell r="L99">
            <v>31.1</v>
          </cell>
        </row>
        <row r="100">
          <cell r="A100" t="str">
            <v>Coos</v>
          </cell>
          <cell r="B100" t="str">
            <v>City of Coquille</v>
          </cell>
          <cell r="C100" t="str">
            <v>Other</v>
          </cell>
          <cell r="D100">
            <v>66919</v>
          </cell>
          <cell r="E100">
            <v>98760</v>
          </cell>
          <cell r="F100">
            <v>0</v>
          </cell>
          <cell r="G100">
            <v>0</v>
          </cell>
          <cell r="H100">
            <v>0</v>
          </cell>
          <cell r="I100">
            <v>0</v>
          </cell>
          <cell r="J100">
            <v>66919</v>
          </cell>
          <cell r="K100">
            <v>98760</v>
          </cell>
          <cell r="L100">
            <v>47.6</v>
          </cell>
        </row>
        <row r="101">
          <cell r="A101" t="str">
            <v>Curry</v>
          </cell>
          <cell r="B101" t="str">
            <v>City of Brookings</v>
          </cell>
          <cell r="C101" t="str">
            <v>County</v>
          </cell>
          <cell r="D101">
            <v>40335</v>
          </cell>
          <cell r="E101">
            <v>41573</v>
          </cell>
          <cell r="F101">
            <v>0</v>
          </cell>
          <cell r="G101">
            <v>0</v>
          </cell>
          <cell r="H101">
            <v>0</v>
          </cell>
          <cell r="I101">
            <v>0</v>
          </cell>
          <cell r="J101">
            <v>40335</v>
          </cell>
          <cell r="K101">
            <v>41573</v>
          </cell>
          <cell r="L101">
            <v>3.1</v>
          </cell>
        </row>
        <row r="102">
          <cell r="A102" t="str">
            <v>Curry</v>
          </cell>
          <cell r="B102" t="str">
            <v>City of Brookings</v>
          </cell>
          <cell r="C102" t="str">
            <v>City</v>
          </cell>
          <cell r="D102">
            <v>253574</v>
          </cell>
          <cell r="E102">
            <v>260979</v>
          </cell>
          <cell r="F102">
            <v>0</v>
          </cell>
          <cell r="G102">
            <v>0</v>
          </cell>
          <cell r="H102">
            <v>0</v>
          </cell>
          <cell r="I102">
            <v>0</v>
          </cell>
          <cell r="J102">
            <v>253574</v>
          </cell>
          <cell r="K102">
            <v>260979</v>
          </cell>
          <cell r="L102">
            <v>2.9</v>
          </cell>
        </row>
        <row r="103">
          <cell r="A103" t="str">
            <v>Curry</v>
          </cell>
          <cell r="B103" t="str">
            <v>City of Brookings</v>
          </cell>
          <cell r="C103" t="str">
            <v>Education</v>
          </cell>
          <cell r="D103">
            <v>295909</v>
          </cell>
          <cell r="E103">
            <v>304626</v>
          </cell>
          <cell r="F103">
            <v>0</v>
          </cell>
          <cell r="G103">
            <v>0</v>
          </cell>
          <cell r="H103">
            <v>40075</v>
          </cell>
          <cell r="I103">
            <v>0</v>
          </cell>
          <cell r="J103">
            <v>335984</v>
          </cell>
          <cell r="K103">
            <v>304626</v>
          </cell>
          <cell r="L103">
            <v>-9.3000000000000007</v>
          </cell>
        </row>
        <row r="104">
          <cell r="A104" t="str">
            <v>Curry</v>
          </cell>
          <cell r="B104" t="str">
            <v>City of Brookings</v>
          </cell>
          <cell r="C104" t="str">
            <v>Other</v>
          </cell>
          <cell r="D104">
            <v>46768</v>
          </cell>
          <cell r="E104">
            <v>48156</v>
          </cell>
          <cell r="F104">
            <v>0</v>
          </cell>
          <cell r="G104">
            <v>0</v>
          </cell>
          <cell r="H104">
            <v>0</v>
          </cell>
          <cell r="I104">
            <v>0</v>
          </cell>
          <cell r="J104">
            <v>46768</v>
          </cell>
          <cell r="K104">
            <v>48156</v>
          </cell>
          <cell r="L104">
            <v>3</v>
          </cell>
        </row>
        <row r="105">
          <cell r="A105" t="str">
            <v>Curry</v>
          </cell>
          <cell r="B105" t="str">
            <v>City of Gold Beach</v>
          </cell>
          <cell r="C105" t="str">
            <v>County</v>
          </cell>
          <cell r="D105">
            <v>4113</v>
          </cell>
          <cell r="E105">
            <v>5385</v>
          </cell>
          <cell r="F105">
            <v>0</v>
          </cell>
          <cell r="G105">
            <v>0</v>
          </cell>
          <cell r="H105">
            <v>0</v>
          </cell>
          <cell r="I105">
            <v>0</v>
          </cell>
          <cell r="J105">
            <v>4113</v>
          </cell>
          <cell r="K105">
            <v>5385</v>
          </cell>
          <cell r="L105">
            <v>30.9</v>
          </cell>
        </row>
        <row r="106">
          <cell r="A106" t="str">
            <v>Curry</v>
          </cell>
          <cell r="B106" t="str">
            <v>City of Gold Beach</v>
          </cell>
          <cell r="C106" t="str">
            <v>City</v>
          </cell>
          <cell r="D106">
            <v>16069</v>
          </cell>
          <cell r="E106">
            <v>21054</v>
          </cell>
          <cell r="F106">
            <v>0</v>
          </cell>
          <cell r="G106">
            <v>0</v>
          </cell>
          <cell r="H106">
            <v>0</v>
          </cell>
          <cell r="I106">
            <v>0</v>
          </cell>
          <cell r="J106">
            <v>16069</v>
          </cell>
          <cell r="K106">
            <v>21054</v>
          </cell>
          <cell r="L106">
            <v>31</v>
          </cell>
        </row>
        <row r="107">
          <cell r="A107" t="str">
            <v>Curry</v>
          </cell>
          <cell r="B107" t="str">
            <v>City of Gold Beach</v>
          </cell>
          <cell r="C107" t="str">
            <v>Education</v>
          </cell>
          <cell r="D107">
            <v>34826</v>
          </cell>
          <cell r="E107">
            <v>45641</v>
          </cell>
          <cell r="F107">
            <v>0</v>
          </cell>
          <cell r="G107">
            <v>0</v>
          </cell>
          <cell r="H107">
            <v>0</v>
          </cell>
          <cell r="I107">
            <v>0</v>
          </cell>
          <cell r="J107">
            <v>34826</v>
          </cell>
          <cell r="K107">
            <v>45641</v>
          </cell>
          <cell r="L107">
            <v>31.1</v>
          </cell>
        </row>
        <row r="108">
          <cell r="A108" t="str">
            <v>Curry</v>
          </cell>
          <cell r="B108" t="str">
            <v>City of Gold Beach</v>
          </cell>
          <cell r="C108" t="str">
            <v>Other</v>
          </cell>
          <cell r="D108">
            <v>13656</v>
          </cell>
          <cell r="E108">
            <v>17949</v>
          </cell>
          <cell r="F108">
            <v>0</v>
          </cell>
          <cell r="G108">
            <v>0</v>
          </cell>
          <cell r="H108">
            <v>0</v>
          </cell>
          <cell r="I108">
            <v>0</v>
          </cell>
          <cell r="J108">
            <v>13656</v>
          </cell>
          <cell r="K108">
            <v>17949</v>
          </cell>
          <cell r="L108">
            <v>31.4</v>
          </cell>
        </row>
        <row r="109">
          <cell r="A109" t="str">
            <v>Deschutes</v>
          </cell>
          <cell r="B109" t="str">
            <v>City of Redmond</v>
          </cell>
          <cell r="C109" t="str">
            <v>County</v>
          </cell>
          <cell r="D109">
            <v>282440</v>
          </cell>
          <cell r="E109">
            <v>246212</v>
          </cell>
          <cell r="F109">
            <v>0</v>
          </cell>
          <cell r="G109">
            <v>0</v>
          </cell>
          <cell r="H109">
            <v>0</v>
          </cell>
          <cell r="I109">
            <v>0</v>
          </cell>
          <cell r="J109">
            <v>282440</v>
          </cell>
          <cell r="K109">
            <v>246212</v>
          </cell>
          <cell r="L109">
            <v>-12.8</v>
          </cell>
        </row>
        <row r="110">
          <cell r="A110" t="str">
            <v>Deschutes</v>
          </cell>
          <cell r="B110" t="str">
            <v>City of Redmond</v>
          </cell>
          <cell r="C110" t="str">
            <v>City</v>
          </cell>
          <cell r="D110">
            <v>1022712</v>
          </cell>
          <cell r="E110">
            <v>891925</v>
          </cell>
          <cell r="F110">
            <v>0</v>
          </cell>
          <cell r="G110">
            <v>0</v>
          </cell>
          <cell r="H110">
            <v>0</v>
          </cell>
          <cell r="I110">
            <v>0</v>
          </cell>
          <cell r="J110">
            <v>1022712</v>
          </cell>
          <cell r="K110">
            <v>891925</v>
          </cell>
          <cell r="L110">
            <v>-12.8</v>
          </cell>
        </row>
        <row r="111">
          <cell r="A111" t="str">
            <v>Deschutes</v>
          </cell>
          <cell r="B111" t="str">
            <v>City of Redmond</v>
          </cell>
          <cell r="C111" t="str">
            <v>Education</v>
          </cell>
          <cell r="D111">
            <v>1331227</v>
          </cell>
          <cell r="E111">
            <v>1160627</v>
          </cell>
          <cell r="F111">
            <v>0</v>
          </cell>
          <cell r="G111">
            <v>0</v>
          </cell>
          <cell r="H111">
            <v>0</v>
          </cell>
          <cell r="I111">
            <v>0</v>
          </cell>
          <cell r="J111">
            <v>1331227</v>
          </cell>
          <cell r="K111">
            <v>1160627</v>
          </cell>
          <cell r="L111">
            <v>-12.8</v>
          </cell>
        </row>
        <row r="112">
          <cell r="A112" t="str">
            <v>Deschutes</v>
          </cell>
          <cell r="B112" t="str">
            <v>City of Redmond</v>
          </cell>
          <cell r="C112" t="str">
            <v>Other</v>
          </cell>
          <cell r="D112">
            <v>959307</v>
          </cell>
          <cell r="E112">
            <v>830076</v>
          </cell>
          <cell r="F112">
            <v>0</v>
          </cell>
          <cell r="G112">
            <v>0</v>
          </cell>
          <cell r="H112">
            <v>0</v>
          </cell>
          <cell r="I112">
            <v>0</v>
          </cell>
          <cell r="J112">
            <v>959307</v>
          </cell>
          <cell r="K112">
            <v>830076</v>
          </cell>
          <cell r="L112">
            <v>-13.5</v>
          </cell>
        </row>
        <row r="113">
          <cell r="A113" t="str">
            <v>Deschutes</v>
          </cell>
          <cell r="B113" t="str">
            <v>City of Bend</v>
          </cell>
          <cell r="C113" t="str">
            <v>County</v>
          </cell>
          <cell r="D113">
            <v>182146</v>
          </cell>
          <cell r="E113">
            <v>269188</v>
          </cell>
          <cell r="F113">
            <v>0</v>
          </cell>
          <cell r="G113">
            <v>0</v>
          </cell>
          <cell r="H113">
            <v>0</v>
          </cell>
          <cell r="I113">
            <v>0</v>
          </cell>
          <cell r="J113">
            <v>182146</v>
          </cell>
          <cell r="K113">
            <v>269188</v>
          </cell>
          <cell r="L113">
            <v>47.8</v>
          </cell>
        </row>
        <row r="114">
          <cell r="A114" t="str">
            <v>Deschutes</v>
          </cell>
          <cell r="B114" t="str">
            <v>City of Bend</v>
          </cell>
          <cell r="C114" t="str">
            <v>City</v>
          </cell>
          <cell r="D114">
            <v>422840</v>
          </cell>
          <cell r="E114">
            <v>622153</v>
          </cell>
          <cell r="F114">
            <v>0</v>
          </cell>
          <cell r="G114">
            <v>0</v>
          </cell>
          <cell r="H114">
            <v>0</v>
          </cell>
          <cell r="I114">
            <v>0</v>
          </cell>
          <cell r="J114">
            <v>422840</v>
          </cell>
          <cell r="K114">
            <v>622153</v>
          </cell>
          <cell r="L114">
            <v>47.1</v>
          </cell>
        </row>
        <row r="115">
          <cell r="A115" t="str">
            <v>Deschutes</v>
          </cell>
          <cell r="B115" t="str">
            <v>City of Bend</v>
          </cell>
          <cell r="C115" t="str">
            <v>Education</v>
          </cell>
          <cell r="D115">
            <v>823562</v>
          </cell>
          <cell r="E115">
            <v>1212718</v>
          </cell>
          <cell r="F115">
            <v>0</v>
          </cell>
          <cell r="G115">
            <v>0</v>
          </cell>
          <cell r="H115">
            <v>0</v>
          </cell>
          <cell r="I115">
            <v>0</v>
          </cell>
          <cell r="J115">
            <v>823562</v>
          </cell>
          <cell r="K115">
            <v>1212718</v>
          </cell>
          <cell r="L115">
            <v>47.3</v>
          </cell>
        </row>
        <row r="116">
          <cell r="A116" t="str">
            <v>Deschutes</v>
          </cell>
          <cell r="B116" t="str">
            <v>City of Bend</v>
          </cell>
          <cell r="C116" t="str">
            <v>Other</v>
          </cell>
          <cell r="D116">
            <v>517816</v>
          </cell>
          <cell r="E116">
            <v>755374</v>
          </cell>
          <cell r="F116">
            <v>0</v>
          </cell>
          <cell r="G116">
            <v>0</v>
          </cell>
          <cell r="H116">
            <v>0</v>
          </cell>
          <cell r="I116">
            <v>0</v>
          </cell>
          <cell r="J116">
            <v>517816</v>
          </cell>
          <cell r="K116">
            <v>755374</v>
          </cell>
          <cell r="L116">
            <v>45.9</v>
          </cell>
        </row>
        <row r="117">
          <cell r="A117" t="str">
            <v>Deschutes</v>
          </cell>
          <cell r="B117" t="str">
            <v>City of Sisters</v>
          </cell>
          <cell r="C117" t="str">
            <v>County</v>
          </cell>
          <cell r="D117">
            <v>36768</v>
          </cell>
          <cell r="E117">
            <v>39534</v>
          </cell>
          <cell r="F117">
            <v>0</v>
          </cell>
          <cell r="G117">
            <v>0</v>
          </cell>
          <cell r="H117">
            <v>0</v>
          </cell>
          <cell r="I117">
            <v>0</v>
          </cell>
          <cell r="J117">
            <v>36768</v>
          </cell>
          <cell r="K117">
            <v>39534</v>
          </cell>
          <cell r="L117">
            <v>7.5</v>
          </cell>
        </row>
        <row r="118">
          <cell r="A118" t="str">
            <v>Deschutes</v>
          </cell>
          <cell r="B118" t="str">
            <v>City of Sisters</v>
          </cell>
          <cell r="C118" t="str">
            <v>City</v>
          </cell>
          <cell r="D118">
            <v>79766</v>
          </cell>
          <cell r="E118">
            <v>85798</v>
          </cell>
          <cell r="F118">
            <v>0</v>
          </cell>
          <cell r="G118">
            <v>0</v>
          </cell>
          <cell r="H118">
            <v>0</v>
          </cell>
          <cell r="I118">
            <v>0</v>
          </cell>
          <cell r="J118">
            <v>79766</v>
          </cell>
          <cell r="K118">
            <v>85798</v>
          </cell>
          <cell r="L118">
            <v>7.6</v>
          </cell>
        </row>
        <row r="119">
          <cell r="A119" t="str">
            <v>Deschutes</v>
          </cell>
          <cell r="B119" t="str">
            <v>City of Sisters</v>
          </cell>
          <cell r="C119" t="str">
            <v>Education</v>
          </cell>
          <cell r="D119">
            <v>145371</v>
          </cell>
          <cell r="E119">
            <v>156343</v>
          </cell>
          <cell r="F119">
            <v>0</v>
          </cell>
          <cell r="G119">
            <v>0</v>
          </cell>
          <cell r="H119">
            <v>28683</v>
          </cell>
          <cell r="I119">
            <v>0</v>
          </cell>
          <cell r="J119">
            <v>174054</v>
          </cell>
          <cell r="K119">
            <v>156343</v>
          </cell>
          <cell r="L119">
            <v>-10.199999999999999</v>
          </cell>
        </row>
        <row r="120">
          <cell r="A120" t="str">
            <v>Deschutes</v>
          </cell>
          <cell r="B120" t="str">
            <v>City of Sisters</v>
          </cell>
          <cell r="C120" t="str">
            <v>Other</v>
          </cell>
          <cell r="D120">
            <v>126678</v>
          </cell>
          <cell r="E120">
            <v>134757</v>
          </cell>
          <cell r="F120">
            <v>0</v>
          </cell>
          <cell r="G120">
            <v>0</v>
          </cell>
          <cell r="H120">
            <v>0</v>
          </cell>
          <cell r="I120">
            <v>0</v>
          </cell>
          <cell r="J120">
            <v>126678</v>
          </cell>
          <cell r="K120">
            <v>134757</v>
          </cell>
          <cell r="L120">
            <v>6.4</v>
          </cell>
        </row>
        <row r="121">
          <cell r="A121" t="str">
            <v>Deschutes</v>
          </cell>
          <cell r="B121" t="str">
            <v>City of La Pine</v>
          </cell>
          <cell r="C121" t="str">
            <v>County</v>
          </cell>
          <cell r="D121">
            <v>11931</v>
          </cell>
          <cell r="E121">
            <v>13660</v>
          </cell>
          <cell r="F121">
            <v>0</v>
          </cell>
          <cell r="G121">
            <v>0</v>
          </cell>
          <cell r="H121">
            <v>0</v>
          </cell>
          <cell r="I121">
            <v>0</v>
          </cell>
          <cell r="J121">
            <v>11931</v>
          </cell>
          <cell r="K121">
            <v>13660</v>
          </cell>
          <cell r="L121">
            <v>14.5</v>
          </cell>
        </row>
        <row r="122">
          <cell r="A122" t="str">
            <v>Deschutes</v>
          </cell>
          <cell r="B122" t="str">
            <v>City of La Pine</v>
          </cell>
          <cell r="C122" t="str">
            <v>City</v>
          </cell>
          <cell r="D122">
            <v>19412</v>
          </cell>
          <cell r="E122">
            <v>22215</v>
          </cell>
          <cell r="F122">
            <v>0</v>
          </cell>
          <cell r="G122">
            <v>0</v>
          </cell>
          <cell r="H122">
            <v>0</v>
          </cell>
          <cell r="I122">
            <v>0</v>
          </cell>
          <cell r="J122">
            <v>19412</v>
          </cell>
          <cell r="K122">
            <v>22215</v>
          </cell>
          <cell r="L122">
            <v>14.4</v>
          </cell>
        </row>
        <row r="123">
          <cell r="A123" t="str">
            <v>Deschutes</v>
          </cell>
          <cell r="B123" t="str">
            <v>City of La Pine</v>
          </cell>
          <cell r="C123" t="str">
            <v>Education</v>
          </cell>
          <cell r="D123">
            <v>53748</v>
          </cell>
          <cell r="E123">
            <v>61500</v>
          </cell>
          <cell r="F123">
            <v>0</v>
          </cell>
          <cell r="G123">
            <v>0</v>
          </cell>
          <cell r="H123">
            <v>0</v>
          </cell>
          <cell r="I123">
            <v>0</v>
          </cell>
          <cell r="J123">
            <v>53748</v>
          </cell>
          <cell r="K123">
            <v>61500</v>
          </cell>
          <cell r="L123">
            <v>14.4</v>
          </cell>
        </row>
        <row r="124">
          <cell r="A124" t="str">
            <v>Deschutes</v>
          </cell>
          <cell r="B124" t="str">
            <v>City of La Pine</v>
          </cell>
          <cell r="C124" t="str">
            <v>Other</v>
          </cell>
          <cell r="D124">
            <v>50519</v>
          </cell>
          <cell r="E124">
            <v>57448</v>
          </cell>
          <cell r="F124">
            <v>0</v>
          </cell>
          <cell r="G124">
            <v>0</v>
          </cell>
          <cell r="H124">
            <v>0</v>
          </cell>
          <cell r="I124">
            <v>0</v>
          </cell>
          <cell r="J124">
            <v>50519</v>
          </cell>
          <cell r="K124">
            <v>57448</v>
          </cell>
          <cell r="L124">
            <v>13.7</v>
          </cell>
        </row>
        <row r="125">
          <cell r="A125" t="str">
            <v>Douglas</v>
          </cell>
          <cell r="B125" t="str">
            <v>City of Roseburg</v>
          </cell>
          <cell r="C125" t="str">
            <v>County</v>
          </cell>
          <cell r="D125">
            <v>30943</v>
          </cell>
          <cell r="E125">
            <v>41603</v>
          </cell>
          <cell r="F125">
            <v>0</v>
          </cell>
          <cell r="G125">
            <v>0</v>
          </cell>
          <cell r="H125">
            <v>0</v>
          </cell>
          <cell r="I125">
            <v>0</v>
          </cell>
          <cell r="J125">
            <v>30943</v>
          </cell>
          <cell r="K125">
            <v>41603</v>
          </cell>
          <cell r="L125">
            <v>34.4</v>
          </cell>
        </row>
        <row r="126">
          <cell r="A126" t="str">
            <v>Douglas</v>
          </cell>
          <cell r="B126" t="str">
            <v>City of Roseburg</v>
          </cell>
          <cell r="C126" t="str">
            <v>City</v>
          </cell>
          <cell r="D126">
            <v>233980</v>
          </cell>
          <cell r="E126">
            <v>313835</v>
          </cell>
          <cell r="F126">
            <v>0</v>
          </cell>
          <cell r="G126">
            <v>0</v>
          </cell>
          <cell r="H126">
            <v>0</v>
          </cell>
          <cell r="I126">
            <v>0</v>
          </cell>
          <cell r="J126">
            <v>233980</v>
          </cell>
          <cell r="K126">
            <v>313835</v>
          </cell>
          <cell r="L126">
            <v>34.1</v>
          </cell>
        </row>
        <row r="127">
          <cell r="A127" t="str">
            <v>Douglas</v>
          </cell>
          <cell r="B127" t="str">
            <v>City of Roseburg</v>
          </cell>
          <cell r="C127" t="str">
            <v>Education</v>
          </cell>
          <cell r="D127">
            <v>139476</v>
          </cell>
          <cell r="E127">
            <v>186994</v>
          </cell>
          <cell r="F127">
            <v>0</v>
          </cell>
          <cell r="G127">
            <v>0</v>
          </cell>
          <cell r="H127">
            <v>10345</v>
          </cell>
          <cell r="I127">
            <v>0</v>
          </cell>
          <cell r="J127">
            <v>149822</v>
          </cell>
          <cell r="K127">
            <v>186994</v>
          </cell>
          <cell r="L127">
            <v>24.8</v>
          </cell>
        </row>
        <row r="128">
          <cell r="A128" t="str">
            <v>Douglas</v>
          </cell>
          <cell r="B128" t="str">
            <v>City of Roseburg</v>
          </cell>
          <cell r="C128" t="str">
            <v>Other</v>
          </cell>
          <cell r="D128">
            <v>1656</v>
          </cell>
          <cell r="E128">
            <v>2133</v>
          </cell>
          <cell r="F128">
            <v>0</v>
          </cell>
          <cell r="G128">
            <v>0</v>
          </cell>
          <cell r="H128">
            <v>0</v>
          </cell>
          <cell r="I128">
            <v>0</v>
          </cell>
          <cell r="J128">
            <v>1656</v>
          </cell>
          <cell r="K128">
            <v>2133</v>
          </cell>
          <cell r="L128">
            <v>28.8</v>
          </cell>
        </row>
        <row r="129">
          <cell r="A129" t="str">
            <v>Douglas</v>
          </cell>
          <cell r="B129" t="str">
            <v>City of Winston</v>
          </cell>
          <cell r="C129" t="str">
            <v>County</v>
          </cell>
          <cell r="D129">
            <v>11834</v>
          </cell>
          <cell r="E129">
            <v>14342</v>
          </cell>
          <cell r="F129">
            <v>0</v>
          </cell>
          <cell r="G129">
            <v>0</v>
          </cell>
          <cell r="H129">
            <v>0</v>
          </cell>
          <cell r="I129">
            <v>0</v>
          </cell>
          <cell r="J129">
            <v>11834</v>
          </cell>
          <cell r="K129">
            <v>14342</v>
          </cell>
          <cell r="L129">
            <v>21.2</v>
          </cell>
        </row>
        <row r="130">
          <cell r="A130" t="str">
            <v>Douglas</v>
          </cell>
          <cell r="B130" t="str">
            <v>City of Winston</v>
          </cell>
          <cell r="C130" t="str">
            <v>City</v>
          </cell>
          <cell r="D130">
            <v>45497</v>
          </cell>
          <cell r="E130">
            <v>55146</v>
          </cell>
          <cell r="F130">
            <v>0</v>
          </cell>
          <cell r="G130">
            <v>0</v>
          </cell>
          <cell r="H130">
            <v>0</v>
          </cell>
          <cell r="I130">
            <v>0</v>
          </cell>
          <cell r="J130">
            <v>45497</v>
          </cell>
          <cell r="K130">
            <v>55146</v>
          </cell>
          <cell r="L130">
            <v>21.2</v>
          </cell>
        </row>
        <row r="131">
          <cell r="A131" t="str">
            <v>Douglas</v>
          </cell>
          <cell r="B131" t="str">
            <v>City of Winston</v>
          </cell>
          <cell r="C131" t="str">
            <v>Education</v>
          </cell>
          <cell r="D131">
            <v>57331</v>
          </cell>
          <cell r="E131">
            <v>69488</v>
          </cell>
          <cell r="F131">
            <v>0</v>
          </cell>
          <cell r="G131">
            <v>0</v>
          </cell>
          <cell r="H131">
            <v>12842</v>
          </cell>
          <cell r="I131">
            <v>0</v>
          </cell>
          <cell r="J131">
            <v>70174</v>
          </cell>
          <cell r="K131">
            <v>69488</v>
          </cell>
          <cell r="L131">
            <v>-1</v>
          </cell>
        </row>
        <row r="132">
          <cell r="A132" t="str">
            <v>Douglas</v>
          </cell>
          <cell r="B132" t="str">
            <v>City of Winston</v>
          </cell>
          <cell r="C132" t="str">
            <v>Other</v>
          </cell>
          <cell r="D132">
            <v>50106</v>
          </cell>
          <cell r="E132">
            <v>60739</v>
          </cell>
          <cell r="F132">
            <v>0</v>
          </cell>
          <cell r="G132">
            <v>0</v>
          </cell>
          <cell r="H132">
            <v>0</v>
          </cell>
          <cell r="I132">
            <v>0</v>
          </cell>
          <cell r="J132">
            <v>50106</v>
          </cell>
          <cell r="K132">
            <v>60739</v>
          </cell>
          <cell r="L132">
            <v>21.2</v>
          </cell>
        </row>
        <row r="133">
          <cell r="A133" t="str">
            <v>Douglas</v>
          </cell>
          <cell r="B133" t="str">
            <v>City of Reedsport</v>
          </cell>
          <cell r="C133" t="str">
            <v>County</v>
          </cell>
          <cell r="D133">
            <v>8369</v>
          </cell>
          <cell r="E133">
            <v>8022</v>
          </cell>
          <cell r="F133">
            <v>0</v>
          </cell>
          <cell r="G133">
            <v>0</v>
          </cell>
          <cell r="H133">
            <v>0</v>
          </cell>
          <cell r="I133">
            <v>0</v>
          </cell>
          <cell r="J133">
            <v>8369</v>
          </cell>
          <cell r="K133">
            <v>8022</v>
          </cell>
          <cell r="L133">
            <v>-4.0999999999999996</v>
          </cell>
        </row>
        <row r="134">
          <cell r="A134" t="str">
            <v>Douglas</v>
          </cell>
          <cell r="B134" t="str">
            <v>City of Reedsport</v>
          </cell>
          <cell r="C134" t="str">
            <v>City</v>
          </cell>
          <cell r="D134">
            <v>46563</v>
          </cell>
          <cell r="E134">
            <v>44747</v>
          </cell>
          <cell r="F134">
            <v>0</v>
          </cell>
          <cell r="G134">
            <v>0</v>
          </cell>
          <cell r="H134">
            <v>0</v>
          </cell>
          <cell r="I134">
            <v>0</v>
          </cell>
          <cell r="J134">
            <v>46563</v>
          </cell>
          <cell r="K134">
            <v>44747</v>
          </cell>
          <cell r="L134">
            <v>-3.9</v>
          </cell>
        </row>
        <row r="135">
          <cell r="A135" t="str">
            <v>Douglas</v>
          </cell>
          <cell r="B135" t="str">
            <v>City of Reedsport</v>
          </cell>
          <cell r="C135" t="str">
            <v>Education</v>
          </cell>
          <cell r="D135">
            <v>41532</v>
          </cell>
          <cell r="E135">
            <v>39915</v>
          </cell>
          <cell r="F135">
            <v>0</v>
          </cell>
          <cell r="G135">
            <v>0</v>
          </cell>
          <cell r="H135">
            <v>0</v>
          </cell>
          <cell r="I135">
            <v>0</v>
          </cell>
          <cell r="J135">
            <v>41532</v>
          </cell>
          <cell r="K135">
            <v>39915</v>
          </cell>
          <cell r="L135">
            <v>-3.9</v>
          </cell>
        </row>
        <row r="136">
          <cell r="A136" t="str">
            <v>Douglas</v>
          </cell>
          <cell r="B136" t="str">
            <v>City of Reedsport</v>
          </cell>
          <cell r="C136" t="str">
            <v>Other</v>
          </cell>
          <cell r="D136">
            <v>37204</v>
          </cell>
          <cell r="E136">
            <v>32932</v>
          </cell>
          <cell r="F136">
            <v>0</v>
          </cell>
          <cell r="G136">
            <v>0</v>
          </cell>
          <cell r="H136">
            <v>0</v>
          </cell>
          <cell r="I136">
            <v>0</v>
          </cell>
          <cell r="J136">
            <v>37204</v>
          </cell>
          <cell r="K136">
            <v>32932</v>
          </cell>
          <cell r="L136">
            <v>-11.5</v>
          </cell>
        </row>
        <row r="137">
          <cell r="A137" t="str">
            <v>Douglas</v>
          </cell>
          <cell r="B137" t="str">
            <v>City of Myrtle Creek</v>
          </cell>
          <cell r="C137" t="str">
            <v>County</v>
          </cell>
          <cell r="D137">
            <v>23005</v>
          </cell>
          <cell r="E137">
            <v>26568</v>
          </cell>
          <cell r="F137">
            <v>0</v>
          </cell>
          <cell r="G137">
            <v>0</v>
          </cell>
          <cell r="H137">
            <v>0</v>
          </cell>
          <cell r="I137">
            <v>0</v>
          </cell>
          <cell r="J137">
            <v>23005</v>
          </cell>
          <cell r="K137">
            <v>26568</v>
          </cell>
          <cell r="L137">
            <v>15.5</v>
          </cell>
        </row>
        <row r="138">
          <cell r="A138" t="str">
            <v>Douglas</v>
          </cell>
          <cell r="B138" t="str">
            <v>City of Myrtle Creek</v>
          </cell>
          <cell r="C138" t="str">
            <v>City</v>
          </cell>
          <cell r="D138">
            <v>134598</v>
          </cell>
          <cell r="E138">
            <v>155483</v>
          </cell>
          <cell r="F138">
            <v>0</v>
          </cell>
          <cell r="G138">
            <v>0</v>
          </cell>
          <cell r="H138">
            <v>0</v>
          </cell>
          <cell r="I138">
            <v>0</v>
          </cell>
          <cell r="J138">
            <v>134598</v>
          </cell>
          <cell r="K138">
            <v>155483</v>
          </cell>
          <cell r="L138">
            <v>15.5</v>
          </cell>
        </row>
        <row r="139">
          <cell r="A139" t="str">
            <v>Douglas</v>
          </cell>
          <cell r="B139" t="str">
            <v>City of Myrtle Creek</v>
          </cell>
          <cell r="C139" t="str">
            <v>Education</v>
          </cell>
          <cell r="D139">
            <v>117741</v>
          </cell>
          <cell r="E139">
            <v>135985</v>
          </cell>
          <cell r="F139">
            <v>0</v>
          </cell>
          <cell r="G139">
            <v>0</v>
          </cell>
          <cell r="H139">
            <v>0</v>
          </cell>
          <cell r="I139">
            <v>0</v>
          </cell>
          <cell r="J139">
            <v>117741</v>
          </cell>
          <cell r="K139">
            <v>135985</v>
          </cell>
          <cell r="L139">
            <v>15.5</v>
          </cell>
        </row>
        <row r="140">
          <cell r="A140" t="str">
            <v>Douglas</v>
          </cell>
          <cell r="B140" t="str">
            <v>City of Myrtle Creek</v>
          </cell>
          <cell r="C140" t="str">
            <v>Other</v>
          </cell>
          <cell r="D140">
            <v>1238</v>
          </cell>
          <cell r="E140">
            <v>1414</v>
          </cell>
          <cell r="F140">
            <v>0</v>
          </cell>
          <cell r="G140">
            <v>0</v>
          </cell>
          <cell r="H140">
            <v>0</v>
          </cell>
          <cell r="I140">
            <v>0</v>
          </cell>
          <cell r="J140">
            <v>1238</v>
          </cell>
          <cell r="K140">
            <v>1414</v>
          </cell>
          <cell r="L140">
            <v>14.2</v>
          </cell>
        </row>
        <row r="141">
          <cell r="A141" t="str">
            <v>Douglas</v>
          </cell>
          <cell r="B141" t="str">
            <v>City of Sutherlin</v>
          </cell>
          <cell r="C141" t="str">
            <v>County</v>
          </cell>
        </row>
        <row r="142">
          <cell r="A142" t="str">
            <v>Douglas</v>
          </cell>
          <cell r="B142" t="str">
            <v>City of Sutherlin</v>
          </cell>
          <cell r="C142" t="str">
            <v>City</v>
          </cell>
        </row>
        <row r="143">
          <cell r="A143" t="str">
            <v>Douglas</v>
          </cell>
          <cell r="B143" t="str">
            <v>City of Sutherlin</v>
          </cell>
          <cell r="C143" t="str">
            <v>Education</v>
          </cell>
        </row>
        <row r="144">
          <cell r="A144" t="str">
            <v>Douglas</v>
          </cell>
          <cell r="B144" t="str">
            <v>City of Sutherlin</v>
          </cell>
          <cell r="C144" t="str">
            <v>Other</v>
          </cell>
        </row>
        <row r="145">
          <cell r="A145" t="str">
            <v>Grant</v>
          </cell>
          <cell r="B145" t="str">
            <v>City of John Day</v>
          </cell>
          <cell r="C145" t="str">
            <v>County</v>
          </cell>
        </row>
        <row r="146">
          <cell r="A146" t="str">
            <v>Grant</v>
          </cell>
          <cell r="B146" t="str">
            <v>City of John Day</v>
          </cell>
          <cell r="C146" t="str">
            <v>City</v>
          </cell>
        </row>
        <row r="147">
          <cell r="A147" t="str">
            <v>Grant</v>
          </cell>
          <cell r="B147" t="str">
            <v>City of John Day</v>
          </cell>
          <cell r="C147" t="str">
            <v>Education</v>
          </cell>
        </row>
        <row r="148">
          <cell r="A148" t="str">
            <v>Grant</v>
          </cell>
          <cell r="B148" t="str">
            <v>City of John Day</v>
          </cell>
          <cell r="C148" t="str">
            <v>Other</v>
          </cell>
        </row>
        <row r="149">
          <cell r="A149" t="str">
            <v>Hood River</v>
          </cell>
          <cell r="B149" t="str">
            <v>City of Hood River</v>
          </cell>
          <cell r="C149" t="str">
            <v>County</v>
          </cell>
        </row>
        <row r="150">
          <cell r="A150" t="str">
            <v>Hood River</v>
          </cell>
          <cell r="B150" t="str">
            <v>City of Hood River</v>
          </cell>
          <cell r="C150" t="str">
            <v>City</v>
          </cell>
        </row>
        <row r="151">
          <cell r="A151" t="str">
            <v>Hood River</v>
          </cell>
          <cell r="B151" t="str">
            <v>City of Hood River</v>
          </cell>
          <cell r="C151" t="str">
            <v>Education</v>
          </cell>
        </row>
        <row r="152">
          <cell r="A152" t="str">
            <v>Hood River</v>
          </cell>
          <cell r="B152" t="str">
            <v>City of Hood River</v>
          </cell>
          <cell r="C152" t="str">
            <v>Other</v>
          </cell>
        </row>
        <row r="153">
          <cell r="A153" t="str">
            <v>Hood River</v>
          </cell>
          <cell r="B153" t="str">
            <v>Hood River County</v>
          </cell>
          <cell r="C153" t="str">
            <v>County</v>
          </cell>
        </row>
        <row r="154">
          <cell r="A154" t="str">
            <v>Hood River</v>
          </cell>
          <cell r="B154" t="str">
            <v>Hood River County</v>
          </cell>
          <cell r="C154" t="str">
            <v>Education</v>
          </cell>
        </row>
        <row r="155">
          <cell r="A155" t="str">
            <v>Hood River</v>
          </cell>
          <cell r="B155" t="str">
            <v>Hood River County</v>
          </cell>
          <cell r="C155" t="str">
            <v>Other</v>
          </cell>
        </row>
        <row r="156">
          <cell r="A156" t="str">
            <v>Jackson</v>
          </cell>
          <cell r="B156" t="str">
            <v>City of Medford</v>
          </cell>
          <cell r="C156" t="str">
            <v>County</v>
          </cell>
        </row>
        <row r="157">
          <cell r="A157" t="str">
            <v>Jackson</v>
          </cell>
          <cell r="B157" t="str">
            <v>City of Medford</v>
          </cell>
          <cell r="C157" t="str">
            <v>City</v>
          </cell>
        </row>
        <row r="158">
          <cell r="A158" t="str">
            <v>Jackson</v>
          </cell>
          <cell r="B158" t="str">
            <v>City of Medford</v>
          </cell>
          <cell r="C158" t="str">
            <v>Education</v>
          </cell>
        </row>
        <row r="159">
          <cell r="A159" t="str">
            <v>Jackson</v>
          </cell>
          <cell r="B159" t="str">
            <v>City of Medford</v>
          </cell>
          <cell r="C159" t="str">
            <v>Other</v>
          </cell>
        </row>
        <row r="160">
          <cell r="A160" t="str">
            <v>Jackson</v>
          </cell>
          <cell r="B160" t="str">
            <v>City of Jacksonville</v>
          </cell>
          <cell r="C160" t="str">
            <v>County</v>
          </cell>
          <cell r="D160">
            <v>111185</v>
          </cell>
          <cell r="E160">
            <v>120737</v>
          </cell>
          <cell r="F160">
            <v>0</v>
          </cell>
          <cell r="G160">
            <v>0</v>
          </cell>
          <cell r="H160">
            <v>0</v>
          </cell>
          <cell r="I160">
            <v>0</v>
          </cell>
          <cell r="J160">
            <v>111185</v>
          </cell>
          <cell r="K160">
            <v>120737</v>
          </cell>
          <cell r="L160">
            <v>8.6</v>
          </cell>
        </row>
        <row r="161">
          <cell r="A161" t="str">
            <v>Jackson</v>
          </cell>
          <cell r="B161" t="str">
            <v>City of Jacksonville</v>
          </cell>
          <cell r="C161" t="str">
            <v>City</v>
          </cell>
          <cell r="D161">
            <v>101860</v>
          </cell>
          <cell r="E161">
            <v>110623</v>
          </cell>
          <cell r="F161">
            <v>0</v>
          </cell>
          <cell r="G161">
            <v>0</v>
          </cell>
          <cell r="H161">
            <v>0</v>
          </cell>
          <cell r="I161">
            <v>0</v>
          </cell>
          <cell r="J161">
            <v>101860</v>
          </cell>
          <cell r="K161">
            <v>110623</v>
          </cell>
          <cell r="L161">
            <v>8.6</v>
          </cell>
        </row>
        <row r="162">
          <cell r="A162" t="str">
            <v>Jackson</v>
          </cell>
          <cell r="B162" t="str">
            <v>City of Jacksonville</v>
          </cell>
          <cell r="C162" t="str">
            <v>Education</v>
          </cell>
          <cell r="D162">
            <v>291898</v>
          </cell>
          <cell r="E162">
            <v>316961</v>
          </cell>
          <cell r="F162">
            <v>0</v>
          </cell>
          <cell r="G162">
            <v>0</v>
          </cell>
          <cell r="H162">
            <v>0</v>
          </cell>
          <cell r="I162">
            <v>0</v>
          </cell>
          <cell r="J162">
            <v>291898</v>
          </cell>
          <cell r="K162">
            <v>316961</v>
          </cell>
          <cell r="L162">
            <v>8.6</v>
          </cell>
        </row>
        <row r="163">
          <cell r="A163" t="str">
            <v>Jackson</v>
          </cell>
          <cell r="B163" t="str">
            <v>City of Jacksonville</v>
          </cell>
          <cell r="C163" t="str">
            <v>Other</v>
          </cell>
          <cell r="D163">
            <v>45913</v>
          </cell>
          <cell r="E163">
            <v>49938</v>
          </cell>
          <cell r="F163">
            <v>0</v>
          </cell>
          <cell r="G163">
            <v>0</v>
          </cell>
          <cell r="H163">
            <v>0</v>
          </cell>
          <cell r="I163">
            <v>0</v>
          </cell>
          <cell r="J163">
            <v>45913</v>
          </cell>
          <cell r="K163">
            <v>49938</v>
          </cell>
          <cell r="L163">
            <v>8.8000000000000007</v>
          </cell>
        </row>
        <row r="164">
          <cell r="A164" t="str">
            <v>Jackson</v>
          </cell>
          <cell r="B164" t="str">
            <v>City of Phoenix</v>
          </cell>
          <cell r="C164" t="str">
            <v>County</v>
          </cell>
          <cell r="D164">
            <v>81333</v>
          </cell>
          <cell r="E164">
            <v>77038</v>
          </cell>
          <cell r="F164">
            <v>0</v>
          </cell>
          <cell r="G164">
            <v>0</v>
          </cell>
          <cell r="H164">
            <v>0</v>
          </cell>
          <cell r="I164">
            <v>0</v>
          </cell>
          <cell r="J164">
            <v>81333</v>
          </cell>
          <cell r="K164">
            <v>77038</v>
          </cell>
          <cell r="L164">
            <v>-5.3</v>
          </cell>
        </row>
        <row r="165">
          <cell r="A165" t="str">
            <v>Jackson</v>
          </cell>
          <cell r="B165" t="str">
            <v>City of Phoenix</v>
          </cell>
          <cell r="C165" t="str">
            <v>City</v>
          </cell>
          <cell r="D165">
            <v>147508</v>
          </cell>
          <cell r="E165">
            <v>139761</v>
          </cell>
          <cell r="F165">
            <v>0</v>
          </cell>
          <cell r="G165">
            <v>0</v>
          </cell>
          <cell r="H165">
            <v>0</v>
          </cell>
          <cell r="I165">
            <v>0</v>
          </cell>
          <cell r="J165">
            <v>147508</v>
          </cell>
          <cell r="K165">
            <v>139761</v>
          </cell>
          <cell r="L165">
            <v>-5.3</v>
          </cell>
        </row>
        <row r="166">
          <cell r="A166" t="str">
            <v>Jackson</v>
          </cell>
          <cell r="B166" t="str">
            <v>City of Phoenix</v>
          </cell>
          <cell r="C166" t="str">
            <v>Education</v>
          </cell>
          <cell r="D166">
            <v>206612</v>
          </cell>
          <cell r="E166">
            <v>195790</v>
          </cell>
          <cell r="F166">
            <v>0</v>
          </cell>
          <cell r="G166">
            <v>0</v>
          </cell>
          <cell r="H166">
            <v>0</v>
          </cell>
          <cell r="I166">
            <v>0</v>
          </cell>
          <cell r="J166">
            <v>206612</v>
          </cell>
          <cell r="K166">
            <v>195790</v>
          </cell>
          <cell r="L166">
            <v>-5.2</v>
          </cell>
        </row>
        <row r="167">
          <cell r="A167" t="str">
            <v>Jackson</v>
          </cell>
          <cell r="B167" t="str">
            <v>City of Phoenix</v>
          </cell>
          <cell r="C167" t="str">
            <v>Other</v>
          </cell>
          <cell r="D167">
            <v>163020</v>
          </cell>
          <cell r="E167">
            <v>154414</v>
          </cell>
          <cell r="F167">
            <v>0</v>
          </cell>
          <cell r="G167">
            <v>0</v>
          </cell>
          <cell r="H167">
            <v>0</v>
          </cell>
          <cell r="I167">
            <v>0</v>
          </cell>
          <cell r="J167">
            <v>163020</v>
          </cell>
          <cell r="K167">
            <v>154414</v>
          </cell>
          <cell r="L167">
            <v>-5.3</v>
          </cell>
        </row>
        <row r="168">
          <cell r="A168" t="str">
            <v>Jackson</v>
          </cell>
          <cell r="B168" t="str">
            <v>City of Central Point</v>
          </cell>
          <cell r="C168" t="str">
            <v>County</v>
          </cell>
          <cell r="D168">
            <v>74287</v>
          </cell>
          <cell r="E168">
            <v>110917</v>
          </cell>
          <cell r="F168">
            <v>0</v>
          </cell>
          <cell r="G168">
            <v>0</v>
          </cell>
          <cell r="H168">
            <v>0</v>
          </cell>
          <cell r="I168">
            <v>0</v>
          </cell>
          <cell r="J168">
            <v>74287</v>
          </cell>
          <cell r="K168">
            <v>110917</v>
          </cell>
          <cell r="L168">
            <v>49.3</v>
          </cell>
        </row>
        <row r="169">
          <cell r="A169" t="str">
            <v>Jackson</v>
          </cell>
          <cell r="B169" t="str">
            <v>City of Central Point</v>
          </cell>
          <cell r="C169" t="str">
            <v>City</v>
          </cell>
          <cell r="D169">
            <v>165321</v>
          </cell>
          <cell r="E169">
            <v>246600</v>
          </cell>
          <cell r="F169">
            <v>0</v>
          </cell>
          <cell r="G169">
            <v>0</v>
          </cell>
          <cell r="H169">
            <v>0</v>
          </cell>
          <cell r="I169">
            <v>0</v>
          </cell>
          <cell r="J169">
            <v>165321</v>
          </cell>
          <cell r="K169">
            <v>246600</v>
          </cell>
          <cell r="L169">
            <v>49.2</v>
          </cell>
        </row>
        <row r="170">
          <cell r="A170" t="str">
            <v>Jackson</v>
          </cell>
          <cell r="B170" t="str">
            <v>City of Central Point</v>
          </cell>
          <cell r="C170" t="str">
            <v>Education</v>
          </cell>
          <cell r="D170">
            <v>195180</v>
          </cell>
          <cell r="E170">
            <v>291047</v>
          </cell>
          <cell r="F170">
            <v>0</v>
          </cell>
          <cell r="G170">
            <v>0</v>
          </cell>
          <cell r="H170">
            <v>40946</v>
          </cell>
          <cell r="I170">
            <v>0</v>
          </cell>
          <cell r="J170">
            <v>236126</v>
          </cell>
          <cell r="K170">
            <v>291047</v>
          </cell>
          <cell r="L170">
            <v>23.3</v>
          </cell>
        </row>
        <row r="171">
          <cell r="A171" t="str">
            <v>Jackson</v>
          </cell>
          <cell r="B171" t="str">
            <v>City of Central Point</v>
          </cell>
          <cell r="C171" t="str">
            <v>Other</v>
          </cell>
          <cell r="D171">
            <v>145855</v>
          </cell>
          <cell r="E171">
            <v>217632</v>
          </cell>
          <cell r="F171">
            <v>0</v>
          </cell>
          <cell r="G171">
            <v>0</v>
          </cell>
          <cell r="H171">
            <v>0</v>
          </cell>
          <cell r="I171">
            <v>0</v>
          </cell>
          <cell r="J171">
            <v>145855</v>
          </cell>
          <cell r="K171">
            <v>217632</v>
          </cell>
          <cell r="L171">
            <v>49.2</v>
          </cell>
        </row>
        <row r="172">
          <cell r="A172" t="str">
            <v>Jefferson</v>
          </cell>
          <cell r="B172" t="str">
            <v>City of Culver</v>
          </cell>
          <cell r="C172" t="str">
            <v>County</v>
          </cell>
          <cell r="D172">
            <v>18931</v>
          </cell>
          <cell r="E172">
            <v>19238</v>
          </cell>
          <cell r="F172">
            <v>0</v>
          </cell>
          <cell r="G172">
            <v>0</v>
          </cell>
          <cell r="H172">
            <v>0</v>
          </cell>
          <cell r="I172">
            <v>0</v>
          </cell>
          <cell r="J172">
            <v>18931</v>
          </cell>
          <cell r="K172">
            <v>19238</v>
          </cell>
          <cell r="L172">
            <v>1.6</v>
          </cell>
        </row>
        <row r="173">
          <cell r="A173" t="str">
            <v>Jefferson</v>
          </cell>
          <cell r="B173" t="str">
            <v>City of Culver</v>
          </cell>
          <cell r="C173" t="str">
            <v>City</v>
          </cell>
          <cell r="D173">
            <v>33249</v>
          </cell>
          <cell r="E173">
            <v>33807</v>
          </cell>
          <cell r="F173">
            <v>0</v>
          </cell>
          <cell r="G173">
            <v>0</v>
          </cell>
          <cell r="H173">
            <v>0</v>
          </cell>
          <cell r="I173">
            <v>0</v>
          </cell>
          <cell r="J173">
            <v>33249</v>
          </cell>
          <cell r="K173">
            <v>33807</v>
          </cell>
          <cell r="L173">
            <v>1.7</v>
          </cell>
        </row>
        <row r="174">
          <cell r="A174" t="str">
            <v>Jefferson</v>
          </cell>
          <cell r="B174" t="str">
            <v>City of Culver</v>
          </cell>
          <cell r="C174" t="str">
            <v>Education</v>
          </cell>
          <cell r="D174">
            <v>30447</v>
          </cell>
          <cell r="E174">
            <v>30945</v>
          </cell>
          <cell r="F174">
            <v>0</v>
          </cell>
          <cell r="G174">
            <v>0</v>
          </cell>
          <cell r="H174">
            <v>0</v>
          </cell>
          <cell r="I174">
            <v>0</v>
          </cell>
          <cell r="J174">
            <v>30447</v>
          </cell>
          <cell r="K174">
            <v>30945</v>
          </cell>
          <cell r="L174">
            <v>1.6</v>
          </cell>
        </row>
        <row r="175">
          <cell r="A175" t="str">
            <v>Jefferson</v>
          </cell>
          <cell r="B175" t="str">
            <v>City of Culver</v>
          </cell>
          <cell r="C175" t="str">
            <v>Other</v>
          </cell>
          <cell r="D175">
            <v>2306</v>
          </cell>
          <cell r="E175">
            <v>2343</v>
          </cell>
          <cell r="F175">
            <v>0</v>
          </cell>
          <cell r="G175">
            <v>0</v>
          </cell>
          <cell r="H175">
            <v>0</v>
          </cell>
          <cell r="I175">
            <v>0</v>
          </cell>
          <cell r="J175">
            <v>2306</v>
          </cell>
          <cell r="K175">
            <v>2343</v>
          </cell>
          <cell r="L175">
            <v>1.6</v>
          </cell>
        </row>
        <row r="176">
          <cell r="A176" t="str">
            <v>Jefferson</v>
          </cell>
          <cell r="B176" t="str">
            <v>City of Madras</v>
          </cell>
          <cell r="C176" t="str">
            <v>County</v>
          </cell>
          <cell r="D176">
            <v>132308</v>
          </cell>
          <cell r="E176">
            <v>186498</v>
          </cell>
          <cell r="F176">
            <v>0</v>
          </cell>
          <cell r="G176">
            <v>0</v>
          </cell>
          <cell r="H176">
            <v>0</v>
          </cell>
          <cell r="I176">
            <v>0</v>
          </cell>
          <cell r="J176">
            <v>132308</v>
          </cell>
          <cell r="K176">
            <v>186498</v>
          </cell>
          <cell r="L176">
            <v>41</v>
          </cell>
        </row>
        <row r="177">
          <cell r="A177" t="str">
            <v>Jefferson</v>
          </cell>
          <cell r="B177" t="str">
            <v>City of Madras</v>
          </cell>
          <cell r="C177" t="str">
            <v>City</v>
          </cell>
          <cell r="D177">
            <v>153066</v>
          </cell>
          <cell r="E177">
            <v>215725</v>
          </cell>
          <cell r="F177">
            <v>0</v>
          </cell>
          <cell r="G177">
            <v>0</v>
          </cell>
          <cell r="H177">
            <v>0</v>
          </cell>
          <cell r="I177">
            <v>0</v>
          </cell>
          <cell r="J177">
            <v>153066</v>
          </cell>
          <cell r="K177">
            <v>215725</v>
          </cell>
          <cell r="L177">
            <v>40.9</v>
          </cell>
        </row>
        <row r="178">
          <cell r="A178" t="str">
            <v>Jefferson</v>
          </cell>
          <cell r="B178" t="str">
            <v>City of Madras</v>
          </cell>
          <cell r="C178" t="str">
            <v>Education</v>
          </cell>
          <cell r="D178">
            <v>201999</v>
          </cell>
          <cell r="E178">
            <v>284893</v>
          </cell>
          <cell r="F178">
            <v>0</v>
          </cell>
          <cell r="G178">
            <v>0</v>
          </cell>
          <cell r="H178">
            <v>0</v>
          </cell>
          <cell r="I178">
            <v>0</v>
          </cell>
          <cell r="J178">
            <v>201999</v>
          </cell>
          <cell r="K178">
            <v>284893</v>
          </cell>
          <cell r="L178">
            <v>41</v>
          </cell>
        </row>
        <row r="179">
          <cell r="A179" t="str">
            <v>Jefferson</v>
          </cell>
          <cell r="B179" t="str">
            <v>City of Madras</v>
          </cell>
          <cell r="C179" t="str">
            <v>Other</v>
          </cell>
          <cell r="D179">
            <v>69268</v>
          </cell>
          <cell r="E179">
            <v>97666</v>
          </cell>
          <cell r="F179">
            <v>0</v>
          </cell>
          <cell r="G179">
            <v>0</v>
          </cell>
          <cell r="H179">
            <v>0</v>
          </cell>
          <cell r="I179">
            <v>0</v>
          </cell>
          <cell r="J179">
            <v>69268</v>
          </cell>
          <cell r="K179">
            <v>97666</v>
          </cell>
          <cell r="L179">
            <v>41</v>
          </cell>
        </row>
        <row r="180">
          <cell r="A180" t="str">
            <v>Josephine</v>
          </cell>
          <cell r="B180" t="str">
            <v>City of Grants Pass</v>
          </cell>
          <cell r="C180" t="str">
            <v>County</v>
          </cell>
          <cell r="D180">
            <v>62389</v>
          </cell>
          <cell r="E180">
            <v>78615</v>
          </cell>
          <cell r="F180">
            <v>0</v>
          </cell>
          <cell r="G180">
            <v>0</v>
          </cell>
          <cell r="H180">
            <v>0</v>
          </cell>
          <cell r="I180">
            <v>0</v>
          </cell>
          <cell r="J180">
            <v>62389</v>
          </cell>
          <cell r="K180">
            <v>78615</v>
          </cell>
          <cell r="L180">
            <v>26</v>
          </cell>
        </row>
        <row r="181">
          <cell r="A181" t="str">
            <v>Josephine</v>
          </cell>
          <cell r="B181" t="str">
            <v>City of Grants Pass</v>
          </cell>
          <cell r="C181" t="str">
            <v>City</v>
          </cell>
          <cell r="D181">
            <v>440580</v>
          </cell>
          <cell r="E181">
            <v>553943</v>
          </cell>
          <cell r="F181">
            <v>0</v>
          </cell>
          <cell r="G181">
            <v>0</v>
          </cell>
          <cell r="H181">
            <v>0</v>
          </cell>
          <cell r="I181">
            <v>0</v>
          </cell>
          <cell r="J181">
            <v>440580</v>
          </cell>
          <cell r="K181">
            <v>553943</v>
          </cell>
          <cell r="L181">
            <v>25.7</v>
          </cell>
        </row>
        <row r="182">
          <cell r="A182" t="str">
            <v>Josephine</v>
          </cell>
          <cell r="B182" t="str">
            <v>City of Grants Pass</v>
          </cell>
          <cell r="C182" t="str">
            <v>Education</v>
          </cell>
          <cell r="D182">
            <v>572610</v>
          </cell>
          <cell r="E182">
            <v>720452</v>
          </cell>
          <cell r="F182">
            <v>0</v>
          </cell>
          <cell r="G182">
            <v>0</v>
          </cell>
          <cell r="H182">
            <v>787</v>
          </cell>
          <cell r="I182">
            <v>0</v>
          </cell>
          <cell r="J182">
            <v>573397</v>
          </cell>
          <cell r="K182">
            <v>720452</v>
          </cell>
          <cell r="L182">
            <v>25.6</v>
          </cell>
        </row>
        <row r="183">
          <cell r="A183" t="str">
            <v>Josephine</v>
          </cell>
          <cell r="B183" t="str">
            <v>City of Grants Pass</v>
          </cell>
          <cell r="C183" t="str">
            <v>Other</v>
          </cell>
          <cell r="D183">
            <v>45916</v>
          </cell>
          <cell r="E183">
            <v>57869</v>
          </cell>
          <cell r="F183">
            <v>0</v>
          </cell>
          <cell r="G183">
            <v>0</v>
          </cell>
          <cell r="H183">
            <v>0</v>
          </cell>
          <cell r="I183">
            <v>0</v>
          </cell>
          <cell r="J183">
            <v>45916</v>
          </cell>
          <cell r="K183">
            <v>57869</v>
          </cell>
          <cell r="L183">
            <v>26</v>
          </cell>
        </row>
        <row r="184">
          <cell r="A184" t="str">
            <v>Klamath</v>
          </cell>
          <cell r="B184" t="str">
            <v>City of Klamath Falls</v>
          </cell>
          <cell r="C184" t="str">
            <v>County</v>
          </cell>
          <cell r="D184">
            <v>37561</v>
          </cell>
          <cell r="E184">
            <v>41764</v>
          </cell>
          <cell r="F184">
            <v>779</v>
          </cell>
          <cell r="G184">
            <v>0</v>
          </cell>
          <cell r="H184">
            <v>0</v>
          </cell>
          <cell r="I184">
            <v>0</v>
          </cell>
          <cell r="J184">
            <v>38340</v>
          </cell>
          <cell r="K184">
            <v>41764</v>
          </cell>
          <cell r="L184">
            <v>8.9</v>
          </cell>
        </row>
        <row r="185">
          <cell r="A185" t="str">
            <v>Klamath</v>
          </cell>
          <cell r="B185" t="str">
            <v>City of Klamath Falls</v>
          </cell>
          <cell r="C185" t="str">
            <v>City</v>
          </cell>
          <cell r="D185">
            <v>118605</v>
          </cell>
          <cell r="E185">
            <v>131643</v>
          </cell>
          <cell r="F185">
            <v>0</v>
          </cell>
          <cell r="G185">
            <v>0</v>
          </cell>
          <cell r="H185">
            <v>2649</v>
          </cell>
          <cell r="I185">
            <v>0</v>
          </cell>
          <cell r="J185">
            <v>121254</v>
          </cell>
          <cell r="K185">
            <v>131643</v>
          </cell>
          <cell r="L185">
            <v>8.6</v>
          </cell>
        </row>
        <row r="186">
          <cell r="A186" t="str">
            <v>Klamath</v>
          </cell>
          <cell r="B186" t="str">
            <v>City of Klamath Falls</v>
          </cell>
          <cell r="C186" t="str">
            <v>Education</v>
          </cell>
          <cell r="D186">
            <v>84139</v>
          </cell>
          <cell r="E186">
            <v>93276</v>
          </cell>
          <cell r="F186">
            <v>0</v>
          </cell>
          <cell r="G186">
            <v>0</v>
          </cell>
          <cell r="H186">
            <v>29475</v>
          </cell>
          <cell r="I186">
            <v>0</v>
          </cell>
          <cell r="J186">
            <v>113615</v>
          </cell>
          <cell r="K186">
            <v>93276</v>
          </cell>
          <cell r="L186">
            <v>-17.899999999999999</v>
          </cell>
        </row>
        <row r="187">
          <cell r="A187" t="str">
            <v>Klamath</v>
          </cell>
          <cell r="B187" t="str">
            <v>City of Klamath Falls</v>
          </cell>
          <cell r="C187" t="str">
            <v>Other</v>
          </cell>
          <cell r="D187">
            <v>93493</v>
          </cell>
          <cell r="E187">
            <v>103634</v>
          </cell>
          <cell r="F187">
            <v>1402</v>
          </cell>
          <cell r="G187">
            <v>0</v>
          </cell>
          <cell r="H187">
            <v>0</v>
          </cell>
          <cell r="I187">
            <v>0</v>
          </cell>
          <cell r="J187">
            <v>94896</v>
          </cell>
          <cell r="K187">
            <v>103634</v>
          </cell>
          <cell r="L187">
            <v>9.1999999999999993</v>
          </cell>
        </row>
        <row r="188">
          <cell r="A188" t="str">
            <v>Lane</v>
          </cell>
          <cell r="B188" t="str">
            <v>City of Eugene</v>
          </cell>
          <cell r="C188" t="str">
            <v>County</v>
          </cell>
        </row>
        <row r="189">
          <cell r="A189" t="str">
            <v>Lane</v>
          </cell>
          <cell r="B189" t="str">
            <v>City of Eugene</v>
          </cell>
          <cell r="C189" t="str">
            <v>City</v>
          </cell>
        </row>
        <row r="190">
          <cell r="A190" t="str">
            <v>Lane</v>
          </cell>
          <cell r="B190" t="str">
            <v>City of Eugene</v>
          </cell>
          <cell r="C190" t="str">
            <v>Education</v>
          </cell>
        </row>
        <row r="191">
          <cell r="A191" t="str">
            <v>Lane</v>
          </cell>
          <cell r="B191" t="str">
            <v>City of Eugene</v>
          </cell>
          <cell r="C191" t="str">
            <v>Other</v>
          </cell>
        </row>
        <row r="192">
          <cell r="A192" t="str">
            <v>Lane</v>
          </cell>
          <cell r="B192" t="str">
            <v>City of Veneta</v>
          </cell>
          <cell r="C192" t="str">
            <v>County</v>
          </cell>
          <cell r="D192">
            <v>70643</v>
          </cell>
          <cell r="E192">
            <v>78778</v>
          </cell>
          <cell r="F192">
            <v>0</v>
          </cell>
          <cell r="G192">
            <v>0</v>
          </cell>
          <cell r="H192">
            <v>0</v>
          </cell>
          <cell r="I192">
            <v>0</v>
          </cell>
          <cell r="J192">
            <v>70643</v>
          </cell>
          <cell r="K192">
            <v>78778</v>
          </cell>
          <cell r="L192">
            <v>11.5</v>
          </cell>
        </row>
        <row r="193">
          <cell r="A193" t="str">
            <v>Lane</v>
          </cell>
          <cell r="B193" t="str">
            <v>City of Veneta</v>
          </cell>
          <cell r="C193" t="str">
            <v>City</v>
          </cell>
          <cell r="D193">
            <v>311310</v>
          </cell>
          <cell r="E193">
            <v>347115</v>
          </cell>
          <cell r="F193">
            <v>0</v>
          </cell>
          <cell r="G193">
            <v>0</v>
          </cell>
          <cell r="H193">
            <v>0</v>
          </cell>
          <cell r="I193">
            <v>0</v>
          </cell>
          <cell r="J193">
            <v>311310</v>
          </cell>
          <cell r="K193">
            <v>347115</v>
          </cell>
          <cell r="L193">
            <v>11.5</v>
          </cell>
        </row>
        <row r="194">
          <cell r="A194" t="str">
            <v>Lane</v>
          </cell>
          <cell r="B194" t="str">
            <v>City of Veneta</v>
          </cell>
          <cell r="C194" t="str">
            <v>Education</v>
          </cell>
          <cell r="D194">
            <v>312926</v>
          </cell>
          <cell r="E194">
            <v>348943</v>
          </cell>
          <cell r="F194">
            <v>0</v>
          </cell>
          <cell r="G194">
            <v>0</v>
          </cell>
          <cell r="H194">
            <v>0</v>
          </cell>
          <cell r="I194">
            <v>0</v>
          </cell>
          <cell r="J194">
            <v>312926</v>
          </cell>
          <cell r="K194">
            <v>348943</v>
          </cell>
          <cell r="L194">
            <v>11.5</v>
          </cell>
        </row>
        <row r="195">
          <cell r="A195" t="str">
            <v>Lane</v>
          </cell>
          <cell r="B195" t="str">
            <v>City of Veneta</v>
          </cell>
          <cell r="C195" t="str">
            <v>Other</v>
          </cell>
          <cell r="D195">
            <v>130177</v>
          </cell>
          <cell r="E195">
            <v>149281</v>
          </cell>
          <cell r="F195">
            <v>0</v>
          </cell>
          <cell r="G195">
            <v>0</v>
          </cell>
          <cell r="H195">
            <v>0</v>
          </cell>
          <cell r="I195">
            <v>0</v>
          </cell>
          <cell r="J195">
            <v>130177</v>
          </cell>
          <cell r="K195">
            <v>149281</v>
          </cell>
          <cell r="L195">
            <v>14.7</v>
          </cell>
        </row>
        <row r="196">
          <cell r="A196" t="str">
            <v>Lane</v>
          </cell>
          <cell r="B196" t="str">
            <v>City of Coburg</v>
          </cell>
          <cell r="C196" t="str">
            <v>County</v>
          </cell>
          <cell r="D196">
            <v>36813</v>
          </cell>
          <cell r="E196">
            <v>36516</v>
          </cell>
          <cell r="F196">
            <v>0</v>
          </cell>
          <cell r="G196">
            <v>0</v>
          </cell>
          <cell r="H196">
            <v>0</v>
          </cell>
          <cell r="I196">
            <v>0</v>
          </cell>
          <cell r="J196">
            <v>36813</v>
          </cell>
          <cell r="K196">
            <v>36516</v>
          </cell>
          <cell r="L196">
            <v>-0.8</v>
          </cell>
        </row>
        <row r="197">
          <cell r="A197" t="str">
            <v>Lane</v>
          </cell>
          <cell r="B197" t="str">
            <v>City of Coburg</v>
          </cell>
          <cell r="C197" t="str">
            <v>City</v>
          </cell>
          <cell r="D197">
            <v>107966</v>
          </cell>
          <cell r="E197">
            <v>107062</v>
          </cell>
          <cell r="F197">
            <v>0</v>
          </cell>
          <cell r="G197">
            <v>0</v>
          </cell>
          <cell r="H197">
            <v>0</v>
          </cell>
          <cell r="I197">
            <v>0</v>
          </cell>
          <cell r="J197">
            <v>107966</v>
          </cell>
          <cell r="K197">
            <v>107062</v>
          </cell>
          <cell r="L197">
            <v>-0.8</v>
          </cell>
        </row>
        <row r="198">
          <cell r="A198" t="str">
            <v>Lane</v>
          </cell>
          <cell r="B198" t="str">
            <v>City of Coburg</v>
          </cell>
          <cell r="C198" t="str">
            <v>Education</v>
          </cell>
          <cell r="D198">
            <v>160961</v>
          </cell>
          <cell r="E198">
            <v>159590</v>
          </cell>
          <cell r="F198">
            <v>0</v>
          </cell>
          <cell r="G198">
            <v>0</v>
          </cell>
          <cell r="H198">
            <v>73079</v>
          </cell>
          <cell r="I198">
            <v>52662</v>
          </cell>
          <cell r="J198">
            <v>234040</v>
          </cell>
          <cell r="K198">
            <v>212253</v>
          </cell>
          <cell r="L198">
            <v>-9.3000000000000007</v>
          </cell>
        </row>
        <row r="199">
          <cell r="A199" t="str">
            <v>Lane</v>
          </cell>
          <cell r="B199" t="str">
            <v>City of Coburg</v>
          </cell>
          <cell r="C199" t="str">
            <v>Other</v>
          </cell>
          <cell r="D199">
            <v>38218</v>
          </cell>
          <cell r="E199">
            <v>37879</v>
          </cell>
          <cell r="F199">
            <v>0</v>
          </cell>
          <cell r="G199">
            <v>0</v>
          </cell>
          <cell r="H199">
            <v>0</v>
          </cell>
          <cell r="I199">
            <v>0</v>
          </cell>
          <cell r="J199">
            <v>38218</v>
          </cell>
          <cell r="K199">
            <v>37879</v>
          </cell>
          <cell r="L199">
            <v>-0.9</v>
          </cell>
        </row>
        <row r="200">
          <cell r="A200" t="str">
            <v>Lane</v>
          </cell>
          <cell r="B200" t="str">
            <v>City of Springfield (SED)</v>
          </cell>
          <cell r="C200" t="str">
            <v>County</v>
          </cell>
          <cell r="D200">
            <v>186612</v>
          </cell>
          <cell r="E200">
            <v>201777</v>
          </cell>
          <cell r="F200">
            <v>0</v>
          </cell>
          <cell r="G200">
            <v>0</v>
          </cell>
          <cell r="H200">
            <v>0</v>
          </cell>
          <cell r="I200">
            <v>0</v>
          </cell>
          <cell r="J200">
            <v>186612</v>
          </cell>
          <cell r="K200">
            <v>201777</v>
          </cell>
          <cell r="L200">
            <v>8.1</v>
          </cell>
        </row>
        <row r="201">
          <cell r="A201" t="str">
            <v>Lane</v>
          </cell>
          <cell r="B201" t="str">
            <v>City of Springfield (SED)</v>
          </cell>
          <cell r="C201" t="str">
            <v>City</v>
          </cell>
          <cell r="D201">
            <v>628492</v>
          </cell>
          <cell r="E201">
            <v>678809</v>
          </cell>
          <cell r="F201">
            <v>0</v>
          </cell>
          <cell r="G201">
            <v>0</v>
          </cell>
          <cell r="H201">
            <v>0</v>
          </cell>
          <cell r="I201">
            <v>0</v>
          </cell>
          <cell r="J201">
            <v>628492</v>
          </cell>
          <cell r="K201">
            <v>678809</v>
          </cell>
          <cell r="L201">
            <v>8</v>
          </cell>
        </row>
        <row r="202">
          <cell r="A202" t="str">
            <v>Lane</v>
          </cell>
          <cell r="B202" t="str">
            <v>City of Springfield (SED)</v>
          </cell>
          <cell r="C202" t="str">
            <v>Education</v>
          </cell>
          <cell r="D202">
            <v>810557</v>
          </cell>
          <cell r="E202">
            <v>876101</v>
          </cell>
          <cell r="F202">
            <v>0</v>
          </cell>
          <cell r="G202">
            <v>0</v>
          </cell>
          <cell r="H202">
            <v>0</v>
          </cell>
          <cell r="I202">
            <v>0</v>
          </cell>
          <cell r="J202">
            <v>810557</v>
          </cell>
          <cell r="K202">
            <v>876101</v>
          </cell>
          <cell r="L202">
            <v>8.1</v>
          </cell>
        </row>
        <row r="203">
          <cell r="A203" t="str">
            <v>Lane</v>
          </cell>
          <cell r="B203" t="str">
            <v>City of Springfield (SED)</v>
          </cell>
          <cell r="C203" t="str">
            <v>Other</v>
          </cell>
          <cell r="D203">
            <v>349889</v>
          </cell>
          <cell r="E203">
            <v>388906</v>
          </cell>
          <cell r="F203">
            <v>0</v>
          </cell>
          <cell r="G203">
            <v>0</v>
          </cell>
          <cell r="H203">
            <v>0</v>
          </cell>
          <cell r="I203">
            <v>0</v>
          </cell>
          <cell r="J203">
            <v>349889</v>
          </cell>
          <cell r="K203">
            <v>388906</v>
          </cell>
          <cell r="L203">
            <v>11.2</v>
          </cell>
        </row>
        <row r="204">
          <cell r="A204" t="str">
            <v>Lane</v>
          </cell>
          <cell r="B204" t="str">
            <v>City of Florence</v>
          </cell>
          <cell r="C204" t="str">
            <v>County</v>
          </cell>
          <cell r="D204">
            <v>64705</v>
          </cell>
          <cell r="E204">
            <v>70813</v>
          </cell>
          <cell r="F204">
            <v>0</v>
          </cell>
          <cell r="G204">
            <v>0</v>
          </cell>
          <cell r="H204">
            <v>0</v>
          </cell>
          <cell r="I204">
            <v>0</v>
          </cell>
          <cell r="J204">
            <v>64705</v>
          </cell>
          <cell r="K204">
            <v>70813</v>
          </cell>
          <cell r="L204">
            <v>9.4</v>
          </cell>
        </row>
        <row r="205">
          <cell r="A205" t="str">
            <v>Lane</v>
          </cell>
          <cell r="B205" t="str">
            <v>City of Florence</v>
          </cell>
          <cell r="C205" t="str">
            <v>City</v>
          </cell>
          <cell r="D205">
            <v>144739</v>
          </cell>
          <cell r="E205">
            <v>158359</v>
          </cell>
          <cell r="F205">
            <v>0</v>
          </cell>
          <cell r="G205">
            <v>0</v>
          </cell>
          <cell r="H205">
            <v>7929</v>
          </cell>
          <cell r="I205">
            <v>6095</v>
          </cell>
          <cell r="J205">
            <v>152669</v>
          </cell>
          <cell r="K205">
            <v>164454</v>
          </cell>
          <cell r="L205">
            <v>7.7</v>
          </cell>
        </row>
        <row r="206">
          <cell r="A206" t="str">
            <v>Lane</v>
          </cell>
          <cell r="B206" t="str">
            <v>City of Florence</v>
          </cell>
          <cell r="C206" t="str">
            <v>Education</v>
          </cell>
          <cell r="D206">
            <v>239470</v>
          </cell>
          <cell r="E206">
            <v>261974</v>
          </cell>
          <cell r="F206">
            <v>0</v>
          </cell>
          <cell r="G206">
            <v>0</v>
          </cell>
          <cell r="H206">
            <v>0</v>
          </cell>
          <cell r="I206">
            <v>0</v>
          </cell>
          <cell r="J206">
            <v>239470</v>
          </cell>
          <cell r="K206">
            <v>261974</v>
          </cell>
          <cell r="L206">
            <v>9.4</v>
          </cell>
        </row>
        <row r="207">
          <cell r="A207" t="str">
            <v>Lane</v>
          </cell>
          <cell r="B207" t="str">
            <v>City of Florence</v>
          </cell>
          <cell r="C207" t="str">
            <v>Other</v>
          </cell>
          <cell r="D207">
            <v>127719</v>
          </cell>
          <cell r="E207">
            <v>139438</v>
          </cell>
          <cell r="F207">
            <v>0</v>
          </cell>
          <cell r="G207">
            <v>0</v>
          </cell>
          <cell r="H207">
            <v>0</v>
          </cell>
          <cell r="I207">
            <v>0</v>
          </cell>
          <cell r="J207">
            <v>127719</v>
          </cell>
          <cell r="K207">
            <v>139438</v>
          </cell>
          <cell r="L207">
            <v>9.1999999999999993</v>
          </cell>
        </row>
        <row r="208">
          <cell r="A208" t="str">
            <v>Lane</v>
          </cell>
          <cell r="B208" t="str">
            <v>City of Creswell</v>
          </cell>
          <cell r="C208" t="str">
            <v>County</v>
          </cell>
          <cell r="D208">
            <v>2209</v>
          </cell>
          <cell r="E208">
            <v>3854</v>
          </cell>
          <cell r="F208">
            <v>0</v>
          </cell>
          <cell r="G208">
            <v>0</v>
          </cell>
          <cell r="H208">
            <v>0</v>
          </cell>
          <cell r="I208">
            <v>0</v>
          </cell>
          <cell r="J208">
            <v>2209</v>
          </cell>
          <cell r="K208">
            <v>3854</v>
          </cell>
          <cell r="L208">
            <v>74.5</v>
          </cell>
        </row>
        <row r="209">
          <cell r="A209" t="str">
            <v>Lane</v>
          </cell>
          <cell r="B209" t="str">
            <v>City of Creswell</v>
          </cell>
          <cell r="C209" t="str">
            <v>City</v>
          </cell>
          <cell r="D209">
            <v>4668</v>
          </cell>
          <cell r="E209">
            <v>8056</v>
          </cell>
          <cell r="F209">
            <v>0</v>
          </cell>
          <cell r="G209">
            <v>0</v>
          </cell>
          <cell r="H209">
            <v>0</v>
          </cell>
          <cell r="I209">
            <v>0</v>
          </cell>
          <cell r="J209">
            <v>4668</v>
          </cell>
          <cell r="K209">
            <v>8056</v>
          </cell>
          <cell r="L209">
            <v>72.599999999999994</v>
          </cell>
        </row>
        <row r="210">
          <cell r="A210" t="str">
            <v>Lane</v>
          </cell>
          <cell r="B210" t="str">
            <v>City of Creswell</v>
          </cell>
          <cell r="C210" t="str">
            <v>Education</v>
          </cell>
          <cell r="D210">
            <v>9553</v>
          </cell>
          <cell r="E210">
            <v>16599</v>
          </cell>
          <cell r="F210">
            <v>0</v>
          </cell>
          <cell r="G210">
            <v>0</v>
          </cell>
          <cell r="H210">
            <v>0</v>
          </cell>
          <cell r="I210">
            <v>0</v>
          </cell>
          <cell r="J210">
            <v>9553</v>
          </cell>
          <cell r="K210">
            <v>16599</v>
          </cell>
          <cell r="L210">
            <v>73.8</v>
          </cell>
        </row>
        <row r="211">
          <cell r="A211" t="str">
            <v>Lane</v>
          </cell>
          <cell r="B211" t="str">
            <v>City of Creswell</v>
          </cell>
          <cell r="C211" t="str">
            <v>Other</v>
          </cell>
          <cell r="D211">
            <v>2805</v>
          </cell>
          <cell r="E211">
            <v>5034</v>
          </cell>
          <cell r="F211">
            <v>0</v>
          </cell>
          <cell r="G211">
            <v>0</v>
          </cell>
          <cell r="H211">
            <v>0</v>
          </cell>
          <cell r="I211">
            <v>0</v>
          </cell>
          <cell r="J211">
            <v>2805</v>
          </cell>
          <cell r="K211">
            <v>5034</v>
          </cell>
          <cell r="L211">
            <v>79.5</v>
          </cell>
        </row>
        <row r="212">
          <cell r="A212" t="str">
            <v>Lincoln</v>
          </cell>
          <cell r="B212" t="str">
            <v>City of Waldport</v>
          </cell>
          <cell r="C212" t="str">
            <v>County</v>
          </cell>
          <cell r="D212">
            <v>17246</v>
          </cell>
          <cell r="E212">
            <v>17995</v>
          </cell>
          <cell r="F212">
            <v>0</v>
          </cell>
          <cell r="G212">
            <v>0</v>
          </cell>
          <cell r="H212">
            <v>0</v>
          </cell>
          <cell r="I212">
            <v>0</v>
          </cell>
          <cell r="J212">
            <v>17246</v>
          </cell>
          <cell r="K212">
            <v>17995</v>
          </cell>
          <cell r="L212">
            <v>4.3</v>
          </cell>
        </row>
        <row r="213">
          <cell r="A213" t="str">
            <v>Lincoln</v>
          </cell>
          <cell r="B213" t="str">
            <v>City of Waldport</v>
          </cell>
          <cell r="C213" t="str">
            <v>City</v>
          </cell>
          <cell r="D213">
            <v>13811</v>
          </cell>
          <cell r="E213">
            <v>14454</v>
          </cell>
          <cell r="F213">
            <v>0</v>
          </cell>
          <cell r="G213">
            <v>0</v>
          </cell>
          <cell r="H213">
            <v>2063</v>
          </cell>
          <cell r="I213">
            <v>2054</v>
          </cell>
          <cell r="J213">
            <v>15874</v>
          </cell>
          <cell r="K213">
            <v>16507</v>
          </cell>
          <cell r="L213">
            <v>4</v>
          </cell>
        </row>
        <row r="214">
          <cell r="A214" t="str">
            <v>Lincoln</v>
          </cell>
          <cell r="B214" t="str">
            <v>City of Waldport</v>
          </cell>
          <cell r="C214" t="str">
            <v>Education</v>
          </cell>
          <cell r="D214">
            <v>32930</v>
          </cell>
          <cell r="E214">
            <v>34356</v>
          </cell>
          <cell r="F214">
            <v>0</v>
          </cell>
          <cell r="G214">
            <v>0</v>
          </cell>
          <cell r="H214">
            <v>0</v>
          </cell>
          <cell r="I214">
            <v>0</v>
          </cell>
          <cell r="J214">
            <v>32930</v>
          </cell>
          <cell r="K214">
            <v>34356</v>
          </cell>
          <cell r="L214">
            <v>4.3</v>
          </cell>
        </row>
        <row r="215">
          <cell r="A215" t="str">
            <v>Lincoln</v>
          </cell>
          <cell r="B215" t="str">
            <v>City of Waldport</v>
          </cell>
          <cell r="C215" t="str">
            <v>Other</v>
          </cell>
          <cell r="D215">
            <v>14429</v>
          </cell>
          <cell r="E215">
            <v>15066</v>
          </cell>
          <cell r="F215">
            <v>0</v>
          </cell>
          <cell r="G215">
            <v>0</v>
          </cell>
          <cell r="H215">
            <v>0</v>
          </cell>
          <cell r="I215">
            <v>0</v>
          </cell>
          <cell r="J215">
            <v>14429</v>
          </cell>
          <cell r="K215">
            <v>15066</v>
          </cell>
          <cell r="L215">
            <v>4.4000000000000004</v>
          </cell>
        </row>
        <row r="216">
          <cell r="A216" t="str">
            <v>Lincoln</v>
          </cell>
          <cell r="B216" t="str">
            <v>City of Lincoln City</v>
          </cell>
          <cell r="C216" t="str">
            <v>County</v>
          </cell>
          <cell r="D216">
            <v>163359</v>
          </cell>
          <cell r="E216">
            <v>35796</v>
          </cell>
          <cell r="F216">
            <v>0</v>
          </cell>
          <cell r="G216">
            <v>0</v>
          </cell>
          <cell r="H216">
            <v>0</v>
          </cell>
          <cell r="I216">
            <v>0</v>
          </cell>
          <cell r="J216">
            <v>163359</v>
          </cell>
          <cell r="K216">
            <v>35796</v>
          </cell>
          <cell r="L216">
            <v>-78.099999999999994</v>
          </cell>
        </row>
        <row r="217">
          <cell r="A217" t="str">
            <v>Lincoln</v>
          </cell>
          <cell r="B217" t="str">
            <v>City of Lincoln City</v>
          </cell>
          <cell r="C217" t="str">
            <v>City</v>
          </cell>
          <cell r="D217">
            <v>237490</v>
          </cell>
          <cell r="E217">
            <v>52085</v>
          </cell>
          <cell r="F217">
            <v>0</v>
          </cell>
          <cell r="G217">
            <v>0</v>
          </cell>
          <cell r="H217">
            <v>0</v>
          </cell>
          <cell r="I217">
            <v>0</v>
          </cell>
          <cell r="J217">
            <v>237490</v>
          </cell>
          <cell r="K217">
            <v>52085</v>
          </cell>
          <cell r="L217">
            <v>-78.099999999999994</v>
          </cell>
        </row>
        <row r="218">
          <cell r="A218" t="str">
            <v>Lincoln</v>
          </cell>
          <cell r="B218" t="str">
            <v>City of Lincoln City</v>
          </cell>
          <cell r="C218" t="str">
            <v>Education</v>
          </cell>
          <cell r="D218">
            <v>312201</v>
          </cell>
          <cell r="E218">
            <v>68575</v>
          </cell>
          <cell r="F218">
            <v>0</v>
          </cell>
          <cell r="G218">
            <v>0</v>
          </cell>
          <cell r="H218">
            <v>0</v>
          </cell>
          <cell r="I218">
            <v>0</v>
          </cell>
          <cell r="J218">
            <v>312201</v>
          </cell>
          <cell r="K218">
            <v>68575</v>
          </cell>
          <cell r="L218">
            <v>-78</v>
          </cell>
        </row>
        <row r="219">
          <cell r="A219" t="str">
            <v>Lincoln</v>
          </cell>
          <cell r="B219" t="str">
            <v>City of Lincoln City</v>
          </cell>
          <cell r="C219" t="str">
            <v>Other</v>
          </cell>
          <cell r="D219">
            <v>90837</v>
          </cell>
          <cell r="E219">
            <v>17845</v>
          </cell>
          <cell r="F219">
            <v>0</v>
          </cell>
          <cell r="G219">
            <v>0</v>
          </cell>
          <cell r="H219">
            <v>0</v>
          </cell>
          <cell r="I219">
            <v>0</v>
          </cell>
          <cell r="J219">
            <v>90837</v>
          </cell>
          <cell r="K219">
            <v>17845</v>
          </cell>
          <cell r="L219">
            <v>-80.400000000000006</v>
          </cell>
        </row>
        <row r="220">
          <cell r="A220" t="str">
            <v>Lincoln</v>
          </cell>
          <cell r="B220" t="str">
            <v>City of Newport</v>
          </cell>
          <cell r="C220" t="str">
            <v>County</v>
          </cell>
          <cell r="D220">
            <v>683209</v>
          </cell>
          <cell r="E220">
            <v>726407</v>
          </cell>
          <cell r="F220">
            <v>0</v>
          </cell>
          <cell r="G220">
            <v>0</v>
          </cell>
          <cell r="H220">
            <v>0</v>
          </cell>
          <cell r="I220">
            <v>0</v>
          </cell>
          <cell r="J220">
            <v>683209</v>
          </cell>
          <cell r="K220">
            <v>726407</v>
          </cell>
          <cell r="L220">
            <v>6.3</v>
          </cell>
        </row>
        <row r="221">
          <cell r="A221" t="str">
            <v>Lincoln</v>
          </cell>
          <cell r="B221" t="str">
            <v>City of Newport</v>
          </cell>
          <cell r="C221" t="str">
            <v>City</v>
          </cell>
          <cell r="D221">
            <v>1258780</v>
          </cell>
          <cell r="E221">
            <v>1336037</v>
          </cell>
          <cell r="F221">
            <v>0</v>
          </cell>
          <cell r="G221">
            <v>0</v>
          </cell>
          <cell r="H221">
            <v>0</v>
          </cell>
          <cell r="I221">
            <v>0</v>
          </cell>
          <cell r="J221">
            <v>1258780</v>
          </cell>
          <cell r="K221">
            <v>1336037</v>
          </cell>
          <cell r="L221">
            <v>6.1</v>
          </cell>
        </row>
        <row r="222">
          <cell r="A222" t="str">
            <v>Lincoln</v>
          </cell>
          <cell r="B222" t="str">
            <v>City of Newport</v>
          </cell>
          <cell r="C222" t="str">
            <v>Education</v>
          </cell>
          <cell r="D222">
            <v>1305513</v>
          </cell>
          <cell r="E222">
            <v>1387853</v>
          </cell>
          <cell r="F222">
            <v>0</v>
          </cell>
          <cell r="G222">
            <v>0</v>
          </cell>
          <cell r="H222">
            <v>0</v>
          </cell>
          <cell r="I222">
            <v>0</v>
          </cell>
          <cell r="J222">
            <v>1305513</v>
          </cell>
          <cell r="K222">
            <v>1387853</v>
          </cell>
          <cell r="L222">
            <v>6.3</v>
          </cell>
        </row>
        <row r="223">
          <cell r="A223" t="str">
            <v>Lincoln</v>
          </cell>
          <cell r="B223" t="str">
            <v>City of Newport</v>
          </cell>
          <cell r="C223" t="str">
            <v>Other</v>
          </cell>
          <cell r="D223">
            <v>183359</v>
          </cell>
          <cell r="E223">
            <v>196290</v>
          </cell>
          <cell r="F223">
            <v>0</v>
          </cell>
          <cell r="G223">
            <v>0</v>
          </cell>
          <cell r="H223">
            <v>0</v>
          </cell>
          <cell r="I223">
            <v>0</v>
          </cell>
          <cell r="J223">
            <v>183359</v>
          </cell>
          <cell r="K223">
            <v>196290</v>
          </cell>
          <cell r="L223">
            <v>7.1</v>
          </cell>
        </row>
        <row r="224">
          <cell r="A224" t="str">
            <v>Lincoln</v>
          </cell>
          <cell r="B224" t="str">
            <v>City of Yachats</v>
          </cell>
          <cell r="C224" t="str">
            <v>County</v>
          </cell>
          <cell r="D224">
            <v>126855</v>
          </cell>
          <cell r="E224">
            <v>140401</v>
          </cell>
          <cell r="F224">
            <v>0</v>
          </cell>
          <cell r="G224">
            <v>0</v>
          </cell>
          <cell r="H224">
            <v>0</v>
          </cell>
          <cell r="I224">
            <v>0</v>
          </cell>
          <cell r="J224">
            <v>126855</v>
          </cell>
          <cell r="K224">
            <v>140401</v>
          </cell>
          <cell r="L224">
            <v>10.7</v>
          </cell>
        </row>
        <row r="225">
          <cell r="A225" t="str">
            <v>Lincoln</v>
          </cell>
          <cell r="B225" t="str">
            <v>City of Yachats</v>
          </cell>
          <cell r="C225" t="str">
            <v>City</v>
          </cell>
          <cell r="D225">
            <v>7702</v>
          </cell>
          <cell r="E225">
            <v>8519</v>
          </cell>
          <cell r="F225">
            <v>0</v>
          </cell>
          <cell r="G225">
            <v>0</v>
          </cell>
          <cell r="H225">
            <v>7352</v>
          </cell>
          <cell r="I225">
            <v>7687</v>
          </cell>
          <cell r="J225">
            <v>15053</v>
          </cell>
          <cell r="K225">
            <v>16207</v>
          </cell>
          <cell r="L225">
            <v>7.7</v>
          </cell>
        </row>
        <row r="226">
          <cell r="A226" t="str">
            <v>Lincoln</v>
          </cell>
          <cell r="B226" t="str">
            <v>City of Yachats</v>
          </cell>
          <cell r="C226" t="str">
            <v>Education</v>
          </cell>
          <cell r="D226">
            <v>242411</v>
          </cell>
          <cell r="E226">
            <v>268289</v>
          </cell>
          <cell r="F226">
            <v>0</v>
          </cell>
          <cell r="G226">
            <v>0</v>
          </cell>
          <cell r="H226">
            <v>0</v>
          </cell>
          <cell r="I226">
            <v>0</v>
          </cell>
          <cell r="J226">
            <v>242411</v>
          </cell>
          <cell r="K226">
            <v>268289</v>
          </cell>
          <cell r="L226">
            <v>10.7</v>
          </cell>
        </row>
        <row r="227">
          <cell r="A227" t="str">
            <v>Lincoln</v>
          </cell>
          <cell r="B227" t="str">
            <v>City of Yachats</v>
          </cell>
          <cell r="C227" t="str">
            <v>Other</v>
          </cell>
          <cell r="D227">
            <v>41823</v>
          </cell>
          <cell r="E227">
            <v>46281</v>
          </cell>
          <cell r="F227">
            <v>0</v>
          </cell>
          <cell r="G227">
            <v>0</v>
          </cell>
          <cell r="H227">
            <v>0</v>
          </cell>
          <cell r="I227">
            <v>0</v>
          </cell>
          <cell r="J227">
            <v>41823</v>
          </cell>
          <cell r="K227">
            <v>46281</v>
          </cell>
          <cell r="L227">
            <v>10.7</v>
          </cell>
        </row>
        <row r="228">
          <cell r="A228" t="str">
            <v>Lincoln</v>
          </cell>
          <cell r="B228" t="str">
            <v>City of Depoe Bay</v>
          </cell>
          <cell r="C228" t="str">
            <v>County</v>
          </cell>
          <cell r="D228">
            <v>80548</v>
          </cell>
          <cell r="E228">
            <v>86352</v>
          </cell>
          <cell r="F228">
            <v>0</v>
          </cell>
          <cell r="G228">
            <v>0</v>
          </cell>
          <cell r="H228">
            <v>0</v>
          </cell>
          <cell r="I228">
            <v>0</v>
          </cell>
          <cell r="J228">
            <v>80548</v>
          </cell>
          <cell r="K228">
            <v>86352</v>
          </cell>
          <cell r="L228">
            <v>7.2</v>
          </cell>
        </row>
        <row r="229">
          <cell r="A229" t="str">
            <v>Lincoln</v>
          </cell>
          <cell r="B229" t="str">
            <v>City of Depoe Bay</v>
          </cell>
          <cell r="C229" t="str">
            <v>City</v>
          </cell>
          <cell r="D229">
            <v>0</v>
          </cell>
          <cell r="E229">
            <v>0</v>
          </cell>
          <cell r="F229">
            <v>0</v>
          </cell>
          <cell r="G229">
            <v>0</v>
          </cell>
          <cell r="H229">
            <v>10508</v>
          </cell>
          <cell r="I229">
            <v>12858</v>
          </cell>
          <cell r="J229">
            <v>10508</v>
          </cell>
          <cell r="K229">
            <v>12858</v>
          </cell>
          <cell r="L229">
            <v>22.4</v>
          </cell>
        </row>
        <row r="230">
          <cell r="A230" t="str">
            <v>Lincoln</v>
          </cell>
          <cell r="B230" t="str">
            <v>City of Depoe Bay</v>
          </cell>
          <cell r="C230" t="str">
            <v>Education</v>
          </cell>
          <cell r="D230">
            <v>153893</v>
          </cell>
          <cell r="E230">
            <v>165025</v>
          </cell>
          <cell r="F230">
            <v>0</v>
          </cell>
          <cell r="G230">
            <v>0</v>
          </cell>
          <cell r="H230">
            <v>0</v>
          </cell>
          <cell r="I230">
            <v>0</v>
          </cell>
          <cell r="J230">
            <v>153893</v>
          </cell>
          <cell r="K230">
            <v>165025</v>
          </cell>
          <cell r="L230">
            <v>7.2</v>
          </cell>
        </row>
        <row r="231">
          <cell r="A231" t="str">
            <v>Lincoln</v>
          </cell>
          <cell r="B231" t="str">
            <v>City of Depoe Bay</v>
          </cell>
          <cell r="C231" t="str">
            <v>Other</v>
          </cell>
          <cell r="D231">
            <v>40754</v>
          </cell>
          <cell r="E231">
            <v>43911</v>
          </cell>
          <cell r="F231">
            <v>0</v>
          </cell>
          <cell r="G231">
            <v>0</v>
          </cell>
          <cell r="H231">
            <v>0</v>
          </cell>
          <cell r="I231">
            <v>0</v>
          </cell>
          <cell r="J231">
            <v>40754</v>
          </cell>
          <cell r="K231">
            <v>43911</v>
          </cell>
          <cell r="L231">
            <v>7.7</v>
          </cell>
        </row>
        <row r="232">
          <cell r="A232" t="str">
            <v>Linn</v>
          </cell>
          <cell r="B232" t="str">
            <v>City of Lebanon</v>
          </cell>
          <cell r="C232" t="str">
            <v>County</v>
          </cell>
          <cell r="D232">
            <v>188383</v>
          </cell>
          <cell r="E232">
            <v>193772</v>
          </cell>
          <cell r="F232">
            <v>2964</v>
          </cell>
          <cell r="G232">
            <v>0</v>
          </cell>
          <cell r="H232">
            <v>0</v>
          </cell>
          <cell r="I232">
            <v>0</v>
          </cell>
          <cell r="J232">
            <v>191347</v>
          </cell>
          <cell r="K232">
            <v>193772</v>
          </cell>
          <cell r="L232">
            <v>1.3</v>
          </cell>
        </row>
        <row r="233">
          <cell r="A233" t="str">
            <v>Linn</v>
          </cell>
          <cell r="B233" t="str">
            <v>City of Lebanon</v>
          </cell>
          <cell r="C233" t="str">
            <v>City</v>
          </cell>
          <cell r="D233">
            <v>727349</v>
          </cell>
          <cell r="E233">
            <v>746948</v>
          </cell>
          <cell r="F233">
            <v>0</v>
          </cell>
          <cell r="G233">
            <v>0</v>
          </cell>
          <cell r="H233">
            <v>30784</v>
          </cell>
          <cell r="I233">
            <v>27217</v>
          </cell>
          <cell r="J233">
            <v>758133</v>
          </cell>
          <cell r="K233">
            <v>774165</v>
          </cell>
          <cell r="L233">
            <v>2.1</v>
          </cell>
        </row>
        <row r="234">
          <cell r="A234" t="str">
            <v>Linn</v>
          </cell>
          <cell r="B234" t="str">
            <v>City of Lebanon</v>
          </cell>
          <cell r="C234" t="str">
            <v>Education</v>
          </cell>
          <cell r="D234">
            <v>857891</v>
          </cell>
          <cell r="E234">
            <v>883003</v>
          </cell>
          <cell r="F234">
            <v>0</v>
          </cell>
          <cell r="G234">
            <v>0</v>
          </cell>
          <cell r="H234">
            <v>259326</v>
          </cell>
          <cell r="I234">
            <v>264100</v>
          </cell>
          <cell r="J234">
            <v>1117216</v>
          </cell>
          <cell r="K234">
            <v>1147103</v>
          </cell>
          <cell r="L234">
            <v>2.7</v>
          </cell>
        </row>
        <row r="235">
          <cell r="A235" t="str">
            <v>Linn</v>
          </cell>
          <cell r="B235" t="str">
            <v>City of Lebanon</v>
          </cell>
          <cell r="C235" t="str">
            <v>Other</v>
          </cell>
          <cell r="D235">
            <v>379634</v>
          </cell>
          <cell r="E235">
            <v>390631</v>
          </cell>
          <cell r="F235">
            <v>0</v>
          </cell>
          <cell r="G235">
            <v>0</v>
          </cell>
          <cell r="H235">
            <v>7948</v>
          </cell>
          <cell r="I235">
            <v>8477</v>
          </cell>
          <cell r="J235">
            <v>387582</v>
          </cell>
          <cell r="K235">
            <v>399108</v>
          </cell>
          <cell r="L235">
            <v>3</v>
          </cell>
        </row>
        <row r="236">
          <cell r="A236" t="str">
            <v>Linn</v>
          </cell>
          <cell r="B236" t="str">
            <v>City of Harrisburg</v>
          </cell>
          <cell r="C236" t="str">
            <v>County</v>
          </cell>
          <cell r="D236">
            <v>41466</v>
          </cell>
          <cell r="E236">
            <v>45080</v>
          </cell>
          <cell r="F236">
            <v>0</v>
          </cell>
          <cell r="G236">
            <v>0</v>
          </cell>
          <cell r="H236">
            <v>0</v>
          </cell>
          <cell r="I236">
            <v>0</v>
          </cell>
          <cell r="J236">
            <v>41466</v>
          </cell>
          <cell r="K236">
            <v>45080</v>
          </cell>
          <cell r="L236">
            <v>8.6999999999999993</v>
          </cell>
        </row>
        <row r="237">
          <cell r="A237" t="str">
            <v>Linn</v>
          </cell>
          <cell r="B237" t="str">
            <v>City of Harrisburg</v>
          </cell>
          <cell r="C237" t="str">
            <v>City</v>
          </cell>
          <cell r="D237">
            <v>103607</v>
          </cell>
          <cell r="E237">
            <v>112663</v>
          </cell>
          <cell r="F237">
            <v>0</v>
          </cell>
          <cell r="G237">
            <v>0</v>
          </cell>
          <cell r="H237">
            <v>10927</v>
          </cell>
          <cell r="I237">
            <v>10821</v>
          </cell>
          <cell r="J237">
            <v>114534</v>
          </cell>
          <cell r="K237">
            <v>123484</v>
          </cell>
          <cell r="L237">
            <v>7.8</v>
          </cell>
        </row>
        <row r="238">
          <cell r="A238" t="str">
            <v>Linn</v>
          </cell>
          <cell r="B238" t="str">
            <v>City of Harrisburg</v>
          </cell>
          <cell r="C238" t="str">
            <v>Education</v>
          </cell>
          <cell r="D238">
            <v>181640</v>
          </cell>
          <cell r="E238">
            <v>197487</v>
          </cell>
          <cell r="F238">
            <v>0</v>
          </cell>
          <cell r="G238">
            <v>0</v>
          </cell>
          <cell r="H238">
            <v>32589</v>
          </cell>
          <cell r="I238">
            <v>35940</v>
          </cell>
          <cell r="J238">
            <v>214230</v>
          </cell>
          <cell r="K238">
            <v>233427</v>
          </cell>
          <cell r="L238">
            <v>9</v>
          </cell>
        </row>
        <row r="239">
          <cell r="A239" t="str">
            <v>Linn</v>
          </cell>
          <cell r="B239" t="str">
            <v>City of Harrisburg</v>
          </cell>
          <cell r="C239" t="str">
            <v>Other</v>
          </cell>
          <cell r="D239">
            <v>39048</v>
          </cell>
          <cell r="E239">
            <v>42461</v>
          </cell>
          <cell r="F239">
            <v>0</v>
          </cell>
          <cell r="G239">
            <v>0</v>
          </cell>
          <cell r="H239">
            <v>0</v>
          </cell>
          <cell r="I239">
            <v>0</v>
          </cell>
          <cell r="J239">
            <v>39048</v>
          </cell>
          <cell r="K239">
            <v>42461</v>
          </cell>
          <cell r="L239">
            <v>8.6999999999999993</v>
          </cell>
        </row>
        <row r="240">
          <cell r="A240" t="str">
            <v>Linn</v>
          </cell>
          <cell r="B240" t="str">
            <v>City of Albany</v>
          </cell>
          <cell r="C240" t="str">
            <v>County</v>
          </cell>
          <cell r="D240">
            <v>351721</v>
          </cell>
          <cell r="E240">
            <v>382891</v>
          </cell>
          <cell r="F240">
            <v>30314</v>
          </cell>
          <cell r="G240">
            <v>0</v>
          </cell>
          <cell r="H240">
            <v>0</v>
          </cell>
          <cell r="I240">
            <v>0</v>
          </cell>
          <cell r="J240">
            <v>382035</v>
          </cell>
          <cell r="K240">
            <v>382891</v>
          </cell>
          <cell r="L240">
            <v>0.2</v>
          </cell>
        </row>
        <row r="241">
          <cell r="A241" t="str">
            <v>Linn</v>
          </cell>
          <cell r="B241" t="str">
            <v>City of Albany</v>
          </cell>
          <cell r="C241" t="str">
            <v>City</v>
          </cell>
          <cell r="D241">
            <v>1770367</v>
          </cell>
          <cell r="E241">
            <v>1923953</v>
          </cell>
          <cell r="F241">
            <v>0</v>
          </cell>
          <cell r="G241">
            <v>0</v>
          </cell>
          <cell r="H241">
            <v>78474</v>
          </cell>
          <cell r="I241">
            <v>78108</v>
          </cell>
          <cell r="J241">
            <v>1848841</v>
          </cell>
          <cell r="K241">
            <v>2002061</v>
          </cell>
          <cell r="L241">
            <v>8.3000000000000007</v>
          </cell>
        </row>
        <row r="242">
          <cell r="A242" t="str">
            <v>Linn</v>
          </cell>
          <cell r="B242" t="str">
            <v>City of Albany</v>
          </cell>
          <cell r="C242" t="str">
            <v>Education</v>
          </cell>
          <cell r="D242">
            <v>1491179</v>
          </cell>
          <cell r="E242">
            <v>1620625</v>
          </cell>
          <cell r="F242">
            <v>0</v>
          </cell>
          <cell r="G242">
            <v>0</v>
          </cell>
          <cell r="H242">
            <v>658553</v>
          </cell>
          <cell r="I242">
            <v>660326</v>
          </cell>
          <cell r="J242">
            <v>2149732</v>
          </cell>
          <cell r="K242">
            <v>2280951</v>
          </cell>
          <cell r="L242">
            <v>6.1</v>
          </cell>
        </row>
        <row r="243">
          <cell r="A243" t="str">
            <v>Linn</v>
          </cell>
          <cell r="B243" t="str">
            <v>City of Albany</v>
          </cell>
          <cell r="C243" t="str">
            <v>Other</v>
          </cell>
          <cell r="D243">
            <v>18992</v>
          </cell>
          <cell r="E243">
            <v>21038</v>
          </cell>
          <cell r="F243">
            <v>0</v>
          </cell>
          <cell r="G243">
            <v>0</v>
          </cell>
          <cell r="H243">
            <v>0</v>
          </cell>
          <cell r="I243">
            <v>0</v>
          </cell>
          <cell r="J243">
            <v>18992</v>
          </cell>
          <cell r="K243">
            <v>21038</v>
          </cell>
          <cell r="L243">
            <v>10.8</v>
          </cell>
        </row>
        <row r="244">
          <cell r="A244" t="str">
            <v>Marion</v>
          </cell>
          <cell r="B244" t="str">
            <v>City of Salem</v>
          </cell>
          <cell r="C244" t="str">
            <v>County</v>
          </cell>
          <cell r="D244">
            <v>2384134</v>
          </cell>
          <cell r="E244">
            <v>2548323</v>
          </cell>
          <cell r="F244">
            <v>0</v>
          </cell>
          <cell r="G244">
            <v>0</v>
          </cell>
          <cell r="H244">
            <v>0</v>
          </cell>
          <cell r="I244">
            <v>0</v>
          </cell>
          <cell r="J244">
            <v>2384134</v>
          </cell>
          <cell r="K244">
            <v>2548323</v>
          </cell>
          <cell r="L244">
            <v>6.9</v>
          </cell>
        </row>
        <row r="245">
          <cell r="A245" t="str">
            <v>Marion</v>
          </cell>
          <cell r="B245" t="str">
            <v>City of Salem</v>
          </cell>
          <cell r="C245" t="str">
            <v>City</v>
          </cell>
          <cell r="D245">
            <v>4871744</v>
          </cell>
          <cell r="E245">
            <v>5196236</v>
          </cell>
          <cell r="F245">
            <v>0</v>
          </cell>
          <cell r="G245">
            <v>0</v>
          </cell>
          <cell r="H245">
            <v>125632</v>
          </cell>
          <cell r="I245">
            <v>131071</v>
          </cell>
          <cell r="J245">
            <v>4997376</v>
          </cell>
          <cell r="K245">
            <v>5327307</v>
          </cell>
          <cell r="L245">
            <v>6.6</v>
          </cell>
        </row>
        <row r="246">
          <cell r="A246" t="str">
            <v>Marion</v>
          </cell>
          <cell r="B246" t="str">
            <v>City of Salem</v>
          </cell>
          <cell r="C246" t="str">
            <v>Education</v>
          </cell>
          <cell r="D246">
            <v>4539344</v>
          </cell>
          <cell r="E246">
            <v>4836296</v>
          </cell>
          <cell r="F246">
            <v>0</v>
          </cell>
          <cell r="G246">
            <v>0</v>
          </cell>
          <cell r="H246">
            <v>318255</v>
          </cell>
          <cell r="I246">
            <v>323291</v>
          </cell>
          <cell r="J246">
            <v>4857599</v>
          </cell>
          <cell r="K246">
            <v>5159587</v>
          </cell>
          <cell r="L246">
            <v>6.2</v>
          </cell>
        </row>
        <row r="247">
          <cell r="A247" t="str">
            <v>Marion</v>
          </cell>
          <cell r="B247" t="str">
            <v>City of Salem</v>
          </cell>
          <cell r="C247" t="str">
            <v>Other</v>
          </cell>
          <cell r="D247">
            <v>773533</v>
          </cell>
          <cell r="E247">
            <v>828865</v>
          </cell>
          <cell r="F247">
            <v>0</v>
          </cell>
          <cell r="G247">
            <v>0</v>
          </cell>
          <cell r="H247">
            <v>0</v>
          </cell>
          <cell r="I247">
            <v>0</v>
          </cell>
          <cell r="J247">
            <v>773533</v>
          </cell>
          <cell r="K247">
            <v>828865</v>
          </cell>
          <cell r="L247">
            <v>7.2</v>
          </cell>
        </row>
        <row r="248">
          <cell r="A248" t="str">
            <v>Marion</v>
          </cell>
          <cell r="B248" t="str">
            <v>City of Woodburn</v>
          </cell>
          <cell r="C248" t="str">
            <v>County</v>
          </cell>
          <cell r="D248">
            <v>146704</v>
          </cell>
          <cell r="E248">
            <v>156999</v>
          </cell>
          <cell r="F248">
            <v>0</v>
          </cell>
          <cell r="G248">
            <v>0</v>
          </cell>
          <cell r="H248">
            <v>0</v>
          </cell>
          <cell r="I248">
            <v>0</v>
          </cell>
          <cell r="J248">
            <v>146704</v>
          </cell>
          <cell r="K248">
            <v>156999</v>
          </cell>
          <cell r="L248">
            <v>7</v>
          </cell>
        </row>
        <row r="249">
          <cell r="A249" t="str">
            <v>Marion</v>
          </cell>
          <cell r="B249" t="str">
            <v>City of Woodburn</v>
          </cell>
          <cell r="C249" t="str">
            <v>City</v>
          </cell>
          <cell r="D249">
            <v>293752</v>
          </cell>
          <cell r="E249">
            <v>314356</v>
          </cell>
          <cell r="F249">
            <v>0</v>
          </cell>
          <cell r="G249">
            <v>0</v>
          </cell>
          <cell r="H249">
            <v>0</v>
          </cell>
          <cell r="I249">
            <v>0</v>
          </cell>
          <cell r="J249">
            <v>293752</v>
          </cell>
          <cell r="K249">
            <v>314356</v>
          </cell>
          <cell r="L249">
            <v>7</v>
          </cell>
        </row>
        <row r="250">
          <cell r="A250" t="str">
            <v>Marion</v>
          </cell>
          <cell r="B250" t="str">
            <v>City of Woodburn</v>
          </cell>
          <cell r="C250" t="str">
            <v>Education</v>
          </cell>
          <cell r="D250">
            <v>264274</v>
          </cell>
          <cell r="E250">
            <v>282598</v>
          </cell>
          <cell r="F250">
            <v>0</v>
          </cell>
          <cell r="G250">
            <v>0</v>
          </cell>
          <cell r="H250">
            <v>0</v>
          </cell>
          <cell r="I250">
            <v>0</v>
          </cell>
          <cell r="J250">
            <v>264274</v>
          </cell>
          <cell r="K250">
            <v>282598</v>
          </cell>
          <cell r="L250">
            <v>6.9</v>
          </cell>
        </row>
        <row r="251">
          <cell r="A251" t="str">
            <v>Marion</v>
          </cell>
          <cell r="B251" t="str">
            <v>City of Woodburn</v>
          </cell>
          <cell r="C251" t="str">
            <v>Other</v>
          </cell>
          <cell r="D251">
            <v>85096</v>
          </cell>
          <cell r="E251">
            <v>90999</v>
          </cell>
          <cell r="F251">
            <v>0</v>
          </cell>
          <cell r="G251">
            <v>0</v>
          </cell>
          <cell r="H251">
            <v>0</v>
          </cell>
          <cell r="I251">
            <v>0</v>
          </cell>
          <cell r="J251">
            <v>85096</v>
          </cell>
          <cell r="K251">
            <v>90999</v>
          </cell>
          <cell r="L251">
            <v>6.9</v>
          </cell>
        </row>
        <row r="252">
          <cell r="A252" t="str">
            <v>Marion</v>
          </cell>
          <cell r="B252" t="str">
            <v>City of Silverton</v>
          </cell>
          <cell r="C252" t="str">
            <v>County</v>
          </cell>
          <cell r="D252">
            <v>183714</v>
          </cell>
          <cell r="E252">
            <v>215236</v>
          </cell>
          <cell r="F252">
            <v>0</v>
          </cell>
          <cell r="G252">
            <v>0</v>
          </cell>
          <cell r="H252">
            <v>0</v>
          </cell>
          <cell r="I252">
            <v>0</v>
          </cell>
          <cell r="J252">
            <v>183714</v>
          </cell>
          <cell r="K252">
            <v>215236</v>
          </cell>
          <cell r="L252">
            <v>17.2</v>
          </cell>
        </row>
        <row r="253">
          <cell r="A253" t="str">
            <v>Marion</v>
          </cell>
          <cell r="B253" t="str">
            <v>City of Silverton</v>
          </cell>
          <cell r="C253" t="str">
            <v>City</v>
          </cell>
          <cell r="D253">
            <v>222739</v>
          </cell>
          <cell r="E253">
            <v>261048</v>
          </cell>
          <cell r="F253">
            <v>0</v>
          </cell>
          <cell r="G253">
            <v>0</v>
          </cell>
          <cell r="H253">
            <v>0</v>
          </cell>
          <cell r="I253">
            <v>0</v>
          </cell>
          <cell r="J253">
            <v>222739</v>
          </cell>
          <cell r="K253">
            <v>261048</v>
          </cell>
          <cell r="L253">
            <v>17.2</v>
          </cell>
        </row>
        <row r="254">
          <cell r="A254" t="str">
            <v>Marion</v>
          </cell>
          <cell r="B254" t="str">
            <v>City of Silverton</v>
          </cell>
          <cell r="C254" t="str">
            <v>Education</v>
          </cell>
          <cell r="D254">
            <v>332084</v>
          </cell>
          <cell r="E254">
            <v>389011</v>
          </cell>
          <cell r="F254">
            <v>0</v>
          </cell>
          <cell r="G254">
            <v>0</v>
          </cell>
          <cell r="H254">
            <v>0</v>
          </cell>
          <cell r="I254">
            <v>0</v>
          </cell>
          <cell r="J254">
            <v>332084</v>
          </cell>
          <cell r="K254">
            <v>389011</v>
          </cell>
          <cell r="L254">
            <v>17.100000000000001</v>
          </cell>
        </row>
        <row r="255">
          <cell r="A255" t="str">
            <v>Marion</v>
          </cell>
          <cell r="B255" t="str">
            <v>City of Silverton</v>
          </cell>
          <cell r="C255" t="str">
            <v>Other</v>
          </cell>
          <cell r="D255">
            <v>108976</v>
          </cell>
          <cell r="E255">
            <v>127576</v>
          </cell>
          <cell r="F255">
            <v>0</v>
          </cell>
          <cell r="G255">
            <v>0</v>
          </cell>
          <cell r="H255">
            <v>0</v>
          </cell>
          <cell r="I255">
            <v>0</v>
          </cell>
          <cell r="J255">
            <v>108976</v>
          </cell>
          <cell r="K255">
            <v>127576</v>
          </cell>
          <cell r="L255">
            <v>17.100000000000001</v>
          </cell>
        </row>
        <row r="256">
          <cell r="A256" t="str">
            <v>Marion</v>
          </cell>
          <cell r="B256" t="str">
            <v>City of Turner</v>
          </cell>
          <cell r="C256" t="str">
            <v>County</v>
          </cell>
          <cell r="D256">
            <v>6508</v>
          </cell>
          <cell r="E256">
            <v>10833</v>
          </cell>
          <cell r="F256">
            <v>0</v>
          </cell>
          <cell r="G256">
            <v>0</v>
          </cell>
          <cell r="H256">
            <v>0</v>
          </cell>
          <cell r="I256">
            <v>0</v>
          </cell>
          <cell r="J256">
            <v>6508</v>
          </cell>
          <cell r="K256">
            <v>10833</v>
          </cell>
          <cell r="L256">
            <v>66.5</v>
          </cell>
        </row>
        <row r="257">
          <cell r="A257" t="str">
            <v>Marion</v>
          </cell>
          <cell r="B257" t="str">
            <v>City of Turner</v>
          </cell>
          <cell r="C257" t="str">
            <v>City</v>
          </cell>
          <cell r="D257">
            <v>7550</v>
          </cell>
          <cell r="E257">
            <v>12589</v>
          </cell>
          <cell r="F257">
            <v>0</v>
          </cell>
          <cell r="G257">
            <v>0</v>
          </cell>
          <cell r="H257">
            <v>0</v>
          </cell>
          <cell r="I257">
            <v>0</v>
          </cell>
          <cell r="J257">
            <v>7550</v>
          </cell>
          <cell r="K257">
            <v>12589</v>
          </cell>
          <cell r="L257">
            <v>66.7</v>
          </cell>
        </row>
        <row r="258">
          <cell r="A258" t="str">
            <v>Marion</v>
          </cell>
          <cell r="B258" t="str">
            <v>City of Turner</v>
          </cell>
          <cell r="C258" t="str">
            <v>Education</v>
          </cell>
          <cell r="D258">
            <v>11934</v>
          </cell>
          <cell r="E258">
            <v>19909</v>
          </cell>
          <cell r="F258">
            <v>0</v>
          </cell>
          <cell r="G258">
            <v>0</v>
          </cell>
          <cell r="H258">
            <v>0</v>
          </cell>
          <cell r="I258">
            <v>0</v>
          </cell>
          <cell r="J258">
            <v>11934</v>
          </cell>
          <cell r="K258">
            <v>19909</v>
          </cell>
          <cell r="L258">
            <v>66.8</v>
          </cell>
        </row>
        <row r="259">
          <cell r="A259" t="str">
            <v>Marion</v>
          </cell>
          <cell r="B259" t="str">
            <v>City of Turner</v>
          </cell>
          <cell r="C259" t="str">
            <v>Other</v>
          </cell>
          <cell r="D259">
            <v>4217</v>
          </cell>
          <cell r="E259">
            <v>7032</v>
          </cell>
          <cell r="F259">
            <v>0</v>
          </cell>
          <cell r="G259">
            <v>0</v>
          </cell>
          <cell r="H259">
            <v>0</v>
          </cell>
          <cell r="I259">
            <v>0</v>
          </cell>
          <cell r="J259">
            <v>4217</v>
          </cell>
          <cell r="K259">
            <v>7032</v>
          </cell>
          <cell r="L259">
            <v>66.8</v>
          </cell>
        </row>
        <row r="260">
          <cell r="A260" t="str">
            <v>Morrow</v>
          </cell>
          <cell r="B260" t="str">
            <v>City of Boardman</v>
          </cell>
          <cell r="C260" t="str">
            <v>County</v>
          </cell>
          <cell r="D260">
            <v>39760</v>
          </cell>
          <cell r="E260">
            <v>39787</v>
          </cell>
          <cell r="F260">
            <v>0</v>
          </cell>
          <cell r="G260">
            <v>0</v>
          </cell>
          <cell r="H260">
            <v>0</v>
          </cell>
          <cell r="I260">
            <v>0</v>
          </cell>
          <cell r="J260">
            <v>39760</v>
          </cell>
          <cell r="K260">
            <v>39787</v>
          </cell>
          <cell r="L260">
            <v>0.1</v>
          </cell>
        </row>
        <row r="261">
          <cell r="A261" t="str">
            <v>Morrow</v>
          </cell>
          <cell r="B261" t="str">
            <v>City of Boardman</v>
          </cell>
          <cell r="C261" t="str">
            <v>City</v>
          </cell>
          <cell r="D261">
            <v>40515</v>
          </cell>
          <cell r="E261">
            <v>40518</v>
          </cell>
          <cell r="F261">
            <v>0</v>
          </cell>
          <cell r="G261">
            <v>0</v>
          </cell>
          <cell r="H261">
            <v>6690</v>
          </cell>
          <cell r="I261">
            <v>19471</v>
          </cell>
          <cell r="J261">
            <v>47205</v>
          </cell>
          <cell r="K261">
            <v>59990</v>
          </cell>
          <cell r="L261">
            <v>27.1</v>
          </cell>
        </row>
        <row r="262">
          <cell r="A262" t="str">
            <v>Morrow</v>
          </cell>
          <cell r="B262" t="str">
            <v>City of Boardman</v>
          </cell>
          <cell r="C262" t="str">
            <v>Education</v>
          </cell>
          <cell r="D262">
            <v>50981</v>
          </cell>
          <cell r="E262">
            <v>50986</v>
          </cell>
          <cell r="F262">
            <v>0</v>
          </cell>
          <cell r="G262">
            <v>0</v>
          </cell>
          <cell r="H262">
            <v>8092</v>
          </cell>
          <cell r="I262">
            <v>0</v>
          </cell>
          <cell r="J262">
            <v>59074</v>
          </cell>
          <cell r="K262">
            <v>50986</v>
          </cell>
          <cell r="L262">
            <v>-13.7</v>
          </cell>
        </row>
        <row r="263">
          <cell r="A263" t="str">
            <v>Morrow</v>
          </cell>
          <cell r="B263" t="str">
            <v>City of Boardman</v>
          </cell>
          <cell r="C263" t="str">
            <v>Other</v>
          </cell>
          <cell r="D263">
            <v>26824</v>
          </cell>
          <cell r="E263">
            <v>26858</v>
          </cell>
          <cell r="F263">
            <v>0</v>
          </cell>
          <cell r="G263">
            <v>0</v>
          </cell>
          <cell r="H263">
            <v>0</v>
          </cell>
          <cell r="I263">
            <v>0</v>
          </cell>
          <cell r="J263">
            <v>26824</v>
          </cell>
          <cell r="K263">
            <v>26858</v>
          </cell>
          <cell r="L263">
            <v>0.1</v>
          </cell>
        </row>
        <row r="264">
          <cell r="A264" t="str">
            <v>Multnomah</v>
          </cell>
          <cell r="B264" t="str">
            <v>City of Portland (PP)</v>
          </cell>
          <cell r="C264" t="str">
            <v>County</v>
          </cell>
          <cell r="D264">
            <v>33516294</v>
          </cell>
          <cell r="E264">
            <v>27597744</v>
          </cell>
          <cell r="F264">
            <v>0</v>
          </cell>
          <cell r="G264">
            <v>0</v>
          </cell>
          <cell r="H264">
            <v>0</v>
          </cell>
          <cell r="I264">
            <v>2208127</v>
          </cell>
          <cell r="J264">
            <v>33516294</v>
          </cell>
          <cell r="K264">
            <v>29805871</v>
          </cell>
          <cell r="L264">
            <v>-11.1</v>
          </cell>
        </row>
        <row r="265">
          <cell r="A265" t="str">
            <v>Multnomah</v>
          </cell>
          <cell r="B265" t="str">
            <v>City of Portland (PP)</v>
          </cell>
          <cell r="C265" t="str">
            <v>City</v>
          </cell>
          <cell r="D265">
            <v>56618205</v>
          </cell>
          <cell r="E265">
            <v>48196407</v>
          </cell>
          <cell r="F265">
            <v>0</v>
          </cell>
          <cell r="G265">
            <v>0</v>
          </cell>
          <cell r="H265">
            <v>3202139</v>
          </cell>
          <cell r="I265">
            <v>1399193</v>
          </cell>
          <cell r="J265">
            <v>59820344</v>
          </cell>
          <cell r="K265">
            <v>49595599</v>
          </cell>
          <cell r="L265">
            <v>-17.100000000000001</v>
          </cell>
        </row>
        <row r="266">
          <cell r="A266" t="str">
            <v>Multnomah</v>
          </cell>
          <cell r="B266" t="str">
            <v>City of Portland (PP)</v>
          </cell>
          <cell r="C266" t="str">
            <v>Education</v>
          </cell>
          <cell r="D266">
            <v>45985618</v>
          </cell>
          <cell r="E266">
            <v>37752441</v>
          </cell>
          <cell r="F266">
            <v>0</v>
          </cell>
          <cell r="G266">
            <v>0</v>
          </cell>
          <cell r="H266">
            <v>20345144</v>
          </cell>
          <cell r="I266">
            <v>9246786</v>
          </cell>
          <cell r="J266">
            <v>66330762</v>
          </cell>
          <cell r="K266">
            <v>46999228</v>
          </cell>
          <cell r="L266">
            <v>-29.1</v>
          </cell>
        </row>
        <row r="267">
          <cell r="A267" t="str">
            <v>Multnomah</v>
          </cell>
          <cell r="B267" t="str">
            <v>City of Portland (PP)</v>
          </cell>
          <cell r="C267" t="str">
            <v>Other</v>
          </cell>
          <cell r="D267">
            <v>11276676</v>
          </cell>
          <cell r="E267">
            <v>9307531</v>
          </cell>
          <cell r="F267">
            <v>0</v>
          </cell>
          <cell r="G267">
            <v>0</v>
          </cell>
          <cell r="H267">
            <v>3001830</v>
          </cell>
          <cell r="I267">
            <v>1391543</v>
          </cell>
          <cell r="J267">
            <v>14278506</v>
          </cell>
          <cell r="K267">
            <v>10699074</v>
          </cell>
          <cell r="L267">
            <v>-25.1</v>
          </cell>
        </row>
        <row r="268">
          <cell r="A268" t="str">
            <v>Multnomah</v>
          </cell>
          <cell r="B268" t="str">
            <v>City of Gresham (GRC)</v>
          </cell>
          <cell r="C268" t="str">
            <v>County</v>
          </cell>
          <cell r="D268">
            <v>1766556</v>
          </cell>
          <cell r="E268">
            <v>1998418</v>
          </cell>
          <cell r="F268">
            <v>0</v>
          </cell>
          <cell r="G268">
            <v>0</v>
          </cell>
          <cell r="H268">
            <v>0</v>
          </cell>
          <cell r="I268">
            <v>0</v>
          </cell>
          <cell r="J268">
            <v>1766556</v>
          </cell>
          <cell r="K268">
            <v>1998418</v>
          </cell>
          <cell r="L268">
            <v>13.1</v>
          </cell>
        </row>
        <row r="269">
          <cell r="A269" t="str">
            <v>Multnomah</v>
          </cell>
          <cell r="B269" t="str">
            <v>City of Gresham (GRC)</v>
          </cell>
          <cell r="C269" t="str">
            <v>City</v>
          </cell>
          <cell r="D269">
            <v>1470104</v>
          </cell>
          <cell r="E269">
            <v>1662099</v>
          </cell>
          <cell r="F269">
            <v>0</v>
          </cell>
          <cell r="G269">
            <v>0</v>
          </cell>
          <cell r="H269">
            <v>0</v>
          </cell>
          <cell r="I269">
            <v>0</v>
          </cell>
          <cell r="J269">
            <v>1470104</v>
          </cell>
          <cell r="K269">
            <v>1662099</v>
          </cell>
          <cell r="L269">
            <v>13.1</v>
          </cell>
        </row>
        <row r="270">
          <cell r="A270" t="str">
            <v>Multnomah</v>
          </cell>
          <cell r="B270" t="str">
            <v>City of Gresham (GRC)</v>
          </cell>
          <cell r="C270" t="str">
            <v>Education</v>
          </cell>
          <cell r="D270">
            <v>2195299</v>
          </cell>
          <cell r="E270">
            <v>2482004</v>
          </cell>
          <cell r="F270">
            <v>0</v>
          </cell>
          <cell r="G270">
            <v>0</v>
          </cell>
          <cell r="H270">
            <v>0</v>
          </cell>
          <cell r="I270">
            <v>0</v>
          </cell>
          <cell r="J270">
            <v>2195299</v>
          </cell>
          <cell r="K270">
            <v>2482004</v>
          </cell>
          <cell r="L270">
            <v>13.1</v>
          </cell>
        </row>
        <row r="271">
          <cell r="A271" t="str">
            <v>Multnomah</v>
          </cell>
          <cell r="B271" t="str">
            <v>City of Gresham (GRC)</v>
          </cell>
          <cell r="C271" t="str">
            <v>Other</v>
          </cell>
          <cell r="D271">
            <v>603192</v>
          </cell>
          <cell r="E271">
            <v>683362</v>
          </cell>
          <cell r="F271">
            <v>0</v>
          </cell>
          <cell r="G271">
            <v>0</v>
          </cell>
          <cell r="H271">
            <v>0</v>
          </cell>
          <cell r="I271">
            <v>0</v>
          </cell>
          <cell r="J271">
            <v>603192</v>
          </cell>
          <cell r="K271">
            <v>683362</v>
          </cell>
          <cell r="L271">
            <v>13.3</v>
          </cell>
        </row>
        <row r="272">
          <cell r="A272" t="str">
            <v>Multnomah</v>
          </cell>
          <cell r="B272" t="str">
            <v>City of Troutdale</v>
          </cell>
          <cell r="C272" t="str">
            <v>County</v>
          </cell>
          <cell r="D272">
            <v>46314</v>
          </cell>
          <cell r="E272">
            <v>51333</v>
          </cell>
          <cell r="F272">
            <v>0</v>
          </cell>
          <cell r="G272">
            <v>0</v>
          </cell>
          <cell r="H272">
            <v>0</v>
          </cell>
          <cell r="I272">
            <v>0</v>
          </cell>
          <cell r="J272">
            <v>46314</v>
          </cell>
          <cell r="K272">
            <v>51333</v>
          </cell>
          <cell r="L272">
            <v>10.8</v>
          </cell>
        </row>
        <row r="273">
          <cell r="A273" t="str">
            <v>Multnomah</v>
          </cell>
          <cell r="B273" t="str">
            <v>City of Troutdale</v>
          </cell>
          <cell r="C273" t="str">
            <v>City</v>
          </cell>
          <cell r="D273">
            <v>40086</v>
          </cell>
          <cell r="E273">
            <v>44467</v>
          </cell>
          <cell r="F273">
            <v>0</v>
          </cell>
          <cell r="G273">
            <v>0</v>
          </cell>
          <cell r="H273">
            <v>0</v>
          </cell>
          <cell r="I273">
            <v>0</v>
          </cell>
          <cell r="J273">
            <v>40086</v>
          </cell>
          <cell r="K273">
            <v>44467</v>
          </cell>
          <cell r="L273">
            <v>10.9</v>
          </cell>
        </row>
        <row r="274">
          <cell r="A274" t="str">
            <v>Multnomah</v>
          </cell>
          <cell r="B274" t="str">
            <v>City of Troutdale</v>
          </cell>
          <cell r="C274" t="str">
            <v>Education</v>
          </cell>
          <cell r="D274">
            <v>57403</v>
          </cell>
          <cell r="E274">
            <v>63719</v>
          </cell>
          <cell r="F274">
            <v>0</v>
          </cell>
          <cell r="G274">
            <v>0</v>
          </cell>
          <cell r="H274">
            <v>0</v>
          </cell>
          <cell r="I274">
            <v>0</v>
          </cell>
          <cell r="J274">
            <v>57403</v>
          </cell>
          <cell r="K274">
            <v>63719</v>
          </cell>
          <cell r="L274">
            <v>11</v>
          </cell>
        </row>
        <row r="275">
          <cell r="A275" t="str">
            <v>Multnomah</v>
          </cell>
          <cell r="B275" t="str">
            <v>City of Troutdale</v>
          </cell>
          <cell r="C275" t="str">
            <v>Other</v>
          </cell>
          <cell r="D275">
            <v>15491</v>
          </cell>
          <cell r="E275">
            <v>17329</v>
          </cell>
          <cell r="F275">
            <v>0</v>
          </cell>
          <cell r="G275">
            <v>0</v>
          </cell>
          <cell r="H275">
            <v>0</v>
          </cell>
          <cell r="I275">
            <v>0</v>
          </cell>
          <cell r="J275">
            <v>15491</v>
          </cell>
          <cell r="K275">
            <v>17329</v>
          </cell>
          <cell r="L275">
            <v>11.9</v>
          </cell>
        </row>
        <row r="276">
          <cell r="A276" t="str">
            <v>Multnomah</v>
          </cell>
          <cell r="B276" t="str">
            <v>City of Wood Village</v>
          </cell>
          <cell r="C276" t="str">
            <v>County</v>
          </cell>
          <cell r="D276">
            <v>102066</v>
          </cell>
          <cell r="E276">
            <v>106606</v>
          </cell>
          <cell r="F276">
            <v>0</v>
          </cell>
          <cell r="G276">
            <v>0</v>
          </cell>
          <cell r="H276">
            <v>0</v>
          </cell>
          <cell r="I276">
            <v>0</v>
          </cell>
          <cell r="J276">
            <v>102066</v>
          </cell>
          <cell r="K276">
            <v>106606</v>
          </cell>
          <cell r="L276">
            <v>4.4000000000000004</v>
          </cell>
        </row>
        <row r="277">
          <cell r="A277" t="str">
            <v>Multnomah</v>
          </cell>
          <cell r="B277" t="str">
            <v>City of Wood Village</v>
          </cell>
          <cell r="C277" t="str">
            <v>City</v>
          </cell>
          <cell r="D277">
            <v>73435</v>
          </cell>
          <cell r="E277">
            <v>76704</v>
          </cell>
          <cell r="F277">
            <v>0</v>
          </cell>
          <cell r="G277">
            <v>0</v>
          </cell>
          <cell r="H277">
            <v>0</v>
          </cell>
          <cell r="I277">
            <v>0</v>
          </cell>
          <cell r="J277">
            <v>73435</v>
          </cell>
          <cell r="K277">
            <v>76704</v>
          </cell>
          <cell r="L277">
            <v>4.5</v>
          </cell>
        </row>
        <row r="278">
          <cell r="A278" t="str">
            <v>Multnomah</v>
          </cell>
          <cell r="B278" t="str">
            <v>City of Wood Village</v>
          </cell>
          <cell r="C278" t="str">
            <v>Education</v>
          </cell>
          <cell r="D278">
            <v>127147</v>
          </cell>
          <cell r="E278">
            <v>132783</v>
          </cell>
          <cell r="F278">
            <v>0</v>
          </cell>
          <cell r="G278">
            <v>0</v>
          </cell>
          <cell r="H278">
            <v>0</v>
          </cell>
          <cell r="I278">
            <v>0</v>
          </cell>
          <cell r="J278">
            <v>127147</v>
          </cell>
          <cell r="K278">
            <v>132783</v>
          </cell>
          <cell r="L278">
            <v>4.4000000000000004</v>
          </cell>
        </row>
        <row r="279">
          <cell r="A279" t="str">
            <v>Multnomah</v>
          </cell>
          <cell r="B279" t="str">
            <v>City of Wood Village</v>
          </cell>
          <cell r="C279" t="str">
            <v>Other</v>
          </cell>
          <cell r="D279">
            <v>34892</v>
          </cell>
          <cell r="E279">
            <v>36402</v>
          </cell>
          <cell r="F279">
            <v>0</v>
          </cell>
          <cell r="G279">
            <v>0</v>
          </cell>
          <cell r="H279">
            <v>0</v>
          </cell>
          <cell r="I279">
            <v>0</v>
          </cell>
          <cell r="J279">
            <v>34892</v>
          </cell>
          <cell r="K279">
            <v>36402</v>
          </cell>
          <cell r="L279">
            <v>4.3</v>
          </cell>
        </row>
        <row r="280">
          <cell r="A280" t="str">
            <v>Multnomah</v>
          </cell>
          <cell r="B280" t="str">
            <v>City of Fairview</v>
          </cell>
          <cell r="C280" t="str">
            <v>County</v>
          </cell>
          <cell r="D280">
            <v>109149</v>
          </cell>
          <cell r="E280">
            <v>152901</v>
          </cell>
          <cell r="F280">
            <v>0</v>
          </cell>
          <cell r="G280">
            <v>0</v>
          </cell>
          <cell r="H280">
            <v>0</v>
          </cell>
          <cell r="I280">
            <v>0</v>
          </cell>
          <cell r="J280">
            <v>109149</v>
          </cell>
          <cell r="K280">
            <v>152901</v>
          </cell>
          <cell r="L280">
            <v>40.1</v>
          </cell>
        </row>
        <row r="281">
          <cell r="A281" t="str">
            <v>Multnomah</v>
          </cell>
          <cell r="B281" t="str">
            <v>City of Fairview</v>
          </cell>
          <cell r="C281" t="str">
            <v>City</v>
          </cell>
          <cell r="D281">
            <v>87691</v>
          </cell>
          <cell r="E281">
            <v>122886</v>
          </cell>
          <cell r="F281">
            <v>0</v>
          </cell>
          <cell r="G281">
            <v>0</v>
          </cell>
          <cell r="H281">
            <v>0</v>
          </cell>
          <cell r="I281">
            <v>0</v>
          </cell>
          <cell r="J281">
            <v>87691</v>
          </cell>
          <cell r="K281">
            <v>122886</v>
          </cell>
          <cell r="L281">
            <v>40.1</v>
          </cell>
        </row>
        <row r="282">
          <cell r="A282" t="str">
            <v>Multnomah</v>
          </cell>
          <cell r="B282" t="str">
            <v>City of Fairview</v>
          </cell>
          <cell r="C282" t="str">
            <v>Education</v>
          </cell>
          <cell r="D282">
            <v>136013</v>
          </cell>
          <cell r="E282">
            <v>190508</v>
          </cell>
          <cell r="F282">
            <v>0</v>
          </cell>
          <cell r="G282">
            <v>0</v>
          </cell>
          <cell r="H282">
            <v>0</v>
          </cell>
          <cell r="I282">
            <v>0</v>
          </cell>
          <cell r="J282">
            <v>136013</v>
          </cell>
          <cell r="K282">
            <v>190508</v>
          </cell>
          <cell r="L282">
            <v>40.1</v>
          </cell>
        </row>
        <row r="283">
          <cell r="A283" t="str">
            <v>Multnomah</v>
          </cell>
          <cell r="B283" t="str">
            <v>City of Fairview</v>
          </cell>
          <cell r="C283" t="str">
            <v>Other</v>
          </cell>
          <cell r="D283">
            <v>37171</v>
          </cell>
          <cell r="E283">
            <v>52085</v>
          </cell>
          <cell r="F283">
            <v>0</v>
          </cell>
          <cell r="G283">
            <v>0</v>
          </cell>
          <cell r="H283">
            <v>0</v>
          </cell>
          <cell r="I283">
            <v>0</v>
          </cell>
          <cell r="J283">
            <v>37171</v>
          </cell>
          <cell r="K283">
            <v>52085</v>
          </cell>
          <cell r="L283">
            <v>40.1</v>
          </cell>
        </row>
        <row r="284">
          <cell r="A284" t="str">
            <v>Polk</v>
          </cell>
          <cell r="B284" t="str">
            <v>City of Independence</v>
          </cell>
          <cell r="C284" t="str">
            <v>County</v>
          </cell>
          <cell r="D284">
            <v>90913</v>
          </cell>
          <cell r="E284">
            <v>109779</v>
          </cell>
          <cell r="F284">
            <v>0</v>
          </cell>
          <cell r="G284">
            <v>0</v>
          </cell>
          <cell r="H284">
            <v>0</v>
          </cell>
          <cell r="I284">
            <v>0</v>
          </cell>
          <cell r="J284">
            <v>90913</v>
          </cell>
          <cell r="K284">
            <v>109779</v>
          </cell>
          <cell r="L284">
            <v>20.8</v>
          </cell>
        </row>
        <row r="285">
          <cell r="A285" t="str">
            <v>Polk</v>
          </cell>
          <cell r="B285" t="str">
            <v>City of Independence</v>
          </cell>
          <cell r="C285" t="str">
            <v>City</v>
          </cell>
          <cell r="D285">
            <v>243134</v>
          </cell>
          <cell r="E285">
            <v>293648</v>
          </cell>
          <cell r="F285">
            <v>0</v>
          </cell>
          <cell r="G285">
            <v>0</v>
          </cell>
          <cell r="H285">
            <v>0</v>
          </cell>
          <cell r="I285">
            <v>0</v>
          </cell>
          <cell r="J285">
            <v>243134</v>
          </cell>
          <cell r="K285">
            <v>293648</v>
          </cell>
          <cell r="L285">
            <v>20.8</v>
          </cell>
        </row>
        <row r="286">
          <cell r="A286" t="str">
            <v>Polk</v>
          </cell>
          <cell r="B286" t="str">
            <v>City of Independence</v>
          </cell>
          <cell r="C286" t="str">
            <v>Education</v>
          </cell>
          <cell r="D286">
            <v>307542</v>
          </cell>
          <cell r="E286">
            <v>371336</v>
          </cell>
          <cell r="F286">
            <v>0</v>
          </cell>
          <cell r="G286">
            <v>0</v>
          </cell>
          <cell r="H286">
            <v>0</v>
          </cell>
          <cell r="I286">
            <v>0</v>
          </cell>
          <cell r="J286">
            <v>307542</v>
          </cell>
          <cell r="K286">
            <v>371336</v>
          </cell>
          <cell r="L286">
            <v>20.7</v>
          </cell>
        </row>
        <row r="287">
          <cell r="A287" t="str">
            <v>Polk</v>
          </cell>
          <cell r="B287" t="str">
            <v>City of Independence</v>
          </cell>
          <cell r="C287" t="str">
            <v>Other</v>
          </cell>
          <cell r="D287">
            <v>101009</v>
          </cell>
          <cell r="E287">
            <v>122819</v>
          </cell>
          <cell r="F287">
            <v>0</v>
          </cell>
          <cell r="G287">
            <v>0</v>
          </cell>
          <cell r="H287">
            <v>0</v>
          </cell>
          <cell r="I287">
            <v>0</v>
          </cell>
          <cell r="J287">
            <v>101009</v>
          </cell>
          <cell r="K287">
            <v>122819</v>
          </cell>
          <cell r="L287">
            <v>21.6</v>
          </cell>
        </row>
        <row r="288">
          <cell r="A288" t="str">
            <v>Polk</v>
          </cell>
          <cell r="B288" t="str">
            <v>City of Dallas</v>
          </cell>
          <cell r="C288" t="str">
            <v>County</v>
          </cell>
          <cell r="D288">
            <v>33901</v>
          </cell>
          <cell r="E288">
            <v>35430</v>
          </cell>
          <cell r="F288">
            <v>0</v>
          </cell>
          <cell r="G288">
            <v>0</v>
          </cell>
          <cell r="H288">
            <v>0</v>
          </cell>
          <cell r="I288">
            <v>0</v>
          </cell>
          <cell r="J288">
            <v>33901</v>
          </cell>
          <cell r="K288">
            <v>35430</v>
          </cell>
          <cell r="L288">
            <v>4.5</v>
          </cell>
        </row>
        <row r="289">
          <cell r="A289" t="str">
            <v>Polk</v>
          </cell>
          <cell r="B289" t="str">
            <v>City of Dallas</v>
          </cell>
          <cell r="C289" t="str">
            <v>City</v>
          </cell>
          <cell r="D289">
            <v>82936</v>
          </cell>
          <cell r="E289">
            <v>86593</v>
          </cell>
          <cell r="F289">
            <v>0</v>
          </cell>
          <cell r="G289">
            <v>0</v>
          </cell>
          <cell r="H289">
            <v>0</v>
          </cell>
          <cell r="I289">
            <v>0</v>
          </cell>
          <cell r="J289">
            <v>82936</v>
          </cell>
          <cell r="K289">
            <v>86593</v>
          </cell>
          <cell r="L289">
            <v>4.4000000000000004</v>
          </cell>
        </row>
        <row r="290">
          <cell r="A290" t="str">
            <v>Polk</v>
          </cell>
          <cell r="B290" t="str">
            <v>City of Dallas</v>
          </cell>
          <cell r="C290" t="str">
            <v>Education</v>
          </cell>
          <cell r="D290">
            <v>108241</v>
          </cell>
          <cell r="E290">
            <v>112942</v>
          </cell>
          <cell r="F290">
            <v>0</v>
          </cell>
          <cell r="G290">
            <v>0</v>
          </cell>
          <cell r="H290">
            <v>0</v>
          </cell>
          <cell r="I290">
            <v>0</v>
          </cell>
          <cell r="J290">
            <v>108241</v>
          </cell>
          <cell r="K290">
            <v>112942</v>
          </cell>
          <cell r="L290">
            <v>4.3</v>
          </cell>
        </row>
        <row r="291">
          <cell r="A291" t="str">
            <v>Polk</v>
          </cell>
          <cell r="B291" t="str">
            <v>City of Dallas</v>
          </cell>
          <cell r="C291" t="str">
            <v>Other</v>
          </cell>
          <cell r="D291">
            <v>4722</v>
          </cell>
          <cell r="E291">
            <v>5244</v>
          </cell>
          <cell r="F291">
            <v>0</v>
          </cell>
          <cell r="G291">
            <v>0</v>
          </cell>
          <cell r="H291">
            <v>0</v>
          </cell>
          <cell r="I291">
            <v>0</v>
          </cell>
          <cell r="J291">
            <v>4722</v>
          </cell>
          <cell r="K291">
            <v>5244</v>
          </cell>
          <cell r="L291">
            <v>11.1</v>
          </cell>
        </row>
        <row r="292">
          <cell r="A292" t="str">
            <v>Polk</v>
          </cell>
          <cell r="B292" t="str">
            <v>City of Monmouth</v>
          </cell>
          <cell r="C292" t="str">
            <v>County</v>
          </cell>
          <cell r="D292">
            <v>53617</v>
          </cell>
          <cell r="E292">
            <v>78828</v>
          </cell>
          <cell r="F292">
            <v>0</v>
          </cell>
          <cell r="G292">
            <v>0</v>
          </cell>
          <cell r="H292">
            <v>0</v>
          </cell>
          <cell r="I292">
            <v>0</v>
          </cell>
          <cell r="J292">
            <v>53617</v>
          </cell>
          <cell r="K292">
            <v>78828</v>
          </cell>
          <cell r="L292">
            <v>47</v>
          </cell>
        </row>
        <row r="293">
          <cell r="A293" t="str">
            <v>Polk</v>
          </cell>
          <cell r="B293" t="str">
            <v>City of Monmouth</v>
          </cell>
          <cell r="C293" t="str">
            <v>City</v>
          </cell>
          <cell r="D293">
            <v>112802</v>
          </cell>
          <cell r="E293">
            <v>165857</v>
          </cell>
          <cell r="F293">
            <v>0</v>
          </cell>
          <cell r="G293">
            <v>0</v>
          </cell>
          <cell r="H293">
            <v>0</v>
          </cell>
          <cell r="I293">
            <v>0</v>
          </cell>
          <cell r="J293">
            <v>112802</v>
          </cell>
          <cell r="K293">
            <v>165857</v>
          </cell>
          <cell r="L293">
            <v>47</v>
          </cell>
        </row>
        <row r="294">
          <cell r="A294" t="str">
            <v>Polk</v>
          </cell>
          <cell r="B294" t="str">
            <v>City of Monmouth</v>
          </cell>
          <cell r="C294" t="str">
            <v>Education</v>
          </cell>
          <cell r="D294">
            <v>181341</v>
          </cell>
          <cell r="E294">
            <v>266692</v>
          </cell>
          <cell r="F294">
            <v>0</v>
          </cell>
          <cell r="G294">
            <v>0</v>
          </cell>
          <cell r="H294">
            <v>0</v>
          </cell>
          <cell r="I294">
            <v>0</v>
          </cell>
          <cell r="J294">
            <v>181341</v>
          </cell>
          <cell r="K294">
            <v>266692</v>
          </cell>
          <cell r="L294">
            <v>47.1</v>
          </cell>
        </row>
        <row r="295">
          <cell r="A295" t="str">
            <v>Polk</v>
          </cell>
          <cell r="B295" t="str">
            <v>City of Monmouth</v>
          </cell>
          <cell r="C295" t="str">
            <v>Other</v>
          </cell>
          <cell r="D295">
            <v>55030</v>
          </cell>
          <cell r="E295">
            <v>81428</v>
          </cell>
          <cell r="F295">
            <v>0</v>
          </cell>
          <cell r="G295">
            <v>0</v>
          </cell>
          <cell r="H295">
            <v>0</v>
          </cell>
          <cell r="I295">
            <v>0</v>
          </cell>
          <cell r="J295">
            <v>55030</v>
          </cell>
          <cell r="K295">
            <v>81428</v>
          </cell>
          <cell r="L295">
            <v>48</v>
          </cell>
        </row>
        <row r="296">
          <cell r="A296" t="str">
            <v>Tillamook</v>
          </cell>
          <cell r="B296" t="str">
            <v>City of Garibaldi</v>
          </cell>
          <cell r="C296" t="str">
            <v>County</v>
          </cell>
          <cell r="D296">
            <v>18068</v>
          </cell>
          <cell r="E296">
            <v>19966</v>
          </cell>
          <cell r="F296">
            <v>0</v>
          </cell>
          <cell r="G296">
            <v>0</v>
          </cell>
          <cell r="H296">
            <v>0</v>
          </cell>
          <cell r="I296">
            <v>0</v>
          </cell>
          <cell r="J296">
            <v>18068</v>
          </cell>
          <cell r="K296">
            <v>19966</v>
          </cell>
          <cell r="L296">
            <v>10.5</v>
          </cell>
        </row>
        <row r="297">
          <cell r="A297" t="str">
            <v>Tillamook</v>
          </cell>
          <cell r="B297" t="str">
            <v>City of Garibaldi</v>
          </cell>
          <cell r="C297" t="str">
            <v>City</v>
          </cell>
          <cell r="D297">
            <v>34324</v>
          </cell>
          <cell r="E297">
            <v>37937</v>
          </cell>
          <cell r="F297">
            <v>0</v>
          </cell>
          <cell r="G297">
            <v>0</v>
          </cell>
          <cell r="H297">
            <v>4973</v>
          </cell>
          <cell r="I297">
            <v>5318</v>
          </cell>
          <cell r="J297">
            <v>39297</v>
          </cell>
          <cell r="K297">
            <v>43255</v>
          </cell>
          <cell r="L297">
            <v>10.1</v>
          </cell>
        </row>
        <row r="298">
          <cell r="A298" t="str">
            <v>Tillamook</v>
          </cell>
          <cell r="B298" t="str">
            <v>City of Garibaldi</v>
          </cell>
          <cell r="C298" t="str">
            <v>Education</v>
          </cell>
          <cell r="D298">
            <v>59283</v>
          </cell>
          <cell r="E298">
            <v>65517</v>
          </cell>
          <cell r="F298">
            <v>0</v>
          </cell>
          <cell r="G298">
            <v>0</v>
          </cell>
          <cell r="H298">
            <v>0</v>
          </cell>
          <cell r="I298">
            <v>0</v>
          </cell>
          <cell r="J298">
            <v>59283</v>
          </cell>
          <cell r="K298">
            <v>65517</v>
          </cell>
          <cell r="L298">
            <v>10.5</v>
          </cell>
        </row>
        <row r="299">
          <cell r="A299" t="str">
            <v>Tillamook</v>
          </cell>
          <cell r="B299" t="str">
            <v>City of Garibaldi</v>
          </cell>
          <cell r="C299" t="str">
            <v>Other</v>
          </cell>
          <cell r="D299">
            <v>9365</v>
          </cell>
          <cell r="E299">
            <v>10358</v>
          </cell>
          <cell r="F299">
            <v>0</v>
          </cell>
          <cell r="G299">
            <v>0</v>
          </cell>
          <cell r="H299">
            <v>0</v>
          </cell>
          <cell r="I299">
            <v>0</v>
          </cell>
          <cell r="J299">
            <v>9365</v>
          </cell>
          <cell r="K299">
            <v>10358</v>
          </cell>
          <cell r="L299">
            <v>10.6</v>
          </cell>
        </row>
        <row r="300">
          <cell r="A300" t="str">
            <v>Tillamook</v>
          </cell>
          <cell r="B300" t="str">
            <v>City of Tillamook</v>
          </cell>
          <cell r="C300" t="str">
            <v>County</v>
          </cell>
          <cell r="D300">
            <v>80941</v>
          </cell>
          <cell r="E300">
            <v>90550</v>
          </cell>
          <cell r="F300">
            <v>0</v>
          </cell>
          <cell r="G300">
            <v>0</v>
          </cell>
          <cell r="H300">
            <v>0</v>
          </cell>
          <cell r="I300">
            <v>0</v>
          </cell>
          <cell r="J300">
            <v>80941</v>
          </cell>
          <cell r="K300">
            <v>90550</v>
          </cell>
          <cell r="L300">
            <v>11.9</v>
          </cell>
        </row>
        <row r="301">
          <cell r="A301" t="str">
            <v>Tillamook</v>
          </cell>
          <cell r="B301" t="str">
            <v>City of Tillamook</v>
          </cell>
          <cell r="C301" t="str">
            <v>City</v>
          </cell>
          <cell r="D301">
            <v>97325</v>
          </cell>
          <cell r="E301">
            <v>108899</v>
          </cell>
          <cell r="F301">
            <v>0</v>
          </cell>
          <cell r="G301">
            <v>0</v>
          </cell>
          <cell r="H301">
            <v>0</v>
          </cell>
          <cell r="I301">
            <v>0</v>
          </cell>
          <cell r="J301">
            <v>97325</v>
          </cell>
          <cell r="K301">
            <v>108899</v>
          </cell>
          <cell r="L301">
            <v>11.9</v>
          </cell>
        </row>
        <row r="302">
          <cell r="A302" t="str">
            <v>Tillamook</v>
          </cell>
          <cell r="B302" t="str">
            <v>City of Tillamook</v>
          </cell>
          <cell r="C302" t="str">
            <v>Education</v>
          </cell>
          <cell r="D302">
            <v>297787</v>
          </cell>
          <cell r="E302">
            <v>333198</v>
          </cell>
          <cell r="F302">
            <v>0</v>
          </cell>
          <cell r="G302">
            <v>0</v>
          </cell>
          <cell r="H302">
            <v>0</v>
          </cell>
          <cell r="I302">
            <v>0</v>
          </cell>
          <cell r="J302">
            <v>297787</v>
          </cell>
          <cell r="K302">
            <v>333198</v>
          </cell>
          <cell r="L302">
            <v>11.9</v>
          </cell>
        </row>
        <row r="303">
          <cell r="A303" t="str">
            <v>Tillamook</v>
          </cell>
          <cell r="B303" t="str">
            <v>City of Tillamook</v>
          </cell>
          <cell r="C303" t="str">
            <v>Other</v>
          </cell>
          <cell r="D303">
            <v>68419</v>
          </cell>
          <cell r="E303">
            <v>76355</v>
          </cell>
          <cell r="F303">
            <v>0</v>
          </cell>
          <cell r="G303">
            <v>0</v>
          </cell>
          <cell r="H303">
            <v>0</v>
          </cell>
          <cell r="I303">
            <v>0</v>
          </cell>
          <cell r="J303">
            <v>68419</v>
          </cell>
          <cell r="K303">
            <v>76355</v>
          </cell>
          <cell r="L303">
            <v>11.6</v>
          </cell>
        </row>
        <row r="304">
          <cell r="A304" t="str">
            <v>Umatilla</v>
          </cell>
          <cell r="B304" t="str">
            <v>City of Pendleton</v>
          </cell>
          <cell r="C304" t="str">
            <v>County</v>
          </cell>
          <cell r="D304">
            <v>173756</v>
          </cell>
          <cell r="E304">
            <v>187398</v>
          </cell>
          <cell r="F304">
            <v>0</v>
          </cell>
          <cell r="G304">
            <v>0</v>
          </cell>
          <cell r="H304">
            <v>0</v>
          </cell>
          <cell r="I304">
            <v>0</v>
          </cell>
          <cell r="J304">
            <v>173756</v>
          </cell>
          <cell r="K304">
            <v>187398</v>
          </cell>
          <cell r="L304">
            <v>7.9</v>
          </cell>
        </row>
        <row r="305">
          <cell r="A305" t="str">
            <v>Umatilla</v>
          </cell>
          <cell r="B305" t="str">
            <v>City of Pendleton</v>
          </cell>
          <cell r="C305" t="str">
            <v>City</v>
          </cell>
          <cell r="D305">
            <v>401080</v>
          </cell>
          <cell r="E305">
            <v>432782</v>
          </cell>
          <cell r="F305">
            <v>0</v>
          </cell>
          <cell r="G305">
            <v>0</v>
          </cell>
          <cell r="H305">
            <v>0</v>
          </cell>
          <cell r="I305">
            <v>0</v>
          </cell>
          <cell r="J305">
            <v>401080</v>
          </cell>
          <cell r="K305">
            <v>432782</v>
          </cell>
          <cell r="L305">
            <v>7.9</v>
          </cell>
        </row>
        <row r="306">
          <cell r="A306" t="str">
            <v>Umatilla</v>
          </cell>
          <cell r="B306" t="str">
            <v>City of Pendleton</v>
          </cell>
          <cell r="C306" t="str">
            <v>Education</v>
          </cell>
          <cell r="D306">
            <v>349406</v>
          </cell>
          <cell r="E306">
            <v>376964</v>
          </cell>
          <cell r="F306">
            <v>0</v>
          </cell>
          <cell r="G306">
            <v>0</v>
          </cell>
          <cell r="H306">
            <v>0</v>
          </cell>
          <cell r="I306">
            <v>0</v>
          </cell>
          <cell r="J306">
            <v>349406</v>
          </cell>
          <cell r="K306">
            <v>376964</v>
          </cell>
          <cell r="L306">
            <v>7.9</v>
          </cell>
        </row>
        <row r="307">
          <cell r="A307" t="str">
            <v>Umatilla</v>
          </cell>
          <cell r="B307" t="str">
            <v>City of Pendleton</v>
          </cell>
          <cell r="C307" t="str">
            <v>Other</v>
          </cell>
          <cell r="D307">
            <v>42097</v>
          </cell>
          <cell r="E307">
            <v>45413</v>
          </cell>
          <cell r="F307">
            <v>0</v>
          </cell>
          <cell r="G307">
            <v>0</v>
          </cell>
          <cell r="H307">
            <v>0</v>
          </cell>
          <cell r="I307">
            <v>0</v>
          </cell>
          <cell r="J307">
            <v>42097</v>
          </cell>
          <cell r="K307">
            <v>45413</v>
          </cell>
          <cell r="L307">
            <v>7.9</v>
          </cell>
        </row>
        <row r="308">
          <cell r="A308" t="str">
            <v>Umatilla</v>
          </cell>
          <cell r="B308" t="str">
            <v>City of Hermiston</v>
          </cell>
          <cell r="C308" t="str">
            <v>County</v>
          </cell>
          <cell r="D308">
            <v>36811</v>
          </cell>
          <cell r="E308">
            <v>41579</v>
          </cell>
          <cell r="F308">
            <v>0</v>
          </cell>
          <cell r="G308">
            <v>0</v>
          </cell>
          <cell r="H308">
            <v>0</v>
          </cell>
          <cell r="I308">
            <v>0</v>
          </cell>
          <cell r="J308">
            <v>36811</v>
          </cell>
          <cell r="K308">
            <v>41579</v>
          </cell>
          <cell r="L308">
            <v>13</v>
          </cell>
        </row>
        <row r="309">
          <cell r="A309" t="str">
            <v>Umatilla</v>
          </cell>
          <cell r="B309" t="str">
            <v>City of Hermiston</v>
          </cell>
          <cell r="C309" t="str">
            <v>City</v>
          </cell>
          <cell r="D309">
            <v>78788</v>
          </cell>
          <cell r="E309">
            <v>88953</v>
          </cell>
          <cell r="F309">
            <v>0</v>
          </cell>
          <cell r="G309">
            <v>0</v>
          </cell>
          <cell r="H309">
            <v>3660</v>
          </cell>
          <cell r="I309">
            <v>3976</v>
          </cell>
          <cell r="J309">
            <v>82448</v>
          </cell>
          <cell r="K309">
            <v>92929</v>
          </cell>
          <cell r="L309">
            <v>12.7</v>
          </cell>
        </row>
        <row r="310">
          <cell r="A310" t="str">
            <v>Umatilla</v>
          </cell>
          <cell r="B310" t="str">
            <v>City of Hermiston</v>
          </cell>
          <cell r="C310" t="str">
            <v>Education</v>
          </cell>
          <cell r="D310">
            <v>79763</v>
          </cell>
          <cell r="E310">
            <v>90100</v>
          </cell>
          <cell r="F310">
            <v>0</v>
          </cell>
          <cell r="G310">
            <v>0</v>
          </cell>
          <cell r="H310">
            <v>0</v>
          </cell>
          <cell r="I310">
            <v>0</v>
          </cell>
          <cell r="J310">
            <v>79763</v>
          </cell>
          <cell r="K310">
            <v>90100</v>
          </cell>
          <cell r="L310">
            <v>13</v>
          </cell>
        </row>
        <row r="311">
          <cell r="A311" t="str">
            <v>Umatilla</v>
          </cell>
          <cell r="B311" t="str">
            <v>City of Hermiston</v>
          </cell>
          <cell r="C311" t="str">
            <v>Other</v>
          </cell>
          <cell r="D311">
            <v>30394</v>
          </cell>
          <cell r="E311">
            <v>34347</v>
          </cell>
          <cell r="F311">
            <v>0</v>
          </cell>
          <cell r="G311">
            <v>0</v>
          </cell>
          <cell r="H311">
            <v>0</v>
          </cell>
          <cell r="I311">
            <v>0</v>
          </cell>
          <cell r="J311">
            <v>30394</v>
          </cell>
          <cell r="K311">
            <v>34347</v>
          </cell>
          <cell r="L311">
            <v>13</v>
          </cell>
        </row>
        <row r="312">
          <cell r="A312" t="str">
            <v>Union</v>
          </cell>
          <cell r="B312" t="str">
            <v>City of La Grande</v>
          </cell>
          <cell r="C312" t="str">
            <v>County</v>
          </cell>
          <cell r="D312">
            <v>173752</v>
          </cell>
          <cell r="E312">
            <v>179940</v>
          </cell>
          <cell r="F312">
            <v>0</v>
          </cell>
          <cell r="G312">
            <v>0</v>
          </cell>
          <cell r="H312">
            <v>0</v>
          </cell>
          <cell r="I312">
            <v>0</v>
          </cell>
          <cell r="J312">
            <v>173752</v>
          </cell>
          <cell r="K312">
            <v>179940</v>
          </cell>
          <cell r="L312">
            <v>3.6</v>
          </cell>
        </row>
        <row r="313">
          <cell r="A313" t="str">
            <v>Union</v>
          </cell>
          <cell r="B313" t="str">
            <v>City of La Grande</v>
          </cell>
          <cell r="C313" t="str">
            <v>City</v>
          </cell>
          <cell r="D313">
            <v>435757</v>
          </cell>
          <cell r="E313">
            <v>451282</v>
          </cell>
          <cell r="F313">
            <v>0</v>
          </cell>
          <cell r="G313">
            <v>0</v>
          </cell>
          <cell r="H313">
            <v>0</v>
          </cell>
          <cell r="I313">
            <v>0</v>
          </cell>
          <cell r="J313">
            <v>435757</v>
          </cell>
          <cell r="K313">
            <v>451282</v>
          </cell>
          <cell r="L313">
            <v>3.6</v>
          </cell>
        </row>
        <row r="314">
          <cell r="A314" t="str">
            <v>Union</v>
          </cell>
          <cell r="B314" t="str">
            <v>City of La Grande</v>
          </cell>
          <cell r="C314" t="str">
            <v>Education</v>
          </cell>
          <cell r="D314">
            <v>307130</v>
          </cell>
          <cell r="E314">
            <v>318037</v>
          </cell>
          <cell r="F314">
            <v>0</v>
          </cell>
          <cell r="G314">
            <v>0</v>
          </cell>
          <cell r="H314">
            <v>100970</v>
          </cell>
          <cell r="I314">
            <v>117334</v>
          </cell>
          <cell r="J314">
            <v>408100</v>
          </cell>
          <cell r="K314">
            <v>435370</v>
          </cell>
          <cell r="L314">
            <v>6.7</v>
          </cell>
        </row>
        <row r="315">
          <cell r="A315" t="str">
            <v>Union</v>
          </cell>
          <cell r="B315" t="str">
            <v>City of La Grande</v>
          </cell>
          <cell r="C315" t="str">
            <v>Other</v>
          </cell>
          <cell r="D315">
            <v>27352</v>
          </cell>
          <cell r="E315">
            <v>28331</v>
          </cell>
          <cell r="F315">
            <v>0</v>
          </cell>
          <cell r="G315">
            <v>0</v>
          </cell>
          <cell r="H315">
            <v>0</v>
          </cell>
          <cell r="I315">
            <v>0</v>
          </cell>
          <cell r="J315">
            <v>27352</v>
          </cell>
          <cell r="K315">
            <v>28331</v>
          </cell>
          <cell r="L315">
            <v>3.6</v>
          </cell>
        </row>
        <row r="316">
          <cell r="A316" t="str">
            <v>Wasco</v>
          </cell>
          <cell r="B316" t="str">
            <v>City of The Dalles</v>
          </cell>
          <cell r="C316" t="str">
            <v>County</v>
          </cell>
          <cell r="D316">
            <v>385392</v>
          </cell>
          <cell r="E316">
            <v>395358</v>
          </cell>
          <cell r="F316">
            <v>0</v>
          </cell>
          <cell r="G316">
            <v>0</v>
          </cell>
          <cell r="H316">
            <v>0</v>
          </cell>
          <cell r="I316">
            <v>0</v>
          </cell>
          <cell r="J316">
            <v>385392</v>
          </cell>
          <cell r="K316">
            <v>395358</v>
          </cell>
          <cell r="L316">
            <v>2.6</v>
          </cell>
        </row>
        <row r="317">
          <cell r="A317" t="str">
            <v>Wasco</v>
          </cell>
          <cell r="B317" t="str">
            <v>City of The Dalles</v>
          </cell>
          <cell r="C317" t="str">
            <v>City</v>
          </cell>
          <cell r="D317">
            <v>273259</v>
          </cell>
          <cell r="E317">
            <v>280396</v>
          </cell>
          <cell r="F317">
            <v>0</v>
          </cell>
          <cell r="G317">
            <v>0</v>
          </cell>
          <cell r="H317">
            <v>0</v>
          </cell>
          <cell r="I317">
            <v>0</v>
          </cell>
          <cell r="J317">
            <v>273259</v>
          </cell>
          <cell r="K317">
            <v>280396</v>
          </cell>
          <cell r="L317">
            <v>2.6</v>
          </cell>
        </row>
        <row r="318">
          <cell r="A318" t="str">
            <v>Wasco</v>
          </cell>
          <cell r="B318" t="str">
            <v>City of The Dalles</v>
          </cell>
          <cell r="C318" t="str">
            <v>Education</v>
          </cell>
          <cell r="D318">
            <v>541632</v>
          </cell>
          <cell r="E318">
            <v>555776</v>
          </cell>
          <cell r="F318">
            <v>0</v>
          </cell>
          <cell r="G318">
            <v>0</v>
          </cell>
          <cell r="H318">
            <v>0</v>
          </cell>
          <cell r="I318">
            <v>0</v>
          </cell>
          <cell r="J318">
            <v>541632</v>
          </cell>
          <cell r="K318">
            <v>555776</v>
          </cell>
          <cell r="L318">
            <v>2.6</v>
          </cell>
        </row>
        <row r="319">
          <cell r="A319" t="str">
            <v>Wasco</v>
          </cell>
          <cell r="B319" t="str">
            <v>City of The Dalles</v>
          </cell>
          <cell r="C319" t="str">
            <v>Other</v>
          </cell>
          <cell r="D319">
            <v>376609</v>
          </cell>
          <cell r="E319">
            <v>386531</v>
          </cell>
          <cell r="F319">
            <v>0</v>
          </cell>
          <cell r="G319">
            <v>0</v>
          </cell>
          <cell r="H319">
            <v>0</v>
          </cell>
          <cell r="I319">
            <v>0</v>
          </cell>
          <cell r="J319">
            <v>376609</v>
          </cell>
          <cell r="K319">
            <v>386531</v>
          </cell>
          <cell r="L319">
            <v>2.6</v>
          </cell>
        </row>
        <row r="320">
          <cell r="A320" t="str">
            <v>Washington</v>
          </cell>
          <cell r="B320" t="str">
            <v>City of Sherwood</v>
          </cell>
          <cell r="C320" t="str">
            <v>County</v>
          </cell>
          <cell r="D320">
            <v>373658</v>
          </cell>
          <cell r="E320">
            <v>470003</v>
          </cell>
          <cell r="F320">
            <v>0</v>
          </cell>
          <cell r="G320">
            <v>0</v>
          </cell>
          <cell r="H320">
            <v>11081</v>
          </cell>
          <cell r="I320">
            <v>13974</v>
          </cell>
          <cell r="J320">
            <v>384739</v>
          </cell>
          <cell r="K320">
            <v>483977</v>
          </cell>
          <cell r="L320">
            <v>25.8</v>
          </cell>
        </row>
        <row r="321">
          <cell r="A321" t="str">
            <v>Washington</v>
          </cell>
          <cell r="B321" t="str">
            <v>City of Sherwood</v>
          </cell>
          <cell r="C321" t="str">
            <v>City</v>
          </cell>
          <cell r="D321">
            <v>548076</v>
          </cell>
          <cell r="E321">
            <v>689400</v>
          </cell>
          <cell r="F321">
            <v>0</v>
          </cell>
          <cell r="G321">
            <v>0</v>
          </cell>
          <cell r="H321">
            <v>22827</v>
          </cell>
          <cell r="I321">
            <v>0</v>
          </cell>
          <cell r="J321">
            <v>570903</v>
          </cell>
          <cell r="K321">
            <v>689400</v>
          </cell>
          <cell r="L321">
            <v>20.8</v>
          </cell>
        </row>
        <row r="322">
          <cell r="A322" t="str">
            <v>Washington</v>
          </cell>
          <cell r="B322" t="str">
            <v>City of Sherwood</v>
          </cell>
          <cell r="C322" t="str">
            <v>Education</v>
          </cell>
          <cell r="D322">
            <v>872312</v>
          </cell>
          <cell r="E322">
            <v>1097217</v>
          </cell>
          <cell r="F322">
            <v>0</v>
          </cell>
          <cell r="G322">
            <v>0</v>
          </cell>
          <cell r="H322">
            <v>702548</v>
          </cell>
          <cell r="I322">
            <v>857092</v>
          </cell>
          <cell r="J322">
            <v>1574860</v>
          </cell>
          <cell r="K322">
            <v>1954309</v>
          </cell>
          <cell r="L322">
            <v>24.1</v>
          </cell>
        </row>
        <row r="323">
          <cell r="A323" t="str">
            <v>Washington</v>
          </cell>
          <cell r="B323" t="str">
            <v>City of Sherwood</v>
          </cell>
          <cell r="C323" t="str">
            <v>Other</v>
          </cell>
          <cell r="D323">
            <v>295144</v>
          </cell>
          <cell r="E323">
            <v>370486</v>
          </cell>
          <cell r="F323">
            <v>0</v>
          </cell>
          <cell r="G323">
            <v>0</v>
          </cell>
          <cell r="H323">
            <v>89460</v>
          </cell>
          <cell r="I323">
            <v>108256</v>
          </cell>
          <cell r="J323">
            <v>384603</v>
          </cell>
          <cell r="K323">
            <v>478741</v>
          </cell>
          <cell r="L323">
            <v>24.5</v>
          </cell>
        </row>
        <row r="324">
          <cell r="A324" t="str">
            <v>Washington</v>
          </cell>
          <cell r="B324" t="str">
            <v>City of North Plains</v>
          </cell>
          <cell r="C324" t="str">
            <v>County</v>
          </cell>
          <cell r="D324">
            <v>138892</v>
          </cell>
          <cell r="E324">
            <v>143896</v>
          </cell>
          <cell r="F324">
            <v>0</v>
          </cell>
          <cell r="G324">
            <v>0</v>
          </cell>
          <cell r="H324">
            <v>0</v>
          </cell>
          <cell r="I324">
            <v>0</v>
          </cell>
          <cell r="J324">
            <v>138892</v>
          </cell>
          <cell r="K324">
            <v>143896</v>
          </cell>
          <cell r="L324">
            <v>3.6</v>
          </cell>
        </row>
        <row r="325">
          <cell r="A325" t="str">
            <v>Washington</v>
          </cell>
          <cell r="B325" t="str">
            <v>City of North Plains</v>
          </cell>
          <cell r="C325" t="str">
            <v>City</v>
          </cell>
          <cell r="D325">
            <v>134131</v>
          </cell>
          <cell r="E325">
            <v>138959</v>
          </cell>
          <cell r="F325">
            <v>0</v>
          </cell>
          <cell r="G325">
            <v>0</v>
          </cell>
          <cell r="H325">
            <v>0</v>
          </cell>
          <cell r="I325">
            <v>0</v>
          </cell>
          <cell r="J325">
            <v>134131</v>
          </cell>
          <cell r="K325">
            <v>138959</v>
          </cell>
          <cell r="L325">
            <v>3.6</v>
          </cell>
        </row>
        <row r="326">
          <cell r="A326" t="str">
            <v>Washington</v>
          </cell>
          <cell r="B326" t="str">
            <v>City of North Plains</v>
          </cell>
          <cell r="C326" t="str">
            <v>Education</v>
          </cell>
          <cell r="D326">
            <v>334314</v>
          </cell>
          <cell r="E326">
            <v>346321</v>
          </cell>
          <cell r="F326">
            <v>0</v>
          </cell>
          <cell r="G326">
            <v>0</v>
          </cell>
          <cell r="H326">
            <v>0</v>
          </cell>
          <cell r="I326">
            <v>0</v>
          </cell>
          <cell r="J326">
            <v>334314</v>
          </cell>
          <cell r="K326">
            <v>346321</v>
          </cell>
          <cell r="L326">
            <v>3.6</v>
          </cell>
        </row>
        <row r="327">
          <cell r="A327" t="str">
            <v>Washington</v>
          </cell>
          <cell r="B327" t="str">
            <v>City of North Plains</v>
          </cell>
          <cell r="C327" t="str">
            <v>Other</v>
          </cell>
          <cell r="D327">
            <v>103767</v>
          </cell>
          <cell r="E327">
            <v>107308</v>
          </cell>
          <cell r="F327">
            <v>0</v>
          </cell>
          <cell r="G327">
            <v>0</v>
          </cell>
          <cell r="H327">
            <v>0</v>
          </cell>
          <cell r="I327">
            <v>0</v>
          </cell>
          <cell r="J327">
            <v>103767</v>
          </cell>
          <cell r="K327">
            <v>107308</v>
          </cell>
          <cell r="L327">
            <v>3.4</v>
          </cell>
        </row>
        <row r="328">
          <cell r="A328" t="str">
            <v>Washington</v>
          </cell>
          <cell r="B328" t="str">
            <v>City of Tigard</v>
          </cell>
          <cell r="C328" t="str">
            <v>County</v>
          </cell>
          <cell r="D328">
            <v>270827</v>
          </cell>
          <cell r="E328">
            <v>337197</v>
          </cell>
          <cell r="F328">
            <v>0</v>
          </cell>
          <cell r="G328">
            <v>0</v>
          </cell>
          <cell r="H328">
            <v>0</v>
          </cell>
          <cell r="I328">
            <v>0</v>
          </cell>
          <cell r="J328">
            <v>270827</v>
          </cell>
          <cell r="K328">
            <v>337197</v>
          </cell>
          <cell r="L328">
            <v>24.5</v>
          </cell>
        </row>
        <row r="329">
          <cell r="A329" t="str">
            <v>Washington</v>
          </cell>
          <cell r="B329" t="str">
            <v>City of Tigard</v>
          </cell>
          <cell r="C329" t="str">
            <v>City</v>
          </cell>
          <cell r="D329">
            <v>303296</v>
          </cell>
          <cell r="E329">
            <v>376957</v>
          </cell>
          <cell r="F329">
            <v>0</v>
          </cell>
          <cell r="G329">
            <v>0</v>
          </cell>
          <cell r="H329">
            <v>0</v>
          </cell>
          <cell r="I329">
            <v>0</v>
          </cell>
          <cell r="J329">
            <v>303296</v>
          </cell>
          <cell r="K329">
            <v>376957</v>
          </cell>
          <cell r="L329">
            <v>24.3</v>
          </cell>
        </row>
        <row r="330">
          <cell r="A330" t="str">
            <v>Washington</v>
          </cell>
          <cell r="B330" t="str">
            <v>City of Tigard</v>
          </cell>
          <cell r="C330" t="str">
            <v>Education</v>
          </cell>
          <cell r="D330">
            <v>653980</v>
          </cell>
          <cell r="E330">
            <v>813530</v>
          </cell>
          <cell r="F330">
            <v>0</v>
          </cell>
          <cell r="G330">
            <v>0</v>
          </cell>
          <cell r="H330">
            <v>0</v>
          </cell>
          <cell r="I330">
            <v>0</v>
          </cell>
          <cell r="J330">
            <v>653980</v>
          </cell>
          <cell r="K330">
            <v>813530</v>
          </cell>
          <cell r="L330">
            <v>24.4</v>
          </cell>
        </row>
        <row r="331">
          <cell r="A331" t="str">
            <v>Washington</v>
          </cell>
          <cell r="B331" t="str">
            <v>City of Tigard</v>
          </cell>
          <cell r="C331" t="str">
            <v>Other</v>
          </cell>
          <cell r="D331">
            <v>222916</v>
          </cell>
          <cell r="E331">
            <v>276475</v>
          </cell>
          <cell r="F331">
            <v>0</v>
          </cell>
          <cell r="G331">
            <v>0</v>
          </cell>
          <cell r="H331">
            <v>0</v>
          </cell>
          <cell r="I331">
            <v>0</v>
          </cell>
          <cell r="J331">
            <v>222916</v>
          </cell>
          <cell r="K331">
            <v>276475</v>
          </cell>
          <cell r="L331">
            <v>24</v>
          </cell>
        </row>
        <row r="332">
          <cell r="A332" t="str">
            <v>Washington</v>
          </cell>
          <cell r="B332" t="str">
            <v>City of Hillsboro</v>
          </cell>
          <cell r="C332" t="str">
            <v>County</v>
          </cell>
          <cell r="D332">
            <v>1121448</v>
          </cell>
          <cell r="E332">
            <v>1411807</v>
          </cell>
          <cell r="F332">
            <v>0</v>
          </cell>
          <cell r="G332">
            <v>0</v>
          </cell>
          <cell r="H332">
            <v>0</v>
          </cell>
          <cell r="I332">
            <v>0</v>
          </cell>
          <cell r="J332">
            <v>1121448</v>
          </cell>
          <cell r="K332">
            <v>1411807</v>
          </cell>
          <cell r="L332">
            <v>25.9</v>
          </cell>
        </row>
        <row r="333">
          <cell r="A333" t="str">
            <v>Washington</v>
          </cell>
          <cell r="B333" t="str">
            <v>City of Hillsboro</v>
          </cell>
          <cell r="C333" t="str">
            <v>City</v>
          </cell>
          <cell r="D333">
            <v>1773617</v>
          </cell>
          <cell r="E333">
            <v>2302574</v>
          </cell>
          <cell r="F333">
            <v>0</v>
          </cell>
          <cell r="G333">
            <v>0</v>
          </cell>
          <cell r="H333">
            <v>0</v>
          </cell>
          <cell r="I333">
            <v>0</v>
          </cell>
          <cell r="J333">
            <v>1773617</v>
          </cell>
          <cell r="K333">
            <v>2302574</v>
          </cell>
          <cell r="L333">
            <v>29.8</v>
          </cell>
        </row>
        <row r="334">
          <cell r="A334" t="str">
            <v>Washington</v>
          </cell>
          <cell r="B334" t="str">
            <v>City of Hillsboro</v>
          </cell>
          <cell r="C334" t="str">
            <v>Education</v>
          </cell>
          <cell r="D334">
            <v>2697326</v>
          </cell>
          <cell r="E334">
            <v>3395180</v>
          </cell>
          <cell r="F334">
            <v>0</v>
          </cell>
          <cell r="G334">
            <v>0</v>
          </cell>
          <cell r="H334">
            <v>0</v>
          </cell>
          <cell r="I334">
            <v>0</v>
          </cell>
          <cell r="J334">
            <v>2697326</v>
          </cell>
          <cell r="K334">
            <v>3395180</v>
          </cell>
          <cell r="L334">
            <v>25.9</v>
          </cell>
        </row>
        <row r="335">
          <cell r="A335" t="str">
            <v>Washington</v>
          </cell>
          <cell r="B335" t="str">
            <v>City of Hillsboro</v>
          </cell>
          <cell r="C335" t="str">
            <v>Other</v>
          </cell>
          <cell r="D335">
            <v>124643</v>
          </cell>
          <cell r="E335">
            <v>151742</v>
          </cell>
          <cell r="F335">
            <v>0</v>
          </cell>
          <cell r="G335">
            <v>0</v>
          </cell>
          <cell r="H335">
            <v>0</v>
          </cell>
          <cell r="I335">
            <v>0</v>
          </cell>
          <cell r="J335">
            <v>124643</v>
          </cell>
          <cell r="K335">
            <v>151742</v>
          </cell>
          <cell r="L335">
            <v>21.7</v>
          </cell>
        </row>
        <row r="336">
          <cell r="A336" t="str">
            <v>Washington</v>
          </cell>
          <cell r="B336" t="str">
            <v>City of Beaverton</v>
          </cell>
          <cell r="C336" t="str">
            <v>County</v>
          </cell>
          <cell r="D336">
            <v>754778</v>
          </cell>
          <cell r="E336">
            <v>847488</v>
          </cell>
          <cell r="F336">
            <v>0</v>
          </cell>
          <cell r="G336">
            <v>0</v>
          </cell>
          <cell r="H336">
            <v>0</v>
          </cell>
          <cell r="I336">
            <v>0</v>
          </cell>
          <cell r="J336">
            <v>754778</v>
          </cell>
          <cell r="K336">
            <v>847488</v>
          </cell>
          <cell r="L336">
            <v>12.3</v>
          </cell>
        </row>
        <row r="337">
          <cell r="A337" t="str">
            <v>Washington</v>
          </cell>
          <cell r="B337" t="str">
            <v>City of Beaverton</v>
          </cell>
          <cell r="C337" t="str">
            <v>City</v>
          </cell>
          <cell r="D337">
            <v>1419913</v>
          </cell>
          <cell r="E337">
            <v>1593048</v>
          </cell>
          <cell r="F337">
            <v>0</v>
          </cell>
          <cell r="G337">
            <v>0</v>
          </cell>
          <cell r="H337">
            <v>0</v>
          </cell>
          <cell r="I337">
            <v>0</v>
          </cell>
          <cell r="J337">
            <v>1419913</v>
          </cell>
          <cell r="K337">
            <v>1593048</v>
          </cell>
          <cell r="L337">
            <v>12.2</v>
          </cell>
        </row>
        <row r="338">
          <cell r="A338" t="str">
            <v>Washington</v>
          </cell>
          <cell r="B338" t="str">
            <v>City of Beaverton</v>
          </cell>
          <cell r="C338" t="str">
            <v>Education</v>
          </cell>
          <cell r="D338">
            <v>1722172</v>
          </cell>
          <cell r="E338">
            <v>1932791</v>
          </cell>
          <cell r="F338">
            <v>0</v>
          </cell>
          <cell r="G338">
            <v>0</v>
          </cell>
          <cell r="H338">
            <v>45770</v>
          </cell>
          <cell r="I338">
            <v>47348</v>
          </cell>
          <cell r="J338">
            <v>1767942</v>
          </cell>
          <cell r="K338">
            <v>1980139</v>
          </cell>
          <cell r="L338">
            <v>12</v>
          </cell>
        </row>
        <row r="339">
          <cell r="A339" t="str">
            <v>Washington</v>
          </cell>
          <cell r="B339" t="str">
            <v>City of Beaverton</v>
          </cell>
          <cell r="C339" t="str">
            <v>Other</v>
          </cell>
          <cell r="D339">
            <v>1033884</v>
          </cell>
          <cell r="E339">
            <v>1159666</v>
          </cell>
          <cell r="F339">
            <v>0</v>
          </cell>
          <cell r="G339">
            <v>0</v>
          </cell>
          <cell r="H339">
            <v>0</v>
          </cell>
          <cell r="I339">
            <v>0</v>
          </cell>
          <cell r="J339">
            <v>1033884</v>
          </cell>
          <cell r="K339">
            <v>1159666</v>
          </cell>
          <cell r="L339">
            <v>12.2</v>
          </cell>
        </row>
        <row r="340">
          <cell r="A340" t="str">
            <v>Washington</v>
          </cell>
          <cell r="B340" t="str">
            <v>City of Forest Grove</v>
          </cell>
          <cell r="C340" t="str">
            <v>County</v>
          </cell>
          <cell r="D340">
            <v>89748</v>
          </cell>
          <cell r="E340">
            <v>104893</v>
          </cell>
          <cell r="F340">
            <v>0</v>
          </cell>
          <cell r="G340">
            <v>0</v>
          </cell>
          <cell r="H340">
            <v>0</v>
          </cell>
          <cell r="I340">
            <v>0</v>
          </cell>
          <cell r="J340">
            <v>89748</v>
          </cell>
          <cell r="K340">
            <v>104893</v>
          </cell>
          <cell r="L340">
            <v>16.899999999999999</v>
          </cell>
        </row>
        <row r="341">
          <cell r="A341" t="str">
            <v>Washington</v>
          </cell>
          <cell r="B341" t="str">
            <v>City of Forest Grove</v>
          </cell>
          <cell r="C341" t="str">
            <v>City</v>
          </cell>
          <cell r="D341">
            <v>157986</v>
          </cell>
          <cell r="E341">
            <v>184589</v>
          </cell>
          <cell r="F341">
            <v>0</v>
          </cell>
          <cell r="G341">
            <v>0</v>
          </cell>
          <cell r="H341">
            <v>0</v>
          </cell>
          <cell r="I341">
            <v>0</v>
          </cell>
          <cell r="J341">
            <v>157986</v>
          </cell>
          <cell r="K341">
            <v>184589</v>
          </cell>
          <cell r="L341">
            <v>16.8</v>
          </cell>
        </row>
        <row r="342">
          <cell r="A342" t="str">
            <v>Washington</v>
          </cell>
          <cell r="B342" t="str">
            <v>City of Forest Grove</v>
          </cell>
          <cell r="C342" t="str">
            <v>Education</v>
          </cell>
          <cell r="D342">
            <v>213429</v>
          </cell>
          <cell r="E342">
            <v>249439</v>
          </cell>
          <cell r="F342">
            <v>0</v>
          </cell>
          <cell r="G342">
            <v>0</v>
          </cell>
          <cell r="H342">
            <v>51735</v>
          </cell>
          <cell r="I342">
            <v>0</v>
          </cell>
          <cell r="J342">
            <v>265164</v>
          </cell>
          <cell r="K342">
            <v>249439</v>
          </cell>
          <cell r="L342">
            <v>-5.9</v>
          </cell>
        </row>
        <row r="343">
          <cell r="A343" t="str">
            <v>Washington</v>
          </cell>
          <cell r="B343" t="str">
            <v>City of Forest Grove</v>
          </cell>
          <cell r="C343" t="str">
            <v>Other</v>
          </cell>
          <cell r="D343">
            <v>9815</v>
          </cell>
          <cell r="E343">
            <v>11315</v>
          </cell>
          <cell r="F343">
            <v>0</v>
          </cell>
          <cell r="G343">
            <v>0</v>
          </cell>
          <cell r="H343">
            <v>0</v>
          </cell>
          <cell r="I343">
            <v>0</v>
          </cell>
          <cell r="J343">
            <v>9815</v>
          </cell>
          <cell r="K343">
            <v>11315</v>
          </cell>
          <cell r="L343">
            <v>15.3</v>
          </cell>
        </row>
        <row r="344">
          <cell r="A344" t="str">
            <v>Washington</v>
          </cell>
          <cell r="B344" t="str">
            <v>City of Banks</v>
          </cell>
          <cell r="C344" t="str">
            <v>County</v>
          </cell>
          <cell r="D344">
            <v>12185</v>
          </cell>
          <cell r="E344">
            <v>15237</v>
          </cell>
          <cell r="F344">
            <v>0</v>
          </cell>
          <cell r="G344">
            <v>0</v>
          </cell>
          <cell r="H344">
            <v>0</v>
          </cell>
          <cell r="I344">
            <v>0</v>
          </cell>
          <cell r="J344">
            <v>12185</v>
          </cell>
          <cell r="K344">
            <v>15237</v>
          </cell>
          <cell r="L344">
            <v>25.1</v>
          </cell>
        </row>
        <row r="345">
          <cell r="A345" t="str">
            <v>Washington</v>
          </cell>
          <cell r="B345" t="str">
            <v>City of Banks</v>
          </cell>
          <cell r="C345" t="str">
            <v>City</v>
          </cell>
          <cell r="D345">
            <v>10750</v>
          </cell>
          <cell r="E345">
            <v>13350</v>
          </cell>
          <cell r="F345">
            <v>0</v>
          </cell>
          <cell r="G345">
            <v>0</v>
          </cell>
          <cell r="H345">
            <v>0</v>
          </cell>
          <cell r="I345">
            <v>0</v>
          </cell>
          <cell r="J345">
            <v>10750</v>
          </cell>
          <cell r="K345">
            <v>13350</v>
          </cell>
          <cell r="L345">
            <v>24.2</v>
          </cell>
        </row>
        <row r="346">
          <cell r="A346" t="str">
            <v>Washington</v>
          </cell>
          <cell r="B346" t="str">
            <v>City of Banks</v>
          </cell>
          <cell r="C346" t="str">
            <v>Education</v>
          </cell>
          <cell r="D346">
            <v>29545</v>
          </cell>
          <cell r="E346">
            <v>36965</v>
          </cell>
          <cell r="F346">
            <v>0</v>
          </cell>
          <cell r="G346">
            <v>0</v>
          </cell>
          <cell r="H346">
            <v>0</v>
          </cell>
          <cell r="I346">
            <v>0</v>
          </cell>
          <cell r="J346">
            <v>29545</v>
          </cell>
          <cell r="K346">
            <v>36965</v>
          </cell>
          <cell r="L346">
            <v>25.1</v>
          </cell>
        </row>
        <row r="347">
          <cell r="A347" t="str">
            <v>Washington</v>
          </cell>
          <cell r="B347" t="str">
            <v>City of Banks</v>
          </cell>
          <cell r="C347" t="str">
            <v>Other</v>
          </cell>
          <cell r="D347">
            <v>6695</v>
          </cell>
          <cell r="E347">
            <v>8353</v>
          </cell>
          <cell r="F347">
            <v>0</v>
          </cell>
          <cell r="G347">
            <v>0</v>
          </cell>
          <cell r="H347">
            <v>0</v>
          </cell>
          <cell r="I347">
            <v>0</v>
          </cell>
          <cell r="J347">
            <v>6695</v>
          </cell>
          <cell r="K347">
            <v>8353</v>
          </cell>
          <cell r="L347">
            <v>24.8</v>
          </cell>
        </row>
        <row r="348">
          <cell r="A348" t="str">
            <v>Washington</v>
          </cell>
          <cell r="B348" t="str">
            <v>City of Cornelius</v>
          </cell>
          <cell r="C348" t="str">
            <v>County</v>
          </cell>
          <cell r="D348">
            <v>9218</v>
          </cell>
          <cell r="E348">
            <v>24198</v>
          </cell>
          <cell r="F348">
            <v>0</v>
          </cell>
          <cell r="G348">
            <v>0</v>
          </cell>
          <cell r="H348">
            <v>0</v>
          </cell>
          <cell r="I348">
            <v>0</v>
          </cell>
          <cell r="J348">
            <v>9218</v>
          </cell>
          <cell r="K348">
            <v>24198</v>
          </cell>
          <cell r="L348">
            <v>162.5</v>
          </cell>
        </row>
        <row r="349">
          <cell r="A349" t="str">
            <v>Washington</v>
          </cell>
          <cell r="B349" t="str">
            <v>City of Cornelius</v>
          </cell>
          <cell r="C349" t="str">
            <v>City</v>
          </cell>
          <cell r="D349">
            <v>16406</v>
          </cell>
          <cell r="E349">
            <v>42884</v>
          </cell>
          <cell r="F349">
            <v>0</v>
          </cell>
          <cell r="G349">
            <v>0</v>
          </cell>
          <cell r="H349">
            <v>0</v>
          </cell>
          <cell r="I349">
            <v>0</v>
          </cell>
          <cell r="J349">
            <v>16406</v>
          </cell>
          <cell r="K349">
            <v>42884</v>
          </cell>
          <cell r="L349">
            <v>161.4</v>
          </cell>
        </row>
        <row r="350">
          <cell r="A350" t="str">
            <v>Washington</v>
          </cell>
          <cell r="B350" t="str">
            <v>City of Cornelius</v>
          </cell>
          <cell r="C350" t="str">
            <v>Education</v>
          </cell>
          <cell r="D350">
            <v>21998</v>
          </cell>
          <cell r="E350">
            <v>57626</v>
          </cell>
          <cell r="F350">
            <v>0</v>
          </cell>
          <cell r="G350">
            <v>0</v>
          </cell>
          <cell r="H350">
            <v>4994</v>
          </cell>
          <cell r="I350">
            <v>0</v>
          </cell>
          <cell r="J350">
            <v>26992</v>
          </cell>
          <cell r="K350">
            <v>57626</v>
          </cell>
          <cell r="L350">
            <v>113.5</v>
          </cell>
        </row>
        <row r="351">
          <cell r="A351" t="str">
            <v>Washington</v>
          </cell>
          <cell r="B351" t="str">
            <v>City of Cornelius</v>
          </cell>
          <cell r="C351" t="str">
            <v>Other</v>
          </cell>
          <cell r="D351">
            <v>915</v>
          </cell>
          <cell r="E351">
            <v>2532</v>
          </cell>
          <cell r="F351">
            <v>0</v>
          </cell>
          <cell r="G351">
            <v>0</v>
          </cell>
          <cell r="H351">
            <v>0</v>
          </cell>
          <cell r="I351">
            <v>0</v>
          </cell>
          <cell r="J351">
            <v>915</v>
          </cell>
          <cell r="K351">
            <v>2532</v>
          </cell>
          <cell r="L351">
            <v>176.6</v>
          </cell>
        </row>
        <row r="352">
          <cell r="A352" t="str">
            <v>Yamhill</v>
          </cell>
          <cell r="B352" t="str">
            <v>City of Carlton</v>
          </cell>
          <cell r="C352" t="str">
            <v>County</v>
          </cell>
          <cell r="D352">
            <v>35602</v>
          </cell>
          <cell r="E352">
            <v>41020</v>
          </cell>
          <cell r="F352">
            <v>0</v>
          </cell>
          <cell r="G352">
            <v>0</v>
          </cell>
          <cell r="H352">
            <v>0</v>
          </cell>
          <cell r="I352">
            <v>0</v>
          </cell>
          <cell r="J352">
            <v>35602</v>
          </cell>
          <cell r="K352">
            <v>41020</v>
          </cell>
          <cell r="L352">
            <v>15.2</v>
          </cell>
        </row>
        <row r="353">
          <cell r="A353" t="str">
            <v>Yamhill</v>
          </cell>
          <cell r="B353" t="str">
            <v>City of Carlton</v>
          </cell>
          <cell r="C353" t="str">
            <v>City</v>
          </cell>
          <cell r="D353">
            <v>69186</v>
          </cell>
          <cell r="E353">
            <v>79744</v>
          </cell>
          <cell r="F353">
            <v>0</v>
          </cell>
          <cell r="G353">
            <v>0</v>
          </cell>
          <cell r="H353">
            <v>0</v>
          </cell>
          <cell r="I353">
            <v>0</v>
          </cell>
          <cell r="J353">
            <v>69186</v>
          </cell>
          <cell r="K353">
            <v>79744</v>
          </cell>
          <cell r="L353">
            <v>15.3</v>
          </cell>
        </row>
        <row r="354">
          <cell r="A354" t="str">
            <v>Yamhill</v>
          </cell>
          <cell r="B354" t="str">
            <v>City of Carlton</v>
          </cell>
          <cell r="C354" t="str">
            <v>Education</v>
          </cell>
          <cell r="D354">
            <v>78767</v>
          </cell>
          <cell r="E354">
            <v>90764</v>
          </cell>
          <cell r="F354">
            <v>0</v>
          </cell>
          <cell r="G354">
            <v>0</v>
          </cell>
          <cell r="H354">
            <v>12677</v>
          </cell>
          <cell r="I354">
            <v>0</v>
          </cell>
          <cell r="J354">
            <v>91444</v>
          </cell>
          <cell r="K354">
            <v>90764</v>
          </cell>
          <cell r="L354">
            <v>-0.7</v>
          </cell>
        </row>
        <row r="355">
          <cell r="A355" t="str">
            <v>Yamhill</v>
          </cell>
          <cell r="B355" t="str">
            <v>City of Carlton</v>
          </cell>
          <cell r="C355" t="str">
            <v>Other</v>
          </cell>
          <cell r="D355">
            <v>16694</v>
          </cell>
          <cell r="E355">
            <v>19249</v>
          </cell>
          <cell r="F355">
            <v>0</v>
          </cell>
          <cell r="G355">
            <v>0</v>
          </cell>
          <cell r="H355">
            <v>0</v>
          </cell>
          <cell r="I355">
            <v>0</v>
          </cell>
          <cell r="J355">
            <v>16694</v>
          </cell>
          <cell r="K355">
            <v>19249</v>
          </cell>
          <cell r="L355">
            <v>15.3</v>
          </cell>
        </row>
        <row r="356">
          <cell r="A356" t="str">
            <v>Yamhill</v>
          </cell>
          <cell r="B356" t="str">
            <v>City of McMinnville</v>
          </cell>
          <cell r="C356" t="str">
            <v>County</v>
          </cell>
          <cell r="D356">
            <v>83421</v>
          </cell>
          <cell r="E356">
            <v>108796</v>
          </cell>
          <cell r="F356">
            <v>0</v>
          </cell>
          <cell r="G356">
            <v>0</v>
          </cell>
          <cell r="H356">
            <v>0</v>
          </cell>
          <cell r="I356">
            <v>0</v>
          </cell>
          <cell r="J356">
            <v>83421</v>
          </cell>
          <cell r="K356">
            <v>108796</v>
          </cell>
          <cell r="L356">
            <v>30.4</v>
          </cell>
        </row>
        <row r="357">
          <cell r="A357" t="str">
            <v>Yamhill</v>
          </cell>
          <cell r="B357" t="str">
            <v>City of McMinnville</v>
          </cell>
          <cell r="C357" t="str">
            <v>City</v>
          </cell>
          <cell r="D357">
            <v>162357</v>
          </cell>
          <cell r="E357">
            <v>211932</v>
          </cell>
          <cell r="F357">
            <v>0</v>
          </cell>
          <cell r="G357">
            <v>0</v>
          </cell>
          <cell r="H357">
            <v>0</v>
          </cell>
          <cell r="I357">
            <v>0</v>
          </cell>
          <cell r="J357">
            <v>162357</v>
          </cell>
          <cell r="K357">
            <v>211932</v>
          </cell>
          <cell r="L357">
            <v>30.5</v>
          </cell>
        </row>
        <row r="358">
          <cell r="A358" t="str">
            <v>Yamhill</v>
          </cell>
          <cell r="B358" t="str">
            <v>City of McMinnville</v>
          </cell>
          <cell r="C358" t="str">
            <v>Education</v>
          </cell>
          <cell r="D358">
            <v>163788</v>
          </cell>
          <cell r="E358">
            <v>213739</v>
          </cell>
          <cell r="F358">
            <v>0</v>
          </cell>
          <cell r="G358">
            <v>0</v>
          </cell>
          <cell r="H358">
            <v>0</v>
          </cell>
          <cell r="I358">
            <v>0</v>
          </cell>
          <cell r="J358">
            <v>163788</v>
          </cell>
          <cell r="K358">
            <v>213739</v>
          </cell>
          <cell r="L358">
            <v>30.5</v>
          </cell>
        </row>
        <row r="359">
          <cell r="A359" t="str">
            <v>Yamhill</v>
          </cell>
          <cell r="B359" t="str">
            <v>City of McMinnville</v>
          </cell>
          <cell r="C359" t="str">
            <v>Other</v>
          </cell>
          <cell r="D359">
            <v>4485</v>
          </cell>
          <cell r="E359">
            <v>6289</v>
          </cell>
          <cell r="F359">
            <v>0</v>
          </cell>
          <cell r="G359">
            <v>0</v>
          </cell>
          <cell r="H359">
            <v>0</v>
          </cell>
          <cell r="I359">
            <v>0</v>
          </cell>
          <cell r="J359">
            <v>4485</v>
          </cell>
          <cell r="K359">
            <v>6289</v>
          </cell>
          <cell r="L359">
            <v>40.200000000000003</v>
          </cell>
        </row>
        <row r="360">
          <cell r="A360" t="str">
            <v>Yamhill</v>
          </cell>
          <cell r="B360" t="str">
            <v>City of Dundee</v>
          </cell>
          <cell r="C360" t="str">
            <v>County</v>
          </cell>
          <cell r="D360">
            <v>36597</v>
          </cell>
          <cell r="E360">
            <v>39479</v>
          </cell>
          <cell r="F360">
            <v>0</v>
          </cell>
          <cell r="G360">
            <v>0</v>
          </cell>
          <cell r="H360">
            <v>0</v>
          </cell>
          <cell r="I360">
            <v>0</v>
          </cell>
          <cell r="J360">
            <v>36597</v>
          </cell>
          <cell r="K360">
            <v>39479</v>
          </cell>
          <cell r="L360">
            <v>7.9</v>
          </cell>
        </row>
        <row r="361">
          <cell r="A361" t="str">
            <v>Yamhill</v>
          </cell>
          <cell r="B361" t="str">
            <v>City of Dundee</v>
          </cell>
          <cell r="C361" t="str">
            <v>City</v>
          </cell>
          <cell r="D361">
            <v>32821</v>
          </cell>
          <cell r="E361">
            <v>35392</v>
          </cell>
          <cell r="F361">
            <v>0</v>
          </cell>
          <cell r="G361">
            <v>0</v>
          </cell>
          <cell r="H361">
            <v>0</v>
          </cell>
          <cell r="I361">
            <v>0</v>
          </cell>
          <cell r="J361">
            <v>32821</v>
          </cell>
          <cell r="K361">
            <v>35392</v>
          </cell>
          <cell r="L361">
            <v>7.8</v>
          </cell>
        </row>
        <row r="362">
          <cell r="A362" t="str">
            <v>Yamhill</v>
          </cell>
          <cell r="B362" t="str">
            <v>City of Dundee</v>
          </cell>
          <cell r="C362" t="str">
            <v>Education</v>
          </cell>
          <cell r="D362">
            <v>74388</v>
          </cell>
          <cell r="E362">
            <v>80254</v>
          </cell>
          <cell r="F362">
            <v>0</v>
          </cell>
          <cell r="G362">
            <v>0</v>
          </cell>
          <cell r="H362">
            <v>0</v>
          </cell>
          <cell r="I362">
            <v>0</v>
          </cell>
          <cell r="J362">
            <v>74388</v>
          </cell>
          <cell r="K362">
            <v>80254</v>
          </cell>
          <cell r="L362">
            <v>7.9</v>
          </cell>
        </row>
        <row r="363">
          <cell r="A363" t="str">
            <v>Yamhill</v>
          </cell>
          <cell r="B363" t="str">
            <v>City of Dundee</v>
          </cell>
          <cell r="C363" t="str">
            <v>Other</v>
          </cell>
          <cell r="D363">
            <v>13974</v>
          </cell>
          <cell r="E363">
            <v>15087</v>
          </cell>
          <cell r="F363">
            <v>0</v>
          </cell>
          <cell r="G363">
            <v>0</v>
          </cell>
          <cell r="H363">
            <v>0</v>
          </cell>
          <cell r="I363">
            <v>0</v>
          </cell>
          <cell r="J363">
            <v>13974</v>
          </cell>
          <cell r="K363">
            <v>15087</v>
          </cell>
          <cell r="L363">
            <v>8</v>
          </cell>
        </row>
        <row r="364">
          <cell r="D364">
            <v>53039092</v>
          </cell>
          <cell r="E364">
            <v>49415555</v>
          </cell>
          <cell r="F364">
            <v>34058</v>
          </cell>
          <cell r="G364">
            <v>0</v>
          </cell>
          <cell r="H364">
            <v>147975</v>
          </cell>
          <cell r="I364">
            <v>2366587</v>
          </cell>
          <cell r="J364">
            <v>53221124</v>
          </cell>
          <cell r="K364">
            <v>51782142</v>
          </cell>
          <cell r="L364">
            <v>-2.7</v>
          </cell>
        </row>
        <row r="365">
          <cell r="D365">
            <v>91673604</v>
          </cell>
          <cell r="E365">
            <v>88048740</v>
          </cell>
          <cell r="F365">
            <v>0</v>
          </cell>
          <cell r="G365">
            <v>0</v>
          </cell>
          <cell r="H365">
            <v>3822451</v>
          </cell>
          <cell r="I365">
            <v>2013820</v>
          </cell>
          <cell r="J365">
            <v>95496056</v>
          </cell>
          <cell r="K365">
            <v>90062560</v>
          </cell>
          <cell r="L365">
            <v>-5.7</v>
          </cell>
        </row>
        <row r="366">
          <cell r="D366">
            <v>93604121</v>
          </cell>
          <cell r="E366">
            <v>90996706</v>
          </cell>
          <cell r="F366">
            <v>0</v>
          </cell>
          <cell r="G366">
            <v>0</v>
          </cell>
          <cell r="H366">
            <v>25383688</v>
          </cell>
          <cell r="I366">
            <v>13870662</v>
          </cell>
          <cell r="J366">
            <v>118987809</v>
          </cell>
          <cell r="K366">
            <v>104867369</v>
          </cell>
          <cell r="L366">
            <v>-11.9</v>
          </cell>
        </row>
        <row r="367">
          <cell r="D367">
            <v>26428746</v>
          </cell>
          <cell r="E367">
            <v>25643029</v>
          </cell>
          <cell r="F367">
            <v>1402</v>
          </cell>
          <cell r="G367">
            <v>1134</v>
          </cell>
          <cell r="H367">
            <v>3307668</v>
          </cell>
          <cell r="I367">
            <v>1714748</v>
          </cell>
          <cell r="J367">
            <v>29737817</v>
          </cell>
          <cell r="K367">
            <v>27358911</v>
          </cell>
          <cell r="L367">
            <v>-8</v>
          </cell>
        </row>
        <row r="368">
          <cell r="D368">
            <v>264745563</v>
          </cell>
          <cell r="E368">
            <v>254104031</v>
          </cell>
          <cell r="F368">
            <v>35460</v>
          </cell>
          <cell r="G368">
            <v>1134</v>
          </cell>
          <cell r="H368">
            <v>32661783</v>
          </cell>
          <cell r="I368">
            <v>19965817</v>
          </cell>
          <cell r="J368">
            <v>297442806</v>
          </cell>
          <cell r="K368">
            <v>274070982</v>
          </cell>
          <cell r="L368">
            <v>-7.9</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_4"/>
    </sheetNames>
    <sheetDataSet>
      <sheetData sheetId="0" refreshError="1">
        <row r="2">
          <cell r="B2">
            <v>24105510.800000001</v>
          </cell>
          <cell r="C2">
            <v>23002040.52</v>
          </cell>
          <cell r="D2">
            <v>-623775.61</v>
          </cell>
          <cell r="E2">
            <v>2.6</v>
          </cell>
          <cell r="F2">
            <v>479694.67</v>
          </cell>
          <cell r="G2">
            <v>2</v>
          </cell>
        </row>
        <row r="3">
          <cell r="B3">
            <v>169187231.78999999</v>
          </cell>
          <cell r="C3">
            <v>162406645.5</v>
          </cell>
          <cell r="D3">
            <v>-4790582.9800000004</v>
          </cell>
          <cell r="E3">
            <v>2.8</v>
          </cell>
          <cell r="F3">
            <v>1990003.32</v>
          </cell>
          <cell r="G3">
            <v>1.2</v>
          </cell>
        </row>
        <row r="4">
          <cell r="B4">
            <v>962182558.92999995</v>
          </cell>
          <cell r="C4">
            <v>920747154.29999995</v>
          </cell>
          <cell r="D4">
            <v>-26832245.82</v>
          </cell>
          <cell r="E4">
            <v>2.8</v>
          </cell>
          <cell r="F4">
            <v>14603158.76</v>
          </cell>
          <cell r="G4">
            <v>1.5</v>
          </cell>
        </row>
        <row r="5">
          <cell r="B5">
            <v>95602584.819999993</v>
          </cell>
          <cell r="C5">
            <v>90928874.370000005</v>
          </cell>
          <cell r="D5">
            <v>-2637280.5099999998</v>
          </cell>
          <cell r="E5">
            <v>2.8</v>
          </cell>
          <cell r="F5">
            <v>2036429.94</v>
          </cell>
          <cell r="G5">
            <v>2.1</v>
          </cell>
        </row>
        <row r="6">
          <cell r="B6">
            <v>81297595.640000001</v>
          </cell>
          <cell r="C6">
            <v>77290988.109999999</v>
          </cell>
          <cell r="D6">
            <v>-2208024.48</v>
          </cell>
          <cell r="E6">
            <v>2.7</v>
          </cell>
          <cell r="F6">
            <v>1798583.05</v>
          </cell>
          <cell r="G6">
            <v>2.2000000000000002</v>
          </cell>
        </row>
        <row r="7">
          <cell r="B7">
            <v>80794726.879999995</v>
          </cell>
          <cell r="C7">
            <v>75341898.900000006</v>
          </cell>
          <cell r="D7">
            <v>-2661740.04</v>
          </cell>
          <cell r="E7">
            <v>3.3</v>
          </cell>
          <cell r="F7">
            <v>2791087.94</v>
          </cell>
          <cell r="G7">
            <v>3.5</v>
          </cell>
        </row>
        <row r="8">
          <cell r="B8">
            <v>35125398.280000001</v>
          </cell>
          <cell r="C8">
            <v>33485562.73</v>
          </cell>
          <cell r="D8">
            <v>-945088.33</v>
          </cell>
          <cell r="E8">
            <v>2.7</v>
          </cell>
          <cell r="F8">
            <v>694747.22</v>
          </cell>
          <cell r="G8">
            <v>2</v>
          </cell>
        </row>
        <row r="9">
          <cell r="B9">
            <v>29713925.170000002</v>
          </cell>
          <cell r="C9">
            <v>28088691.719999999</v>
          </cell>
          <cell r="D9">
            <v>-831271.64</v>
          </cell>
          <cell r="E9">
            <v>2.8</v>
          </cell>
          <cell r="F9">
            <v>793961.81</v>
          </cell>
          <cell r="G9">
            <v>2.7</v>
          </cell>
        </row>
        <row r="10">
          <cell r="B10">
            <v>420850858.60000002</v>
          </cell>
          <cell r="C10">
            <v>405608111.19999999</v>
          </cell>
          <cell r="D10">
            <v>-11220840.98</v>
          </cell>
          <cell r="E10">
            <v>2.7</v>
          </cell>
          <cell r="F10">
            <v>4021906.43</v>
          </cell>
          <cell r="G10">
            <v>1</v>
          </cell>
        </row>
        <row r="11">
          <cell r="B11">
            <v>115978529.2</v>
          </cell>
          <cell r="C11">
            <v>109126409.40000001</v>
          </cell>
          <cell r="D11">
            <v>-3246220.96</v>
          </cell>
          <cell r="E11">
            <v>2.8</v>
          </cell>
          <cell r="F11">
            <v>3605898.82</v>
          </cell>
          <cell r="G11">
            <v>3.1</v>
          </cell>
        </row>
        <row r="12">
          <cell r="B12">
            <v>11820223</v>
          </cell>
          <cell r="C12">
            <v>11310228.85</v>
          </cell>
          <cell r="D12">
            <v>-404826.19</v>
          </cell>
          <cell r="E12">
            <v>3.4</v>
          </cell>
          <cell r="F12">
            <v>105167.96</v>
          </cell>
          <cell r="G12">
            <v>0.9</v>
          </cell>
        </row>
        <row r="13">
          <cell r="B13">
            <v>9831753.9199999999</v>
          </cell>
          <cell r="C13">
            <v>9222625.1300000008</v>
          </cell>
          <cell r="D13">
            <v>-236463.31</v>
          </cell>
          <cell r="E13">
            <v>2.4</v>
          </cell>
          <cell r="F13">
            <v>372665.48</v>
          </cell>
          <cell r="G13">
            <v>3.8</v>
          </cell>
        </row>
        <row r="14">
          <cell r="B14">
            <v>9247914.2699999996</v>
          </cell>
          <cell r="C14">
            <v>8693249.8800000008</v>
          </cell>
          <cell r="D14">
            <v>-229976.02</v>
          </cell>
          <cell r="E14">
            <v>2.5</v>
          </cell>
          <cell r="F14">
            <v>324688.37</v>
          </cell>
          <cell r="G14">
            <v>3.5</v>
          </cell>
        </row>
        <row r="15">
          <cell r="B15">
            <v>41183146</v>
          </cell>
          <cell r="C15">
            <v>39099240.310000002</v>
          </cell>
          <cell r="D15">
            <v>-1172881.28</v>
          </cell>
          <cell r="E15">
            <v>2.8</v>
          </cell>
          <cell r="F15">
            <v>911024.41</v>
          </cell>
          <cell r="G15">
            <v>2.2000000000000002</v>
          </cell>
        </row>
        <row r="16">
          <cell r="B16">
            <v>331290129.87</v>
          </cell>
          <cell r="C16">
            <v>314866645</v>
          </cell>
          <cell r="D16">
            <v>-10816386.82</v>
          </cell>
          <cell r="E16">
            <v>3.3</v>
          </cell>
          <cell r="F16">
            <v>5607098.1100000003</v>
          </cell>
          <cell r="G16">
            <v>1.7</v>
          </cell>
        </row>
        <row r="17">
          <cell r="B17">
            <v>33034384.629999999</v>
          </cell>
          <cell r="C17">
            <v>31405071.09</v>
          </cell>
          <cell r="D17">
            <v>-875436.91</v>
          </cell>
          <cell r="E17">
            <v>2.7</v>
          </cell>
          <cell r="F17">
            <v>753876.63</v>
          </cell>
          <cell r="G17">
            <v>2.2999999999999998</v>
          </cell>
        </row>
        <row r="18">
          <cell r="B18">
            <v>85471847.950000003</v>
          </cell>
          <cell r="C18">
            <v>81001327.280000001</v>
          </cell>
          <cell r="D18">
            <v>-2392974.62</v>
          </cell>
          <cell r="E18">
            <v>2.8</v>
          </cell>
          <cell r="F18">
            <v>2077546.05</v>
          </cell>
          <cell r="G18">
            <v>2.4</v>
          </cell>
        </row>
        <row r="19">
          <cell r="B19">
            <v>79733892.629999995</v>
          </cell>
          <cell r="C19">
            <v>73998707.069999993</v>
          </cell>
          <cell r="D19">
            <v>-2918254.85</v>
          </cell>
          <cell r="E19">
            <v>3.7</v>
          </cell>
          <cell r="F19">
            <v>2816930.71</v>
          </cell>
          <cell r="G19">
            <v>3.5</v>
          </cell>
        </row>
        <row r="20">
          <cell r="B20">
            <v>14650436.02</v>
          </cell>
          <cell r="C20">
            <v>13834419.77</v>
          </cell>
          <cell r="D20">
            <v>-340949</v>
          </cell>
          <cell r="E20">
            <v>2.2999999999999998</v>
          </cell>
          <cell r="F20">
            <v>475067.25</v>
          </cell>
          <cell r="G20">
            <v>3.2</v>
          </cell>
        </row>
        <row r="21">
          <cell r="B21">
            <v>608471012.17999995</v>
          </cell>
          <cell r="C21">
            <v>580748422.20000005</v>
          </cell>
          <cell r="D21">
            <v>-17521824.27</v>
          </cell>
          <cell r="E21">
            <v>2.9</v>
          </cell>
          <cell r="F21">
            <v>10200765.699999999</v>
          </cell>
          <cell r="G21">
            <v>1.7</v>
          </cell>
        </row>
        <row r="22">
          <cell r="B22">
            <v>129623858.43000001</v>
          </cell>
          <cell r="C22">
            <v>123309133.40000001</v>
          </cell>
          <cell r="D22">
            <v>-3669854.95</v>
          </cell>
          <cell r="E22">
            <v>2.8</v>
          </cell>
          <cell r="F22">
            <v>2644870.09</v>
          </cell>
          <cell r="G22">
            <v>2</v>
          </cell>
        </row>
        <row r="23">
          <cell r="B23">
            <v>191730684.63</v>
          </cell>
          <cell r="C23">
            <v>182392325.09999999</v>
          </cell>
          <cell r="D23">
            <v>-5381497.7999999998</v>
          </cell>
          <cell r="E23">
            <v>2.8</v>
          </cell>
          <cell r="F23">
            <v>3956861.68</v>
          </cell>
          <cell r="G23">
            <v>2.1</v>
          </cell>
        </row>
        <row r="24">
          <cell r="B24">
            <v>31714592.289999999</v>
          </cell>
          <cell r="C24">
            <v>30118645.850000001</v>
          </cell>
          <cell r="D24">
            <v>-816158.76</v>
          </cell>
          <cell r="E24">
            <v>2.6</v>
          </cell>
          <cell r="F24">
            <v>779787.68</v>
          </cell>
          <cell r="G24">
            <v>2.5</v>
          </cell>
        </row>
        <row r="25">
          <cell r="B25">
            <v>470910610.88999999</v>
          </cell>
          <cell r="C25">
            <v>449269339.19999999</v>
          </cell>
          <cell r="D25">
            <v>-13314997.710000001</v>
          </cell>
          <cell r="E25">
            <v>2.8</v>
          </cell>
          <cell r="F25">
            <v>8326274.0099999998</v>
          </cell>
          <cell r="G25">
            <v>1.8</v>
          </cell>
        </row>
        <row r="26">
          <cell r="B26">
            <v>39558815.399999999</v>
          </cell>
          <cell r="C26">
            <v>39885834.399999999</v>
          </cell>
          <cell r="D26">
            <v>785226.82</v>
          </cell>
          <cell r="E26">
            <v>1.9</v>
          </cell>
          <cell r="F26">
            <v>458207.82</v>
          </cell>
          <cell r="G26">
            <v>1.1000000000000001</v>
          </cell>
        </row>
        <row r="27">
          <cell r="B27">
            <v>2047080719.5</v>
          </cell>
          <cell r="C27">
            <v>1958991050</v>
          </cell>
          <cell r="D27">
            <v>-60650634.520000003</v>
          </cell>
          <cell r="E27">
            <v>3</v>
          </cell>
          <cell r="F27">
            <v>27439034.41</v>
          </cell>
          <cell r="G27">
            <v>1.3</v>
          </cell>
        </row>
        <row r="28">
          <cell r="B28">
            <v>105936764.79000001</v>
          </cell>
          <cell r="C28">
            <v>101412424.7</v>
          </cell>
          <cell r="D28">
            <v>-2959790.38</v>
          </cell>
          <cell r="E28">
            <v>2.8</v>
          </cell>
          <cell r="F28">
            <v>1564549.72</v>
          </cell>
          <cell r="G28">
            <v>1.5</v>
          </cell>
        </row>
        <row r="29">
          <cell r="B29">
            <v>7692932.9299999997</v>
          </cell>
          <cell r="C29">
            <v>7430478.5099999998</v>
          </cell>
          <cell r="D29">
            <v>-216078.63</v>
          </cell>
          <cell r="E29">
            <v>2.8</v>
          </cell>
          <cell r="F29">
            <v>46375.79</v>
          </cell>
          <cell r="G29">
            <v>0.6</v>
          </cell>
        </row>
        <row r="30">
          <cell r="B30">
            <v>62968136.350000001</v>
          </cell>
          <cell r="C30">
            <v>60086952.490000002</v>
          </cell>
          <cell r="D30">
            <v>-1651199.38</v>
          </cell>
          <cell r="E30">
            <v>2.6</v>
          </cell>
          <cell r="F30">
            <v>1229984.48</v>
          </cell>
          <cell r="G30">
            <v>2</v>
          </cell>
        </row>
        <row r="31">
          <cell r="B31">
            <v>108593770.04000001</v>
          </cell>
          <cell r="C31">
            <v>102829424.40000001</v>
          </cell>
          <cell r="D31">
            <v>-3558050.4</v>
          </cell>
          <cell r="E31">
            <v>3.3</v>
          </cell>
          <cell r="F31">
            <v>2206295.21</v>
          </cell>
          <cell r="G31">
            <v>2</v>
          </cell>
        </row>
        <row r="32">
          <cell r="B32">
            <v>30602356.260000002</v>
          </cell>
          <cell r="C32">
            <v>28983134.48</v>
          </cell>
          <cell r="D32">
            <v>-842921.04</v>
          </cell>
          <cell r="E32">
            <v>2.8</v>
          </cell>
          <cell r="F32">
            <v>776300.74</v>
          </cell>
          <cell r="G32">
            <v>2.5</v>
          </cell>
        </row>
        <row r="33">
          <cell r="B33">
            <v>10971560.74</v>
          </cell>
          <cell r="C33">
            <v>10488562.01</v>
          </cell>
          <cell r="D33">
            <v>-292683.42</v>
          </cell>
          <cell r="E33">
            <v>2.7</v>
          </cell>
          <cell r="F33">
            <v>190315.31</v>
          </cell>
          <cell r="G33">
            <v>1.7</v>
          </cell>
        </row>
        <row r="34">
          <cell r="B34">
            <v>41932645.689999998</v>
          </cell>
          <cell r="C34">
            <v>39733011.909999996</v>
          </cell>
          <cell r="D34">
            <v>-1269638.94</v>
          </cell>
          <cell r="E34">
            <v>3</v>
          </cell>
          <cell r="F34">
            <v>929994.84</v>
          </cell>
          <cell r="G34">
            <v>2.2000000000000002</v>
          </cell>
        </row>
        <row r="35">
          <cell r="B35">
            <v>1257993592</v>
          </cell>
          <cell r="C35">
            <v>1208300835</v>
          </cell>
          <cell r="D35">
            <v>-37388709.299999997</v>
          </cell>
          <cell r="E35">
            <v>3</v>
          </cell>
          <cell r="F35">
            <v>12304048.310000001</v>
          </cell>
          <cell r="G35">
            <v>1</v>
          </cell>
        </row>
        <row r="36">
          <cell r="B36">
            <v>3053774.22</v>
          </cell>
          <cell r="C36">
            <v>2864815.46</v>
          </cell>
          <cell r="D36">
            <v>-74737.53</v>
          </cell>
          <cell r="E36">
            <v>2.4</v>
          </cell>
          <cell r="F36">
            <v>114221.23</v>
          </cell>
          <cell r="G36">
            <v>3.7</v>
          </cell>
        </row>
        <row r="37">
          <cell r="B37">
            <v>145760403.41</v>
          </cell>
          <cell r="C37">
            <v>138497212.59999999</v>
          </cell>
          <cell r="D37">
            <v>-4326098.68</v>
          </cell>
          <cell r="E37">
            <v>3</v>
          </cell>
          <cell r="F37">
            <v>2937092.14</v>
          </cell>
          <cell r="G37">
            <v>2</v>
          </cell>
        </row>
        <row r="38">
          <cell r="B38">
            <v>7925698878.1000004</v>
          </cell>
          <cell r="C38">
            <v>7574799492.8000002</v>
          </cell>
          <cell r="D38">
            <v>-228534869.19999999</v>
          </cell>
          <cell r="E38">
            <v>2.9</v>
          </cell>
          <cell r="F38">
            <v>122364516.09</v>
          </cell>
          <cell r="G38">
            <v>1.5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_12"/>
    </sheetNames>
    <sheetDataSet>
      <sheetData sheetId="0" refreshError="1">
        <row r="2">
          <cell r="B2">
            <v>1828041</v>
          </cell>
          <cell r="C2">
            <v>1280474</v>
          </cell>
          <cell r="D2">
            <v>36614</v>
          </cell>
          <cell r="E2">
            <v>36614</v>
          </cell>
          <cell r="F2">
            <v>6757</v>
          </cell>
          <cell r="G2">
            <v>5892</v>
          </cell>
          <cell r="H2">
            <v>729926</v>
          </cell>
          <cell r="I2">
            <v>527971</v>
          </cell>
          <cell r="J2">
            <v>2601338</v>
          </cell>
          <cell r="K2">
            <v>1850951</v>
          </cell>
        </row>
        <row r="3">
          <cell r="B3">
            <v>15375913</v>
          </cell>
          <cell r="C3">
            <v>9443451</v>
          </cell>
          <cell r="D3">
            <v>224826</v>
          </cell>
          <cell r="E3">
            <v>224826</v>
          </cell>
          <cell r="F3">
            <v>84029</v>
          </cell>
          <cell r="G3">
            <v>60011</v>
          </cell>
          <cell r="H3">
            <v>273275</v>
          </cell>
          <cell r="I3">
            <v>262176</v>
          </cell>
          <cell r="J3">
            <v>15958042</v>
          </cell>
          <cell r="K3">
            <v>9990464</v>
          </cell>
        </row>
        <row r="4">
          <cell r="B4">
            <v>90822923</v>
          </cell>
          <cell r="C4">
            <v>54879353</v>
          </cell>
          <cell r="D4">
            <v>1148150</v>
          </cell>
          <cell r="E4">
            <v>1148150</v>
          </cell>
          <cell r="F4">
            <v>336239</v>
          </cell>
          <cell r="G4">
            <v>244607</v>
          </cell>
          <cell r="H4">
            <v>1953000</v>
          </cell>
          <cell r="I4">
            <v>1933682</v>
          </cell>
          <cell r="J4">
            <v>94260311</v>
          </cell>
          <cell r="K4">
            <v>58205792</v>
          </cell>
        </row>
        <row r="5">
          <cell r="B5">
            <v>10730928</v>
          </cell>
          <cell r="C5">
            <v>6676473</v>
          </cell>
          <cell r="D5">
            <v>161461</v>
          </cell>
          <cell r="E5">
            <v>114938</v>
          </cell>
          <cell r="F5">
            <v>39789</v>
          </cell>
          <cell r="G5">
            <v>29332</v>
          </cell>
          <cell r="H5">
            <v>265483</v>
          </cell>
          <cell r="I5">
            <v>263563</v>
          </cell>
          <cell r="J5">
            <v>11197661</v>
          </cell>
          <cell r="K5">
            <v>7084306</v>
          </cell>
        </row>
        <row r="6">
          <cell r="B6">
            <v>8361731</v>
          </cell>
          <cell r="C6">
            <v>5062132</v>
          </cell>
          <cell r="D6">
            <v>124757</v>
          </cell>
          <cell r="E6">
            <v>110798</v>
          </cell>
          <cell r="F6">
            <v>76054</v>
          </cell>
          <cell r="G6">
            <v>46157</v>
          </cell>
          <cell r="H6">
            <v>1039576</v>
          </cell>
          <cell r="I6">
            <v>824575</v>
          </cell>
          <cell r="J6">
            <v>9602119</v>
          </cell>
          <cell r="K6">
            <v>6043662</v>
          </cell>
        </row>
        <row r="7">
          <cell r="B7">
            <v>8877312</v>
          </cell>
          <cell r="C7">
            <v>5740436</v>
          </cell>
          <cell r="D7">
            <v>124011</v>
          </cell>
          <cell r="E7">
            <v>124011</v>
          </cell>
          <cell r="F7">
            <v>134789</v>
          </cell>
          <cell r="G7">
            <v>94471</v>
          </cell>
          <cell r="H7">
            <v>244468</v>
          </cell>
          <cell r="I7">
            <v>242442</v>
          </cell>
          <cell r="J7">
            <v>9380580</v>
          </cell>
          <cell r="K7">
            <v>6201360</v>
          </cell>
        </row>
        <row r="8">
          <cell r="B8">
            <v>4326431</v>
          </cell>
          <cell r="C8">
            <v>2447363</v>
          </cell>
          <cell r="D8">
            <v>52802</v>
          </cell>
          <cell r="E8">
            <v>52642</v>
          </cell>
          <cell r="F8">
            <v>27931</v>
          </cell>
          <cell r="G8">
            <v>16035</v>
          </cell>
          <cell r="H8">
            <v>137410</v>
          </cell>
          <cell r="I8">
            <v>137089</v>
          </cell>
          <cell r="J8">
            <v>4544575</v>
          </cell>
          <cell r="K8">
            <v>2653129</v>
          </cell>
        </row>
        <row r="9">
          <cell r="B9">
            <v>4543585</v>
          </cell>
          <cell r="C9">
            <v>3304386</v>
          </cell>
          <cell r="D9">
            <v>34207</v>
          </cell>
          <cell r="E9">
            <v>34207</v>
          </cell>
          <cell r="F9">
            <v>126384</v>
          </cell>
          <cell r="G9">
            <v>100680</v>
          </cell>
          <cell r="H9">
            <v>53353</v>
          </cell>
          <cell r="I9">
            <v>51837</v>
          </cell>
          <cell r="J9">
            <v>4757529</v>
          </cell>
          <cell r="K9">
            <v>3491111</v>
          </cell>
        </row>
        <row r="10">
          <cell r="B10">
            <v>54375355</v>
          </cell>
          <cell r="C10">
            <v>27308501</v>
          </cell>
          <cell r="D10">
            <v>627551</v>
          </cell>
          <cell r="E10">
            <v>627551</v>
          </cell>
          <cell r="F10">
            <v>171770</v>
          </cell>
          <cell r="G10">
            <v>88085</v>
          </cell>
          <cell r="H10">
            <v>910502</v>
          </cell>
          <cell r="I10">
            <v>834257</v>
          </cell>
          <cell r="J10">
            <v>56085178</v>
          </cell>
          <cell r="K10">
            <v>28858395</v>
          </cell>
        </row>
        <row r="11">
          <cell r="B11">
            <v>12631088</v>
          </cell>
          <cell r="C11">
            <v>9302984</v>
          </cell>
          <cell r="D11">
            <v>232149</v>
          </cell>
          <cell r="E11">
            <v>237539</v>
          </cell>
          <cell r="F11">
            <v>133049</v>
          </cell>
          <cell r="G11">
            <v>125905</v>
          </cell>
          <cell r="H11">
            <v>899600</v>
          </cell>
          <cell r="I11">
            <v>898748</v>
          </cell>
          <cell r="J11">
            <v>13895886</v>
          </cell>
          <cell r="K11">
            <v>10565176</v>
          </cell>
        </row>
        <row r="12">
          <cell r="B12">
            <v>444080</v>
          </cell>
          <cell r="C12">
            <v>342811</v>
          </cell>
          <cell r="D12">
            <v>40579</v>
          </cell>
          <cell r="E12">
            <v>40579</v>
          </cell>
          <cell r="F12">
            <v>1665</v>
          </cell>
          <cell r="G12">
            <v>1444</v>
          </cell>
          <cell r="H12">
            <v>709207</v>
          </cell>
          <cell r="I12">
            <v>615077</v>
          </cell>
          <cell r="J12">
            <v>1195531</v>
          </cell>
          <cell r="K12">
            <v>999910</v>
          </cell>
        </row>
        <row r="13">
          <cell r="B13">
            <v>837282</v>
          </cell>
          <cell r="C13">
            <v>614262</v>
          </cell>
          <cell r="D13">
            <v>8531</v>
          </cell>
          <cell r="E13">
            <v>8531</v>
          </cell>
          <cell r="F13">
            <v>5351</v>
          </cell>
          <cell r="G13">
            <v>4265</v>
          </cell>
          <cell r="H13">
            <v>40071</v>
          </cell>
          <cell r="I13">
            <v>39856</v>
          </cell>
          <cell r="J13">
            <v>891235</v>
          </cell>
          <cell r="K13">
            <v>666914</v>
          </cell>
        </row>
        <row r="14">
          <cell r="B14">
            <v>864917</v>
          </cell>
          <cell r="C14">
            <v>561542</v>
          </cell>
          <cell r="D14">
            <v>14948</v>
          </cell>
          <cell r="E14">
            <v>14945</v>
          </cell>
          <cell r="F14">
            <v>6849</v>
          </cell>
          <cell r="G14">
            <v>6310</v>
          </cell>
          <cell r="H14">
            <v>194822</v>
          </cell>
          <cell r="I14">
            <v>91786</v>
          </cell>
          <cell r="J14">
            <v>1081535</v>
          </cell>
          <cell r="K14">
            <v>674582</v>
          </cell>
        </row>
        <row r="15">
          <cell r="B15">
            <v>5012882</v>
          </cell>
          <cell r="C15">
            <v>2783534</v>
          </cell>
          <cell r="D15">
            <v>114834</v>
          </cell>
          <cell r="E15">
            <v>111351</v>
          </cell>
          <cell r="F15">
            <v>19282</v>
          </cell>
          <cell r="G15">
            <v>17776</v>
          </cell>
          <cell r="H15">
            <v>191428</v>
          </cell>
          <cell r="I15">
            <v>125082</v>
          </cell>
          <cell r="J15">
            <v>5338426</v>
          </cell>
          <cell r="K15">
            <v>3037742</v>
          </cell>
        </row>
        <row r="16">
          <cell r="B16">
            <v>35044628</v>
          </cell>
          <cell r="C16">
            <v>21865484</v>
          </cell>
          <cell r="D16">
            <v>450511</v>
          </cell>
          <cell r="E16">
            <v>450482</v>
          </cell>
          <cell r="F16">
            <v>210782</v>
          </cell>
          <cell r="G16">
            <v>162796</v>
          </cell>
          <cell r="H16">
            <v>1014171</v>
          </cell>
          <cell r="I16">
            <v>1010521</v>
          </cell>
          <cell r="J16">
            <v>36720092</v>
          </cell>
          <cell r="K16">
            <v>23489282</v>
          </cell>
        </row>
        <row r="17">
          <cell r="B17">
            <v>3179876</v>
          </cell>
          <cell r="C17">
            <v>1529649</v>
          </cell>
          <cell r="D17">
            <v>39320</v>
          </cell>
          <cell r="E17">
            <v>39320</v>
          </cell>
          <cell r="F17">
            <v>10806</v>
          </cell>
          <cell r="G17">
            <v>8197</v>
          </cell>
          <cell r="H17">
            <v>553200</v>
          </cell>
          <cell r="I17">
            <v>488980</v>
          </cell>
          <cell r="J17">
            <v>3783202</v>
          </cell>
          <cell r="K17">
            <v>2066147</v>
          </cell>
        </row>
        <row r="18">
          <cell r="B18">
            <v>12477628</v>
          </cell>
          <cell r="C18">
            <v>8292646</v>
          </cell>
          <cell r="D18">
            <v>138307</v>
          </cell>
          <cell r="E18">
            <v>138259</v>
          </cell>
          <cell r="F18">
            <v>114825</v>
          </cell>
          <cell r="G18">
            <v>89260</v>
          </cell>
          <cell r="H18">
            <v>306742</v>
          </cell>
          <cell r="I18">
            <v>306022</v>
          </cell>
          <cell r="J18">
            <v>13037501</v>
          </cell>
          <cell r="K18">
            <v>8826187</v>
          </cell>
        </row>
        <row r="19">
          <cell r="B19">
            <v>8284663</v>
          </cell>
          <cell r="C19">
            <v>5074963</v>
          </cell>
          <cell r="D19">
            <v>118631</v>
          </cell>
          <cell r="E19">
            <v>118082</v>
          </cell>
          <cell r="F19">
            <v>96638</v>
          </cell>
          <cell r="G19">
            <v>81129</v>
          </cell>
          <cell r="H19">
            <v>1504982</v>
          </cell>
          <cell r="I19">
            <v>1253848</v>
          </cell>
          <cell r="J19">
            <v>10004914</v>
          </cell>
          <cell r="K19">
            <v>6528021</v>
          </cell>
        </row>
        <row r="20">
          <cell r="B20">
            <v>888904</v>
          </cell>
          <cell r="C20">
            <v>635599</v>
          </cell>
          <cell r="D20">
            <v>10638</v>
          </cell>
          <cell r="E20">
            <v>10638</v>
          </cell>
          <cell r="F20">
            <v>5588</v>
          </cell>
          <cell r="G20">
            <v>5428</v>
          </cell>
          <cell r="H20">
            <v>516421</v>
          </cell>
          <cell r="I20">
            <v>316697</v>
          </cell>
          <cell r="J20">
            <v>1421550</v>
          </cell>
          <cell r="K20">
            <v>968363</v>
          </cell>
        </row>
        <row r="21">
          <cell r="B21">
            <v>63065742</v>
          </cell>
          <cell r="C21">
            <v>35804854</v>
          </cell>
          <cell r="D21">
            <v>874010</v>
          </cell>
          <cell r="E21">
            <v>814002</v>
          </cell>
          <cell r="F21">
            <v>581537</v>
          </cell>
          <cell r="G21">
            <v>373084</v>
          </cell>
          <cell r="H21">
            <v>1277159</v>
          </cell>
          <cell r="I21">
            <v>1127992</v>
          </cell>
          <cell r="J21">
            <v>65798448</v>
          </cell>
          <cell r="K21">
            <v>38119933</v>
          </cell>
        </row>
        <row r="22">
          <cell r="B22">
            <v>11832760</v>
          </cell>
          <cell r="C22">
            <v>8348055</v>
          </cell>
          <cell r="D22">
            <v>119346</v>
          </cell>
          <cell r="E22">
            <v>119346</v>
          </cell>
          <cell r="F22">
            <v>165917</v>
          </cell>
          <cell r="G22">
            <v>103148</v>
          </cell>
          <cell r="H22">
            <v>327345</v>
          </cell>
          <cell r="I22">
            <v>322214</v>
          </cell>
          <cell r="J22">
            <v>12445369</v>
          </cell>
          <cell r="K22">
            <v>8892764</v>
          </cell>
        </row>
        <row r="23">
          <cell r="B23">
            <v>17494264</v>
          </cell>
          <cell r="C23">
            <v>10658408</v>
          </cell>
          <cell r="D23">
            <v>358821</v>
          </cell>
          <cell r="E23">
            <v>358821</v>
          </cell>
          <cell r="F23">
            <v>275336</v>
          </cell>
          <cell r="G23">
            <v>159692</v>
          </cell>
          <cell r="H23">
            <v>612956</v>
          </cell>
          <cell r="I23">
            <v>567119</v>
          </cell>
          <cell r="J23">
            <v>18741377</v>
          </cell>
          <cell r="K23">
            <v>11744040</v>
          </cell>
        </row>
        <row r="24">
          <cell r="B24">
            <v>2599913</v>
          </cell>
          <cell r="C24">
            <v>1897809</v>
          </cell>
          <cell r="D24">
            <v>51364</v>
          </cell>
          <cell r="E24">
            <v>51358</v>
          </cell>
          <cell r="F24">
            <v>53833</v>
          </cell>
          <cell r="G24">
            <v>50072</v>
          </cell>
          <cell r="H24">
            <v>531172</v>
          </cell>
          <cell r="I24">
            <v>438941</v>
          </cell>
          <cell r="J24">
            <v>3236282</v>
          </cell>
          <cell r="K24">
            <v>2438180</v>
          </cell>
        </row>
        <row r="25">
          <cell r="B25">
            <v>44260652</v>
          </cell>
          <cell r="C25">
            <v>26619167</v>
          </cell>
          <cell r="D25">
            <v>709469</v>
          </cell>
          <cell r="E25">
            <v>709469</v>
          </cell>
          <cell r="F25">
            <v>442641</v>
          </cell>
          <cell r="G25">
            <v>271442</v>
          </cell>
          <cell r="H25">
            <v>1210309</v>
          </cell>
          <cell r="I25">
            <v>1165630</v>
          </cell>
          <cell r="J25">
            <v>46623072</v>
          </cell>
          <cell r="K25">
            <v>28765708</v>
          </cell>
        </row>
        <row r="26">
          <cell r="B26">
            <v>2273570</v>
          </cell>
          <cell r="C26">
            <v>1763522</v>
          </cell>
          <cell r="D26">
            <v>2933927</v>
          </cell>
          <cell r="E26">
            <v>512673</v>
          </cell>
          <cell r="F26">
            <v>33975</v>
          </cell>
          <cell r="G26">
            <v>24667</v>
          </cell>
          <cell r="H26">
            <v>721966</v>
          </cell>
          <cell r="I26">
            <v>645761</v>
          </cell>
          <cell r="J26">
            <v>5963438</v>
          </cell>
          <cell r="K26">
            <v>2946622</v>
          </cell>
        </row>
        <row r="27">
          <cell r="B27">
            <v>185279488</v>
          </cell>
          <cell r="C27">
            <v>84368907</v>
          </cell>
          <cell r="D27">
            <v>3434447</v>
          </cell>
          <cell r="E27">
            <v>3287819</v>
          </cell>
          <cell r="F27">
            <v>217513</v>
          </cell>
          <cell r="G27">
            <v>140752</v>
          </cell>
          <cell r="H27">
            <v>5099017</v>
          </cell>
          <cell r="I27">
            <v>4702683</v>
          </cell>
          <cell r="J27">
            <v>194030465</v>
          </cell>
          <cell r="K27">
            <v>92500161</v>
          </cell>
        </row>
        <row r="28">
          <cell r="B28">
            <v>10841451</v>
          </cell>
          <cell r="C28">
            <v>6682312</v>
          </cell>
          <cell r="D28">
            <v>101480</v>
          </cell>
          <cell r="E28">
            <v>101435</v>
          </cell>
          <cell r="F28">
            <v>82956</v>
          </cell>
          <cell r="G28">
            <v>64233</v>
          </cell>
          <cell r="H28">
            <v>243509</v>
          </cell>
          <cell r="I28">
            <v>234028</v>
          </cell>
          <cell r="J28">
            <v>11269396</v>
          </cell>
          <cell r="K28">
            <v>7082008</v>
          </cell>
        </row>
        <row r="29">
          <cell r="B29">
            <v>294869</v>
          </cell>
          <cell r="C29">
            <v>197156</v>
          </cell>
          <cell r="D29">
            <v>7068</v>
          </cell>
          <cell r="E29">
            <v>6624</v>
          </cell>
          <cell r="F29">
            <v>19740</v>
          </cell>
          <cell r="G29">
            <v>16071</v>
          </cell>
          <cell r="H29">
            <v>397991</v>
          </cell>
          <cell r="I29">
            <v>355569</v>
          </cell>
          <cell r="J29">
            <v>719667</v>
          </cell>
          <cell r="K29">
            <v>575420</v>
          </cell>
        </row>
        <row r="30">
          <cell r="B30">
            <v>8069007</v>
          </cell>
          <cell r="C30">
            <v>5452430</v>
          </cell>
          <cell r="D30">
            <v>58763</v>
          </cell>
          <cell r="E30">
            <v>58763</v>
          </cell>
          <cell r="F30">
            <v>20552</v>
          </cell>
          <cell r="G30">
            <v>18173</v>
          </cell>
          <cell r="H30">
            <v>194387</v>
          </cell>
          <cell r="I30">
            <v>193776</v>
          </cell>
          <cell r="J30">
            <v>8342708</v>
          </cell>
          <cell r="K30">
            <v>5723141</v>
          </cell>
        </row>
        <row r="31">
          <cell r="B31">
            <v>7938404</v>
          </cell>
          <cell r="C31">
            <v>5258811</v>
          </cell>
          <cell r="D31">
            <v>577264</v>
          </cell>
          <cell r="E31">
            <v>577264</v>
          </cell>
          <cell r="F31">
            <v>55018</v>
          </cell>
          <cell r="G31">
            <v>47966</v>
          </cell>
          <cell r="H31">
            <v>1706249</v>
          </cell>
          <cell r="I31">
            <v>1167904</v>
          </cell>
          <cell r="J31">
            <v>10276936</v>
          </cell>
          <cell r="K31">
            <v>7051946</v>
          </cell>
        </row>
        <row r="32">
          <cell r="B32">
            <v>2834060</v>
          </cell>
          <cell r="C32">
            <v>1927213</v>
          </cell>
          <cell r="D32">
            <v>41511</v>
          </cell>
          <cell r="E32">
            <v>41450</v>
          </cell>
          <cell r="F32">
            <v>14763</v>
          </cell>
          <cell r="G32">
            <v>12114</v>
          </cell>
          <cell r="H32">
            <v>411673</v>
          </cell>
          <cell r="I32">
            <v>240220</v>
          </cell>
          <cell r="J32">
            <v>3302006</v>
          </cell>
          <cell r="K32">
            <v>2220997</v>
          </cell>
        </row>
        <row r="33">
          <cell r="B33">
            <v>1578346</v>
          </cell>
          <cell r="C33">
            <v>832712</v>
          </cell>
          <cell r="D33">
            <v>10865</v>
          </cell>
          <cell r="E33">
            <v>10865</v>
          </cell>
          <cell r="F33">
            <v>22175</v>
          </cell>
          <cell r="G33">
            <v>13923</v>
          </cell>
          <cell r="H33">
            <v>97624</v>
          </cell>
          <cell r="I33">
            <v>92419</v>
          </cell>
          <cell r="J33">
            <v>1709011</v>
          </cell>
          <cell r="K33">
            <v>949920</v>
          </cell>
        </row>
        <row r="34">
          <cell r="B34">
            <v>3755534</v>
          </cell>
          <cell r="C34">
            <v>2044926</v>
          </cell>
          <cell r="D34">
            <v>51629</v>
          </cell>
          <cell r="E34">
            <v>51622</v>
          </cell>
          <cell r="F34">
            <v>439586</v>
          </cell>
          <cell r="G34">
            <v>276477</v>
          </cell>
          <cell r="H34">
            <v>530551</v>
          </cell>
          <cell r="I34">
            <v>343146</v>
          </cell>
          <cell r="J34">
            <v>4777300</v>
          </cell>
          <cell r="K34">
            <v>2716172</v>
          </cell>
        </row>
        <row r="35">
          <cell r="B35">
            <v>117379952</v>
          </cell>
          <cell r="C35">
            <v>68909665</v>
          </cell>
          <cell r="D35">
            <v>2913913</v>
          </cell>
          <cell r="E35">
            <v>2913913</v>
          </cell>
          <cell r="F35">
            <v>203857</v>
          </cell>
          <cell r="G35">
            <v>115790</v>
          </cell>
          <cell r="H35">
            <v>2441569</v>
          </cell>
          <cell r="I35">
            <v>2432546</v>
          </cell>
          <cell r="J35">
            <v>122939291</v>
          </cell>
          <cell r="K35">
            <v>74371914</v>
          </cell>
        </row>
        <row r="36">
          <cell r="B36">
            <v>243120</v>
          </cell>
          <cell r="C36">
            <v>149461</v>
          </cell>
          <cell r="D36">
            <v>1205</v>
          </cell>
          <cell r="E36">
            <v>1104</v>
          </cell>
          <cell r="F36">
            <v>455</v>
          </cell>
          <cell r="G36">
            <v>441</v>
          </cell>
          <cell r="H36">
            <v>12980</v>
          </cell>
          <cell r="I36">
            <v>12789</v>
          </cell>
          <cell r="J36">
            <v>257759</v>
          </cell>
          <cell r="K36">
            <v>163795</v>
          </cell>
        </row>
        <row r="37">
          <cell r="B37">
            <v>16601109</v>
          </cell>
          <cell r="C37">
            <v>9682762</v>
          </cell>
          <cell r="D37">
            <v>269543</v>
          </cell>
          <cell r="E37">
            <v>269235</v>
          </cell>
          <cell r="F37">
            <v>236235</v>
          </cell>
          <cell r="G37">
            <v>136092</v>
          </cell>
          <cell r="H37">
            <v>373712</v>
          </cell>
          <cell r="I37">
            <v>369346</v>
          </cell>
          <cell r="J37">
            <v>17480599</v>
          </cell>
          <cell r="K37">
            <v>10457435</v>
          </cell>
        </row>
        <row r="38">
          <cell r="B38">
            <v>775250408</v>
          </cell>
          <cell r="C38">
            <v>437744212</v>
          </cell>
          <cell r="D38">
            <v>16217451</v>
          </cell>
          <cell r="E38">
            <v>13529227</v>
          </cell>
          <cell r="F38">
            <v>4474665</v>
          </cell>
          <cell r="G38">
            <v>3011917</v>
          </cell>
          <cell r="H38">
            <v>27727806</v>
          </cell>
          <cell r="I38">
            <v>24636292</v>
          </cell>
          <cell r="J38">
            <v>823670330</v>
          </cell>
          <cell r="K38">
            <v>478921648</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_14"/>
    </sheetNames>
    <sheetDataSet>
      <sheetData sheetId="0" refreshError="1">
        <row r="2">
          <cell r="B2">
            <v>1850951</v>
          </cell>
          <cell r="C2">
            <v>0</v>
          </cell>
          <cell r="D2">
            <v>291</v>
          </cell>
          <cell r="E2">
            <v>0</v>
          </cell>
          <cell r="F2">
            <v>1851242</v>
          </cell>
        </row>
        <row r="3">
          <cell r="B3">
            <v>9990464</v>
          </cell>
          <cell r="C3">
            <v>0</v>
          </cell>
          <cell r="D3">
            <v>0</v>
          </cell>
          <cell r="E3">
            <v>63031</v>
          </cell>
          <cell r="F3">
            <v>9927432</v>
          </cell>
        </row>
        <row r="4">
          <cell r="B4">
            <v>58205792</v>
          </cell>
          <cell r="C4">
            <v>4775</v>
          </cell>
          <cell r="D4">
            <v>0</v>
          </cell>
          <cell r="E4">
            <v>2513263</v>
          </cell>
          <cell r="F4">
            <v>55697303</v>
          </cell>
        </row>
        <row r="5">
          <cell r="B5">
            <v>7084306</v>
          </cell>
          <cell r="C5">
            <v>0</v>
          </cell>
          <cell r="D5">
            <v>626</v>
          </cell>
          <cell r="E5">
            <v>162625</v>
          </cell>
          <cell r="F5">
            <v>6922307</v>
          </cell>
        </row>
        <row r="6">
          <cell r="B6">
            <v>6043662</v>
          </cell>
          <cell r="C6">
            <v>1181</v>
          </cell>
          <cell r="D6">
            <v>2845</v>
          </cell>
          <cell r="E6">
            <v>106429</v>
          </cell>
          <cell r="F6">
            <v>5941259</v>
          </cell>
        </row>
        <row r="7">
          <cell r="B7">
            <v>6201360</v>
          </cell>
          <cell r="C7">
            <v>0</v>
          </cell>
          <cell r="D7">
            <v>0</v>
          </cell>
          <cell r="E7">
            <v>305210</v>
          </cell>
          <cell r="F7">
            <v>5896151</v>
          </cell>
        </row>
        <row r="8">
          <cell r="B8">
            <v>2653129</v>
          </cell>
          <cell r="C8">
            <v>0</v>
          </cell>
          <cell r="D8">
            <v>0</v>
          </cell>
          <cell r="E8">
            <v>0</v>
          </cell>
          <cell r="F8">
            <v>2653129</v>
          </cell>
        </row>
        <row r="9">
          <cell r="B9">
            <v>3491111</v>
          </cell>
          <cell r="C9">
            <v>1012</v>
          </cell>
          <cell r="D9">
            <v>3</v>
          </cell>
          <cell r="E9">
            <v>78383</v>
          </cell>
          <cell r="F9">
            <v>3413744</v>
          </cell>
        </row>
        <row r="10">
          <cell r="B10">
            <v>28858395</v>
          </cell>
          <cell r="C10">
            <v>0</v>
          </cell>
          <cell r="D10">
            <v>0</v>
          </cell>
          <cell r="E10">
            <v>468785</v>
          </cell>
          <cell r="F10">
            <v>28389610</v>
          </cell>
        </row>
        <row r="11">
          <cell r="B11">
            <v>10565176</v>
          </cell>
          <cell r="C11">
            <v>9464</v>
          </cell>
          <cell r="D11">
            <v>0</v>
          </cell>
          <cell r="E11">
            <v>91492</v>
          </cell>
          <cell r="F11">
            <v>10483148</v>
          </cell>
        </row>
        <row r="12">
          <cell r="B12">
            <v>997050</v>
          </cell>
          <cell r="C12">
            <v>2860</v>
          </cell>
          <cell r="D12">
            <v>0</v>
          </cell>
          <cell r="E12">
            <v>0</v>
          </cell>
          <cell r="F12">
            <v>999910</v>
          </cell>
        </row>
        <row r="13">
          <cell r="B13">
            <v>666914</v>
          </cell>
          <cell r="C13">
            <v>0</v>
          </cell>
          <cell r="D13">
            <v>566</v>
          </cell>
          <cell r="E13">
            <v>4422</v>
          </cell>
          <cell r="F13">
            <v>663058</v>
          </cell>
        </row>
        <row r="14">
          <cell r="B14">
            <v>674582</v>
          </cell>
          <cell r="C14">
            <v>0</v>
          </cell>
          <cell r="D14">
            <v>0</v>
          </cell>
          <cell r="E14">
            <v>0</v>
          </cell>
          <cell r="F14">
            <v>674582</v>
          </cell>
        </row>
        <row r="15">
          <cell r="B15">
            <v>3037742</v>
          </cell>
          <cell r="C15">
            <v>0</v>
          </cell>
          <cell r="D15">
            <v>0</v>
          </cell>
          <cell r="E15">
            <v>176958</v>
          </cell>
          <cell r="F15">
            <v>2860784</v>
          </cell>
        </row>
        <row r="16">
          <cell r="B16">
            <v>23489282</v>
          </cell>
          <cell r="C16">
            <v>19078</v>
          </cell>
          <cell r="D16">
            <v>30</v>
          </cell>
          <cell r="E16">
            <v>446509</v>
          </cell>
          <cell r="F16">
            <v>23061881</v>
          </cell>
        </row>
        <row r="17">
          <cell r="B17">
            <v>2066147</v>
          </cell>
          <cell r="C17">
            <v>0</v>
          </cell>
          <cell r="D17">
            <v>0</v>
          </cell>
          <cell r="E17">
            <v>58016</v>
          </cell>
          <cell r="F17">
            <v>2008131</v>
          </cell>
        </row>
        <row r="18">
          <cell r="B18">
            <v>8826187</v>
          </cell>
          <cell r="C18">
            <v>2426</v>
          </cell>
          <cell r="D18">
            <v>0</v>
          </cell>
          <cell r="E18">
            <v>134092</v>
          </cell>
          <cell r="F18">
            <v>8694521</v>
          </cell>
        </row>
        <row r="19">
          <cell r="B19">
            <v>6528021</v>
          </cell>
          <cell r="C19">
            <v>0</v>
          </cell>
          <cell r="D19">
            <v>0</v>
          </cell>
          <cell r="E19">
            <v>25171</v>
          </cell>
          <cell r="F19">
            <v>6502850</v>
          </cell>
        </row>
        <row r="20">
          <cell r="B20">
            <v>968363</v>
          </cell>
          <cell r="C20">
            <v>88</v>
          </cell>
          <cell r="D20">
            <v>908</v>
          </cell>
          <cell r="E20">
            <v>0</v>
          </cell>
          <cell r="F20">
            <v>969358</v>
          </cell>
        </row>
        <row r="21">
          <cell r="B21">
            <v>38119933</v>
          </cell>
          <cell r="C21">
            <v>13925</v>
          </cell>
          <cell r="D21">
            <v>0</v>
          </cell>
          <cell r="E21">
            <v>695309</v>
          </cell>
          <cell r="F21">
            <v>37438548</v>
          </cell>
        </row>
        <row r="22">
          <cell r="B22">
            <v>8892764</v>
          </cell>
          <cell r="C22">
            <v>0</v>
          </cell>
          <cell r="D22">
            <v>57</v>
          </cell>
          <cell r="E22">
            <v>357190</v>
          </cell>
          <cell r="F22">
            <v>8535631</v>
          </cell>
        </row>
        <row r="23">
          <cell r="B23">
            <v>11744040</v>
          </cell>
          <cell r="C23">
            <v>0</v>
          </cell>
          <cell r="D23">
            <v>0</v>
          </cell>
          <cell r="E23">
            <v>488602</v>
          </cell>
          <cell r="F23">
            <v>11255438</v>
          </cell>
        </row>
        <row r="24">
          <cell r="B24">
            <v>2438180</v>
          </cell>
          <cell r="C24">
            <v>1087</v>
          </cell>
          <cell r="D24">
            <v>433</v>
          </cell>
          <cell r="E24">
            <v>0</v>
          </cell>
          <cell r="F24">
            <v>2439700</v>
          </cell>
        </row>
        <row r="25">
          <cell r="B25">
            <v>28765708</v>
          </cell>
          <cell r="C25">
            <v>0</v>
          </cell>
          <cell r="D25">
            <v>0</v>
          </cell>
          <cell r="E25">
            <v>914006</v>
          </cell>
          <cell r="F25">
            <v>27851702</v>
          </cell>
        </row>
        <row r="26">
          <cell r="B26">
            <v>2946622</v>
          </cell>
          <cell r="C26">
            <v>0</v>
          </cell>
          <cell r="D26">
            <v>6</v>
          </cell>
          <cell r="E26">
            <v>10635</v>
          </cell>
          <cell r="F26">
            <v>2935993</v>
          </cell>
        </row>
        <row r="27">
          <cell r="B27">
            <v>92500161</v>
          </cell>
          <cell r="C27">
            <v>35066</v>
          </cell>
          <cell r="D27">
            <v>1221</v>
          </cell>
          <cell r="E27">
            <v>7247261</v>
          </cell>
          <cell r="F27">
            <v>85289187</v>
          </cell>
        </row>
        <row r="28">
          <cell r="B28">
            <v>7082008</v>
          </cell>
          <cell r="C28">
            <v>0</v>
          </cell>
          <cell r="D28">
            <v>0</v>
          </cell>
          <cell r="E28">
            <v>240304</v>
          </cell>
          <cell r="F28">
            <v>6841704</v>
          </cell>
        </row>
        <row r="29">
          <cell r="B29">
            <v>575420</v>
          </cell>
          <cell r="C29">
            <v>0</v>
          </cell>
          <cell r="D29">
            <v>34</v>
          </cell>
          <cell r="E29">
            <v>0</v>
          </cell>
          <cell r="F29">
            <v>575454</v>
          </cell>
        </row>
        <row r="30">
          <cell r="B30">
            <v>5723141</v>
          </cell>
          <cell r="C30">
            <v>0</v>
          </cell>
          <cell r="D30">
            <v>0</v>
          </cell>
          <cell r="E30">
            <v>73758</v>
          </cell>
          <cell r="F30">
            <v>5649383</v>
          </cell>
        </row>
        <row r="31">
          <cell r="B31">
            <v>7051946</v>
          </cell>
          <cell r="C31">
            <v>0</v>
          </cell>
          <cell r="D31">
            <v>237</v>
          </cell>
          <cell r="E31">
            <v>81634</v>
          </cell>
          <cell r="F31">
            <v>6970550</v>
          </cell>
        </row>
        <row r="32">
          <cell r="B32">
            <v>2220997</v>
          </cell>
          <cell r="C32">
            <v>0</v>
          </cell>
          <cell r="D32">
            <v>1376</v>
          </cell>
          <cell r="E32">
            <v>62079</v>
          </cell>
          <cell r="F32">
            <v>2160295</v>
          </cell>
        </row>
        <row r="33">
          <cell r="B33">
            <v>949920</v>
          </cell>
          <cell r="C33">
            <v>0</v>
          </cell>
          <cell r="D33">
            <v>795</v>
          </cell>
          <cell r="E33">
            <v>0</v>
          </cell>
          <cell r="F33">
            <v>950714</v>
          </cell>
        </row>
        <row r="34">
          <cell r="B34">
            <v>2716172</v>
          </cell>
          <cell r="C34">
            <v>0</v>
          </cell>
          <cell r="D34">
            <v>2840</v>
          </cell>
          <cell r="E34">
            <v>96206</v>
          </cell>
          <cell r="F34">
            <v>2622807</v>
          </cell>
        </row>
        <row r="35">
          <cell r="B35">
            <v>74371914</v>
          </cell>
          <cell r="C35">
            <v>0</v>
          </cell>
          <cell r="D35">
            <v>0</v>
          </cell>
          <cell r="E35">
            <v>1522412</v>
          </cell>
          <cell r="F35">
            <v>72849503</v>
          </cell>
        </row>
        <row r="36">
          <cell r="B36">
            <v>163795</v>
          </cell>
          <cell r="C36">
            <v>1113</v>
          </cell>
          <cell r="D36">
            <v>0</v>
          </cell>
          <cell r="E36">
            <v>0</v>
          </cell>
          <cell r="F36">
            <v>164908</v>
          </cell>
        </row>
        <row r="37">
          <cell r="B37">
            <v>10457435</v>
          </cell>
          <cell r="C37">
            <v>0</v>
          </cell>
          <cell r="D37">
            <v>0</v>
          </cell>
          <cell r="E37">
            <v>73503</v>
          </cell>
          <cell r="F37">
            <v>10383932</v>
          </cell>
        </row>
        <row r="38">
          <cell r="B38">
            <v>478918788</v>
          </cell>
          <cell r="C38">
            <v>92074</v>
          </cell>
          <cell r="D38">
            <v>12268</v>
          </cell>
          <cell r="E38">
            <v>16497282</v>
          </cell>
          <cell r="F38">
            <v>462525849</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_15"/>
    </sheetNames>
    <sheetDataSet>
      <sheetData sheetId="0" refreshError="1">
        <row r="2">
          <cell r="B2">
            <v>756697961</v>
          </cell>
          <cell r="C2">
            <v>823645897</v>
          </cell>
          <cell r="D2">
            <v>8.8000000000000007</v>
          </cell>
          <cell r="E2">
            <v>443551106</v>
          </cell>
          <cell r="F2">
            <v>462525849</v>
          </cell>
          <cell r="G2">
            <v>4.3</v>
          </cell>
          <cell r="H2">
            <v>1262949</v>
          </cell>
          <cell r="I2">
            <v>1375663</v>
          </cell>
          <cell r="J2">
            <v>8.9</v>
          </cell>
          <cell r="K2">
            <v>1.67</v>
          </cell>
          <cell r="L2">
            <v>1.67</v>
          </cell>
          <cell r="M2">
            <v>2.85</v>
          </cell>
          <cell r="N2">
            <v>2.97</v>
          </cell>
        </row>
        <row r="3">
          <cell r="B3">
            <v>516065699</v>
          </cell>
          <cell r="C3">
            <v>559865762</v>
          </cell>
          <cell r="D3">
            <v>8.5</v>
          </cell>
          <cell r="E3">
            <v>287571027</v>
          </cell>
          <cell r="F3">
            <v>300233720</v>
          </cell>
          <cell r="G3">
            <v>4.4000000000000004</v>
          </cell>
          <cell r="H3">
            <v>1597257</v>
          </cell>
          <cell r="I3">
            <v>1730744</v>
          </cell>
          <cell r="J3">
            <v>8.4</v>
          </cell>
          <cell r="K3">
            <v>3.1</v>
          </cell>
          <cell r="L3">
            <v>3.09</v>
          </cell>
          <cell r="M3">
            <v>5.55</v>
          </cell>
          <cell r="N3">
            <v>5.76</v>
          </cell>
        </row>
        <row r="4">
          <cell r="B4">
            <v>756569836</v>
          </cell>
          <cell r="C4">
            <v>823505007</v>
          </cell>
          <cell r="D4">
            <v>8.8000000000000007</v>
          </cell>
          <cell r="E4">
            <v>443503738</v>
          </cell>
          <cell r="F4">
            <v>462476236</v>
          </cell>
          <cell r="G4">
            <v>4.3</v>
          </cell>
          <cell r="H4">
            <v>3117420</v>
          </cell>
          <cell r="I4">
            <v>3226991</v>
          </cell>
          <cell r="J4">
            <v>3.5</v>
          </cell>
          <cell r="K4">
            <v>4.12</v>
          </cell>
          <cell r="L4">
            <v>3.92</v>
          </cell>
          <cell r="M4">
            <v>7.03</v>
          </cell>
          <cell r="N4">
            <v>6.98</v>
          </cell>
        </row>
        <row r="5">
          <cell r="B5">
            <v>756595017</v>
          </cell>
          <cell r="C5">
            <v>823530651</v>
          </cell>
          <cell r="D5">
            <v>8.8000000000000007</v>
          </cell>
          <cell r="E5">
            <v>443515896</v>
          </cell>
          <cell r="F5">
            <v>462488787</v>
          </cell>
          <cell r="G5">
            <v>4.3</v>
          </cell>
          <cell r="H5">
            <v>145629</v>
          </cell>
          <cell r="I5">
            <v>151981</v>
          </cell>
          <cell r="J5">
            <v>4.4000000000000004</v>
          </cell>
          <cell r="K5">
            <v>0.19</v>
          </cell>
          <cell r="L5">
            <v>0.18</v>
          </cell>
          <cell r="M5">
            <v>0.33</v>
          </cell>
          <cell r="N5">
            <v>0.33</v>
          </cell>
        </row>
        <row r="6">
          <cell r="B6">
            <v>744130868</v>
          </cell>
          <cell r="C6">
            <v>810401847</v>
          </cell>
          <cell r="D6">
            <v>8.9</v>
          </cell>
          <cell r="E6">
            <v>435234545</v>
          </cell>
          <cell r="F6">
            <v>453732804</v>
          </cell>
          <cell r="G6">
            <v>4.3</v>
          </cell>
          <cell r="H6">
            <v>307559</v>
          </cell>
          <cell r="I6">
            <v>317840</v>
          </cell>
          <cell r="J6">
            <v>3.3</v>
          </cell>
          <cell r="K6">
            <v>0.41</v>
          </cell>
          <cell r="L6">
            <v>0.39</v>
          </cell>
          <cell r="M6">
            <v>0.71</v>
          </cell>
          <cell r="N6">
            <v>0.7</v>
          </cell>
        </row>
        <row r="7">
          <cell r="B7">
            <v>39999500</v>
          </cell>
          <cell r="C7">
            <v>44339654</v>
          </cell>
          <cell r="D7">
            <v>10.9</v>
          </cell>
          <cell r="E7">
            <v>26088770</v>
          </cell>
          <cell r="F7">
            <v>27746131</v>
          </cell>
          <cell r="G7">
            <v>6.4</v>
          </cell>
          <cell r="H7">
            <v>3310</v>
          </cell>
          <cell r="I7">
            <v>3534</v>
          </cell>
          <cell r="J7">
            <v>6.7</v>
          </cell>
          <cell r="K7">
            <v>0.08</v>
          </cell>
          <cell r="L7">
            <v>0.08</v>
          </cell>
          <cell r="M7">
            <v>0.13</v>
          </cell>
          <cell r="N7">
            <v>0.13</v>
          </cell>
        </row>
        <row r="8">
          <cell r="B8">
            <v>349584742</v>
          </cell>
          <cell r="C8">
            <v>383586552</v>
          </cell>
          <cell r="D8">
            <v>9.6999999999999993</v>
          </cell>
          <cell r="E8">
            <v>220988068</v>
          </cell>
          <cell r="F8">
            <v>230373392</v>
          </cell>
          <cell r="G8">
            <v>4.2</v>
          </cell>
          <cell r="H8">
            <v>453007</v>
          </cell>
          <cell r="I8">
            <v>474048</v>
          </cell>
          <cell r="J8">
            <v>4.5999999999999996</v>
          </cell>
          <cell r="K8">
            <v>1.3</v>
          </cell>
          <cell r="L8">
            <v>1.24</v>
          </cell>
          <cell r="M8">
            <v>2.0499999999999998</v>
          </cell>
          <cell r="N8">
            <v>2.06</v>
          </cell>
        </row>
        <row r="9">
          <cell r="B9">
            <v>125330709</v>
          </cell>
          <cell r="C9">
            <v>140785376</v>
          </cell>
          <cell r="D9">
            <v>12.3</v>
          </cell>
          <cell r="E9">
            <v>78397455</v>
          </cell>
          <cell r="F9">
            <v>82395547</v>
          </cell>
          <cell r="G9">
            <v>5.0999999999999996</v>
          </cell>
          <cell r="H9">
            <v>45800</v>
          </cell>
          <cell r="I9">
            <v>46822</v>
          </cell>
          <cell r="J9">
            <v>2.2000000000000002</v>
          </cell>
          <cell r="K9">
            <v>0.37</v>
          </cell>
          <cell r="L9">
            <v>0.33</v>
          </cell>
          <cell r="M9">
            <v>0.57999999999999996</v>
          </cell>
          <cell r="N9">
            <v>0.56999999999999995</v>
          </cell>
        </row>
        <row r="10">
          <cell r="B10">
            <v>192971132</v>
          </cell>
          <cell r="C10">
            <v>211420889</v>
          </cell>
          <cell r="D10">
            <v>9.6</v>
          </cell>
          <cell r="E10">
            <v>115271632</v>
          </cell>
          <cell r="F10">
            <v>120264765</v>
          </cell>
          <cell r="G10">
            <v>4.3</v>
          </cell>
          <cell r="H10">
            <v>111647</v>
          </cell>
          <cell r="I10">
            <v>116335</v>
          </cell>
          <cell r="J10">
            <v>4.2</v>
          </cell>
          <cell r="K10">
            <v>0.57999999999999996</v>
          </cell>
          <cell r="L10">
            <v>0.55000000000000004</v>
          </cell>
          <cell r="M10">
            <v>0.97</v>
          </cell>
          <cell r="N10">
            <v>0.97</v>
          </cell>
        </row>
        <row r="11">
          <cell r="B11">
            <v>449030083</v>
          </cell>
          <cell r="C11">
            <v>480829675</v>
          </cell>
          <cell r="D11">
            <v>7.1</v>
          </cell>
          <cell r="E11">
            <v>246753732</v>
          </cell>
          <cell r="F11">
            <v>257655888</v>
          </cell>
          <cell r="G11">
            <v>4.4000000000000004</v>
          </cell>
          <cell r="H11">
            <v>23879</v>
          </cell>
          <cell r="I11">
            <v>25021</v>
          </cell>
          <cell r="J11">
            <v>4.8</v>
          </cell>
          <cell r="K11">
            <v>0.05</v>
          </cell>
          <cell r="L11">
            <v>0.05</v>
          </cell>
          <cell r="M11">
            <v>0.1</v>
          </cell>
          <cell r="N11">
            <v>0.1</v>
          </cell>
        </row>
        <row r="12">
          <cell r="B12">
            <v>51334039</v>
          </cell>
          <cell r="C12">
            <v>55858427</v>
          </cell>
          <cell r="D12">
            <v>8.8000000000000007</v>
          </cell>
          <cell r="E12">
            <v>31970633</v>
          </cell>
          <cell r="F12">
            <v>33119149</v>
          </cell>
          <cell r="G12">
            <v>3.6</v>
          </cell>
          <cell r="H12">
            <v>13680</v>
          </cell>
          <cell r="I12">
            <v>14124</v>
          </cell>
          <cell r="J12">
            <v>3.2</v>
          </cell>
          <cell r="K12">
            <v>0.27</v>
          </cell>
          <cell r="L12">
            <v>0.25</v>
          </cell>
          <cell r="M12">
            <v>0.43</v>
          </cell>
          <cell r="N12">
            <v>0.43</v>
          </cell>
        </row>
        <row r="13">
          <cell r="B13">
            <v>4342135</v>
          </cell>
          <cell r="C13">
            <v>4874940</v>
          </cell>
          <cell r="D13">
            <v>12.3</v>
          </cell>
          <cell r="E13">
            <v>3091950</v>
          </cell>
          <cell r="F13">
            <v>3234996</v>
          </cell>
          <cell r="G13">
            <v>4.5999999999999996</v>
          </cell>
          <cell r="H13">
            <v>2719</v>
          </cell>
          <cell r="I13">
            <v>2793</v>
          </cell>
          <cell r="J13">
            <v>2.7</v>
          </cell>
          <cell r="K13">
            <v>0.63</v>
          </cell>
          <cell r="L13">
            <v>0.56999999999999995</v>
          </cell>
          <cell r="M13">
            <v>0.88</v>
          </cell>
          <cell r="N13">
            <v>0.86</v>
          </cell>
        </row>
        <row r="14">
          <cell r="B14">
            <v>6872747</v>
          </cell>
          <cell r="C14">
            <v>7783859</v>
          </cell>
          <cell r="D14">
            <v>13.3</v>
          </cell>
          <cell r="E14">
            <v>4910840</v>
          </cell>
          <cell r="F14">
            <v>5079119</v>
          </cell>
          <cell r="G14">
            <v>3.4</v>
          </cell>
          <cell r="H14">
            <v>5802</v>
          </cell>
          <cell r="I14">
            <v>5913</v>
          </cell>
          <cell r="J14">
            <v>1.9</v>
          </cell>
          <cell r="K14">
            <v>0.84</v>
          </cell>
          <cell r="L14">
            <v>0.76</v>
          </cell>
          <cell r="M14">
            <v>1.18</v>
          </cell>
          <cell r="N14">
            <v>1.1599999999999999</v>
          </cell>
        </row>
        <row r="15">
          <cell r="B15">
            <v>442058053</v>
          </cell>
          <cell r="C15">
            <v>532783596</v>
          </cell>
          <cell r="D15">
            <v>20.5</v>
          </cell>
          <cell r="E15">
            <v>244463182</v>
          </cell>
          <cell r="F15">
            <v>287851546</v>
          </cell>
          <cell r="G15">
            <v>17.7</v>
          </cell>
          <cell r="H15">
            <v>20817</v>
          </cell>
          <cell r="I15">
            <v>23938</v>
          </cell>
          <cell r="J15">
            <v>15</v>
          </cell>
          <cell r="K15">
            <v>0.05</v>
          </cell>
          <cell r="L15">
            <v>0.04</v>
          </cell>
          <cell r="M15">
            <v>0.09</v>
          </cell>
          <cell r="N15">
            <v>0.08</v>
          </cell>
        </row>
        <row r="16">
          <cell r="B16">
            <v>153194071</v>
          </cell>
          <cell r="C16">
            <v>168858539</v>
          </cell>
          <cell r="D16">
            <v>10.199999999999999</v>
          </cell>
          <cell r="E16">
            <v>98388800</v>
          </cell>
          <cell r="F16">
            <v>102441506</v>
          </cell>
          <cell r="G16">
            <v>4.0999999999999996</v>
          </cell>
          <cell r="H16">
            <v>7314</v>
          </cell>
          <cell r="I16">
            <v>7693</v>
          </cell>
          <cell r="J16">
            <v>5.2</v>
          </cell>
          <cell r="K16">
            <v>0.05</v>
          </cell>
          <cell r="L16">
            <v>0.05</v>
          </cell>
          <cell r="M16">
            <v>7.0000000000000007E-2</v>
          </cell>
          <cell r="N16">
            <v>0.08</v>
          </cell>
        </row>
        <row r="17">
          <cell r="B17">
            <v>650125687</v>
          </cell>
          <cell r="C17">
            <v>707614543</v>
          </cell>
          <cell r="D17">
            <v>8.8000000000000007</v>
          </cell>
          <cell r="E17">
            <v>377742635</v>
          </cell>
          <cell r="F17">
            <v>394228171</v>
          </cell>
          <cell r="G17">
            <v>4.4000000000000004</v>
          </cell>
          <cell r="H17">
            <v>138696</v>
          </cell>
          <cell r="I17">
            <v>141843</v>
          </cell>
          <cell r="J17">
            <v>2.2999999999999998</v>
          </cell>
          <cell r="K17">
            <v>0.21</v>
          </cell>
          <cell r="L17">
            <v>0.2</v>
          </cell>
          <cell r="M17">
            <v>0.37</v>
          </cell>
          <cell r="N17">
            <v>0.36</v>
          </cell>
        </row>
        <row r="18">
          <cell r="B18">
            <v>568592606</v>
          </cell>
          <cell r="C18">
            <v>618665023</v>
          </cell>
          <cell r="D18">
            <v>8.8000000000000007</v>
          </cell>
          <cell r="E18">
            <v>324549576</v>
          </cell>
          <cell r="F18">
            <v>338749749</v>
          </cell>
          <cell r="G18">
            <v>4.4000000000000004</v>
          </cell>
          <cell r="H18">
            <v>282672</v>
          </cell>
          <cell r="I18">
            <v>307219</v>
          </cell>
          <cell r="J18">
            <v>8.6999999999999993</v>
          </cell>
          <cell r="K18">
            <v>0.5</v>
          </cell>
          <cell r="L18">
            <v>0.5</v>
          </cell>
          <cell r="M18">
            <v>0.87</v>
          </cell>
          <cell r="N18">
            <v>0.91</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_16"/>
    </sheetNames>
    <sheetDataSet>
      <sheetData sheetId="0" refreshError="1">
        <row r="2">
          <cell r="B2">
            <v>2377953</v>
          </cell>
          <cell r="C2">
            <v>2601338</v>
          </cell>
          <cell r="D2">
            <v>9.4</v>
          </cell>
          <cell r="E2">
            <v>1767104</v>
          </cell>
          <cell r="F2">
            <v>1851242</v>
          </cell>
          <cell r="G2">
            <v>4.8</v>
          </cell>
          <cell r="H2">
            <v>23187</v>
          </cell>
          <cell r="I2">
            <v>25203</v>
          </cell>
          <cell r="J2">
            <v>8.6999999999999993</v>
          </cell>
          <cell r="K2">
            <v>9.75</v>
          </cell>
          <cell r="L2">
            <v>9.69</v>
          </cell>
          <cell r="M2">
            <v>13.12</v>
          </cell>
          <cell r="N2">
            <v>13.61</v>
          </cell>
        </row>
        <row r="3">
          <cell r="B3">
            <v>15133874</v>
          </cell>
          <cell r="C3">
            <v>15958042</v>
          </cell>
          <cell r="D3">
            <v>5.4</v>
          </cell>
          <cell r="E3">
            <v>9488042</v>
          </cell>
          <cell r="F3">
            <v>9927432</v>
          </cell>
          <cell r="G3">
            <v>4.5999999999999996</v>
          </cell>
          <cell r="H3">
            <v>166107</v>
          </cell>
          <cell r="I3">
            <v>174620</v>
          </cell>
          <cell r="J3">
            <v>5.0999999999999996</v>
          </cell>
          <cell r="K3">
            <v>10.98</v>
          </cell>
          <cell r="L3">
            <v>10.94</v>
          </cell>
          <cell r="M3">
            <v>17.510000000000002</v>
          </cell>
          <cell r="N3">
            <v>17.59</v>
          </cell>
        </row>
        <row r="4">
          <cell r="B4">
            <v>86018157</v>
          </cell>
          <cell r="C4">
            <v>94260311</v>
          </cell>
          <cell r="D4">
            <v>9.6</v>
          </cell>
          <cell r="E4">
            <v>53465534</v>
          </cell>
          <cell r="F4">
            <v>55697303</v>
          </cell>
          <cell r="G4">
            <v>4.2</v>
          </cell>
          <cell r="H4">
            <v>921536</v>
          </cell>
          <cell r="I4">
            <v>955582</v>
          </cell>
          <cell r="J4">
            <v>3.7</v>
          </cell>
          <cell r="K4">
            <v>10.71</v>
          </cell>
          <cell r="L4">
            <v>10.14</v>
          </cell>
          <cell r="M4">
            <v>17.239999999999998</v>
          </cell>
          <cell r="N4">
            <v>17.16</v>
          </cell>
        </row>
        <row r="5">
          <cell r="B5">
            <v>10126148</v>
          </cell>
          <cell r="C5">
            <v>11197661</v>
          </cell>
          <cell r="D5">
            <v>10.6</v>
          </cell>
          <cell r="E5">
            <v>6647661</v>
          </cell>
          <cell r="F5">
            <v>6922307</v>
          </cell>
          <cell r="G5">
            <v>4.0999999999999996</v>
          </cell>
          <cell r="H5">
            <v>92441</v>
          </cell>
          <cell r="I5">
            <v>95725</v>
          </cell>
          <cell r="J5">
            <v>3.6</v>
          </cell>
          <cell r="K5">
            <v>9.1300000000000008</v>
          </cell>
          <cell r="L5">
            <v>8.5500000000000007</v>
          </cell>
          <cell r="M5">
            <v>13.91</v>
          </cell>
          <cell r="N5">
            <v>13.83</v>
          </cell>
        </row>
        <row r="6">
          <cell r="B6">
            <v>8735932</v>
          </cell>
          <cell r="C6">
            <v>9602119</v>
          </cell>
          <cell r="D6">
            <v>9.9</v>
          </cell>
          <cell r="E6">
            <v>5473696</v>
          </cell>
          <cell r="F6">
            <v>5941259</v>
          </cell>
          <cell r="G6">
            <v>8.5</v>
          </cell>
          <cell r="H6">
            <v>76208</v>
          </cell>
          <cell r="I6">
            <v>82999</v>
          </cell>
          <cell r="J6">
            <v>8.9</v>
          </cell>
          <cell r="K6">
            <v>8.7200000000000006</v>
          </cell>
          <cell r="L6">
            <v>8.64</v>
          </cell>
          <cell r="M6">
            <v>13.92</v>
          </cell>
          <cell r="N6">
            <v>13.97</v>
          </cell>
        </row>
        <row r="7">
          <cell r="B7">
            <v>8612270</v>
          </cell>
          <cell r="C7">
            <v>9380580</v>
          </cell>
          <cell r="D7">
            <v>8.9</v>
          </cell>
          <cell r="E7">
            <v>5735672</v>
          </cell>
          <cell r="F7">
            <v>5896151</v>
          </cell>
          <cell r="G7">
            <v>2.8</v>
          </cell>
          <cell r="H7">
            <v>75008</v>
          </cell>
          <cell r="I7">
            <v>77710</v>
          </cell>
          <cell r="J7">
            <v>3.6</v>
          </cell>
          <cell r="K7">
            <v>8.7100000000000009</v>
          </cell>
          <cell r="L7">
            <v>8.2799999999999994</v>
          </cell>
          <cell r="M7">
            <v>13.08</v>
          </cell>
          <cell r="N7">
            <v>13.18</v>
          </cell>
        </row>
        <row r="8">
          <cell r="B8">
            <v>3944646</v>
          </cell>
          <cell r="C8">
            <v>4544575</v>
          </cell>
          <cell r="D8">
            <v>15.2</v>
          </cell>
          <cell r="E8">
            <v>2498974</v>
          </cell>
          <cell r="F8">
            <v>2653129</v>
          </cell>
          <cell r="G8">
            <v>6.2</v>
          </cell>
          <cell r="H8">
            <v>34611</v>
          </cell>
          <cell r="I8">
            <v>36681</v>
          </cell>
          <cell r="J8">
            <v>6</v>
          </cell>
          <cell r="K8">
            <v>8.77</v>
          </cell>
          <cell r="L8">
            <v>8.07</v>
          </cell>
          <cell r="M8">
            <v>13.85</v>
          </cell>
          <cell r="N8">
            <v>13.83</v>
          </cell>
        </row>
        <row r="9">
          <cell r="B9">
            <v>4355158</v>
          </cell>
          <cell r="C9">
            <v>4757529</v>
          </cell>
          <cell r="D9">
            <v>9.1999999999999993</v>
          </cell>
          <cell r="E9">
            <v>3284745</v>
          </cell>
          <cell r="F9">
            <v>3413744</v>
          </cell>
          <cell r="G9">
            <v>3.9</v>
          </cell>
          <cell r="H9">
            <v>28479</v>
          </cell>
          <cell r="I9">
            <v>28342</v>
          </cell>
          <cell r="J9">
            <v>-0.5</v>
          </cell>
          <cell r="K9">
            <v>6.54</v>
          </cell>
          <cell r="L9">
            <v>5.96</v>
          </cell>
          <cell r="M9">
            <v>8.67</v>
          </cell>
          <cell r="N9">
            <v>8.3000000000000007</v>
          </cell>
        </row>
        <row r="10">
          <cell r="B10">
            <v>47858703</v>
          </cell>
          <cell r="C10">
            <v>56085178</v>
          </cell>
          <cell r="D10">
            <v>17.2</v>
          </cell>
          <cell r="E10">
            <v>26890295</v>
          </cell>
          <cell r="F10">
            <v>28389610</v>
          </cell>
          <cell r="G10">
            <v>5.6</v>
          </cell>
          <cell r="H10">
            <v>412119</v>
          </cell>
          <cell r="I10">
            <v>446097</v>
          </cell>
          <cell r="J10">
            <v>8.1999999999999993</v>
          </cell>
          <cell r="K10">
            <v>8.61</v>
          </cell>
          <cell r="L10">
            <v>7.95</v>
          </cell>
          <cell r="M10">
            <v>15.33</v>
          </cell>
          <cell r="N10">
            <v>15.71</v>
          </cell>
        </row>
        <row r="11">
          <cell r="B11">
            <v>12726646</v>
          </cell>
          <cell r="C11">
            <v>13895886</v>
          </cell>
          <cell r="D11">
            <v>9.1999999999999993</v>
          </cell>
          <cell r="E11">
            <v>10158923</v>
          </cell>
          <cell r="F11">
            <v>10483148</v>
          </cell>
          <cell r="G11">
            <v>3.2</v>
          </cell>
          <cell r="H11">
            <v>112696</v>
          </cell>
          <cell r="I11">
            <v>114488</v>
          </cell>
          <cell r="J11">
            <v>1.6</v>
          </cell>
          <cell r="K11">
            <v>8.86</v>
          </cell>
          <cell r="L11">
            <v>8.24</v>
          </cell>
          <cell r="M11">
            <v>11.09</v>
          </cell>
          <cell r="N11">
            <v>10.92</v>
          </cell>
        </row>
        <row r="12">
          <cell r="B12">
            <v>1200995</v>
          </cell>
          <cell r="C12">
            <v>1195531</v>
          </cell>
          <cell r="D12">
            <v>-0.5</v>
          </cell>
          <cell r="E12">
            <v>1024618</v>
          </cell>
          <cell r="F12">
            <v>999910</v>
          </cell>
          <cell r="G12">
            <v>-2.4</v>
          </cell>
          <cell r="H12">
            <v>11751</v>
          </cell>
          <cell r="I12">
            <v>11487</v>
          </cell>
          <cell r="J12">
            <v>-2.2000000000000002</v>
          </cell>
          <cell r="K12">
            <v>9.7799999999999994</v>
          </cell>
          <cell r="L12">
            <v>9.61</v>
          </cell>
          <cell r="M12">
            <v>11.47</v>
          </cell>
          <cell r="N12">
            <v>11.49</v>
          </cell>
        </row>
        <row r="13">
          <cell r="B13">
            <v>802088</v>
          </cell>
          <cell r="C13">
            <v>891235</v>
          </cell>
          <cell r="D13">
            <v>11.1</v>
          </cell>
          <cell r="E13">
            <v>628408</v>
          </cell>
          <cell r="F13">
            <v>663058</v>
          </cell>
          <cell r="G13">
            <v>5.5</v>
          </cell>
          <cell r="H13">
            <v>8924</v>
          </cell>
          <cell r="I13">
            <v>8629</v>
          </cell>
          <cell r="J13">
            <v>-3.3</v>
          </cell>
          <cell r="K13">
            <v>11.13</v>
          </cell>
          <cell r="L13">
            <v>9.68</v>
          </cell>
          <cell r="M13">
            <v>14.2</v>
          </cell>
          <cell r="N13">
            <v>13.01</v>
          </cell>
        </row>
        <row r="14">
          <cell r="B14">
            <v>1160526</v>
          </cell>
          <cell r="C14">
            <v>1081535</v>
          </cell>
          <cell r="D14">
            <v>-6.8</v>
          </cell>
          <cell r="E14">
            <v>640913</v>
          </cell>
          <cell r="F14">
            <v>674582</v>
          </cell>
          <cell r="G14">
            <v>5.3</v>
          </cell>
          <cell r="H14">
            <v>8877</v>
          </cell>
          <cell r="I14">
            <v>9485</v>
          </cell>
          <cell r="J14">
            <v>6.9</v>
          </cell>
          <cell r="K14">
            <v>7.65</v>
          </cell>
          <cell r="L14">
            <v>8.77</v>
          </cell>
          <cell r="M14">
            <v>13.85</v>
          </cell>
          <cell r="N14">
            <v>14.06</v>
          </cell>
        </row>
        <row r="15">
          <cell r="B15">
            <v>4901894</v>
          </cell>
          <cell r="C15">
            <v>5338426</v>
          </cell>
          <cell r="D15">
            <v>8.9</v>
          </cell>
          <cell r="E15">
            <v>2883580</v>
          </cell>
          <cell r="F15">
            <v>2860784</v>
          </cell>
          <cell r="G15">
            <v>-0.8</v>
          </cell>
          <cell r="H15">
            <v>40343</v>
          </cell>
          <cell r="I15">
            <v>40937</v>
          </cell>
          <cell r="J15">
            <v>1.5</v>
          </cell>
          <cell r="K15">
            <v>8.23</v>
          </cell>
          <cell r="L15">
            <v>7.67</v>
          </cell>
          <cell r="M15">
            <v>13.99</v>
          </cell>
          <cell r="N15">
            <v>14.31</v>
          </cell>
        </row>
        <row r="16">
          <cell r="B16">
            <v>32734585</v>
          </cell>
          <cell r="C16">
            <v>36720092</v>
          </cell>
          <cell r="D16">
            <v>12.2</v>
          </cell>
          <cell r="E16">
            <v>22634513</v>
          </cell>
          <cell r="F16">
            <v>23061881</v>
          </cell>
          <cell r="G16">
            <v>1.9</v>
          </cell>
          <cell r="H16">
            <v>325216</v>
          </cell>
          <cell r="I16">
            <v>327588</v>
          </cell>
          <cell r="J16">
            <v>0.7</v>
          </cell>
          <cell r="K16">
            <v>9.93</v>
          </cell>
          <cell r="L16">
            <v>8.92</v>
          </cell>
          <cell r="M16">
            <v>14.37</v>
          </cell>
          <cell r="N16">
            <v>14.2</v>
          </cell>
        </row>
        <row r="17">
          <cell r="B17">
            <v>3418063</v>
          </cell>
          <cell r="C17">
            <v>3783202</v>
          </cell>
          <cell r="D17">
            <v>10.7</v>
          </cell>
          <cell r="E17">
            <v>1948110</v>
          </cell>
          <cell r="F17">
            <v>2008131</v>
          </cell>
          <cell r="G17">
            <v>3.1</v>
          </cell>
          <cell r="H17">
            <v>32126</v>
          </cell>
          <cell r="I17">
            <v>33054</v>
          </cell>
          <cell r="J17">
            <v>2.9</v>
          </cell>
          <cell r="K17">
            <v>9.4</v>
          </cell>
          <cell r="L17">
            <v>8.74</v>
          </cell>
          <cell r="M17">
            <v>16.489999999999998</v>
          </cell>
          <cell r="N17">
            <v>16.46</v>
          </cell>
        </row>
        <row r="18">
          <cell r="B18">
            <v>11754897</v>
          </cell>
          <cell r="C18">
            <v>13037501</v>
          </cell>
          <cell r="D18">
            <v>10.9</v>
          </cell>
          <cell r="E18">
            <v>8362281</v>
          </cell>
          <cell r="F18">
            <v>8694521</v>
          </cell>
          <cell r="G18">
            <v>4</v>
          </cell>
          <cell r="H18">
            <v>82247</v>
          </cell>
          <cell r="I18">
            <v>83061</v>
          </cell>
          <cell r="J18">
            <v>1</v>
          </cell>
          <cell r="K18">
            <v>7</v>
          </cell>
          <cell r="L18">
            <v>6.37</v>
          </cell>
          <cell r="M18">
            <v>9.84</v>
          </cell>
          <cell r="N18">
            <v>9.5500000000000007</v>
          </cell>
        </row>
        <row r="19">
          <cell r="B19">
            <v>9048323</v>
          </cell>
          <cell r="C19">
            <v>10004914</v>
          </cell>
          <cell r="D19">
            <v>10.6</v>
          </cell>
          <cell r="E19">
            <v>6318505</v>
          </cell>
          <cell r="F19">
            <v>6502850</v>
          </cell>
          <cell r="G19">
            <v>2.9</v>
          </cell>
          <cell r="H19">
            <v>75683</v>
          </cell>
          <cell r="I19">
            <v>77629</v>
          </cell>
          <cell r="J19">
            <v>2.6</v>
          </cell>
          <cell r="K19">
            <v>8.36</v>
          </cell>
          <cell r="L19">
            <v>7.76</v>
          </cell>
          <cell r="M19">
            <v>11.98</v>
          </cell>
          <cell r="N19">
            <v>11.94</v>
          </cell>
        </row>
        <row r="20">
          <cell r="B20">
            <v>1441824</v>
          </cell>
          <cell r="C20">
            <v>1421550</v>
          </cell>
          <cell r="D20">
            <v>-1.4</v>
          </cell>
          <cell r="E20">
            <v>1001083</v>
          </cell>
          <cell r="F20">
            <v>969358</v>
          </cell>
          <cell r="G20">
            <v>-3.2</v>
          </cell>
          <cell r="H20">
            <v>13224</v>
          </cell>
          <cell r="I20">
            <v>12927</v>
          </cell>
          <cell r="J20">
            <v>-2.2000000000000002</v>
          </cell>
          <cell r="K20">
            <v>9.17</v>
          </cell>
          <cell r="L20">
            <v>9.09</v>
          </cell>
          <cell r="M20">
            <v>13.21</v>
          </cell>
          <cell r="N20">
            <v>13.34</v>
          </cell>
        </row>
        <row r="21">
          <cell r="B21">
            <v>59481377</v>
          </cell>
          <cell r="C21">
            <v>65798448</v>
          </cell>
          <cell r="D21">
            <v>10.6</v>
          </cell>
          <cell r="E21">
            <v>36205306</v>
          </cell>
          <cell r="F21">
            <v>37438548</v>
          </cell>
          <cell r="G21">
            <v>3.4</v>
          </cell>
          <cell r="H21">
            <v>595408</v>
          </cell>
          <cell r="I21">
            <v>606504</v>
          </cell>
          <cell r="J21">
            <v>1.9</v>
          </cell>
          <cell r="K21">
            <v>10.01</v>
          </cell>
          <cell r="L21">
            <v>9.2200000000000006</v>
          </cell>
          <cell r="M21">
            <v>16.45</v>
          </cell>
          <cell r="N21">
            <v>16.2</v>
          </cell>
        </row>
        <row r="22">
          <cell r="B22">
            <v>11014908</v>
          </cell>
          <cell r="C22">
            <v>12445369</v>
          </cell>
          <cell r="D22">
            <v>13</v>
          </cell>
          <cell r="E22">
            <v>8185010</v>
          </cell>
          <cell r="F22">
            <v>8535631</v>
          </cell>
          <cell r="G22">
            <v>4.3</v>
          </cell>
          <cell r="H22">
            <v>123717</v>
          </cell>
          <cell r="I22">
            <v>128082</v>
          </cell>
          <cell r="J22">
            <v>3.5</v>
          </cell>
          <cell r="K22">
            <v>11.23</v>
          </cell>
          <cell r="L22">
            <v>10.29</v>
          </cell>
          <cell r="M22">
            <v>15.12</v>
          </cell>
          <cell r="N22">
            <v>15.01</v>
          </cell>
        </row>
        <row r="23">
          <cell r="B23">
            <v>16696691</v>
          </cell>
          <cell r="C23">
            <v>18741377</v>
          </cell>
          <cell r="D23">
            <v>12.2</v>
          </cell>
          <cell r="E23">
            <v>10733737</v>
          </cell>
          <cell r="F23">
            <v>11255438</v>
          </cell>
          <cell r="G23">
            <v>4.9000000000000004</v>
          </cell>
          <cell r="H23">
            <v>184147</v>
          </cell>
          <cell r="I23">
            <v>190494</v>
          </cell>
          <cell r="J23">
            <v>3.4</v>
          </cell>
          <cell r="K23">
            <v>11.03</v>
          </cell>
          <cell r="L23">
            <v>10.16</v>
          </cell>
          <cell r="M23">
            <v>17.16</v>
          </cell>
          <cell r="N23">
            <v>16.920000000000002</v>
          </cell>
        </row>
        <row r="24">
          <cell r="B24">
            <v>2912166</v>
          </cell>
          <cell r="C24">
            <v>3236282</v>
          </cell>
          <cell r="D24">
            <v>11.1</v>
          </cell>
          <cell r="E24">
            <v>2308815</v>
          </cell>
          <cell r="F24">
            <v>2439700</v>
          </cell>
          <cell r="G24">
            <v>5.7</v>
          </cell>
          <cell r="H24">
            <v>31286</v>
          </cell>
          <cell r="I24">
            <v>33293</v>
          </cell>
          <cell r="J24">
            <v>6.4</v>
          </cell>
          <cell r="K24">
            <v>10.74</v>
          </cell>
          <cell r="L24">
            <v>10.29</v>
          </cell>
          <cell r="M24">
            <v>13.55</v>
          </cell>
          <cell r="N24">
            <v>13.65</v>
          </cell>
        </row>
        <row r="25">
          <cell r="B25">
            <v>42441708</v>
          </cell>
          <cell r="C25">
            <v>46623072</v>
          </cell>
          <cell r="D25">
            <v>9.9</v>
          </cell>
          <cell r="E25">
            <v>26773082</v>
          </cell>
          <cell r="F25">
            <v>27851702</v>
          </cell>
          <cell r="G25">
            <v>4</v>
          </cell>
          <cell r="H25">
            <v>450896</v>
          </cell>
          <cell r="I25">
            <v>471586</v>
          </cell>
          <cell r="J25">
            <v>4.5999999999999996</v>
          </cell>
          <cell r="K25">
            <v>10.62</v>
          </cell>
          <cell r="L25">
            <v>10.11</v>
          </cell>
          <cell r="M25">
            <v>16.84</v>
          </cell>
          <cell r="N25">
            <v>16.93</v>
          </cell>
        </row>
        <row r="26">
          <cell r="B26">
            <v>5948202</v>
          </cell>
          <cell r="C26">
            <v>5963438</v>
          </cell>
          <cell r="D26">
            <v>0.3</v>
          </cell>
          <cell r="E26">
            <v>2582346</v>
          </cell>
          <cell r="F26">
            <v>2935993</v>
          </cell>
          <cell r="G26">
            <v>13.7</v>
          </cell>
          <cell r="H26">
            <v>39102</v>
          </cell>
          <cell r="I26">
            <v>43222</v>
          </cell>
          <cell r="J26">
            <v>10.5</v>
          </cell>
          <cell r="K26">
            <v>6.57</v>
          </cell>
          <cell r="L26">
            <v>7.25</v>
          </cell>
          <cell r="M26">
            <v>15.14</v>
          </cell>
          <cell r="N26">
            <v>14.72</v>
          </cell>
        </row>
        <row r="27">
          <cell r="B27">
            <v>183845998</v>
          </cell>
          <cell r="C27">
            <v>194030465</v>
          </cell>
          <cell r="D27">
            <v>5.5</v>
          </cell>
          <cell r="E27">
            <v>81142549</v>
          </cell>
          <cell r="F27">
            <v>85289187</v>
          </cell>
          <cell r="G27">
            <v>5.0999999999999996</v>
          </cell>
          <cell r="H27">
            <v>1838779</v>
          </cell>
          <cell r="I27">
            <v>2045842</v>
          </cell>
          <cell r="J27">
            <v>11.3</v>
          </cell>
          <cell r="K27">
            <v>10</v>
          </cell>
          <cell r="L27">
            <v>10.54</v>
          </cell>
          <cell r="M27">
            <v>22.66</v>
          </cell>
          <cell r="N27">
            <v>23.99</v>
          </cell>
        </row>
        <row r="28">
          <cell r="B28">
            <v>10277544</v>
          </cell>
          <cell r="C28">
            <v>11269396</v>
          </cell>
          <cell r="D28">
            <v>9.6999999999999993</v>
          </cell>
          <cell r="E28">
            <v>6560893</v>
          </cell>
          <cell r="F28">
            <v>6841704</v>
          </cell>
          <cell r="G28">
            <v>4.3</v>
          </cell>
          <cell r="H28">
            <v>101329</v>
          </cell>
          <cell r="I28">
            <v>106021</v>
          </cell>
          <cell r="J28">
            <v>4.5999999999999996</v>
          </cell>
          <cell r="K28">
            <v>9.86</v>
          </cell>
          <cell r="L28">
            <v>9.41</v>
          </cell>
          <cell r="M28">
            <v>15.44</v>
          </cell>
          <cell r="N28">
            <v>15.5</v>
          </cell>
        </row>
        <row r="29">
          <cell r="B29">
            <v>750301</v>
          </cell>
          <cell r="C29">
            <v>719667</v>
          </cell>
          <cell r="D29">
            <v>-4.0999999999999996</v>
          </cell>
          <cell r="E29">
            <v>488868</v>
          </cell>
          <cell r="F29">
            <v>575454</v>
          </cell>
          <cell r="G29">
            <v>17.7</v>
          </cell>
          <cell r="H29">
            <v>7690</v>
          </cell>
          <cell r="I29">
            <v>9017</v>
          </cell>
          <cell r="J29">
            <v>17.3</v>
          </cell>
          <cell r="K29">
            <v>10.25</v>
          </cell>
          <cell r="L29">
            <v>12.53</v>
          </cell>
          <cell r="M29">
            <v>15.73</v>
          </cell>
          <cell r="N29">
            <v>15.67</v>
          </cell>
        </row>
        <row r="30">
          <cell r="B30">
            <v>7477901</v>
          </cell>
          <cell r="C30">
            <v>8342708</v>
          </cell>
          <cell r="D30">
            <v>11.6</v>
          </cell>
          <cell r="E30">
            <v>5428319</v>
          </cell>
          <cell r="F30">
            <v>5649383</v>
          </cell>
          <cell r="G30">
            <v>4.0999999999999996</v>
          </cell>
          <cell r="H30">
            <v>61435</v>
          </cell>
          <cell r="I30">
            <v>63994</v>
          </cell>
          <cell r="J30">
            <v>4.2</v>
          </cell>
          <cell r="K30">
            <v>8.2200000000000006</v>
          </cell>
          <cell r="L30">
            <v>7.67</v>
          </cell>
          <cell r="M30">
            <v>11.32</v>
          </cell>
          <cell r="N30">
            <v>11.33</v>
          </cell>
        </row>
        <row r="31">
          <cell r="B31">
            <v>9505359</v>
          </cell>
          <cell r="C31">
            <v>10276936</v>
          </cell>
          <cell r="D31">
            <v>8.1</v>
          </cell>
          <cell r="E31">
            <v>6673560</v>
          </cell>
          <cell r="F31">
            <v>6970550</v>
          </cell>
          <cell r="G31">
            <v>4.5</v>
          </cell>
          <cell r="H31">
            <v>106508</v>
          </cell>
          <cell r="I31">
            <v>111959</v>
          </cell>
          <cell r="J31">
            <v>5.0999999999999996</v>
          </cell>
          <cell r="K31">
            <v>11.21</v>
          </cell>
          <cell r="L31">
            <v>10.89</v>
          </cell>
          <cell r="M31">
            <v>15.96</v>
          </cell>
          <cell r="N31">
            <v>16.059999999999999</v>
          </cell>
        </row>
        <row r="32">
          <cell r="B32">
            <v>2972719</v>
          </cell>
          <cell r="C32">
            <v>3302006</v>
          </cell>
          <cell r="D32">
            <v>11.1</v>
          </cell>
          <cell r="E32">
            <v>2088557</v>
          </cell>
          <cell r="F32">
            <v>2160295</v>
          </cell>
          <cell r="G32">
            <v>3.4</v>
          </cell>
          <cell r="H32">
            <v>28922</v>
          </cell>
          <cell r="I32">
            <v>30347</v>
          </cell>
          <cell r="J32">
            <v>4.9000000000000004</v>
          </cell>
          <cell r="K32">
            <v>9.73</v>
          </cell>
          <cell r="L32">
            <v>9.19</v>
          </cell>
          <cell r="M32">
            <v>13.85</v>
          </cell>
          <cell r="N32">
            <v>14.05</v>
          </cell>
        </row>
        <row r="33">
          <cell r="B33">
            <v>1521870</v>
          </cell>
          <cell r="C33">
            <v>1709011</v>
          </cell>
          <cell r="D33">
            <v>12.3</v>
          </cell>
          <cell r="E33">
            <v>902405</v>
          </cell>
          <cell r="F33">
            <v>950714</v>
          </cell>
          <cell r="G33">
            <v>5.4</v>
          </cell>
          <cell r="H33">
            <v>10269</v>
          </cell>
          <cell r="I33">
            <v>11033</v>
          </cell>
          <cell r="J33">
            <v>7.4</v>
          </cell>
          <cell r="K33">
            <v>6.75</v>
          </cell>
          <cell r="L33">
            <v>6.46</v>
          </cell>
          <cell r="M33">
            <v>11.38</v>
          </cell>
          <cell r="N33">
            <v>11.61</v>
          </cell>
        </row>
        <row r="34">
          <cell r="B34">
            <v>4788503</v>
          </cell>
          <cell r="C34">
            <v>4777300</v>
          </cell>
          <cell r="D34">
            <v>-0.2</v>
          </cell>
          <cell r="E34">
            <v>2540752</v>
          </cell>
          <cell r="F34">
            <v>2622807</v>
          </cell>
          <cell r="G34">
            <v>3.2</v>
          </cell>
          <cell r="H34">
            <v>39868</v>
          </cell>
          <cell r="I34">
            <v>41029</v>
          </cell>
          <cell r="J34">
            <v>2.9</v>
          </cell>
          <cell r="K34">
            <v>8.33</v>
          </cell>
          <cell r="L34">
            <v>8.59</v>
          </cell>
          <cell r="M34">
            <v>15.69</v>
          </cell>
          <cell r="N34">
            <v>15.64</v>
          </cell>
        </row>
        <row r="35">
          <cell r="B35">
            <v>114792234</v>
          </cell>
          <cell r="C35">
            <v>122939291</v>
          </cell>
          <cell r="D35">
            <v>7.1</v>
          </cell>
          <cell r="E35">
            <v>70008528</v>
          </cell>
          <cell r="F35">
            <v>72849503</v>
          </cell>
          <cell r="G35">
            <v>4.0999999999999996</v>
          </cell>
          <cell r="H35">
            <v>1233799</v>
          </cell>
          <cell r="I35">
            <v>1282265</v>
          </cell>
          <cell r="J35">
            <v>3.9</v>
          </cell>
          <cell r="K35">
            <v>10.75</v>
          </cell>
          <cell r="L35">
            <v>10.43</v>
          </cell>
          <cell r="M35">
            <v>17.62</v>
          </cell>
          <cell r="N35">
            <v>17.600000000000001</v>
          </cell>
        </row>
        <row r="36">
          <cell r="B36">
            <v>227922</v>
          </cell>
          <cell r="C36">
            <v>257759</v>
          </cell>
          <cell r="D36">
            <v>13.1</v>
          </cell>
          <cell r="E36">
            <v>157216</v>
          </cell>
          <cell r="F36">
            <v>164908</v>
          </cell>
          <cell r="G36">
            <v>4.9000000000000004</v>
          </cell>
          <cell r="H36">
            <v>2590</v>
          </cell>
          <cell r="I36">
            <v>2712</v>
          </cell>
          <cell r="J36">
            <v>4.7</v>
          </cell>
          <cell r="K36">
            <v>11.36</v>
          </cell>
          <cell r="L36">
            <v>10.52</v>
          </cell>
          <cell r="M36">
            <v>16.47</v>
          </cell>
          <cell r="N36">
            <v>16.440000000000001</v>
          </cell>
        </row>
        <row r="37">
          <cell r="B37">
            <v>15713023</v>
          </cell>
          <cell r="C37">
            <v>17480599</v>
          </cell>
          <cell r="D37">
            <v>11.2</v>
          </cell>
          <cell r="E37">
            <v>9918506</v>
          </cell>
          <cell r="F37">
            <v>10383932</v>
          </cell>
          <cell r="G37">
            <v>4.7</v>
          </cell>
          <cell r="H37">
            <v>143628</v>
          </cell>
          <cell r="I37">
            <v>152857</v>
          </cell>
          <cell r="J37">
            <v>6.4</v>
          </cell>
          <cell r="K37">
            <v>9.14</v>
          </cell>
          <cell r="L37">
            <v>8.74</v>
          </cell>
          <cell r="M37">
            <v>14.48</v>
          </cell>
          <cell r="N37">
            <v>14.72</v>
          </cell>
        </row>
        <row r="38">
          <cell r="B38">
            <v>756721109</v>
          </cell>
          <cell r="C38">
            <v>823670330</v>
          </cell>
          <cell r="D38">
            <v>8.8000000000000007</v>
          </cell>
          <cell r="E38">
            <v>443551106</v>
          </cell>
          <cell r="F38">
            <v>462525849</v>
          </cell>
          <cell r="G38">
            <v>4.3</v>
          </cell>
          <cell r="H38">
            <v>7540158</v>
          </cell>
          <cell r="I38">
            <v>7972502</v>
          </cell>
          <cell r="J38">
            <v>5.7</v>
          </cell>
          <cell r="K38">
            <v>9.9600000000000009</v>
          </cell>
          <cell r="L38">
            <v>9.68</v>
          </cell>
          <cell r="M38">
            <v>17</v>
          </cell>
          <cell r="N38">
            <v>17.239999999999998</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_17"/>
    </sheetNames>
    <sheetDataSet>
      <sheetData sheetId="0" refreshError="1">
        <row r="2">
          <cell r="C2">
            <v>1394</v>
          </cell>
          <cell r="D2">
            <v>0</v>
          </cell>
          <cell r="E2">
            <v>529885</v>
          </cell>
          <cell r="F2">
            <v>151</v>
          </cell>
          <cell r="G2">
            <v>0</v>
          </cell>
          <cell r="H2">
            <v>72600</v>
          </cell>
          <cell r="I2">
            <v>659</v>
          </cell>
          <cell r="J2">
            <v>41271</v>
          </cell>
          <cell r="K2">
            <v>81569</v>
          </cell>
          <cell r="L2">
            <v>2204</v>
          </cell>
          <cell r="M2">
            <v>41271</v>
          </cell>
          <cell r="N2">
            <v>684053</v>
          </cell>
        </row>
        <row r="3">
          <cell r="C3">
            <v>1297</v>
          </cell>
          <cell r="D3">
            <v>3815</v>
          </cell>
          <cell r="E3">
            <v>2219922</v>
          </cell>
          <cell r="F3">
            <v>389</v>
          </cell>
          <cell r="G3">
            <v>132925</v>
          </cell>
          <cell r="H3">
            <v>814303</v>
          </cell>
          <cell r="I3">
            <v>1679</v>
          </cell>
          <cell r="J3">
            <v>145700</v>
          </cell>
          <cell r="K3">
            <v>270062</v>
          </cell>
          <cell r="L3">
            <v>3365</v>
          </cell>
          <cell r="M3">
            <v>282440</v>
          </cell>
          <cell r="N3">
            <v>3304287</v>
          </cell>
        </row>
        <row r="4">
          <cell r="C4">
            <v>4110</v>
          </cell>
          <cell r="D4">
            <v>0</v>
          </cell>
          <cell r="E4">
            <v>8225906</v>
          </cell>
          <cell r="F4">
            <v>1178</v>
          </cell>
          <cell r="G4">
            <v>0</v>
          </cell>
          <cell r="H4">
            <v>2538291</v>
          </cell>
          <cell r="I4">
            <v>5864</v>
          </cell>
          <cell r="J4">
            <v>945452</v>
          </cell>
          <cell r="K4">
            <v>2264947</v>
          </cell>
          <cell r="L4">
            <v>11152</v>
          </cell>
          <cell r="M4">
            <v>945452</v>
          </cell>
          <cell r="N4">
            <v>13029145</v>
          </cell>
        </row>
        <row r="5">
          <cell r="C5">
            <v>3036</v>
          </cell>
          <cell r="D5">
            <v>0</v>
          </cell>
          <cell r="E5">
            <v>1423483</v>
          </cell>
          <cell r="F5">
            <v>511</v>
          </cell>
          <cell r="G5">
            <v>0</v>
          </cell>
          <cell r="H5">
            <v>299014</v>
          </cell>
          <cell r="I5">
            <v>1153</v>
          </cell>
          <cell r="J5">
            <v>151174</v>
          </cell>
          <cell r="K5">
            <v>658089</v>
          </cell>
          <cell r="L5">
            <v>4700</v>
          </cell>
          <cell r="M5">
            <v>151174</v>
          </cell>
          <cell r="N5">
            <v>2380586</v>
          </cell>
        </row>
        <row r="6">
          <cell r="C6">
            <v>899</v>
          </cell>
          <cell r="D6">
            <v>0</v>
          </cell>
          <cell r="E6">
            <v>220993</v>
          </cell>
          <cell r="F6">
            <v>179</v>
          </cell>
          <cell r="G6">
            <v>0</v>
          </cell>
          <cell r="H6">
            <v>129161</v>
          </cell>
          <cell r="I6">
            <v>1179</v>
          </cell>
          <cell r="J6">
            <v>130687</v>
          </cell>
          <cell r="K6">
            <v>233252</v>
          </cell>
          <cell r="L6">
            <v>2257</v>
          </cell>
          <cell r="M6">
            <v>130687</v>
          </cell>
          <cell r="N6">
            <v>583406</v>
          </cell>
        </row>
        <row r="7">
          <cell r="C7">
            <v>2400</v>
          </cell>
          <cell r="D7">
            <v>0</v>
          </cell>
          <cell r="E7">
            <v>2880265</v>
          </cell>
          <cell r="F7">
            <v>304</v>
          </cell>
          <cell r="G7">
            <v>168</v>
          </cell>
          <cell r="H7">
            <v>123894</v>
          </cell>
          <cell r="I7">
            <v>2542</v>
          </cell>
          <cell r="J7">
            <v>219565</v>
          </cell>
          <cell r="K7">
            <v>421183</v>
          </cell>
          <cell r="L7">
            <v>5246</v>
          </cell>
          <cell r="M7">
            <v>219733</v>
          </cell>
          <cell r="N7">
            <v>3425342</v>
          </cell>
        </row>
        <row r="8">
          <cell r="C8">
            <v>823</v>
          </cell>
          <cell r="D8">
            <v>0</v>
          </cell>
          <cell r="E8">
            <v>592407</v>
          </cell>
          <cell r="F8">
            <v>109</v>
          </cell>
          <cell r="G8">
            <v>0</v>
          </cell>
          <cell r="H8">
            <v>82998</v>
          </cell>
          <cell r="I8">
            <v>857</v>
          </cell>
          <cell r="J8">
            <v>81600</v>
          </cell>
          <cell r="K8">
            <v>3401781</v>
          </cell>
          <cell r="L8">
            <v>1789</v>
          </cell>
          <cell r="M8">
            <v>81600</v>
          </cell>
          <cell r="N8">
            <v>4077187</v>
          </cell>
        </row>
        <row r="9">
          <cell r="C9">
            <v>1904</v>
          </cell>
          <cell r="F9">
            <v>167</v>
          </cell>
          <cell r="I9">
            <v>1247</v>
          </cell>
          <cell r="J9">
            <v>104038</v>
          </cell>
          <cell r="K9">
            <v>175136</v>
          </cell>
          <cell r="L9">
            <v>3318</v>
          </cell>
        </row>
        <row r="10">
          <cell r="C10">
            <v>2769</v>
          </cell>
          <cell r="D10">
            <v>0</v>
          </cell>
          <cell r="E10">
            <v>1812378</v>
          </cell>
          <cell r="F10">
            <v>349</v>
          </cell>
          <cell r="G10">
            <v>0</v>
          </cell>
          <cell r="H10">
            <v>632989</v>
          </cell>
          <cell r="I10">
            <v>5726</v>
          </cell>
          <cell r="J10">
            <v>661316</v>
          </cell>
          <cell r="K10">
            <v>1458395</v>
          </cell>
          <cell r="L10">
            <v>8844</v>
          </cell>
          <cell r="M10">
            <v>661316</v>
          </cell>
          <cell r="N10">
            <v>3903762</v>
          </cell>
        </row>
        <row r="11">
          <cell r="C11">
            <v>4835</v>
          </cell>
          <cell r="D11">
            <v>0</v>
          </cell>
          <cell r="E11">
            <v>2597106</v>
          </cell>
          <cell r="F11">
            <v>938</v>
          </cell>
          <cell r="G11">
            <v>13</v>
          </cell>
          <cell r="H11">
            <v>416281</v>
          </cell>
          <cell r="I11">
            <v>7226</v>
          </cell>
          <cell r="J11">
            <v>679369</v>
          </cell>
          <cell r="K11">
            <v>1164342</v>
          </cell>
          <cell r="L11">
            <v>12999</v>
          </cell>
          <cell r="M11">
            <v>679383</v>
          </cell>
          <cell r="N11">
            <v>4177729</v>
          </cell>
        </row>
        <row r="12">
          <cell r="C12">
            <v>402</v>
          </cell>
          <cell r="D12">
            <v>0</v>
          </cell>
          <cell r="E12">
            <v>51348</v>
          </cell>
          <cell r="F12">
            <v>38</v>
          </cell>
          <cell r="G12">
            <v>0</v>
          </cell>
          <cell r="H12">
            <v>5060</v>
          </cell>
          <cell r="I12">
            <v>164</v>
          </cell>
          <cell r="J12">
            <v>99243</v>
          </cell>
          <cell r="K12">
            <v>1285166</v>
          </cell>
          <cell r="L12">
            <v>604</v>
          </cell>
          <cell r="M12">
            <v>99243</v>
          </cell>
          <cell r="N12">
            <v>1341575</v>
          </cell>
        </row>
        <row r="13">
          <cell r="C13">
            <v>1004</v>
          </cell>
          <cell r="D13">
            <v>0</v>
          </cell>
          <cell r="E13">
            <v>588583</v>
          </cell>
          <cell r="F13">
            <v>59</v>
          </cell>
          <cell r="G13">
            <v>0</v>
          </cell>
          <cell r="H13">
            <v>10222</v>
          </cell>
          <cell r="I13">
            <v>469</v>
          </cell>
          <cell r="J13">
            <v>19779</v>
          </cell>
          <cell r="K13">
            <v>41193</v>
          </cell>
          <cell r="L13">
            <v>1532</v>
          </cell>
          <cell r="M13">
            <v>19779</v>
          </cell>
          <cell r="N13">
            <v>639998</v>
          </cell>
        </row>
        <row r="14">
          <cell r="C14">
            <v>1363</v>
          </cell>
          <cell r="D14">
            <v>0</v>
          </cell>
          <cell r="E14">
            <v>1755128</v>
          </cell>
          <cell r="F14">
            <v>67</v>
          </cell>
          <cell r="G14">
            <v>0</v>
          </cell>
          <cell r="H14">
            <v>31053</v>
          </cell>
          <cell r="I14">
            <v>273</v>
          </cell>
          <cell r="J14">
            <v>7520</v>
          </cell>
          <cell r="K14">
            <v>12284</v>
          </cell>
          <cell r="L14">
            <v>1703</v>
          </cell>
          <cell r="M14">
            <v>7520</v>
          </cell>
          <cell r="N14">
            <v>1798464</v>
          </cell>
        </row>
        <row r="15">
          <cell r="C15">
            <v>673</v>
          </cell>
          <cell r="D15">
            <v>0</v>
          </cell>
          <cell r="E15">
            <v>668556</v>
          </cell>
          <cell r="F15">
            <v>136</v>
          </cell>
          <cell r="G15">
            <v>1250</v>
          </cell>
          <cell r="H15">
            <v>301524</v>
          </cell>
          <cell r="I15">
            <v>1975</v>
          </cell>
          <cell r="J15">
            <v>53159</v>
          </cell>
          <cell r="K15">
            <v>159307</v>
          </cell>
          <cell r="L15">
            <v>2784</v>
          </cell>
          <cell r="M15">
            <v>54409</v>
          </cell>
          <cell r="N15">
            <v>1129387</v>
          </cell>
        </row>
        <row r="16">
          <cell r="C16">
            <v>3849</v>
          </cell>
          <cell r="D16">
            <v>0</v>
          </cell>
          <cell r="E16">
            <v>3543171</v>
          </cell>
          <cell r="F16">
            <v>824</v>
          </cell>
          <cell r="G16">
            <v>0</v>
          </cell>
          <cell r="H16">
            <v>660495</v>
          </cell>
          <cell r="I16">
            <v>22758</v>
          </cell>
          <cell r="J16">
            <v>781333</v>
          </cell>
          <cell r="K16">
            <v>1337290</v>
          </cell>
          <cell r="L16">
            <v>27431</v>
          </cell>
          <cell r="M16">
            <v>781333</v>
          </cell>
          <cell r="N16">
            <v>5540956</v>
          </cell>
        </row>
        <row r="17">
          <cell r="C17">
            <v>911</v>
          </cell>
          <cell r="D17">
            <v>0</v>
          </cell>
          <cell r="E17">
            <v>788092</v>
          </cell>
          <cell r="F17">
            <v>83</v>
          </cell>
          <cell r="G17">
            <v>0</v>
          </cell>
          <cell r="H17">
            <v>77518</v>
          </cell>
          <cell r="I17">
            <v>692</v>
          </cell>
          <cell r="J17">
            <v>64243</v>
          </cell>
          <cell r="K17">
            <v>166435</v>
          </cell>
          <cell r="L17">
            <v>1686</v>
          </cell>
          <cell r="M17">
            <v>64243</v>
          </cell>
          <cell r="N17">
            <v>1032045</v>
          </cell>
        </row>
        <row r="18">
          <cell r="C18">
            <v>2031</v>
          </cell>
          <cell r="D18">
            <v>1207</v>
          </cell>
          <cell r="E18">
            <v>791672</v>
          </cell>
          <cell r="F18">
            <v>383</v>
          </cell>
          <cell r="G18">
            <v>38756</v>
          </cell>
          <cell r="H18">
            <v>315746</v>
          </cell>
          <cell r="I18">
            <v>4950</v>
          </cell>
          <cell r="J18">
            <v>511817</v>
          </cell>
          <cell r="K18">
            <v>926598</v>
          </cell>
          <cell r="L18">
            <v>7364</v>
          </cell>
          <cell r="M18">
            <v>551780</v>
          </cell>
          <cell r="N18">
            <v>2034016</v>
          </cell>
        </row>
        <row r="19">
          <cell r="C19">
            <v>2882</v>
          </cell>
          <cell r="D19">
            <v>54</v>
          </cell>
          <cell r="E19">
            <v>955995</v>
          </cell>
          <cell r="F19">
            <v>350</v>
          </cell>
          <cell r="G19">
            <v>112</v>
          </cell>
          <cell r="H19">
            <v>135023</v>
          </cell>
          <cell r="I19">
            <v>2413</v>
          </cell>
          <cell r="J19">
            <v>216025</v>
          </cell>
          <cell r="K19">
            <v>371926</v>
          </cell>
          <cell r="L19">
            <v>5645</v>
          </cell>
          <cell r="M19">
            <v>216191</v>
          </cell>
          <cell r="N19">
            <v>1462943</v>
          </cell>
        </row>
        <row r="20">
          <cell r="C20">
            <v>1547</v>
          </cell>
          <cell r="D20">
            <v>0</v>
          </cell>
          <cell r="E20">
            <v>1519599</v>
          </cell>
          <cell r="F20">
            <v>80</v>
          </cell>
          <cell r="G20">
            <v>1033</v>
          </cell>
          <cell r="H20">
            <v>12829</v>
          </cell>
          <cell r="I20">
            <v>367</v>
          </cell>
          <cell r="J20">
            <v>23222</v>
          </cell>
          <cell r="K20">
            <v>33593</v>
          </cell>
          <cell r="L20">
            <v>1994</v>
          </cell>
          <cell r="M20">
            <v>24256</v>
          </cell>
          <cell r="N20">
            <v>1566020</v>
          </cell>
        </row>
        <row r="21">
          <cell r="C21">
            <v>7790</v>
          </cell>
          <cell r="D21">
            <v>91451</v>
          </cell>
          <cell r="E21">
            <v>10889485</v>
          </cell>
          <cell r="F21">
            <v>1813</v>
          </cell>
          <cell r="G21">
            <v>318576</v>
          </cell>
          <cell r="H21">
            <v>4947538</v>
          </cell>
          <cell r="I21">
            <v>8704</v>
          </cell>
          <cell r="J21">
            <v>1088485</v>
          </cell>
          <cell r="K21">
            <v>2770818</v>
          </cell>
          <cell r="L21">
            <v>18307</v>
          </cell>
          <cell r="M21">
            <v>1498512</v>
          </cell>
          <cell r="N21">
            <v>18607840</v>
          </cell>
        </row>
        <row r="22">
          <cell r="C22">
            <v>3078</v>
          </cell>
          <cell r="D22">
            <v>0</v>
          </cell>
          <cell r="E22">
            <v>1133074</v>
          </cell>
          <cell r="F22">
            <v>478</v>
          </cell>
          <cell r="G22">
            <v>0</v>
          </cell>
          <cell r="H22">
            <v>311821</v>
          </cell>
          <cell r="I22">
            <v>6728</v>
          </cell>
          <cell r="J22">
            <v>195471</v>
          </cell>
          <cell r="K22">
            <v>516996</v>
          </cell>
          <cell r="L22">
            <v>10284</v>
          </cell>
          <cell r="M22">
            <v>195471</v>
          </cell>
          <cell r="N22">
            <v>1961892</v>
          </cell>
        </row>
        <row r="23">
          <cell r="C23">
            <v>1874</v>
          </cell>
          <cell r="D23">
            <v>0</v>
          </cell>
          <cell r="E23">
            <v>1496209</v>
          </cell>
          <cell r="F23">
            <v>572</v>
          </cell>
          <cell r="G23">
            <v>0</v>
          </cell>
          <cell r="H23">
            <v>505358</v>
          </cell>
          <cell r="I23">
            <v>2261</v>
          </cell>
          <cell r="J23">
            <v>923631</v>
          </cell>
          <cell r="K23">
            <v>1405043</v>
          </cell>
          <cell r="L23">
            <v>4707</v>
          </cell>
          <cell r="M23">
            <v>923631</v>
          </cell>
          <cell r="N23">
            <v>3406611</v>
          </cell>
        </row>
        <row r="24">
          <cell r="C24">
            <v>2194</v>
          </cell>
          <cell r="D24">
            <v>0</v>
          </cell>
          <cell r="E24">
            <v>2064637</v>
          </cell>
          <cell r="F24">
            <v>164</v>
          </cell>
          <cell r="G24">
            <v>0</v>
          </cell>
          <cell r="H24">
            <v>124866</v>
          </cell>
          <cell r="I24">
            <v>574</v>
          </cell>
          <cell r="J24">
            <v>32956</v>
          </cell>
          <cell r="K24">
            <v>62091</v>
          </cell>
          <cell r="L24">
            <v>2932</v>
          </cell>
          <cell r="M24">
            <v>32956</v>
          </cell>
          <cell r="N24">
            <v>2251594</v>
          </cell>
        </row>
        <row r="25">
          <cell r="C25">
            <v>2856</v>
          </cell>
          <cell r="D25">
            <v>56830</v>
          </cell>
          <cell r="E25">
            <v>6195309</v>
          </cell>
          <cell r="F25">
            <v>1281</v>
          </cell>
          <cell r="G25">
            <v>125481</v>
          </cell>
          <cell r="H25">
            <v>2337407</v>
          </cell>
          <cell r="I25">
            <v>10592</v>
          </cell>
          <cell r="J25">
            <v>1507557</v>
          </cell>
          <cell r="K25">
            <v>4186013</v>
          </cell>
          <cell r="L25">
            <v>14729</v>
          </cell>
          <cell r="M25">
            <v>1689867</v>
          </cell>
          <cell r="N25">
            <v>12718729</v>
          </cell>
        </row>
        <row r="26">
          <cell r="C26">
            <v>595</v>
          </cell>
          <cell r="D26">
            <v>0</v>
          </cell>
          <cell r="E26">
            <v>343864</v>
          </cell>
          <cell r="F26">
            <v>61</v>
          </cell>
          <cell r="G26">
            <v>0</v>
          </cell>
          <cell r="H26">
            <v>12657</v>
          </cell>
          <cell r="I26">
            <v>378</v>
          </cell>
          <cell r="J26">
            <v>127014</v>
          </cell>
          <cell r="K26">
            <v>5617202</v>
          </cell>
          <cell r="L26">
            <v>1034</v>
          </cell>
          <cell r="M26">
            <v>127014</v>
          </cell>
          <cell r="N26">
            <v>5973722</v>
          </cell>
        </row>
        <row r="27">
          <cell r="C27">
            <v>7842</v>
          </cell>
          <cell r="D27">
            <v>81660</v>
          </cell>
          <cell r="E27">
            <v>24513811</v>
          </cell>
          <cell r="F27">
            <v>4653</v>
          </cell>
          <cell r="G27">
            <v>1980002</v>
          </cell>
          <cell r="H27">
            <v>19253157</v>
          </cell>
          <cell r="I27">
            <v>13336</v>
          </cell>
          <cell r="J27">
            <v>2904013</v>
          </cell>
          <cell r="K27">
            <v>14636685</v>
          </cell>
          <cell r="L27">
            <v>25831</v>
          </cell>
          <cell r="M27">
            <v>4965676</v>
          </cell>
          <cell r="N27">
            <v>58403653</v>
          </cell>
        </row>
        <row r="28">
          <cell r="C28">
            <v>743</v>
          </cell>
          <cell r="D28">
            <v>0</v>
          </cell>
          <cell r="E28">
            <v>1382599</v>
          </cell>
          <cell r="F28">
            <v>330</v>
          </cell>
          <cell r="G28">
            <v>0</v>
          </cell>
          <cell r="H28">
            <v>274440</v>
          </cell>
          <cell r="I28">
            <v>1795</v>
          </cell>
          <cell r="J28">
            <v>240383</v>
          </cell>
          <cell r="K28">
            <v>444035</v>
          </cell>
          <cell r="L28">
            <v>2868</v>
          </cell>
          <cell r="M28">
            <v>240383</v>
          </cell>
          <cell r="N28">
            <v>2101074</v>
          </cell>
        </row>
        <row r="29">
          <cell r="C29">
            <v>310</v>
          </cell>
          <cell r="D29">
            <v>0</v>
          </cell>
          <cell r="E29">
            <v>21009</v>
          </cell>
          <cell r="F29">
            <v>35</v>
          </cell>
          <cell r="G29">
            <v>0</v>
          </cell>
          <cell r="H29">
            <v>2319</v>
          </cell>
          <cell r="I29">
            <v>51</v>
          </cell>
          <cell r="J29">
            <v>110785</v>
          </cell>
          <cell r="K29">
            <v>985615</v>
          </cell>
          <cell r="L29">
            <v>396</v>
          </cell>
          <cell r="M29">
            <v>110785</v>
          </cell>
          <cell r="N29">
            <v>1008944</v>
          </cell>
        </row>
        <row r="30">
          <cell r="C30">
            <v>2131</v>
          </cell>
          <cell r="D30">
            <v>0</v>
          </cell>
          <cell r="E30">
            <v>1117955</v>
          </cell>
          <cell r="F30">
            <v>302</v>
          </cell>
          <cell r="G30">
            <v>0</v>
          </cell>
          <cell r="H30">
            <v>189369</v>
          </cell>
          <cell r="I30">
            <v>1461</v>
          </cell>
          <cell r="J30">
            <v>224948</v>
          </cell>
          <cell r="K30">
            <v>341889</v>
          </cell>
          <cell r="L30">
            <v>3894</v>
          </cell>
          <cell r="M30">
            <v>224948</v>
          </cell>
          <cell r="N30">
            <v>1649214</v>
          </cell>
        </row>
        <row r="31">
          <cell r="C31">
            <v>2437</v>
          </cell>
          <cell r="D31">
            <v>0</v>
          </cell>
          <cell r="E31">
            <v>2414931</v>
          </cell>
          <cell r="F31">
            <v>448</v>
          </cell>
          <cell r="G31">
            <v>0</v>
          </cell>
          <cell r="H31">
            <v>309152</v>
          </cell>
          <cell r="I31">
            <v>983</v>
          </cell>
          <cell r="J31">
            <v>435414</v>
          </cell>
          <cell r="K31">
            <v>2083917</v>
          </cell>
          <cell r="L31">
            <v>3868</v>
          </cell>
          <cell r="M31">
            <v>435414</v>
          </cell>
          <cell r="N31">
            <v>4808000</v>
          </cell>
        </row>
        <row r="32">
          <cell r="C32">
            <v>642</v>
          </cell>
          <cell r="D32">
            <v>0</v>
          </cell>
          <cell r="E32">
            <v>558320</v>
          </cell>
          <cell r="F32">
            <v>226</v>
          </cell>
          <cell r="G32">
            <v>0</v>
          </cell>
          <cell r="H32">
            <v>127619</v>
          </cell>
          <cell r="I32">
            <v>391</v>
          </cell>
          <cell r="J32">
            <v>80613</v>
          </cell>
          <cell r="K32">
            <v>179624</v>
          </cell>
          <cell r="L32">
            <v>1259</v>
          </cell>
          <cell r="M32">
            <v>80613</v>
          </cell>
          <cell r="N32">
            <v>865563</v>
          </cell>
        </row>
        <row r="33">
          <cell r="C33">
            <v>748</v>
          </cell>
          <cell r="D33">
            <v>0</v>
          </cell>
          <cell r="E33">
            <v>1115384</v>
          </cell>
          <cell r="F33">
            <v>108</v>
          </cell>
          <cell r="G33">
            <v>0</v>
          </cell>
          <cell r="H33">
            <v>27083</v>
          </cell>
          <cell r="I33">
            <v>350</v>
          </cell>
          <cell r="J33">
            <v>18207</v>
          </cell>
          <cell r="K33">
            <v>45062</v>
          </cell>
          <cell r="L33">
            <v>1206</v>
          </cell>
          <cell r="M33">
            <v>18207</v>
          </cell>
          <cell r="N33">
            <v>1187528</v>
          </cell>
        </row>
        <row r="34">
          <cell r="C34">
            <v>1074</v>
          </cell>
          <cell r="D34">
            <v>7913</v>
          </cell>
          <cell r="E34">
            <v>294051</v>
          </cell>
          <cell r="F34">
            <v>166</v>
          </cell>
          <cell r="G34">
            <v>4766</v>
          </cell>
          <cell r="H34">
            <v>165621</v>
          </cell>
          <cell r="I34">
            <v>1554</v>
          </cell>
          <cell r="J34">
            <v>73481</v>
          </cell>
          <cell r="K34">
            <v>2172768</v>
          </cell>
          <cell r="L34">
            <v>2794</v>
          </cell>
          <cell r="M34">
            <v>86160</v>
          </cell>
          <cell r="N34">
            <v>2632440</v>
          </cell>
        </row>
        <row r="35">
          <cell r="C35">
            <v>4556</v>
          </cell>
          <cell r="D35">
            <v>163677</v>
          </cell>
          <cell r="E35">
            <v>6960219</v>
          </cell>
          <cell r="F35">
            <v>1942</v>
          </cell>
          <cell r="G35">
            <v>726623</v>
          </cell>
          <cell r="H35">
            <v>5036404</v>
          </cell>
          <cell r="I35">
            <v>17020</v>
          </cell>
          <cell r="J35">
            <v>1899431</v>
          </cell>
          <cell r="K35">
            <v>20049480</v>
          </cell>
          <cell r="L35">
            <v>23518</v>
          </cell>
          <cell r="M35">
            <v>2789731</v>
          </cell>
          <cell r="N35">
            <v>32046103</v>
          </cell>
        </row>
        <row r="36">
          <cell r="C36">
            <v>473</v>
          </cell>
          <cell r="D36">
            <v>0</v>
          </cell>
          <cell r="E36">
            <v>144675</v>
          </cell>
          <cell r="F36">
            <v>28</v>
          </cell>
          <cell r="G36">
            <v>0</v>
          </cell>
          <cell r="H36">
            <v>1306</v>
          </cell>
          <cell r="I36">
            <v>121</v>
          </cell>
          <cell r="J36">
            <v>3721</v>
          </cell>
          <cell r="K36">
            <v>7477</v>
          </cell>
          <cell r="L36">
            <v>622</v>
          </cell>
          <cell r="M36">
            <v>3721</v>
          </cell>
          <cell r="N36">
            <v>153458</v>
          </cell>
        </row>
        <row r="37">
          <cell r="C37">
            <v>1109</v>
          </cell>
          <cell r="D37">
            <v>7024</v>
          </cell>
          <cell r="E37">
            <v>935281</v>
          </cell>
          <cell r="F37">
            <v>463</v>
          </cell>
          <cell r="G37">
            <v>17910</v>
          </cell>
          <cell r="H37">
            <v>505726</v>
          </cell>
          <cell r="I37">
            <v>2912</v>
          </cell>
          <cell r="J37">
            <v>180240</v>
          </cell>
          <cell r="K37">
            <v>401892</v>
          </cell>
          <cell r="L37">
            <v>4484</v>
          </cell>
          <cell r="M37">
            <v>205173</v>
          </cell>
          <cell r="N37">
            <v>1842899</v>
          </cell>
        </row>
        <row r="38">
          <cell r="C38">
            <v>78581</v>
          </cell>
          <cell r="D38">
            <v>413631</v>
          </cell>
          <cell r="E38">
            <v>92745303</v>
          </cell>
          <cell r="F38">
            <v>19365</v>
          </cell>
          <cell r="G38">
            <v>3347615</v>
          </cell>
          <cell r="H38">
            <v>40790842</v>
          </cell>
          <cell r="I38">
            <v>131404</v>
          </cell>
          <cell r="J38">
            <v>14982866</v>
          </cell>
          <cell r="K38">
            <v>70369158</v>
          </cell>
          <cell r="L38">
            <v>229350</v>
          </cell>
          <cell r="M38">
            <v>18744112</v>
          </cell>
          <cell r="N38">
            <v>203905302</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_18"/>
    </sheetNames>
    <sheetDataSet>
      <sheetData sheetId="0" refreshError="1">
        <row r="2">
          <cell r="C2">
            <v>4066</v>
          </cell>
          <cell r="D2">
            <v>851680.97</v>
          </cell>
          <cell r="E2">
            <v>87190.12</v>
          </cell>
          <cell r="F2">
            <v>759978.56</v>
          </cell>
          <cell r="G2">
            <v>573</v>
          </cell>
          <cell r="H2">
            <v>39719.949999999997</v>
          </cell>
          <cell r="I2">
            <v>2427.1</v>
          </cell>
          <cell r="J2">
            <v>48387.34</v>
          </cell>
          <cell r="K2">
            <v>4639</v>
          </cell>
          <cell r="L2">
            <v>891400.92</v>
          </cell>
          <cell r="M2">
            <v>89617.21</v>
          </cell>
          <cell r="N2">
            <v>808365.9</v>
          </cell>
        </row>
        <row r="3">
          <cell r="C3">
            <v>3437</v>
          </cell>
          <cell r="D3">
            <v>101180.22</v>
          </cell>
          <cell r="E3">
            <v>81731.06</v>
          </cell>
          <cell r="F3">
            <v>775457.48</v>
          </cell>
          <cell r="G3">
            <v>3599</v>
          </cell>
          <cell r="H3">
            <v>175658.3</v>
          </cell>
          <cell r="I3">
            <v>78396.2</v>
          </cell>
          <cell r="J3">
            <v>605400.12</v>
          </cell>
          <cell r="K3">
            <v>7036</v>
          </cell>
          <cell r="L3">
            <v>276838.52</v>
          </cell>
          <cell r="M3">
            <v>160127.26</v>
          </cell>
          <cell r="N3">
            <v>1380857.6</v>
          </cell>
        </row>
        <row r="4">
          <cell r="C4">
            <v>9272</v>
          </cell>
          <cell r="D4">
            <v>123292.85</v>
          </cell>
          <cell r="E4">
            <v>111417.47</v>
          </cell>
          <cell r="F4">
            <v>3116125.33</v>
          </cell>
          <cell r="G4">
            <v>8563</v>
          </cell>
          <cell r="H4">
            <v>237333.96</v>
          </cell>
          <cell r="I4">
            <v>101712.94</v>
          </cell>
          <cell r="J4">
            <v>2349523.94</v>
          </cell>
          <cell r="K4">
            <v>17835</v>
          </cell>
          <cell r="L4">
            <v>360626.81</v>
          </cell>
          <cell r="M4">
            <v>213130.41</v>
          </cell>
          <cell r="N4">
            <v>5465649.2800000003</v>
          </cell>
        </row>
        <row r="5">
          <cell r="C5">
            <v>542</v>
          </cell>
          <cell r="D5">
            <v>13666.84</v>
          </cell>
          <cell r="E5">
            <v>4491.99</v>
          </cell>
          <cell r="F5">
            <v>111753.83</v>
          </cell>
          <cell r="G5">
            <v>2123</v>
          </cell>
          <cell r="H5">
            <v>293019.14</v>
          </cell>
          <cell r="I5">
            <v>157314.32999999999</v>
          </cell>
          <cell r="J5">
            <v>406691.39</v>
          </cell>
          <cell r="K5">
            <v>2665</v>
          </cell>
          <cell r="L5">
            <v>306685.98</v>
          </cell>
          <cell r="M5">
            <v>161806.32</v>
          </cell>
          <cell r="N5">
            <v>518445.22</v>
          </cell>
        </row>
        <row r="6">
          <cell r="C6">
            <v>1391</v>
          </cell>
          <cell r="D6">
            <v>41194.379999999997</v>
          </cell>
          <cell r="E6">
            <v>13581.93</v>
          </cell>
          <cell r="F6">
            <v>332494.62</v>
          </cell>
          <cell r="G6">
            <v>5471</v>
          </cell>
          <cell r="H6">
            <v>300469.05</v>
          </cell>
          <cell r="I6">
            <v>159417.20000000001</v>
          </cell>
          <cell r="J6">
            <v>1147555.6000000001</v>
          </cell>
          <cell r="K6">
            <v>6862</v>
          </cell>
          <cell r="L6">
            <v>341663.43</v>
          </cell>
          <cell r="M6">
            <v>172999.13</v>
          </cell>
          <cell r="N6">
            <v>1480050.22</v>
          </cell>
        </row>
        <row r="7">
          <cell r="C7">
            <v>2646</v>
          </cell>
          <cell r="D7">
            <v>78733.84</v>
          </cell>
          <cell r="E7">
            <v>31644.9</v>
          </cell>
          <cell r="F7">
            <v>34476.17</v>
          </cell>
          <cell r="G7">
            <v>6222</v>
          </cell>
          <cell r="H7">
            <v>538135</v>
          </cell>
          <cell r="I7">
            <v>247561.27</v>
          </cell>
          <cell r="J7">
            <v>394032.52</v>
          </cell>
          <cell r="K7">
            <v>8868</v>
          </cell>
          <cell r="L7">
            <v>616868.84</v>
          </cell>
          <cell r="M7">
            <v>279206.17</v>
          </cell>
          <cell r="N7">
            <v>428508.69</v>
          </cell>
        </row>
        <row r="8">
          <cell r="C8">
            <v>2426</v>
          </cell>
          <cell r="D8">
            <v>764240.16</v>
          </cell>
          <cell r="E8">
            <v>45672.47</v>
          </cell>
          <cell r="F8">
            <v>58038</v>
          </cell>
          <cell r="G8">
            <v>216</v>
          </cell>
          <cell r="H8">
            <v>77772</v>
          </cell>
          <cell r="I8">
            <v>6258.72</v>
          </cell>
          <cell r="J8">
            <v>10553.01</v>
          </cell>
          <cell r="K8">
            <v>2642</v>
          </cell>
          <cell r="L8">
            <v>842012.16000000003</v>
          </cell>
          <cell r="M8">
            <v>51931.19</v>
          </cell>
          <cell r="N8">
            <v>68591.009999999995</v>
          </cell>
        </row>
        <row r="9">
          <cell r="C9">
            <v>1995</v>
          </cell>
          <cell r="D9">
            <v>41497.800000000003</v>
          </cell>
          <cell r="E9">
            <v>13257.61</v>
          </cell>
          <cell r="G9">
            <v>3407</v>
          </cell>
          <cell r="H9">
            <v>263393.32</v>
          </cell>
          <cell r="I9">
            <v>97454.96</v>
          </cell>
          <cell r="K9">
            <v>5402</v>
          </cell>
          <cell r="L9">
            <v>304891.12</v>
          </cell>
          <cell r="M9">
            <v>110712.57</v>
          </cell>
        </row>
        <row r="10">
          <cell r="C10">
            <v>2821</v>
          </cell>
          <cell r="D10">
            <v>152939.66</v>
          </cell>
          <cell r="E10">
            <v>17798.650000000001</v>
          </cell>
          <cell r="F10">
            <v>816482.2</v>
          </cell>
          <cell r="G10">
            <v>609</v>
          </cell>
          <cell r="H10">
            <v>75981</v>
          </cell>
          <cell r="I10">
            <v>6111.45</v>
          </cell>
          <cell r="J10">
            <v>253092.86</v>
          </cell>
          <cell r="K10">
            <v>3430</v>
          </cell>
          <cell r="L10">
            <v>228920.66</v>
          </cell>
          <cell r="M10">
            <v>23910.1</v>
          </cell>
          <cell r="N10">
            <v>1069575.06</v>
          </cell>
        </row>
        <row r="11">
          <cell r="C11">
            <v>5903</v>
          </cell>
          <cell r="D11">
            <v>273811.73</v>
          </cell>
          <cell r="E11">
            <v>65715.16</v>
          </cell>
          <cell r="F11">
            <v>705188.09</v>
          </cell>
          <cell r="G11">
            <v>8083</v>
          </cell>
          <cell r="H11">
            <v>1072239.28</v>
          </cell>
          <cell r="I11">
            <v>401165.65</v>
          </cell>
          <cell r="J11">
            <v>816058.24</v>
          </cell>
          <cell r="K11">
            <v>13986</v>
          </cell>
          <cell r="L11">
            <v>1346051.01</v>
          </cell>
          <cell r="M11">
            <v>466880.81</v>
          </cell>
          <cell r="N11">
            <v>1521246.32</v>
          </cell>
        </row>
        <row r="12">
          <cell r="C12">
            <v>1238</v>
          </cell>
          <cell r="D12">
            <v>674302.6</v>
          </cell>
          <cell r="E12">
            <v>100264.8</v>
          </cell>
          <cell r="F12">
            <v>188233.87</v>
          </cell>
          <cell r="G12">
            <v>0</v>
          </cell>
          <cell r="H12">
            <v>0</v>
          </cell>
          <cell r="I12">
            <v>0</v>
          </cell>
          <cell r="J12">
            <v>0</v>
          </cell>
          <cell r="K12">
            <v>1238</v>
          </cell>
          <cell r="L12">
            <v>674302.6</v>
          </cell>
          <cell r="M12">
            <v>100264.8</v>
          </cell>
          <cell r="N12">
            <v>188233.87</v>
          </cell>
        </row>
        <row r="13">
          <cell r="C13">
            <v>2210</v>
          </cell>
          <cell r="D13">
            <v>902436.78</v>
          </cell>
          <cell r="E13">
            <v>39840.199999999997</v>
          </cell>
          <cell r="F13">
            <v>891897.19</v>
          </cell>
          <cell r="G13">
            <v>763</v>
          </cell>
          <cell r="H13">
            <v>125328.69</v>
          </cell>
          <cell r="I13">
            <v>9415.58</v>
          </cell>
          <cell r="J13">
            <v>164337.17000000001</v>
          </cell>
          <cell r="K13">
            <v>2973</v>
          </cell>
          <cell r="L13">
            <v>1027765.47</v>
          </cell>
          <cell r="M13">
            <v>49255.78</v>
          </cell>
          <cell r="N13">
            <v>1056234.3600000001</v>
          </cell>
        </row>
        <row r="14">
          <cell r="C14">
            <v>4410</v>
          </cell>
          <cell r="D14">
            <v>1515119.92</v>
          </cell>
          <cell r="E14">
            <v>110602.68</v>
          </cell>
          <cell r="F14">
            <v>890772.51</v>
          </cell>
          <cell r="G14">
            <v>48</v>
          </cell>
          <cell r="H14">
            <v>7471</v>
          </cell>
          <cell r="I14">
            <v>452.3</v>
          </cell>
          <cell r="J14">
            <v>7409.12</v>
          </cell>
          <cell r="K14">
            <v>4458</v>
          </cell>
          <cell r="L14">
            <v>1522590.92</v>
          </cell>
          <cell r="M14">
            <v>111054.98</v>
          </cell>
          <cell r="N14">
            <v>898181.63</v>
          </cell>
        </row>
        <row r="15">
          <cell r="C15">
            <v>1721</v>
          </cell>
          <cell r="D15">
            <v>22029.95</v>
          </cell>
          <cell r="E15">
            <v>51441.67</v>
          </cell>
          <cell r="F15">
            <v>349267.31</v>
          </cell>
          <cell r="G15">
            <v>939</v>
          </cell>
          <cell r="H15">
            <v>44738</v>
          </cell>
          <cell r="I15">
            <v>10019.18</v>
          </cell>
          <cell r="J15">
            <v>120229.53</v>
          </cell>
          <cell r="K15">
            <v>2660</v>
          </cell>
          <cell r="L15">
            <v>66767.95</v>
          </cell>
          <cell r="M15">
            <v>61460.85</v>
          </cell>
          <cell r="N15">
            <v>469496.84</v>
          </cell>
        </row>
        <row r="16">
          <cell r="C16">
            <v>4418</v>
          </cell>
          <cell r="D16">
            <v>189704.43</v>
          </cell>
          <cell r="E16">
            <v>36998.959999999999</v>
          </cell>
          <cell r="F16">
            <v>1285227.1200000001</v>
          </cell>
          <cell r="G16">
            <v>5292</v>
          </cell>
          <cell r="H16">
            <v>441665.52</v>
          </cell>
          <cell r="I16">
            <v>89261.38</v>
          </cell>
          <cell r="J16">
            <v>676904.25</v>
          </cell>
          <cell r="K16">
            <v>9710</v>
          </cell>
          <cell r="L16">
            <v>631369.94999999995</v>
          </cell>
          <cell r="M16">
            <v>126260.34</v>
          </cell>
          <cell r="N16">
            <v>1962131.37</v>
          </cell>
        </row>
        <row r="17">
          <cell r="C17">
            <v>1925</v>
          </cell>
          <cell r="D17">
            <v>425117.24</v>
          </cell>
          <cell r="E17">
            <v>61077.27</v>
          </cell>
          <cell r="F17">
            <v>637132.97</v>
          </cell>
          <cell r="G17">
            <v>76</v>
          </cell>
          <cell r="H17">
            <v>79248</v>
          </cell>
          <cell r="I17">
            <v>6585.71</v>
          </cell>
          <cell r="J17">
            <v>87086.83</v>
          </cell>
          <cell r="K17">
            <v>2001</v>
          </cell>
          <cell r="L17">
            <v>504365.24</v>
          </cell>
          <cell r="M17">
            <v>67662.98</v>
          </cell>
          <cell r="N17">
            <v>724219.8</v>
          </cell>
        </row>
        <row r="18">
          <cell r="C18">
            <v>966</v>
          </cell>
          <cell r="D18">
            <v>18551.02</v>
          </cell>
          <cell r="E18">
            <v>10551.8</v>
          </cell>
          <cell r="F18">
            <v>116337.47</v>
          </cell>
          <cell r="G18">
            <v>5799</v>
          </cell>
          <cell r="H18">
            <v>165269.23000000001</v>
          </cell>
          <cell r="I18">
            <v>20531.16</v>
          </cell>
          <cell r="J18">
            <v>389424.73</v>
          </cell>
          <cell r="K18">
            <v>6765</v>
          </cell>
          <cell r="L18">
            <v>183820.25</v>
          </cell>
          <cell r="M18">
            <v>31082.959999999999</v>
          </cell>
          <cell r="N18">
            <v>505762.2</v>
          </cell>
        </row>
        <row r="19">
          <cell r="C19">
            <v>6231</v>
          </cell>
          <cell r="D19">
            <v>592014.97</v>
          </cell>
          <cell r="E19">
            <v>69673.570000000007</v>
          </cell>
          <cell r="F19">
            <v>549374.82999999996</v>
          </cell>
          <cell r="G19">
            <v>1772</v>
          </cell>
          <cell r="H19">
            <v>641487</v>
          </cell>
          <cell r="I19">
            <v>56003.61</v>
          </cell>
          <cell r="J19">
            <v>54002.65</v>
          </cell>
          <cell r="K19">
            <v>8003</v>
          </cell>
          <cell r="L19">
            <v>1233501.97</v>
          </cell>
          <cell r="M19">
            <v>125677.17</v>
          </cell>
          <cell r="N19">
            <v>603377.48</v>
          </cell>
        </row>
        <row r="20">
          <cell r="C20">
            <v>3531</v>
          </cell>
          <cell r="D20">
            <v>785459.31</v>
          </cell>
          <cell r="E20">
            <v>108103.2</v>
          </cell>
          <cell r="F20">
            <v>753820.23</v>
          </cell>
          <cell r="G20">
            <v>568</v>
          </cell>
          <cell r="H20">
            <v>289313</v>
          </cell>
          <cell r="I20">
            <v>23759.91</v>
          </cell>
          <cell r="J20">
            <v>100970.68</v>
          </cell>
          <cell r="K20">
            <v>4099</v>
          </cell>
          <cell r="L20">
            <v>1074772.31</v>
          </cell>
          <cell r="M20">
            <v>131863.1</v>
          </cell>
          <cell r="N20">
            <v>854790.91</v>
          </cell>
        </row>
        <row r="21">
          <cell r="C21">
            <v>6332</v>
          </cell>
          <cell r="D21">
            <v>152794.54999999999</v>
          </cell>
          <cell r="E21">
            <v>85898.53</v>
          </cell>
          <cell r="F21">
            <v>1163618.77</v>
          </cell>
          <cell r="G21">
            <v>11275</v>
          </cell>
          <cell r="H21">
            <v>800049.34</v>
          </cell>
          <cell r="I21">
            <v>344552.67</v>
          </cell>
          <cell r="J21">
            <v>1659202.11</v>
          </cell>
          <cell r="K21">
            <v>17607</v>
          </cell>
          <cell r="L21">
            <v>952843.89</v>
          </cell>
          <cell r="M21">
            <v>430451.20000000001</v>
          </cell>
          <cell r="N21">
            <v>2822820.88</v>
          </cell>
        </row>
        <row r="22">
          <cell r="C22">
            <v>968</v>
          </cell>
          <cell r="D22">
            <v>13697.49</v>
          </cell>
          <cell r="E22">
            <v>6450.88</v>
          </cell>
          <cell r="F22">
            <v>83209</v>
          </cell>
          <cell r="G22">
            <v>4430</v>
          </cell>
          <cell r="H22">
            <v>367679.64</v>
          </cell>
          <cell r="I22">
            <v>212145.44</v>
          </cell>
          <cell r="J22">
            <v>744037.32</v>
          </cell>
          <cell r="K22">
            <v>5398</v>
          </cell>
          <cell r="L22">
            <v>381377.13</v>
          </cell>
          <cell r="M22">
            <v>218596.32</v>
          </cell>
          <cell r="N22">
            <v>827246.32</v>
          </cell>
        </row>
        <row r="23">
          <cell r="C23">
            <v>6787</v>
          </cell>
          <cell r="D23">
            <v>347951.72</v>
          </cell>
          <cell r="E23">
            <v>270615.14</v>
          </cell>
          <cell r="F23">
            <v>2554389.91</v>
          </cell>
          <cell r="G23">
            <v>5356</v>
          </cell>
          <cell r="H23">
            <v>453891</v>
          </cell>
          <cell r="I23">
            <v>192007.72</v>
          </cell>
          <cell r="J23">
            <v>653326.54</v>
          </cell>
          <cell r="K23">
            <v>12143</v>
          </cell>
          <cell r="L23">
            <v>801842.72</v>
          </cell>
          <cell r="M23">
            <v>462622.86</v>
          </cell>
          <cell r="N23">
            <v>3207716.45</v>
          </cell>
        </row>
        <row r="24">
          <cell r="C24">
            <v>6246</v>
          </cell>
          <cell r="D24">
            <v>1298686.81</v>
          </cell>
          <cell r="E24">
            <v>245762.95</v>
          </cell>
          <cell r="F24">
            <v>1555014.89</v>
          </cell>
          <cell r="G24">
            <v>0</v>
          </cell>
          <cell r="H24">
            <v>0</v>
          </cell>
          <cell r="I24">
            <v>0</v>
          </cell>
          <cell r="J24">
            <v>0</v>
          </cell>
          <cell r="K24">
            <v>6246</v>
          </cell>
          <cell r="L24">
            <v>1298686.81</v>
          </cell>
          <cell r="M24">
            <v>245762.95</v>
          </cell>
          <cell r="N24">
            <v>1555014.89</v>
          </cell>
        </row>
        <row r="25">
          <cell r="C25">
            <v>19944</v>
          </cell>
          <cell r="D25">
            <v>279151.62</v>
          </cell>
          <cell r="E25">
            <v>312664.56</v>
          </cell>
          <cell r="F25">
            <v>3544856.84</v>
          </cell>
          <cell r="G25">
            <v>3022</v>
          </cell>
          <cell r="H25">
            <v>105898</v>
          </cell>
          <cell r="I25">
            <v>44274.879999999997</v>
          </cell>
          <cell r="J25">
            <v>388564.82</v>
          </cell>
          <cell r="K25">
            <v>22966</v>
          </cell>
          <cell r="L25">
            <v>385049.62</v>
          </cell>
          <cell r="M25">
            <v>356939.44</v>
          </cell>
          <cell r="N25">
            <v>3933421.66</v>
          </cell>
        </row>
        <row r="26">
          <cell r="C26">
            <v>2095</v>
          </cell>
          <cell r="D26">
            <v>1018896.01</v>
          </cell>
          <cell r="E26">
            <v>128498.51</v>
          </cell>
          <cell r="F26">
            <v>1192205.57</v>
          </cell>
          <cell r="G26">
            <v>114</v>
          </cell>
          <cell r="H26">
            <v>13615.46</v>
          </cell>
          <cell r="I26">
            <v>965.37</v>
          </cell>
          <cell r="J26">
            <v>14336.26</v>
          </cell>
          <cell r="K26">
            <v>2209</v>
          </cell>
          <cell r="L26">
            <v>1032511.47</v>
          </cell>
          <cell r="M26">
            <v>129463.88</v>
          </cell>
          <cell r="N26">
            <v>1206541.83</v>
          </cell>
        </row>
        <row r="27">
          <cell r="C27">
            <v>1178</v>
          </cell>
          <cell r="D27">
            <v>22405.15</v>
          </cell>
          <cell r="E27">
            <v>43039.26</v>
          </cell>
          <cell r="F27">
            <v>533699.35</v>
          </cell>
          <cell r="G27">
            <v>1544</v>
          </cell>
          <cell r="H27">
            <v>30454.86</v>
          </cell>
          <cell r="I27">
            <v>12418.33</v>
          </cell>
          <cell r="J27">
            <v>372082.92</v>
          </cell>
          <cell r="K27">
            <v>2722</v>
          </cell>
          <cell r="L27">
            <v>52860.01</v>
          </cell>
          <cell r="M27">
            <v>55457.59</v>
          </cell>
          <cell r="N27">
            <v>905782.27</v>
          </cell>
        </row>
        <row r="28">
          <cell r="C28">
            <v>4632</v>
          </cell>
          <cell r="D28">
            <v>168761.23</v>
          </cell>
          <cell r="E28">
            <v>135028.82</v>
          </cell>
          <cell r="F28">
            <v>1403150.83</v>
          </cell>
          <cell r="G28">
            <v>3329</v>
          </cell>
          <cell r="H28">
            <v>213578</v>
          </cell>
          <cell r="I28">
            <v>94414.81</v>
          </cell>
          <cell r="J28">
            <v>516862.26</v>
          </cell>
          <cell r="K28">
            <v>7961</v>
          </cell>
          <cell r="L28">
            <v>382339.23</v>
          </cell>
          <cell r="M28">
            <v>229443.62</v>
          </cell>
          <cell r="N28">
            <v>1920013.09</v>
          </cell>
        </row>
        <row r="29">
          <cell r="C29">
            <v>1631</v>
          </cell>
          <cell r="D29">
            <v>406128.36</v>
          </cell>
          <cell r="E29">
            <v>87065.97</v>
          </cell>
          <cell r="F29">
            <v>205159.6</v>
          </cell>
          <cell r="G29">
            <v>0</v>
          </cell>
          <cell r="H29">
            <v>0</v>
          </cell>
          <cell r="I29">
            <v>0</v>
          </cell>
          <cell r="J29">
            <v>0</v>
          </cell>
          <cell r="K29">
            <v>1631</v>
          </cell>
          <cell r="L29">
            <v>406128.36</v>
          </cell>
          <cell r="M29">
            <v>87065.97</v>
          </cell>
          <cell r="N29">
            <v>205159.6</v>
          </cell>
        </row>
        <row r="30">
          <cell r="C30">
            <v>1274</v>
          </cell>
          <cell r="D30">
            <v>30292.74</v>
          </cell>
          <cell r="E30">
            <v>29340.89</v>
          </cell>
          <cell r="F30">
            <v>225670.47</v>
          </cell>
          <cell r="G30">
            <v>1953</v>
          </cell>
          <cell r="H30">
            <v>183469</v>
          </cell>
          <cell r="I30">
            <v>92624.6</v>
          </cell>
          <cell r="J30">
            <v>245576.48</v>
          </cell>
          <cell r="K30">
            <v>3227</v>
          </cell>
          <cell r="L30">
            <v>213761.74</v>
          </cell>
          <cell r="M30">
            <v>121965.49</v>
          </cell>
          <cell r="N30">
            <v>471246.94</v>
          </cell>
        </row>
        <row r="31">
          <cell r="C31">
            <v>8385</v>
          </cell>
          <cell r="D31">
            <v>1341923.23</v>
          </cell>
          <cell r="E31">
            <v>363927.91</v>
          </cell>
          <cell r="F31">
            <v>2100501.59</v>
          </cell>
          <cell r="G31">
            <v>609</v>
          </cell>
          <cell r="H31">
            <v>70816</v>
          </cell>
          <cell r="I31">
            <v>6022.51</v>
          </cell>
          <cell r="J31">
            <v>68394.55</v>
          </cell>
          <cell r="K31">
            <v>8994</v>
          </cell>
          <cell r="L31">
            <v>1412739.23</v>
          </cell>
          <cell r="M31">
            <v>369950.42</v>
          </cell>
          <cell r="N31">
            <v>2168896.14</v>
          </cell>
        </row>
        <row r="32">
          <cell r="C32">
            <v>3450</v>
          </cell>
          <cell r="D32">
            <v>492721.31</v>
          </cell>
          <cell r="E32">
            <v>95930.45</v>
          </cell>
          <cell r="F32">
            <v>693388.91</v>
          </cell>
          <cell r="G32">
            <v>792</v>
          </cell>
          <cell r="H32">
            <v>141905.15</v>
          </cell>
          <cell r="I32">
            <v>11727.1</v>
          </cell>
          <cell r="J32">
            <v>112005.93</v>
          </cell>
          <cell r="K32">
            <v>4242</v>
          </cell>
          <cell r="L32">
            <v>634626.46</v>
          </cell>
          <cell r="M32">
            <v>107657.55</v>
          </cell>
          <cell r="N32">
            <v>805394.84</v>
          </cell>
        </row>
        <row r="33">
          <cell r="C33">
            <v>2733</v>
          </cell>
          <cell r="D33">
            <v>655514.74</v>
          </cell>
          <cell r="E33">
            <v>54719.77</v>
          </cell>
          <cell r="F33">
            <v>949321.04</v>
          </cell>
          <cell r="G33">
            <v>399</v>
          </cell>
          <cell r="H33">
            <v>138511.51999999999</v>
          </cell>
          <cell r="I33">
            <v>11781.47</v>
          </cell>
          <cell r="J33">
            <v>166091.97</v>
          </cell>
          <cell r="K33">
            <v>3132</v>
          </cell>
          <cell r="L33">
            <v>794026.26</v>
          </cell>
          <cell r="M33">
            <v>66501.240000000005</v>
          </cell>
          <cell r="N33">
            <v>1115413.01</v>
          </cell>
        </row>
        <row r="34">
          <cell r="C34">
            <v>2967</v>
          </cell>
          <cell r="D34">
            <v>758404.81</v>
          </cell>
          <cell r="E34">
            <v>122002.5</v>
          </cell>
          <cell r="F34">
            <v>598409.48</v>
          </cell>
          <cell r="G34">
            <v>920</v>
          </cell>
          <cell r="H34">
            <v>158932.92000000001</v>
          </cell>
          <cell r="I34">
            <v>4022.97</v>
          </cell>
          <cell r="J34">
            <v>53392.29</v>
          </cell>
          <cell r="K34">
            <v>3887</v>
          </cell>
          <cell r="L34">
            <v>917337.73</v>
          </cell>
          <cell r="M34">
            <v>126025.47</v>
          </cell>
          <cell r="N34">
            <v>651801.77</v>
          </cell>
        </row>
        <row r="35">
          <cell r="C35">
            <v>5144</v>
          </cell>
          <cell r="D35">
            <v>110004.71</v>
          </cell>
          <cell r="E35">
            <v>100947.12</v>
          </cell>
          <cell r="F35">
            <v>1586421.99</v>
          </cell>
          <cell r="G35">
            <v>4809</v>
          </cell>
          <cell r="H35">
            <v>163376.42000000001</v>
          </cell>
          <cell r="I35">
            <v>75159.7</v>
          </cell>
          <cell r="J35">
            <v>926582.27</v>
          </cell>
          <cell r="K35">
            <v>9953</v>
          </cell>
          <cell r="L35">
            <v>273381.13</v>
          </cell>
          <cell r="M35">
            <v>176106.82</v>
          </cell>
          <cell r="N35">
            <v>2513004.2599999998</v>
          </cell>
        </row>
        <row r="36">
          <cell r="C36">
            <v>985</v>
          </cell>
          <cell r="D36">
            <v>573283.54</v>
          </cell>
          <cell r="E36">
            <v>27225.89</v>
          </cell>
          <cell r="F36">
            <v>512646.69</v>
          </cell>
          <cell r="G36">
            <v>357</v>
          </cell>
          <cell r="H36">
            <v>186503</v>
          </cell>
          <cell r="I36">
            <v>12402.21</v>
          </cell>
          <cell r="J36">
            <v>176099.02</v>
          </cell>
          <cell r="K36">
            <v>1342</v>
          </cell>
          <cell r="L36">
            <v>759786.54</v>
          </cell>
          <cell r="M36">
            <v>39628.089999999997</v>
          </cell>
          <cell r="N36">
            <v>688745.71</v>
          </cell>
        </row>
        <row r="37">
          <cell r="C37">
            <v>5760</v>
          </cell>
          <cell r="D37">
            <v>171692.37</v>
          </cell>
          <cell r="E37">
            <v>101008.57</v>
          </cell>
          <cell r="F37">
            <v>1964901.75</v>
          </cell>
          <cell r="G37">
            <v>4340</v>
          </cell>
          <cell r="H37">
            <v>156977.41</v>
          </cell>
          <cell r="I37">
            <v>68932.61</v>
          </cell>
          <cell r="J37">
            <v>877369.51</v>
          </cell>
          <cell r="K37">
            <v>10100</v>
          </cell>
          <cell r="L37">
            <v>328669.78000000003</v>
          </cell>
          <cell r="M37">
            <v>169941.18</v>
          </cell>
          <cell r="N37">
            <v>2842271.26</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_23"/>
    </sheetNames>
    <sheetDataSet>
      <sheetData sheetId="0" refreshError="1">
        <row r="2">
          <cell r="B2">
            <v>25131379</v>
          </cell>
          <cell r="C2">
            <v>938202</v>
          </cell>
          <cell r="D2">
            <v>26069581</v>
          </cell>
          <cell r="E2">
            <v>24264322</v>
          </cell>
          <cell r="F2">
            <v>938202</v>
          </cell>
          <cell r="G2">
            <v>25202524</v>
          </cell>
          <cell r="H2">
            <v>867057</v>
          </cell>
          <cell r="I2">
            <v>3.45</v>
          </cell>
        </row>
        <row r="3">
          <cell r="B3">
            <v>156077750</v>
          </cell>
          <cell r="C3">
            <v>21836806</v>
          </cell>
          <cell r="D3">
            <v>177914556</v>
          </cell>
          <cell r="E3">
            <v>152783043</v>
          </cell>
          <cell r="F3">
            <v>21836806</v>
          </cell>
          <cell r="G3">
            <v>174619848</v>
          </cell>
          <cell r="H3">
            <v>3294708</v>
          </cell>
          <cell r="I3">
            <v>2.11</v>
          </cell>
        </row>
        <row r="4">
          <cell r="B4">
            <v>809026820</v>
          </cell>
          <cell r="C4">
            <v>158159319</v>
          </cell>
          <cell r="D4">
            <v>967186138</v>
          </cell>
          <cell r="E4">
            <v>797422573</v>
          </cell>
          <cell r="F4">
            <v>158159319</v>
          </cell>
          <cell r="G4">
            <v>955581892</v>
          </cell>
          <cell r="H4">
            <v>11604246</v>
          </cell>
          <cell r="I4">
            <v>1.43</v>
          </cell>
        </row>
        <row r="5">
          <cell r="B5">
            <v>79992897</v>
          </cell>
          <cell r="C5">
            <v>16419628</v>
          </cell>
          <cell r="D5">
            <v>96412525</v>
          </cell>
          <cell r="E5">
            <v>79305556</v>
          </cell>
          <cell r="F5">
            <v>16419633</v>
          </cell>
          <cell r="G5">
            <v>95725189</v>
          </cell>
          <cell r="H5">
            <v>687342</v>
          </cell>
          <cell r="I5">
            <v>0.86</v>
          </cell>
        </row>
        <row r="6">
          <cell r="B6">
            <v>74622748</v>
          </cell>
          <cell r="C6">
            <v>8952928</v>
          </cell>
          <cell r="D6">
            <v>83575676</v>
          </cell>
          <cell r="E6">
            <v>74045846</v>
          </cell>
          <cell r="F6">
            <v>8952928</v>
          </cell>
          <cell r="G6">
            <v>82998774</v>
          </cell>
          <cell r="H6">
            <v>576915</v>
          </cell>
          <cell r="I6">
            <v>0.77</v>
          </cell>
        </row>
        <row r="7">
          <cell r="B7">
            <v>70147954</v>
          </cell>
          <cell r="C7">
            <v>7893841</v>
          </cell>
          <cell r="D7">
            <v>78041795</v>
          </cell>
          <cell r="E7">
            <v>69815953</v>
          </cell>
          <cell r="F7">
            <v>7893842</v>
          </cell>
          <cell r="G7">
            <v>77709796</v>
          </cell>
          <cell r="H7">
            <v>332013</v>
          </cell>
          <cell r="I7">
            <v>0.47</v>
          </cell>
        </row>
        <row r="8">
          <cell r="B8">
            <v>33569484</v>
          </cell>
          <cell r="C8">
            <v>3290941</v>
          </cell>
          <cell r="D8">
            <v>36860425</v>
          </cell>
          <cell r="E8">
            <v>33390228</v>
          </cell>
          <cell r="F8">
            <v>3290940</v>
          </cell>
          <cell r="G8">
            <v>36681167</v>
          </cell>
          <cell r="H8">
            <v>179257</v>
          </cell>
          <cell r="I8">
            <v>0.53</v>
          </cell>
        </row>
        <row r="9">
          <cell r="B9">
            <v>27351651</v>
          </cell>
          <cell r="C9">
            <v>998850</v>
          </cell>
          <cell r="D9">
            <v>28350501</v>
          </cell>
          <cell r="E9">
            <v>27342853</v>
          </cell>
          <cell r="F9">
            <v>998851</v>
          </cell>
          <cell r="G9">
            <v>28341704</v>
          </cell>
          <cell r="H9">
            <v>8808</v>
          </cell>
          <cell r="I9">
            <v>0.03</v>
          </cell>
        </row>
        <row r="10">
          <cell r="B10">
            <v>372488825</v>
          </cell>
          <cell r="C10">
            <v>74693699</v>
          </cell>
          <cell r="D10">
            <v>447182524</v>
          </cell>
          <cell r="E10">
            <v>371403734</v>
          </cell>
          <cell r="F10">
            <v>74693714</v>
          </cell>
          <cell r="G10">
            <v>446097447</v>
          </cell>
          <cell r="H10">
            <v>1085146</v>
          </cell>
          <cell r="I10">
            <v>0.28999999999999998</v>
          </cell>
        </row>
        <row r="11">
          <cell r="B11">
            <v>112426603</v>
          </cell>
          <cell r="C11">
            <v>3387755</v>
          </cell>
          <cell r="D11">
            <v>115814359</v>
          </cell>
          <cell r="E11">
            <v>111100310</v>
          </cell>
          <cell r="F11">
            <v>3387756</v>
          </cell>
          <cell r="G11">
            <v>114488066</v>
          </cell>
          <cell r="H11">
            <v>1326356</v>
          </cell>
          <cell r="I11">
            <v>1.18</v>
          </cell>
        </row>
        <row r="12">
          <cell r="B12">
            <v>11300066</v>
          </cell>
          <cell r="C12">
            <v>388753</v>
          </cell>
          <cell r="D12">
            <v>11688819</v>
          </cell>
          <cell r="E12">
            <v>11098367</v>
          </cell>
          <cell r="F12">
            <v>388753</v>
          </cell>
          <cell r="G12">
            <v>11487120</v>
          </cell>
          <cell r="H12">
            <v>201699</v>
          </cell>
          <cell r="I12">
            <v>1.78</v>
          </cell>
        </row>
        <row r="13">
          <cell r="B13">
            <v>8501503</v>
          </cell>
          <cell r="C13">
            <v>189202</v>
          </cell>
          <cell r="D13">
            <v>8690706</v>
          </cell>
          <cell r="E13">
            <v>8439840</v>
          </cell>
          <cell r="F13">
            <v>189202</v>
          </cell>
          <cell r="G13">
            <v>8629042</v>
          </cell>
          <cell r="H13">
            <v>61669</v>
          </cell>
          <cell r="I13">
            <v>0.73</v>
          </cell>
        </row>
        <row r="14">
          <cell r="B14">
            <v>9547433</v>
          </cell>
          <cell r="C14">
            <v>214960</v>
          </cell>
          <cell r="D14">
            <v>9762393</v>
          </cell>
          <cell r="E14">
            <v>9270290</v>
          </cell>
          <cell r="F14">
            <v>214961</v>
          </cell>
          <cell r="G14">
            <v>9485250</v>
          </cell>
          <cell r="H14">
            <v>277145</v>
          </cell>
          <cell r="I14">
            <v>2.9</v>
          </cell>
        </row>
        <row r="15">
          <cell r="B15">
            <v>35422810</v>
          </cell>
          <cell r="C15">
            <v>6424633</v>
          </cell>
          <cell r="D15">
            <v>41847443</v>
          </cell>
          <cell r="E15">
            <v>34512279</v>
          </cell>
          <cell r="F15">
            <v>6424633</v>
          </cell>
          <cell r="G15">
            <v>40936912</v>
          </cell>
          <cell r="H15">
            <v>910554</v>
          </cell>
          <cell r="I15">
            <v>2.57</v>
          </cell>
        </row>
        <row r="16">
          <cell r="B16">
            <v>294938541</v>
          </cell>
          <cell r="C16">
            <v>33639925</v>
          </cell>
          <cell r="D16">
            <v>328578466</v>
          </cell>
          <cell r="E16">
            <v>293948004</v>
          </cell>
          <cell r="F16">
            <v>33639927</v>
          </cell>
          <cell r="G16">
            <v>327587931</v>
          </cell>
          <cell r="H16">
            <v>990695</v>
          </cell>
          <cell r="I16">
            <v>0.34</v>
          </cell>
        </row>
        <row r="17">
          <cell r="B17">
            <v>27672762</v>
          </cell>
          <cell r="C17">
            <v>5896574</v>
          </cell>
          <cell r="D17">
            <v>33569336</v>
          </cell>
          <cell r="E17">
            <v>27157394</v>
          </cell>
          <cell r="F17">
            <v>5896573</v>
          </cell>
          <cell r="G17">
            <v>33053966</v>
          </cell>
          <cell r="H17">
            <v>515375</v>
          </cell>
          <cell r="I17">
            <v>1.86</v>
          </cell>
        </row>
        <row r="18">
          <cell r="B18">
            <v>82627037</v>
          </cell>
          <cell r="C18">
            <v>587691</v>
          </cell>
          <cell r="D18">
            <v>83214727</v>
          </cell>
          <cell r="E18">
            <v>82473501</v>
          </cell>
          <cell r="F18">
            <v>587691</v>
          </cell>
          <cell r="G18">
            <v>83061192</v>
          </cell>
          <cell r="H18">
            <v>153551</v>
          </cell>
          <cell r="I18">
            <v>0.19</v>
          </cell>
        </row>
        <row r="19">
          <cell r="B19">
            <v>72786700</v>
          </cell>
          <cell r="C19">
            <v>5611908</v>
          </cell>
          <cell r="D19">
            <v>78398608</v>
          </cell>
          <cell r="E19">
            <v>72017357</v>
          </cell>
          <cell r="F19">
            <v>5611898</v>
          </cell>
          <cell r="G19">
            <v>77629254</v>
          </cell>
          <cell r="H19">
            <v>769364</v>
          </cell>
          <cell r="I19">
            <v>1.06</v>
          </cell>
        </row>
        <row r="20">
          <cell r="B20">
            <v>12505308</v>
          </cell>
          <cell r="C20">
            <v>717526</v>
          </cell>
          <cell r="D20">
            <v>13222834</v>
          </cell>
          <cell r="E20">
            <v>12209955</v>
          </cell>
          <cell r="F20">
            <v>717518</v>
          </cell>
          <cell r="G20">
            <v>12927472</v>
          </cell>
          <cell r="H20">
            <v>295347</v>
          </cell>
          <cell r="I20">
            <v>2.36</v>
          </cell>
        </row>
        <row r="21">
          <cell r="B21">
            <v>527452437</v>
          </cell>
          <cell r="C21">
            <v>85579274</v>
          </cell>
          <cell r="D21">
            <v>613031711</v>
          </cell>
          <cell r="E21">
            <v>520925136</v>
          </cell>
          <cell r="F21">
            <v>85579274</v>
          </cell>
          <cell r="G21">
            <v>606504410</v>
          </cell>
          <cell r="H21">
            <v>6527301</v>
          </cell>
          <cell r="I21">
            <v>1.24</v>
          </cell>
        </row>
        <row r="22">
          <cell r="B22">
            <v>108698710</v>
          </cell>
          <cell r="C22">
            <v>19693166</v>
          </cell>
          <cell r="D22">
            <v>128391877</v>
          </cell>
          <cell r="E22">
            <v>108388626</v>
          </cell>
          <cell r="F22">
            <v>19693176</v>
          </cell>
          <cell r="G22">
            <v>128081802</v>
          </cell>
          <cell r="H22">
            <v>310113</v>
          </cell>
          <cell r="I22">
            <v>0.28999999999999998</v>
          </cell>
        </row>
        <row r="23">
          <cell r="B23">
            <v>168935996</v>
          </cell>
          <cell r="C23">
            <v>25734740</v>
          </cell>
          <cell r="D23">
            <v>194670736</v>
          </cell>
          <cell r="E23">
            <v>164759661</v>
          </cell>
          <cell r="F23">
            <v>25734742</v>
          </cell>
          <cell r="G23">
            <v>190494403</v>
          </cell>
          <cell r="H23">
            <v>4176376</v>
          </cell>
          <cell r="I23">
            <v>2.4700000000000002</v>
          </cell>
        </row>
        <row r="24">
          <cell r="B24">
            <v>30905666</v>
          </cell>
          <cell r="C24">
            <v>2740511</v>
          </cell>
          <cell r="D24">
            <v>33646177</v>
          </cell>
          <cell r="E24">
            <v>30552412</v>
          </cell>
          <cell r="F24">
            <v>2740510</v>
          </cell>
          <cell r="G24">
            <v>33292922</v>
          </cell>
          <cell r="H24">
            <v>353260</v>
          </cell>
          <cell r="I24">
            <v>1.1399999999999999</v>
          </cell>
        </row>
        <row r="25">
          <cell r="B25">
            <v>379685636</v>
          </cell>
          <cell r="C25">
            <v>93970087</v>
          </cell>
          <cell r="D25">
            <v>473655724</v>
          </cell>
          <cell r="E25">
            <v>377615854</v>
          </cell>
          <cell r="F25">
            <v>93970092</v>
          </cell>
          <cell r="G25">
            <v>471585946</v>
          </cell>
          <cell r="H25">
            <v>2069835</v>
          </cell>
          <cell r="I25">
            <v>0.55000000000000004</v>
          </cell>
        </row>
        <row r="26">
          <cell r="B26">
            <v>40904351</v>
          </cell>
          <cell r="C26">
            <v>4137793</v>
          </cell>
          <cell r="D26">
            <v>45042144</v>
          </cell>
          <cell r="E26">
            <v>39084258</v>
          </cell>
          <cell r="F26">
            <v>4137794</v>
          </cell>
          <cell r="G26">
            <v>43222052</v>
          </cell>
          <cell r="H26">
            <v>1820097</v>
          </cell>
          <cell r="I26">
            <v>4.45</v>
          </cell>
        </row>
        <row r="27">
          <cell r="B27">
            <v>1813744928</v>
          </cell>
          <cell r="C27">
            <v>328769175</v>
          </cell>
          <cell r="D27">
            <v>2142514103</v>
          </cell>
          <cell r="E27">
            <v>1717072780</v>
          </cell>
          <cell r="F27">
            <v>328769197</v>
          </cell>
          <cell r="G27">
            <v>2045841977</v>
          </cell>
          <cell r="H27">
            <v>96672270</v>
          </cell>
          <cell r="I27">
            <v>5.33</v>
          </cell>
        </row>
        <row r="28">
          <cell r="B28">
            <v>83876825</v>
          </cell>
          <cell r="C28">
            <v>22371876</v>
          </cell>
          <cell r="D28">
            <v>106248701</v>
          </cell>
          <cell r="E28">
            <v>83648964</v>
          </cell>
          <cell r="F28">
            <v>22371877</v>
          </cell>
          <cell r="G28">
            <v>106020840</v>
          </cell>
          <cell r="H28">
            <v>227879</v>
          </cell>
          <cell r="I28">
            <v>0.27</v>
          </cell>
        </row>
        <row r="29">
          <cell r="B29">
            <v>9400274</v>
          </cell>
          <cell r="C29">
            <v>0</v>
          </cell>
          <cell r="D29">
            <v>9400274</v>
          </cell>
          <cell r="E29">
            <v>9016665</v>
          </cell>
          <cell r="F29">
            <v>0</v>
          </cell>
          <cell r="G29">
            <v>9016665</v>
          </cell>
          <cell r="H29">
            <v>383609</v>
          </cell>
          <cell r="I29">
            <v>4.08</v>
          </cell>
        </row>
        <row r="30">
          <cell r="B30">
            <v>55318753</v>
          </cell>
          <cell r="C30">
            <v>8836297</v>
          </cell>
          <cell r="D30">
            <v>64155050</v>
          </cell>
          <cell r="E30">
            <v>55157649</v>
          </cell>
          <cell r="F30">
            <v>8836303</v>
          </cell>
          <cell r="G30">
            <v>63993952</v>
          </cell>
          <cell r="H30">
            <v>161126</v>
          </cell>
          <cell r="I30">
            <v>0.28999999999999998</v>
          </cell>
        </row>
        <row r="31">
          <cell r="B31">
            <v>95487069</v>
          </cell>
          <cell r="C31">
            <v>19809167</v>
          </cell>
          <cell r="D31">
            <v>115296236</v>
          </cell>
          <cell r="E31">
            <v>92149921</v>
          </cell>
          <cell r="F31">
            <v>19809168</v>
          </cell>
          <cell r="G31">
            <v>111959090</v>
          </cell>
          <cell r="H31">
            <v>3337163</v>
          </cell>
          <cell r="I31">
            <v>3.49</v>
          </cell>
        </row>
        <row r="32">
          <cell r="B32">
            <v>27486654</v>
          </cell>
          <cell r="C32">
            <v>3240238</v>
          </cell>
          <cell r="D32">
            <v>30726892</v>
          </cell>
          <cell r="E32">
            <v>27106917</v>
          </cell>
          <cell r="F32">
            <v>3240239</v>
          </cell>
          <cell r="G32">
            <v>30347156</v>
          </cell>
          <cell r="H32">
            <v>379743</v>
          </cell>
          <cell r="I32">
            <v>1.38</v>
          </cell>
        </row>
        <row r="33">
          <cell r="B33">
            <v>10420038</v>
          </cell>
          <cell r="C33">
            <v>637590</v>
          </cell>
          <cell r="D33">
            <v>11057628</v>
          </cell>
          <cell r="E33">
            <v>10395857</v>
          </cell>
          <cell r="F33">
            <v>637590</v>
          </cell>
          <cell r="G33">
            <v>11033447</v>
          </cell>
          <cell r="H33">
            <v>24182</v>
          </cell>
          <cell r="I33">
            <v>0.23</v>
          </cell>
        </row>
        <row r="34">
          <cell r="B34">
            <v>39572431</v>
          </cell>
          <cell r="C34">
            <v>2237063</v>
          </cell>
          <cell r="D34">
            <v>41809494</v>
          </cell>
          <cell r="E34">
            <v>38792378</v>
          </cell>
          <cell r="F34">
            <v>2237063</v>
          </cell>
          <cell r="G34">
            <v>41029441</v>
          </cell>
          <cell r="H34">
            <v>780053</v>
          </cell>
          <cell r="I34">
            <v>1.97</v>
          </cell>
        </row>
        <row r="35">
          <cell r="B35">
            <v>1050726517</v>
          </cell>
          <cell r="C35">
            <v>241646599</v>
          </cell>
          <cell r="D35">
            <v>1292373116</v>
          </cell>
          <cell r="E35">
            <v>1040618474</v>
          </cell>
          <cell r="F35">
            <v>241646673</v>
          </cell>
          <cell r="G35">
            <v>1282265148</v>
          </cell>
          <cell r="H35">
            <v>10108192</v>
          </cell>
          <cell r="I35">
            <v>0.96</v>
          </cell>
        </row>
        <row r="36">
          <cell r="B36">
            <v>2806512</v>
          </cell>
          <cell r="C36">
            <v>73390</v>
          </cell>
          <cell r="D36">
            <v>2879902</v>
          </cell>
          <cell r="E36">
            <v>2638484</v>
          </cell>
          <cell r="F36">
            <v>73389</v>
          </cell>
          <cell r="G36">
            <v>2711874</v>
          </cell>
          <cell r="H36">
            <v>168028</v>
          </cell>
          <cell r="I36">
            <v>5.99</v>
          </cell>
        </row>
        <row r="37">
          <cell r="B37">
            <v>123727880</v>
          </cell>
          <cell r="C37">
            <v>29583166</v>
          </cell>
          <cell r="D37">
            <v>153311046</v>
          </cell>
          <cell r="E37">
            <v>123273406</v>
          </cell>
          <cell r="F37">
            <v>29583166</v>
          </cell>
          <cell r="G37">
            <v>152856572</v>
          </cell>
          <cell r="H37">
            <v>454356</v>
          </cell>
          <cell r="I37">
            <v>0.37</v>
          </cell>
        </row>
        <row r="38">
          <cell r="B38">
            <v>6885288948</v>
          </cell>
          <cell r="C38">
            <v>1239303274</v>
          </cell>
          <cell r="D38">
            <v>8124592223</v>
          </cell>
          <cell r="E38">
            <v>6733198844</v>
          </cell>
          <cell r="F38">
            <v>1239303400</v>
          </cell>
          <cell r="G38">
            <v>7972502244</v>
          </cell>
          <cell r="H38">
            <v>152090829</v>
          </cell>
          <cell r="I38">
            <v>2.21</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_24"/>
    </sheetNames>
    <sheetDataSet>
      <sheetData sheetId="0" refreshError="1">
        <row r="2">
          <cell r="B2">
            <v>1326386432</v>
          </cell>
          <cell r="C2">
            <v>70389540</v>
          </cell>
          <cell r="D2">
            <v>1396775973</v>
          </cell>
          <cell r="E2">
            <v>1305432514</v>
          </cell>
          <cell r="F2">
            <v>70389539</v>
          </cell>
          <cell r="G2">
            <v>1375822053</v>
          </cell>
          <cell r="H2">
            <v>20954055</v>
          </cell>
          <cell r="I2">
            <v>1.58</v>
          </cell>
        </row>
        <row r="3">
          <cell r="B3">
            <v>1680918206</v>
          </cell>
          <cell r="C3">
            <v>101803997</v>
          </cell>
          <cell r="D3">
            <v>1782722202</v>
          </cell>
          <cell r="E3">
            <v>1628939729</v>
          </cell>
          <cell r="F3">
            <v>101804070</v>
          </cell>
          <cell r="G3">
            <v>1730743799</v>
          </cell>
          <cell r="H3">
            <v>51978492</v>
          </cell>
          <cell r="I3">
            <v>3.09</v>
          </cell>
        </row>
        <row r="4">
          <cell r="B4">
            <v>2469787790</v>
          </cell>
          <cell r="C4">
            <v>822900994</v>
          </cell>
          <cell r="D4">
            <v>3292688784</v>
          </cell>
          <cell r="E4">
            <v>2404089854</v>
          </cell>
          <cell r="F4">
            <v>822901022</v>
          </cell>
          <cell r="G4">
            <v>3226990876</v>
          </cell>
          <cell r="H4">
            <v>65698117</v>
          </cell>
          <cell r="I4">
            <v>2.66</v>
          </cell>
        </row>
        <row r="5">
          <cell r="B5">
            <v>153687059</v>
          </cell>
          <cell r="C5">
            <v>0</v>
          </cell>
          <cell r="D5">
            <v>153687059</v>
          </cell>
          <cell r="E5">
            <v>151981247</v>
          </cell>
          <cell r="F5">
            <v>0</v>
          </cell>
          <cell r="G5">
            <v>151981247</v>
          </cell>
          <cell r="H5">
            <v>1705798</v>
          </cell>
          <cell r="I5">
            <v>1.1100000000000001</v>
          </cell>
        </row>
        <row r="6">
          <cell r="B6">
            <v>211948925</v>
          </cell>
          <cell r="C6">
            <v>107924682</v>
          </cell>
          <cell r="D6">
            <v>319873607</v>
          </cell>
          <cell r="E6">
            <v>209915655</v>
          </cell>
          <cell r="F6">
            <v>107924679</v>
          </cell>
          <cell r="G6">
            <v>317840334</v>
          </cell>
          <cell r="H6">
            <v>2033282</v>
          </cell>
          <cell r="I6">
            <v>0.96</v>
          </cell>
        </row>
        <row r="7">
          <cell r="B7">
            <v>3568486</v>
          </cell>
          <cell r="C7">
            <v>0</v>
          </cell>
          <cell r="D7">
            <v>3568486</v>
          </cell>
          <cell r="E7">
            <v>3533661</v>
          </cell>
          <cell r="F7">
            <v>0</v>
          </cell>
          <cell r="G7">
            <v>3533661</v>
          </cell>
          <cell r="H7">
            <v>34825</v>
          </cell>
          <cell r="I7">
            <v>0.98</v>
          </cell>
        </row>
        <row r="8">
          <cell r="B8">
            <v>451813924</v>
          </cell>
          <cell r="C8">
            <v>23551497</v>
          </cell>
          <cell r="D8">
            <v>475365421</v>
          </cell>
          <cell r="E8">
            <v>450496021</v>
          </cell>
          <cell r="F8">
            <v>23551498</v>
          </cell>
          <cell r="G8">
            <v>474047519</v>
          </cell>
          <cell r="H8">
            <v>1318172</v>
          </cell>
          <cell r="I8">
            <v>0.28999999999999998</v>
          </cell>
        </row>
        <row r="9">
          <cell r="B9">
            <v>42694147</v>
          </cell>
          <cell r="C9">
            <v>4794244</v>
          </cell>
          <cell r="D9">
            <v>47488390</v>
          </cell>
          <cell r="E9">
            <v>42027784</v>
          </cell>
          <cell r="F9">
            <v>4794245</v>
          </cell>
          <cell r="G9">
            <v>46822029</v>
          </cell>
          <cell r="H9">
            <v>666366</v>
          </cell>
          <cell r="I9">
            <v>1.56</v>
          </cell>
        </row>
        <row r="10">
          <cell r="B10">
            <v>100848594</v>
          </cell>
          <cell r="C10">
            <v>15651836</v>
          </cell>
          <cell r="D10">
            <v>116500430</v>
          </cell>
          <cell r="E10">
            <v>100683543</v>
          </cell>
          <cell r="F10">
            <v>15651837</v>
          </cell>
          <cell r="G10">
            <v>116335380</v>
          </cell>
          <cell r="H10">
            <v>165067</v>
          </cell>
          <cell r="I10">
            <v>0.16</v>
          </cell>
        </row>
        <row r="11">
          <cell r="B11">
            <v>24147874</v>
          </cell>
          <cell r="C11">
            <v>1153128</v>
          </cell>
          <cell r="D11">
            <v>25301002</v>
          </cell>
          <cell r="E11">
            <v>23868247</v>
          </cell>
          <cell r="F11">
            <v>1153127</v>
          </cell>
          <cell r="G11">
            <v>25021374</v>
          </cell>
          <cell r="H11">
            <v>279642</v>
          </cell>
          <cell r="I11">
            <v>1.1599999999999999</v>
          </cell>
        </row>
        <row r="12">
          <cell r="B12">
            <v>14117686</v>
          </cell>
          <cell r="C12">
            <v>7998</v>
          </cell>
          <cell r="D12">
            <v>14125684</v>
          </cell>
          <cell r="E12">
            <v>14115745</v>
          </cell>
          <cell r="F12">
            <v>7999</v>
          </cell>
          <cell r="G12">
            <v>14123744</v>
          </cell>
          <cell r="H12">
            <v>1939</v>
          </cell>
          <cell r="I12">
            <v>0.01</v>
          </cell>
        </row>
        <row r="13">
          <cell r="B13">
            <v>1390067</v>
          </cell>
          <cell r="C13">
            <v>1403460</v>
          </cell>
          <cell r="D13">
            <v>2793527</v>
          </cell>
          <cell r="E13">
            <v>1389594</v>
          </cell>
          <cell r="F13">
            <v>1403460</v>
          </cell>
          <cell r="G13">
            <v>2793054</v>
          </cell>
          <cell r="H13">
            <v>475</v>
          </cell>
          <cell r="I13">
            <v>0.03</v>
          </cell>
        </row>
        <row r="14">
          <cell r="B14">
            <v>4510351</v>
          </cell>
          <cell r="C14">
            <v>1403459</v>
          </cell>
          <cell r="D14">
            <v>5913810</v>
          </cell>
          <cell r="E14">
            <v>4509072</v>
          </cell>
          <cell r="F14">
            <v>1403459</v>
          </cell>
          <cell r="G14">
            <v>5912531</v>
          </cell>
          <cell r="H14">
            <v>1278</v>
          </cell>
          <cell r="I14">
            <v>0.03</v>
          </cell>
        </row>
        <row r="15">
          <cell r="B15">
            <v>23963750</v>
          </cell>
          <cell r="C15">
            <v>300488</v>
          </cell>
          <cell r="D15">
            <v>24264238</v>
          </cell>
          <cell r="E15">
            <v>23637852</v>
          </cell>
          <cell r="F15">
            <v>300488</v>
          </cell>
          <cell r="G15">
            <v>23938340</v>
          </cell>
          <cell r="H15">
            <v>325939</v>
          </cell>
          <cell r="I15">
            <v>1.36</v>
          </cell>
        </row>
        <row r="16">
          <cell r="B16">
            <v>7853810</v>
          </cell>
          <cell r="C16">
            <v>0</v>
          </cell>
          <cell r="D16">
            <v>7853810</v>
          </cell>
          <cell r="E16">
            <v>7693450</v>
          </cell>
          <cell r="F16">
            <v>0</v>
          </cell>
          <cell r="G16">
            <v>7693450</v>
          </cell>
          <cell r="H16">
            <v>160354</v>
          </cell>
          <cell r="I16">
            <v>2.04</v>
          </cell>
        </row>
        <row r="17">
          <cell r="B17">
            <v>68765780</v>
          </cell>
          <cell r="C17">
            <v>75464550</v>
          </cell>
          <cell r="D17">
            <v>144230330</v>
          </cell>
          <cell r="E17">
            <v>66378324</v>
          </cell>
          <cell r="F17">
            <v>75464568</v>
          </cell>
          <cell r="G17">
            <v>141842892</v>
          </cell>
          <cell r="H17">
            <v>2387485</v>
          </cell>
          <cell r="I17">
            <v>3.47</v>
          </cell>
        </row>
        <row r="18">
          <cell r="B18">
            <v>298886069</v>
          </cell>
          <cell r="C18">
            <v>12553402</v>
          </cell>
          <cell r="D18">
            <v>311439470</v>
          </cell>
          <cell r="E18">
            <v>294506551</v>
          </cell>
          <cell r="F18">
            <v>12553408</v>
          </cell>
          <cell r="G18">
            <v>307059959</v>
          </cell>
          <cell r="H18">
            <v>4379542</v>
          </cell>
          <cell r="I18">
            <v>1.47</v>
          </cell>
        </row>
        <row r="19">
          <cell r="B19">
            <v>6885288948</v>
          </cell>
          <cell r="C19">
            <v>1239303274</v>
          </cell>
          <cell r="D19">
            <v>8124592223</v>
          </cell>
          <cell r="E19">
            <v>6733198844</v>
          </cell>
          <cell r="F19">
            <v>1239303400</v>
          </cell>
          <cell r="G19">
            <v>7972502244</v>
          </cell>
          <cell r="H19">
            <v>152090829</v>
          </cell>
          <cell r="I19">
            <v>2.21</v>
          </cell>
        </row>
      </sheetData>
    </sheetDataSet>
  </externalBook>
</externalLink>
</file>

<file path=xl/theme/theme1.xml><?xml version="1.0" encoding="utf-8"?>
<a:theme xmlns:a="http://schemas.openxmlformats.org/drawingml/2006/main" name="Office Theme">
  <a:themeElements>
    <a:clrScheme name="Revenue Blue - New">
      <a:dk1>
        <a:sysClr val="windowText" lastClr="000000"/>
      </a:dk1>
      <a:lt1>
        <a:sysClr val="window" lastClr="FFFFFF"/>
      </a:lt1>
      <a:dk2>
        <a:srgbClr val="165B9F"/>
      </a:dk2>
      <a:lt2>
        <a:srgbClr val="EEECE1"/>
      </a:lt2>
      <a:accent1>
        <a:srgbClr val="165B9F"/>
      </a:accent1>
      <a:accent2>
        <a:srgbClr val="062C52"/>
      </a:accent2>
      <a:accent3>
        <a:srgbClr val="3891EB"/>
      </a:accent3>
      <a:accent4>
        <a:srgbClr val="EB7838"/>
      </a:accent4>
      <a:accent5>
        <a:srgbClr val="EBC409"/>
      </a:accent5>
      <a:accent6>
        <a:srgbClr val="9E6B1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27"/>
  <sheetViews>
    <sheetView showGridLines="0" zoomScaleNormal="100" workbookViewId="0">
      <selection activeCell="B11" sqref="B11:Q11"/>
    </sheetView>
  </sheetViews>
  <sheetFormatPr defaultColWidth="9.1796875" defaultRowHeight="13" x14ac:dyDescent="0.3"/>
  <cols>
    <col min="1" max="16384" width="9.1796875" style="1"/>
  </cols>
  <sheetData>
    <row r="1" spans="1:19" ht="20" x14ac:dyDescent="0.4">
      <c r="A1" s="326" t="s">
        <v>202</v>
      </c>
      <c r="B1" s="327"/>
      <c r="C1" s="327"/>
      <c r="D1" s="327"/>
      <c r="E1" s="327"/>
      <c r="F1" s="327"/>
      <c r="G1" s="327"/>
      <c r="H1" s="327"/>
      <c r="I1" s="327"/>
    </row>
    <row r="2" spans="1:19" ht="14.15" customHeight="1" x14ac:dyDescent="0.3"/>
    <row r="3" spans="1:19" ht="25" customHeight="1" x14ac:dyDescent="0.35">
      <c r="A3" s="328" t="s">
        <v>143</v>
      </c>
      <c r="B3" s="327"/>
    </row>
    <row r="4" spans="1:19" s="5" customFormat="1" ht="20.149999999999999" customHeight="1" x14ac:dyDescent="0.35">
      <c r="B4" s="322" t="str">
        <f>'1.1'!A1</f>
        <v>Table 1.1 Summary of Total Assessed Value of Locally and Centrally Assessed Property, by Property Class</v>
      </c>
      <c r="C4" s="322"/>
      <c r="D4" s="322"/>
      <c r="E4" s="322"/>
      <c r="F4" s="322"/>
      <c r="G4" s="322"/>
      <c r="H4" s="322"/>
      <c r="I4" s="322"/>
      <c r="J4" s="322"/>
      <c r="K4" s="322"/>
      <c r="L4" s="322"/>
      <c r="M4" s="322"/>
      <c r="N4" s="322"/>
      <c r="O4" s="322"/>
      <c r="P4" s="322"/>
      <c r="Q4" s="322"/>
    </row>
    <row r="5" spans="1:19" s="5" customFormat="1" ht="20.149999999999999" customHeight="1" x14ac:dyDescent="0.35">
      <c r="B5" s="322" t="str">
        <f>'1.2'!A1</f>
        <v>Table 1.2 Measure 5 Value (M5V) and Total Assessed Value (AV) of Taxable Property</v>
      </c>
      <c r="C5" s="322"/>
      <c r="D5" s="322"/>
      <c r="E5" s="322"/>
      <c r="F5" s="322"/>
      <c r="G5" s="322"/>
      <c r="H5" s="322"/>
      <c r="I5" s="322"/>
      <c r="J5" s="322"/>
      <c r="K5" s="322"/>
      <c r="L5" s="322"/>
      <c r="M5" s="322"/>
      <c r="N5" s="322"/>
      <c r="O5" s="322"/>
      <c r="P5" s="322"/>
      <c r="Q5" s="322"/>
    </row>
    <row r="6" spans="1:19" s="5" customFormat="1" ht="20.149999999999999" customHeight="1" x14ac:dyDescent="0.35">
      <c r="B6" s="322" t="str">
        <f>'1.3'!A1</f>
        <v xml:space="preserve">Table 1.3 Total Assessed Value of Centrally Assessed Property  </v>
      </c>
      <c r="C6" s="322"/>
      <c r="D6" s="322"/>
      <c r="E6" s="322"/>
      <c r="F6" s="322"/>
      <c r="G6" s="322"/>
      <c r="H6" s="322"/>
      <c r="I6" s="322"/>
      <c r="J6" s="322"/>
      <c r="K6" s="322"/>
      <c r="L6" s="322"/>
      <c r="M6" s="322"/>
      <c r="N6" s="322"/>
      <c r="O6" s="322"/>
      <c r="P6" s="322"/>
      <c r="Q6" s="322"/>
    </row>
    <row r="7" spans="1:19" s="5" customFormat="1" ht="20.149999999999999" customHeight="1" x14ac:dyDescent="0.35">
      <c r="B7" s="322" t="str">
        <f>'1.4'!A1</f>
        <v>Table 1.4 Total Assessed Value and Net Assessed Value of Property</v>
      </c>
      <c r="C7" s="322"/>
      <c r="D7" s="322"/>
      <c r="E7" s="322"/>
      <c r="F7" s="322"/>
      <c r="G7" s="322"/>
      <c r="H7" s="322"/>
      <c r="I7" s="322"/>
      <c r="J7" s="322"/>
      <c r="K7" s="322"/>
      <c r="L7" s="322"/>
      <c r="M7" s="322"/>
      <c r="N7" s="322"/>
      <c r="O7" s="322"/>
      <c r="P7" s="322"/>
      <c r="Q7" s="322"/>
    </row>
    <row r="8" spans="1:19" s="5" customFormat="1" ht="20.149999999999999" customHeight="1" x14ac:dyDescent="0.35">
      <c r="B8" s="323" t="str">
        <f>'1.5'!A1</f>
        <v xml:space="preserve">Table 1.5 Measure 5 Value* of Property, Net Assessed Value of Property, Property Tax Imposed, and Average Tax Rate  </v>
      </c>
      <c r="C8" s="323"/>
      <c r="D8" s="323"/>
      <c r="E8" s="323"/>
      <c r="F8" s="323"/>
      <c r="G8" s="323"/>
      <c r="H8" s="323"/>
      <c r="I8" s="323"/>
      <c r="J8" s="323"/>
      <c r="K8" s="323"/>
      <c r="L8" s="323"/>
      <c r="M8" s="323"/>
      <c r="N8" s="323"/>
      <c r="O8" s="323"/>
      <c r="P8" s="323"/>
      <c r="Q8" s="323"/>
      <c r="R8" s="164"/>
      <c r="S8" s="164"/>
    </row>
    <row r="9" spans="1:19" s="5" customFormat="1" ht="20.149999999999999" customHeight="1" x14ac:dyDescent="0.35">
      <c r="B9" s="323" t="str">
        <f>'1.6'!A1</f>
        <v>Table 1.6 Measure 5 Value of Taxable Property, Net Assessed Value of Property, Property Tax Imposed, and Average Tax Rate</v>
      </c>
      <c r="C9" s="323"/>
      <c r="D9" s="323"/>
      <c r="E9" s="323"/>
      <c r="F9" s="323"/>
      <c r="G9" s="323"/>
      <c r="H9" s="323"/>
      <c r="I9" s="323"/>
      <c r="J9" s="323"/>
      <c r="K9" s="323"/>
      <c r="L9" s="323"/>
      <c r="M9" s="323"/>
      <c r="N9" s="323"/>
      <c r="O9" s="323"/>
      <c r="P9" s="323"/>
      <c r="Q9" s="323"/>
      <c r="R9" s="164"/>
    </row>
    <row r="10" spans="1:19" s="5" customFormat="1" ht="20.149999999999999" customHeight="1" x14ac:dyDescent="0.35">
      <c r="B10" s="322" t="str">
        <f>'1.7'!A1</f>
        <v>Table 1.7 Summary of Assessed (AV) and Real Market Value (RMV) of Fully and Partially Exempt Property</v>
      </c>
      <c r="C10" s="322"/>
      <c r="D10" s="322"/>
      <c r="E10" s="322"/>
      <c r="F10" s="322"/>
      <c r="G10" s="322"/>
      <c r="H10" s="322"/>
      <c r="I10" s="322"/>
      <c r="J10" s="322"/>
      <c r="K10" s="322"/>
      <c r="L10" s="322"/>
      <c r="M10" s="322"/>
      <c r="N10" s="322"/>
      <c r="O10" s="322"/>
      <c r="P10" s="322"/>
      <c r="Q10" s="322"/>
    </row>
    <row r="11" spans="1:19" s="5" customFormat="1" ht="20.149999999999999" customHeight="1" x14ac:dyDescent="0.35">
      <c r="B11" s="322" t="str">
        <f>'1.8'!A1</f>
        <v>Table 1.8 Assessed Value (AV) and Real Market Value (RMV) of Specially Assessed Farmland and Forestland</v>
      </c>
      <c r="C11" s="322"/>
      <c r="D11" s="322"/>
      <c r="E11" s="322"/>
      <c r="F11" s="322"/>
      <c r="G11" s="322"/>
      <c r="H11" s="322"/>
      <c r="I11" s="322"/>
      <c r="J11" s="322"/>
      <c r="K11" s="322"/>
      <c r="L11" s="322"/>
      <c r="M11" s="322"/>
      <c r="N11" s="322"/>
      <c r="O11" s="322"/>
      <c r="P11" s="322"/>
      <c r="Q11" s="322"/>
    </row>
    <row r="12" spans="1:19" s="5" customFormat="1" ht="20.149999999999999" customHeight="1" x14ac:dyDescent="0.35">
      <c r="B12" s="322" t="str">
        <f>'1.9'!A1</f>
        <v>Table 1.9 Assessed Value Reductions Resulting From Board of Property Tax Appeals (BOPTA) Actions</v>
      </c>
      <c r="C12" s="322"/>
      <c r="D12" s="322"/>
      <c r="E12" s="322"/>
      <c r="F12" s="322"/>
      <c r="G12" s="322"/>
      <c r="H12" s="322"/>
      <c r="I12" s="322"/>
      <c r="J12" s="322"/>
      <c r="K12" s="322"/>
      <c r="L12" s="322"/>
      <c r="M12" s="322"/>
      <c r="N12" s="322"/>
      <c r="O12" s="322"/>
      <c r="P12" s="322"/>
      <c r="Q12" s="322"/>
    </row>
    <row r="13" spans="1:19" ht="14.15" customHeight="1" x14ac:dyDescent="0.35">
      <c r="A13" s="2"/>
      <c r="B13" s="2"/>
      <c r="C13" s="2"/>
      <c r="D13" s="2"/>
      <c r="E13" s="2"/>
      <c r="F13" s="2"/>
      <c r="G13" s="2"/>
      <c r="H13" s="2"/>
      <c r="I13" s="2"/>
      <c r="J13" s="2"/>
      <c r="K13" s="2"/>
      <c r="L13" s="2"/>
      <c r="M13" s="2"/>
      <c r="N13" s="2"/>
      <c r="O13" s="2"/>
      <c r="P13" s="2"/>
      <c r="Q13" s="2"/>
      <c r="R13" s="2"/>
      <c r="S13" s="2"/>
    </row>
    <row r="14" spans="1:19" ht="25" customHeight="1" x14ac:dyDescent="0.35">
      <c r="A14" s="324" t="s">
        <v>144</v>
      </c>
      <c r="B14" s="325"/>
      <c r="C14" s="325"/>
      <c r="D14" s="325"/>
      <c r="E14" s="325"/>
      <c r="F14" s="325"/>
      <c r="G14" s="2"/>
      <c r="H14" s="2"/>
      <c r="I14" s="2"/>
      <c r="J14" s="2"/>
      <c r="K14" s="2"/>
      <c r="L14" s="2"/>
      <c r="M14" s="2"/>
      <c r="N14" s="2"/>
      <c r="O14" s="2"/>
      <c r="P14" s="2"/>
      <c r="Q14" s="2"/>
      <c r="R14" s="2"/>
      <c r="S14" s="2"/>
    </row>
    <row r="15" spans="1:19" s="2" customFormat="1" ht="20.149999999999999" customHeight="1" x14ac:dyDescent="0.35">
      <c r="B15" s="322" t="str">
        <f>'2.1'!A1&amp;'2.1'!A2</f>
        <v>Table 2.1 Tax Imposed from 2020-21 to 2021-22by Category of Tax and County (Thousands of Dollars)</v>
      </c>
      <c r="C15" s="322"/>
      <c r="D15" s="322"/>
      <c r="E15" s="322"/>
      <c r="F15" s="322"/>
      <c r="G15" s="322"/>
      <c r="H15" s="322"/>
      <c r="I15" s="322"/>
      <c r="J15" s="322"/>
      <c r="K15" s="322"/>
      <c r="L15" s="322"/>
      <c r="M15" s="322"/>
      <c r="N15" s="322"/>
      <c r="O15" s="322"/>
      <c r="P15" s="322"/>
      <c r="Q15" s="322"/>
      <c r="R15" s="87"/>
      <c r="S15" s="87"/>
    </row>
    <row r="16" spans="1:19" s="2" customFormat="1" ht="20.149999999999999" customHeight="1" x14ac:dyDescent="0.35">
      <c r="B16" s="322" t="str">
        <f>'2.2'!A1&amp;'2.2'!A2</f>
        <v>Table 2.2 Tax Imposed from FY 2020-21 and 2021-22by Category of Tax and Type of District (Thousands of Dollars)</v>
      </c>
      <c r="C16" s="322"/>
      <c r="D16" s="322"/>
      <c r="E16" s="322"/>
      <c r="F16" s="322"/>
      <c r="G16" s="322"/>
      <c r="H16" s="322"/>
      <c r="I16" s="322"/>
      <c r="J16" s="322"/>
      <c r="K16" s="322"/>
      <c r="L16" s="322"/>
      <c r="M16" s="322"/>
      <c r="N16" s="322"/>
      <c r="O16" s="322"/>
      <c r="P16" s="322"/>
      <c r="Q16" s="322"/>
      <c r="R16" s="87"/>
      <c r="S16" s="87"/>
    </row>
    <row r="17" spans="1:19" s="2" customFormat="1" ht="20.149999999999999" customHeight="1" x14ac:dyDescent="0.35">
      <c r="B17" s="322" t="str">
        <f>'2.3'!A1&amp;'2.3'!A2</f>
        <v>Table 2.3 Tax Extended, Tax Imposed, and Compression due to Measure 5 Rate Limits FY 2021-22 by County and Limit Category (Dollars)</v>
      </c>
      <c r="C17" s="322"/>
      <c r="D17" s="322"/>
      <c r="E17" s="322"/>
      <c r="F17" s="322"/>
      <c r="G17" s="322"/>
      <c r="H17" s="322"/>
      <c r="I17" s="322"/>
      <c r="J17" s="322"/>
      <c r="K17" s="322"/>
      <c r="L17" s="322"/>
      <c r="M17" s="322"/>
      <c r="N17" s="322"/>
      <c r="O17" s="322"/>
      <c r="P17" s="322"/>
      <c r="Q17" s="322"/>
      <c r="R17" s="87"/>
      <c r="S17" s="87"/>
    </row>
    <row r="18" spans="1:19" s="2" customFormat="1" ht="20.149999999999999" customHeight="1" x14ac:dyDescent="0.35">
      <c r="B18" s="322" t="str">
        <f>'2.4'!A1&amp;'2.4'!A2</f>
        <v>Table 2.4 Tax Extended, Tax Imposed, and Compression due to Measure 5 Rate LimitsFY 2021-22 by Type of Taxing District and Limit Category (Dollars)</v>
      </c>
      <c r="C18" s="322"/>
      <c r="D18" s="322"/>
      <c r="E18" s="322"/>
      <c r="F18" s="322"/>
      <c r="G18" s="322"/>
      <c r="H18" s="322"/>
      <c r="I18" s="322"/>
      <c r="J18" s="322"/>
      <c r="K18" s="322"/>
      <c r="L18" s="322"/>
      <c r="M18" s="322"/>
      <c r="N18" s="322"/>
      <c r="O18" s="322"/>
      <c r="P18" s="322"/>
      <c r="Q18" s="322"/>
      <c r="R18" s="87"/>
      <c r="S18" s="87"/>
    </row>
    <row r="19" spans="1:19" s="2" customFormat="1" ht="20.149999999999999" customHeight="1" x14ac:dyDescent="0.35">
      <c r="B19" s="322" t="str">
        <f>'2.5'!A1&amp;'2.5'!A2</f>
        <v>Table 2.5 Tax Imposed and Compression due to Measure 5 Limits FY 2020-21 and 2021-22 by County (Thousands of Dollars)</v>
      </c>
      <c r="C19" s="322"/>
      <c r="D19" s="322"/>
      <c r="E19" s="322"/>
      <c r="F19" s="322"/>
      <c r="G19" s="322"/>
      <c r="H19" s="322"/>
      <c r="I19" s="322"/>
      <c r="J19" s="322"/>
      <c r="K19" s="322"/>
      <c r="L19" s="322"/>
      <c r="M19" s="322"/>
      <c r="N19" s="322"/>
      <c r="O19" s="322"/>
      <c r="P19" s="322"/>
      <c r="Q19" s="322"/>
      <c r="R19" s="87"/>
      <c r="S19" s="87"/>
    </row>
    <row r="20" spans="1:19" s="2" customFormat="1" ht="20.149999999999999" customHeight="1" x14ac:dyDescent="0.35">
      <c r="B20" s="322" t="str">
        <f>'2.6'!A1&amp;'2.6'!A2</f>
        <v>Table 2.6 Tax Imposed and Compression due to Measure 5 LimitsFY 2020-21 and FY 2021-22 by Type of Taxing District (Thousands of Dollars)</v>
      </c>
      <c r="C20" s="322"/>
      <c r="D20" s="322"/>
      <c r="E20" s="322"/>
      <c r="F20" s="322"/>
      <c r="G20" s="322"/>
      <c r="H20" s="322"/>
      <c r="I20" s="322"/>
      <c r="J20" s="322"/>
      <c r="K20" s="322"/>
      <c r="L20" s="322"/>
      <c r="M20" s="322"/>
      <c r="N20" s="322"/>
      <c r="O20" s="322"/>
      <c r="P20" s="322"/>
      <c r="Q20" s="322"/>
      <c r="R20" s="87"/>
      <c r="S20" s="87"/>
    </row>
    <row r="21" spans="1:19" ht="14.15" customHeight="1" x14ac:dyDescent="0.35">
      <c r="A21" s="2"/>
      <c r="B21" s="2"/>
      <c r="C21" s="2"/>
      <c r="D21" s="2"/>
      <c r="E21" s="2"/>
      <c r="F21" s="2"/>
      <c r="G21" s="2"/>
      <c r="H21" s="2"/>
      <c r="I21" s="2"/>
      <c r="J21" s="2"/>
      <c r="K21" s="2"/>
      <c r="L21" s="2"/>
      <c r="M21" s="2"/>
      <c r="N21" s="2"/>
      <c r="O21" s="2"/>
      <c r="P21" s="2"/>
      <c r="Q21" s="2"/>
      <c r="R21" s="2"/>
      <c r="S21" s="2"/>
    </row>
    <row r="22" spans="1:19" ht="25" customHeight="1" x14ac:dyDescent="0.35">
      <c r="A22" s="324" t="s">
        <v>145</v>
      </c>
      <c r="B22" s="325"/>
      <c r="C22" s="325"/>
      <c r="D22" s="2"/>
      <c r="E22" s="2"/>
      <c r="F22" s="2"/>
      <c r="G22" s="2"/>
      <c r="H22" s="2"/>
      <c r="I22" s="2"/>
      <c r="J22" s="2"/>
      <c r="K22" s="2"/>
      <c r="L22" s="2"/>
      <c r="M22" s="2"/>
      <c r="N22" s="2"/>
      <c r="O22" s="2"/>
      <c r="P22" s="2"/>
      <c r="Q22" s="2"/>
      <c r="R22" s="2"/>
      <c r="S22" s="2"/>
    </row>
    <row r="23" spans="1:19" ht="20.149999999999999" customHeight="1" x14ac:dyDescent="0.35">
      <c r="A23" s="2"/>
      <c r="B23" s="322" t="str">
        <f>'3.1'!A1</f>
        <v>Table 3.1 Urban Renewal Excess Value Used and Revenue for FYs 2020-21 and 2021-22 by Urban Renewal Plan Area (Dollars)</v>
      </c>
      <c r="C23" s="322"/>
      <c r="D23" s="322"/>
      <c r="E23" s="322"/>
      <c r="F23" s="322"/>
      <c r="G23" s="322"/>
      <c r="H23" s="322"/>
      <c r="I23" s="322"/>
      <c r="J23" s="322"/>
      <c r="K23" s="322"/>
      <c r="L23" s="322"/>
      <c r="M23" s="322"/>
      <c r="N23" s="322"/>
      <c r="O23" s="322"/>
      <c r="P23" s="322"/>
      <c r="Q23" s="322"/>
      <c r="R23" s="5"/>
      <c r="S23" s="5"/>
    </row>
    <row r="24" spans="1:19" ht="20.149999999999999" customHeight="1" x14ac:dyDescent="0.35">
      <c r="A24" s="2"/>
      <c r="B24" s="322" t="str">
        <f>'3.2'!A1</f>
        <v>Table 3.2 Urban Renewal Division of Tax Revenue for FYs 2020-21 and 2021-22 by Agency, County, Type of Levy, and District Type (Dollars)</v>
      </c>
      <c r="C24" s="322"/>
      <c r="D24" s="322"/>
      <c r="E24" s="322"/>
      <c r="F24" s="322"/>
      <c r="G24" s="322"/>
      <c r="H24" s="322"/>
      <c r="I24" s="322"/>
      <c r="J24" s="322"/>
      <c r="K24" s="322"/>
      <c r="L24" s="322"/>
      <c r="M24" s="322"/>
      <c r="N24" s="322"/>
      <c r="O24" s="322"/>
      <c r="P24" s="322"/>
      <c r="Q24" s="322"/>
      <c r="R24" s="5"/>
      <c r="S24" s="5"/>
    </row>
    <row r="25" spans="1:19" ht="14.15" customHeight="1" x14ac:dyDescent="0.35">
      <c r="A25" s="2"/>
      <c r="B25" s="2"/>
      <c r="C25" s="2"/>
      <c r="D25" s="2"/>
      <c r="E25" s="2"/>
      <c r="F25" s="2"/>
      <c r="G25" s="2"/>
      <c r="H25" s="2"/>
      <c r="I25" s="2"/>
      <c r="J25" s="2"/>
      <c r="K25" s="2"/>
      <c r="L25" s="2"/>
      <c r="M25" s="2"/>
      <c r="N25" s="2"/>
      <c r="O25" s="2"/>
      <c r="P25" s="2"/>
      <c r="Q25" s="2"/>
      <c r="R25" s="2"/>
      <c r="S25" s="2"/>
    </row>
    <row r="26" spans="1:19" ht="25" customHeight="1" x14ac:dyDescent="0.35">
      <c r="A26" s="324" t="s">
        <v>146</v>
      </c>
      <c r="B26" s="325"/>
      <c r="C26" s="2"/>
      <c r="D26" s="2"/>
      <c r="E26" s="2"/>
      <c r="F26" s="2"/>
      <c r="G26" s="2"/>
      <c r="H26" s="2"/>
      <c r="I26" s="2"/>
      <c r="J26" s="2"/>
      <c r="K26" s="2"/>
      <c r="L26" s="2"/>
      <c r="M26" s="2"/>
      <c r="N26" s="2"/>
      <c r="O26" s="2"/>
      <c r="P26" s="2"/>
      <c r="Q26" s="2"/>
      <c r="R26" s="2"/>
      <c r="S26" s="2"/>
    </row>
    <row r="27" spans="1:19" ht="20.149999999999999" customHeight="1" x14ac:dyDescent="0.35">
      <c r="A27" s="2"/>
      <c r="B27" s="322" t="str">
        <f>'4'!A1</f>
        <v>Table 4 Property Tax Certified, Property Tax Collection, and Total Uncollected</v>
      </c>
      <c r="C27" s="322"/>
      <c r="D27" s="322"/>
      <c r="E27" s="322"/>
      <c r="F27" s="322"/>
      <c r="G27" s="322"/>
      <c r="H27" s="322"/>
      <c r="I27" s="322"/>
      <c r="J27" s="322"/>
      <c r="K27" s="322"/>
      <c r="L27" s="322"/>
      <c r="M27" s="322"/>
      <c r="N27" s="322"/>
      <c r="O27" s="322"/>
      <c r="P27" s="322"/>
      <c r="Q27" s="322"/>
      <c r="R27" s="5"/>
      <c r="S27" s="5"/>
    </row>
  </sheetData>
  <mergeCells count="23">
    <mergeCell ref="A1:I1"/>
    <mergeCell ref="A3:B3"/>
    <mergeCell ref="A22:C22"/>
    <mergeCell ref="B4:Q4"/>
    <mergeCell ref="B5:Q5"/>
    <mergeCell ref="B6:Q6"/>
    <mergeCell ref="B7:Q7"/>
    <mergeCell ref="B8:Q8"/>
    <mergeCell ref="B27:Q27"/>
    <mergeCell ref="B9:Q9"/>
    <mergeCell ref="B10:Q10"/>
    <mergeCell ref="B11:Q11"/>
    <mergeCell ref="B12:Q12"/>
    <mergeCell ref="B15:Q15"/>
    <mergeCell ref="A26:B26"/>
    <mergeCell ref="B16:Q16"/>
    <mergeCell ref="B17:Q17"/>
    <mergeCell ref="B18:Q18"/>
    <mergeCell ref="B19:Q19"/>
    <mergeCell ref="B20:Q20"/>
    <mergeCell ref="B23:Q23"/>
    <mergeCell ref="B24:Q24"/>
    <mergeCell ref="A14:F14"/>
  </mergeCells>
  <hyperlinks>
    <hyperlink ref="B4:Q4" location="'1.1'!A1" tooltip="Click here" display="'1.1'!A1" xr:uid="{97C3F534-5F72-451A-93EC-AD6D792DD14A}"/>
    <hyperlink ref="B5:Q5" location="'1.2'!A1" tooltip="Click here" display="'1.2'!A1" xr:uid="{C798D743-9944-41B2-8968-EDB8A1411A76}"/>
    <hyperlink ref="B6:Q6" location="'1.3'!A1" tooltip="Click here" display="'1.3'!A1" xr:uid="{DF29E76D-A35E-4F7C-BDFF-035637D51187}"/>
    <hyperlink ref="B7:Q7" location="'1.4'!A1" tooltip="Click here" display="'1.4'!A1" xr:uid="{54D4D914-D450-491C-B994-B8093ED3F9E9}"/>
    <hyperlink ref="B8:Q8" location="'1.5'!A1" tooltip="Click here" display="'1.5'!A1" xr:uid="{6DDB8758-3FE1-447F-83F3-452ADFCF6157}"/>
    <hyperlink ref="B9:Q9" location="'1.6'!A1" tooltip="Click here" display="'1.6'!A1" xr:uid="{A3988B12-B0D0-43E1-9727-FB74D93B986B}"/>
    <hyperlink ref="B10:Q10" location="'1.7'!A1" tooltip="Click here" display="'1.7'!A1" xr:uid="{D89247EE-A278-4B5D-9660-5E31BAF32B0D}"/>
    <hyperlink ref="B11:Q11" location="'1.8'!A1" tooltip="Click here" display="'1.8'!A1" xr:uid="{F6B4E05C-39E8-48E5-B7E8-CF445AAD114C}"/>
    <hyperlink ref="B12:Q12" location="'1.9'!A1" tooltip="Click here" display="'1.9'!A1" xr:uid="{2C4205F2-414E-4503-9A5B-C9A84E1C2698}"/>
    <hyperlink ref="B15:Q15" location="'2.1'!A1" tooltip="Click here" display="'2.1'!A1" xr:uid="{DDB969EA-F2DC-4E7E-976B-50B3DAB5975F}"/>
    <hyperlink ref="B16:Q16" location="'2.2'!A1" tooltip="Click here" display="'2.2'!A1" xr:uid="{53DC3B4F-CFD2-489E-B1E6-73B4BD5FD04F}"/>
    <hyperlink ref="B17:Q17" location="'2.3'!A1" tooltip="Click here" display="'2.3'!A1" xr:uid="{DA8C7050-062C-41AB-AB64-5B30587A0000}"/>
    <hyperlink ref="B18:Q18" location="'2.4'!A1" tooltip="Click here" display="'2.4'!A1" xr:uid="{4E745836-7D1A-4BDB-8875-949AAB4039D5}"/>
    <hyperlink ref="B19:Q19" location="'2.5'!A1" tooltip="Click here" display="'2.5'!A1" xr:uid="{99525FBD-D97D-4AA7-9B75-E9B804FB4121}"/>
    <hyperlink ref="B20:Q20" location="'2.6'!A1" tooltip="Click here" display="'2.6'!A1" xr:uid="{7CC494D0-1447-4066-9F7F-ED39E43E38F5}"/>
    <hyperlink ref="B23:Q23" location="'3.1'!A1" tooltip="Click here" display="'3.1'!A1" xr:uid="{1F22D841-01FA-4413-90FC-3970F8C19DD0}"/>
    <hyperlink ref="B24:Q24" location="'3.2'!A1" tooltip="Click here" display="'3.2'!A1" xr:uid="{33814FBB-A31F-4B72-B3F5-C65EBDA7FC3C}"/>
    <hyperlink ref="B27:Q27" location="'4'!A1" tooltip="Click here" display="'4'!A1" xr:uid="{87C4989C-B454-4B7A-8F17-138A6CF1343A}"/>
  </hyperlinks>
  <pageMargins left="0.75" right="0.75" top="1" bottom="1" header="0.5" footer="0.5"/>
  <pageSetup scale="84"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45"/>
  <sheetViews>
    <sheetView showGridLines="0" topLeftCell="A34" workbookViewId="0">
      <selection activeCell="F54" sqref="F54"/>
    </sheetView>
  </sheetViews>
  <sheetFormatPr defaultColWidth="9.1796875" defaultRowHeight="12.5" x14ac:dyDescent="0.25"/>
  <cols>
    <col min="1" max="2" width="9.1796875" style="43"/>
    <col min="3" max="4" width="12.7265625" style="43" bestFit="1" customWidth="1"/>
    <col min="5" max="5" width="9.1796875" style="43"/>
    <col min="6" max="6" width="11.1796875" style="43" bestFit="1" customWidth="1"/>
    <col min="7" max="9" width="9.1796875" style="43"/>
    <col min="10" max="11" width="1.7265625" style="43" customWidth="1"/>
    <col min="12" max="12" width="16.1796875" style="43" customWidth="1"/>
    <col min="13" max="14" width="1.7265625" style="43" customWidth="1"/>
    <col min="15" max="16384" width="9.1796875" style="43"/>
  </cols>
  <sheetData>
    <row r="1" spans="1:14" ht="16" thickTop="1" x14ac:dyDescent="0.35">
      <c r="A1" s="387" t="s">
        <v>74</v>
      </c>
      <c r="B1" s="388"/>
      <c r="C1" s="388"/>
      <c r="D1" s="388"/>
      <c r="E1" s="388"/>
      <c r="F1" s="388"/>
      <c r="G1" s="388"/>
      <c r="H1" s="388"/>
      <c r="I1" s="389"/>
      <c r="J1" s="158"/>
      <c r="K1" s="329" t="s">
        <v>209</v>
      </c>
      <c r="L1" s="330"/>
      <c r="M1" s="331"/>
      <c r="N1" s="158"/>
    </row>
    <row r="2" spans="1:14" ht="16" thickBot="1" x14ac:dyDescent="0.4">
      <c r="A2" s="390" t="s">
        <v>221</v>
      </c>
      <c r="B2" s="391"/>
      <c r="C2" s="391"/>
      <c r="D2" s="391"/>
      <c r="E2" s="391"/>
      <c r="F2" s="391"/>
      <c r="G2" s="391"/>
      <c r="H2" s="391"/>
      <c r="I2" s="392"/>
      <c r="J2" s="158"/>
      <c r="K2" s="332"/>
      <c r="L2" s="333"/>
      <c r="M2" s="334"/>
      <c r="N2" s="158"/>
    </row>
    <row r="3" spans="1:14" ht="7.5" customHeight="1" thickBot="1" x14ac:dyDescent="0.4">
      <c r="A3" s="62"/>
      <c r="B3" s="63"/>
      <c r="C3" s="63"/>
      <c r="D3" s="63"/>
      <c r="E3" s="63"/>
      <c r="F3" s="63"/>
      <c r="G3" s="63"/>
      <c r="H3" s="63"/>
      <c r="I3" s="64"/>
      <c r="J3" s="158"/>
      <c r="K3" s="335"/>
      <c r="L3" s="336"/>
      <c r="M3" s="337"/>
      <c r="N3" s="158"/>
    </row>
    <row r="4" spans="1:14" ht="91.5" thickBot="1" x14ac:dyDescent="0.35">
      <c r="A4" s="135" t="s">
        <v>42</v>
      </c>
      <c r="B4" s="169" t="s">
        <v>73</v>
      </c>
      <c r="C4" s="169" t="s">
        <v>72</v>
      </c>
      <c r="D4" s="169" t="s">
        <v>71</v>
      </c>
      <c r="E4" s="169" t="s">
        <v>70</v>
      </c>
      <c r="F4" s="169" t="s">
        <v>211</v>
      </c>
      <c r="G4" s="169" t="s">
        <v>69</v>
      </c>
      <c r="H4" s="169" t="s">
        <v>68</v>
      </c>
      <c r="I4" s="170" t="s">
        <v>67</v>
      </c>
    </row>
    <row r="5" spans="1:14" x14ac:dyDescent="0.25">
      <c r="A5" s="65" t="s">
        <v>0</v>
      </c>
      <c r="B5" s="78">
        <v>15</v>
      </c>
      <c r="C5" s="78">
        <v>2822811</v>
      </c>
      <c r="D5" s="78">
        <v>2822811</v>
      </c>
      <c r="E5" s="78">
        <v>0</v>
      </c>
      <c r="F5" s="78">
        <v>0</v>
      </c>
      <c r="G5" s="78">
        <v>0</v>
      </c>
      <c r="H5" s="7">
        <f>$F5/$F$42</f>
        <v>0</v>
      </c>
      <c r="I5" s="6">
        <v>0</v>
      </c>
    </row>
    <row r="6" spans="1:14" x14ac:dyDescent="0.25">
      <c r="A6" s="14" t="s">
        <v>1</v>
      </c>
      <c r="B6" s="95">
        <v>57</v>
      </c>
      <c r="C6" s="95">
        <v>60877442</v>
      </c>
      <c r="D6" s="95">
        <v>0</v>
      </c>
      <c r="E6" s="95">
        <v>8</v>
      </c>
      <c r="F6" s="95">
        <v>60877442</v>
      </c>
      <c r="G6" s="95">
        <v>1</v>
      </c>
      <c r="H6" s="3">
        <f t="shared" ref="H6:H40" si="0">$F6/$F$42</f>
        <v>0.29576017408802213</v>
      </c>
      <c r="I6" s="4">
        <v>6.4162281322110506E-3</v>
      </c>
    </row>
    <row r="7" spans="1:14" x14ac:dyDescent="0.25">
      <c r="A7" s="65" t="s">
        <v>2</v>
      </c>
      <c r="B7" s="78">
        <v>239</v>
      </c>
      <c r="C7" s="78">
        <v>690576804</v>
      </c>
      <c r="D7" s="78">
        <v>674485111</v>
      </c>
      <c r="E7" s="78">
        <v>93</v>
      </c>
      <c r="F7" s="78">
        <v>16091693</v>
      </c>
      <c r="G7" s="78">
        <v>2.3301815101220806E-2</v>
      </c>
      <c r="H7" s="7">
        <f t="shared" si="0"/>
        <v>7.8178086442117711E-2</v>
      </c>
      <c r="I7" s="6">
        <v>3.0097320266173717E-4</v>
      </c>
    </row>
    <row r="8" spans="1:14" x14ac:dyDescent="0.25">
      <c r="A8" s="14" t="s">
        <v>66</v>
      </c>
      <c r="B8" s="95">
        <v>21</v>
      </c>
      <c r="C8" s="95">
        <v>18143591</v>
      </c>
      <c r="D8" s="95">
        <v>18003560</v>
      </c>
      <c r="E8" s="95">
        <v>2</v>
      </c>
      <c r="F8" s="95">
        <v>140031</v>
      </c>
      <c r="G8" s="95">
        <v>7.7179319132579657E-3</v>
      </c>
      <c r="H8" s="3">
        <f t="shared" si="0"/>
        <v>6.8031099167602715E-4</v>
      </c>
      <c r="I8" s="4">
        <v>2.1064702306570687E-5</v>
      </c>
    </row>
    <row r="9" spans="1:14" x14ac:dyDescent="0.25">
      <c r="A9" s="65" t="s">
        <v>65</v>
      </c>
      <c r="B9" s="78">
        <v>13</v>
      </c>
      <c r="C9" s="78">
        <v>408910</v>
      </c>
      <c r="D9" s="78">
        <v>408910</v>
      </c>
      <c r="E9" s="78">
        <v>0</v>
      </c>
      <c r="F9" s="78">
        <v>0</v>
      </c>
      <c r="G9" s="78">
        <v>0</v>
      </c>
      <c r="H9" s="7">
        <f t="shared" si="0"/>
        <v>0</v>
      </c>
      <c r="I9" s="6">
        <v>0</v>
      </c>
    </row>
    <row r="10" spans="1:14" x14ac:dyDescent="0.25">
      <c r="A10" s="14" t="s">
        <v>5</v>
      </c>
      <c r="B10" s="95">
        <v>11</v>
      </c>
      <c r="C10" s="95">
        <v>7393810</v>
      </c>
      <c r="D10" s="95">
        <v>3551530</v>
      </c>
      <c r="E10" s="95">
        <v>1</v>
      </c>
      <c r="F10" s="95">
        <v>3842280</v>
      </c>
      <c r="G10" s="95">
        <v>0.51966171703086772</v>
      </c>
      <c r="H10" s="3">
        <f t="shared" si="0"/>
        <v>1.8666904593246963E-2</v>
      </c>
      <c r="I10" s="4">
        <v>6.6989186271460433E-4</v>
      </c>
    </row>
    <row r="11" spans="1:14" x14ac:dyDescent="0.25">
      <c r="A11" s="65" t="s">
        <v>6</v>
      </c>
      <c r="B11" s="78">
        <v>2</v>
      </c>
      <c r="C11" s="78">
        <v>3030779</v>
      </c>
      <c r="D11" s="78">
        <v>2890059</v>
      </c>
      <c r="E11" s="78">
        <v>1</v>
      </c>
      <c r="F11" s="78">
        <v>140720</v>
      </c>
      <c r="G11" s="78">
        <v>4.6430307191649409E-2</v>
      </c>
      <c r="H11" s="7">
        <f t="shared" si="0"/>
        <v>6.8365835242660945E-4</v>
      </c>
      <c r="I11" s="6">
        <v>5.6311110079576656E-5</v>
      </c>
    </row>
    <row r="12" spans="1:14" x14ac:dyDescent="0.25">
      <c r="A12" s="14" t="s">
        <v>7</v>
      </c>
      <c r="B12" s="95">
        <v>12</v>
      </c>
      <c r="C12" s="95">
        <v>1740410</v>
      </c>
      <c r="D12" s="95">
        <v>1581910</v>
      </c>
      <c r="E12" s="95">
        <v>5</v>
      </c>
      <c r="F12" s="95">
        <v>158500</v>
      </c>
      <c r="G12" s="95">
        <v>9.1070494883389544E-2</v>
      </c>
      <c r="H12" s="3">
        <f t="shared" si="0"/>
        <v>7.7003872128778852E-4</v>
      </c>
      <c r="I12" s="4">
        <v>4.8253365177509976E-5</v>
      </c>
    </row>
    <row r="13" spans="1:14" x14ac:dyDescent="0.25">
      <c r="A13" s="65" t="s">
        <v>8</v>
      </c>
      <c r="B13" s="78">
        <v>57</v>
      </c>
      <c r="C13" s="78">
        <v>119595842</v>
      </c>
      <c r="D13" s="78">
        <v>115563217</v>
      </c>
      <c r="E13" s="78">
        <v>5</v>
      </c>
      <c r="F13" s="78">
        <v>4032625</v>
      </c>
      <c r="G13" s="78">
        <v>3.3718772597462039E-2</v>
      </c>
      <c r="H13" s="7">
        <f t="shared" si="0"/>
        <v>1.9591655510619355E-2</v>
      </c>
      <c r="I13" s="6">
        <v>1.4996581480418864E-4</v>
      </c>
    </row>
    <row r="14" spans="1:14" x14ac:dyDescent="0.25">
      <c r="A14" s="14" t="s">
        <v>9</v>
      </c>
      <c r="B14" s="95">
        <v>20</v>
      </c>
      <c r="C14" s="95">
        <v>11760804</v>
      </c>
      <c r="D14" s="95">
        <v>9573488</v>
      </c>
      <c r="E14" s="95">
        <v>9</v>
      </c>
      <c r="F14" s="95">
        <v>2187316</v>
      </c>
      <c r="G14" s="95">
        <v>0.18598354330197153</v>
      </c>
      <c r="H14" s="3">
        <f t="shared" si="0"/>
        <v>1.0626612086386879E-2</v>
      </c>
      <c r="I14" s="4">
        <v>2.1530983156383801E-4</v>
      </c>
    </row>
    <row r="15" spans="1:14" x14ac:dyDescent="0.25">
      <c r="A15" s="65" t="s">
        <v>10</v>
      </c>
      <c r="B15" s="78">
        <v>0</v>
      </c>
      <c r="C15" s="78">
        <v>0</v>
      </c>
      <c r="D15" s="78">
        <v>0</v>
      </c>
      <c r="E15" s="78">
        <v>0</v>
      </c>
      <c r="F15" s="78">
        <v>0</v>
      </c>
      <c r="G15" s="78">
        <v>0</v>
      </c>
      <c r="H15" s="7">
        <f t="shared" si="0"/>
        <v>0</v>
      </c>
      <c r="I15" s="6">
        <v>0</v>
      </c>
    </row>
    <row r="16" spans="1:14" x14ac:dyDescent="0.25">
      <c r="A16" s="14" t="s">
        <v>11</v>
      </c>
      <c r="B16" s="95">
        <v>0</v>
      </c>
      <c r="C16" s="95">
        <v>0</v>
      </c>
      <c r="D16" s="95">
        <v>0</v>
      </c>
      <c r="E16" s="95">
        <v>0</v>
      </c>
      <c r="F16" s="95">
        <v>0</v>
      </c>
      <c r="G16" s="95">
        <v>0</v>
      </c>
      <c r="H16" s="3">
        <f t="shared" si="0"/>
        <v>0</v>
      </c>
      <c r="I16" s="4">
        <v>0</v>
      </c>
    </row>
    <row r="17" spans="1:9" x14ac:dyDescent="0.25">
      <c r="A17" s="65" t="s">
        <v>12</v>
      </c>
      <c r="B17" s="78">
        <v>0</v>
      </c>
      <c r="C17" s="78">
        <v>0</v>
      </c>
      <c r="D17" s="78">
        <v>0</v>
      </c>
      <c r="E17" s="78">
        <v>0</v>
      </c>
      <c r="F17" s="78">
        <v>0</v>
      </c>
      <c r="G17" s="78">
        <v>0</v>
      </c>
      <c r="H17" s="7">
        <f t="shared" si="0"/>
        <v>0</v>
      </c>
      <c r="I17" s="6">
        <v>0</v>
      </c>
    </row>
    <row r="18" spans="1:9" x14ac:dyDescent="0.25">
      <c r="A18" s="14" t="s">
        <v>13</v>
      </c>
      <c r="B18" s="95">
        <v>7</v>
      </c>
      <c r="C18" s="95">
        <v>13085257</v>
      </c>
      <c r="D18" s="95">
        <v>13085257</v>
      </c>
      <c r="E18" s="95">
        <v>0</v>
      </c>
      <c r="F18" s="95">
        <v>0</v>
      </c>
      <c r="G18" s="95">
        <v>0</v>
      </c>
      <c r="H18" s="3">
        <f t="shared" si="0"/>
        <v>0</v>
      </c>
      <c r="I18" s="4">
        <v>0</v>
      </c>
    </row>
    <row r="19" spans="1:9" x14ac:dyDescent="0.25">
      <c r="A19" s="65" t="s">
        <v>14</v>
      </c>
      <c r="B19" s="78">
        <v>56</v>
      </c>
      <c r="C19" s="78">
        <v>149149320</v>
      </c>
      <c r="D19" s="78">
        <v>79890332</v>
      </c>
      <c r="E19" s="78">
        <v>26</v>
      </c>
      <c r="F19" s="78">
        <v>69258988</v>
      </c>
      <c r="G19" s="78">
        <v>0.46436006546995989</v>
      </c>
      <c r="H19" s="7">
        <f t="shared" si="0"/>
        <v>0.33648014231675888</v>
      </c>
      <c r="I19" s="6">
        <v>3.0598841689238022E-3</v>
      </c>
    </row>
    <row r="20" spans="1:9" x14ac:dyDescent="0.25">
      <c r="A20" s="14" t="s">
        <v>15</v>
      </c>
      <c r="B20" s="95">
        <v>5</v>
      </c>
      <c r="C20" s="95">
        <v>2202000</v>
      </c>
      <c r="D20" s="95">
        <v>2202000</v>
      </c>
      <c r="E20" s="95">
        <v>0</v>
      </c>
      <c r="F20" s="95">
        <v>0</v>
      </c>
      <c r="G20" s="95">
        <v>0</v>
      </c>
      <c r="H20" s="3">
        <f t="shared" si="0"/>
        <v>0</v>
      </c>
      <c r="I20" s="4">
        <v>0</v>
      </c>
    </row>
    <row r="21" spans="1:9" x14ac:dyDescent="0.25">
      <c r="A21" s="65" t="s">
        <v>16</v>
      </c>
      <c r="B21" s="78">
        <v>0</v>
      </c>
      <c r="C21" s="78">
        <v>0</v>
      </c>
      <c r="D21" s="78">
        <v>0</v>
      </c>
      <c r="E21" s="78">
        <v>0</v>
      </c>
      <c r="F21" s="78">
        <v>0</v>
      </c>
      <c r="G21" s="78">
        <v>0</v>
      </c>
      <c r="H21" s="7">
        <f t="shared" si="0"/>
        <v>0</v>
      </c>
      <c r="I21" s="6">
        <v>0</v>
      </c>
    </row>
    <row r="22" spans="1:9" x14ac:dyDescent="0.25">
      <c r="A22" s="14" t="s">
        <v>64</v>
      </c>
      <c r="B22" s="95">
        <v>0</v>
      </c>
      <c r="C22" s="95">
        <v>0</v>
      </c>
      <c r="D22" s="95">
        <v>0</v>
      </c>
      <c r="E22" s="95">
        <v>0</v>
      </c>
      <c r="F22" s="95">
        <v>0</v>
      </c>
      <c r="G22" s="95">
        <v>0</v>
      </c>
      <c r="H22" s="3">
        <f t="shared" si="0"/>
        <v>0</v>
      </c>
      <c r="I22" s="4">
        <v>0</v>
      </c>
    </row>
    <row r="23" spans="1:9" x14ac:dyDescent="0.25">
      <c r="A23" s="65" t="s">
        <v>18</v>
      </c>
      <c r="B23" s="78">
        <v>18</v>
      </c>
      <c r="C23" s="78">
        <v>388920</v>
      </c>
      <c r="D23" s="78">
        <v>388920</v>
      </c>
      <c r="E23" s="78">
        <v>0</v>
      </c>
      <c r="F23" s="78">
        <v>0</v>
      </c>
      <c r="G23" s="78">
        <v>0</v>
      </c>
      <c r="H23" s="7">
        <f t="shared" si="0"/>
        <v>0</v>
      </c>
      <c r="I23" s="6">
        <v>0</v>
      </c>
    </row>
    <row r="24" spans="1:9" x14ac:dyDescent="0.25">
      <c r="A24" s="14" t="s">
        <v>19</v>
      </c>
      <c r="B24" s="95">
        <v>0</v>
      </c>
      <c r="C24" s="95">
        <v>0</v>
      </c>
      <c r="D24" s="95">
        <v>0</v>
      </c>
      <c r="E24" s="95">
        <v>0</v>
      </c>
      <c r="F24" s="95">
        <v>0</v>
      </c>
      <c r="G24" s="95">
        <v>0</v>
      </c>
      <c r="H24" s="3">
        <f t="shared" si="0"/>
        <v>0</v>
      </c>
      <c r="I24" s="4">
        <v>0</v>
      </c>
    </row>
    <row r="25" spans="1:9" x14ac:dyDescent="0.25">
      <c r="A25" s="65" t="s">
        <v>20</v>
      </c>
      <c r="B25" s="78">
        <v>46</v>
      </c>
      <c r="C25" s="78">
        <v>16356810</v>
      </c>
      <c r="D25" s="78">
        <v>16356810</v>
      </c>
      <c r="E25" s="78">
        <v>17</v>
      </c>
      <c r="F25" s="78">
        <v>0</v>
      </c>
      <c r="G25" s="78">
        <v>0</v>
      </c>
      <c r="H25" s="7">
        <f t="shared" si="0"/>
        <v>0</v>
      </c>
      <c r="I25" s="6">
        <v>0</v>
      </c>
    </row>
    <row r="26" spans="1:9" x14ac:dyDescent="0.25">
      <c r="A26" s="14" t="s">
        <v>21</v>
      </c>
      <c r="B26" s="95">
        <v>32</v>
      </c>
      <c r="C26" s="95">
        <v>107751990</v>
      </c>
      <c r="D26" s="95">
        <v>97465830</v>
      </c>
      <c r="E26" s="95">
        <v>11</v>
      </c>
      <c r="F26" s="95">
        <v>10286160</v>
      </c>
      <c r="G26" s="95">
        <v>9.546143880962199E-2</v>
      </c>
      <c r="H26" s="3">
        <f t="shared" si="0"/>
        <v>4.9973132450230905E-2</v>
      </c>
      <c r="I26" s="4">
        <v>9.5830184771622409E-4</v>
      </c>
    </row>
    <row r="27" spans="1:9" x14ac:dyDescent="0.25">
      <c r="A27" s="65" t="s">
        <v>22</v>
      </c>
      <c r="B27" s="78">
        <v>1</v>
      </c>
      <c r="C27" s="78">
        <v>0</v>
      </c>
      <c r="D27" s="78">
        <v>0</v>
      </c>
      <c r="E27" s="78">
        <v>0</v>
      </c>
      <c r="F27" s="78">
        <v>0</v>
      </c>
      <c r="G27" s="78">
        <v>0</v>
      </c>
      <c r="H27" s="7">
        <f t="shared" si="0"/>
        <v>0</v>
      </c>
      <c r="I27" s="6">
        <v>0</v>
      </c>
    </row>
    <row r="28" spans="1:9" x14ac:dyDescent="0.25">
      <c r="A28" s="14" t="s">
        <v>23</v>
      </c>
      <c r="B28" s="95">
        <v>56</v>
      </c>
      <c r="C28" s="95">
        <v>213110546</v>
      </c>
      <c r="D28" s="95">
        <v>204470416</v>
      </c>
      <c r="E28" s="95">
        <v>4</v>
      </c>
      <c r="F28" s="95">
        <v>8640130</v>
      </c>
      <c r="G28" s="95">
        <v>4.054294901013486E-2</v>
      </c>
      <c r="H28" s="3">
        <f t="shared" si="0"/>
        <v>4.1976243892493756E-2</v>
      </c>
      <c r="I28" s="4">
        <v>3.2271704841452324E-4</v>
      </c>
    </row>
    <row r="29" spans="1:9" x14ac:dyDescent="0.25">
      <c r="A29" s="65" t="s">
        <v>24</v>
      </c>
      <c r="B29" s="78">
        <v>0</v>
      </c>
      <c r="C29" s="78">
        <v>0</v>
      </c>
      <c r="D29" s="78">
        <v>0</v>
      </c>
      <c r="E29" s="78">
        <v>0</v>
      </c>
      <c r="F29" s="78">
        <v>0</v>
      </c>
      <c r="G29" s="78">
        <v>0</v>
      </c>
      <c r="H29" s="7">
        <f t="shared" si="0"/>
        <v>0</v>
      </c>
      <c r="I29" s="6">
        <v>0</v>
      </c>
    </row>
    <row r="30" spans="1:9" x14ac:dyDescent="0.25">
      <c r="A30" s="14" t="s">
        <v>25</v>
      </c>
      <c r="B30" s="95">
        <v>0</v>
      </c>
      <c r="C30" s="95">
        <v>0</v>
      </c>
      <c r="D30" s="95">
        <v>0</v>
      </c>
      <c r="E30" s="95">
        <v>0</v>
      </c>
      <c r="F30" s="95">
        <v>0</v>
      </c>
      <c r="G30" s="95">
        <v>0</v>
      </c>
      <c r="H30" s="3">
        <f t="shared" si="0"/>
        <v>0</v>
      </c>
      <c r="I30" s="4">
        <v>0</v>
      </c>
    </row>
    <row r="31" spans="1:9" x14ac:dyDescent="0.25">
      <c r="A31" s="65" t="s">
        <v>26</v>
      </c>
      <c r="B31" s="78">
        <v>29</v>
      </c>
      <c r="C31" s="78">
        <v>6390490</v>
      </c>
      <c r="D31" s="78">
        <v>6386060</v>
      </c>
      <c r="E31" s="78">
        <v>1</v>
      </c>
      <c r="F31" s="78">
        <v>4430</v>
      </c>
      <c r="G31" s="78">
        <v>6.9321757799480164E-4</v>
      </c>
      <c r="H31" s="7">
        <f t="shared" si="0"/>
        <v>2.1522217888359009E-5</v>
      </c>
      <c r="I31" s="6">
        <v>6.7521296262566694E-7</v>
      </c>
    </row>
    <row r="32" spans="1:9" x14ac:dyDescent="0.25">
      <c r="A32" s="14" t="s">
        <v>63</v>
      </c>
      <c r="B32" s="95">
        <v>2</v>
      </c>
      <c r="C32" s="95">
        <v>10510</v>
      </c>
      <c r="D32" s="95">
        <v>10510</v>
      </c>
      <c r="E32" s="95">
        <v>0</v>
      </c>
      <c r="F32" s="95">
        <v>0</v>
      </c>
      <c r="G32" s="95">
        <v>0</v>
      </c>
      <c r="H32" s="3">
        <f t="shared" si="0"/>
        <v>0</v>
      </c>
      <c r="I32" s="4">
        <v>0</v>
      </c>
    </row>
    <row r="33" spans="1:9" x14ac:dyDescent="0.25">
      <c r="A33" s="65" t="s">
        <v>28</v>
      </c>
      <c r="B33" s="78">
        <v>13</v>
      </c>
      <c r="C33" s="78">
        <v>2183960</v>
      </c>
      <c r="D33" s="78">
        <v>1776360</v>
      </c>
      <c r="E33" s="78">
        <v>2</v>
      </c>
      <c r="F33" s="78">
        <v>407600</v>
      </c>
      <c r="G33" s="78">
        <v>0.18663345482517996</v>
      </c>
      <c r="H33" s="7">
        <f t="shared" si="0"/>
        <v>1.9802383772675241E-3</v>
      </c>
      <c r="I33" s="6">
        <v>7.5087702104463647E-5</v>
      </c>
    </row>
    <row r="34" spans="1:9" x14ac:dyDescent="0.25">
      <c r="A34" s="14" t="s">
        <v>29</v>
      </c>
      <c r="B34" s="95">
        <v>0</v>
      </c>
      <c r="C34" s="95">
        <v>0</v>
      </c>
      <c r="D34" s="95">
        <v>0</v>
      </c>
      <c r="E34" s="95">
        <v>0</v>
      </c>
      <c r="F34" s="95">
        <v>0</v>
      </c>
      <c r="G34" s="95">
        <v>0</v>
      </c>
      <c r="H34" s="3">
        <f t="shared" si="0"/>
        <v>0</v>
      </c>
      <c r="I34" s="4">
        <v>0</v>
      </c>
    </row>
    <row r="35" spans="1:9" x14ac:dyDescent="0.25">
      <c r="A35" s="65" t="s">
        <v>30</v>
      </c>
      <c r="B35" s="78">
        <v>3</v>
      </c>
      <c r="C35" s="78">
        <v>18231</v>
      </c>
      <c r="D35" s="78">
        <v>18231</v>
      </c>
      <c r="E35" s="78">
        <v>0</v>
      </c>
      <c r="F35" s="78">
        <v>0</v>
      </c>
      <c r="G35" s="78">
        <v>0</v>
      </c>
      <c r="H35" s="7">
        <f t="shared" si="0"/>
        <v>0</v>
      </c>
      <c r="I35" s="6">
        <v>0</v>
      </c>
    </row>
    <row r="36" spans="1:9" x14ac:dyDescent="0.25">
      <c r="A36" s="14" t="s">
        <v>31</v>
      </c>
      <c r="B36" s="95">
        <v>0</v>
      </c>
      <c r="C36" s="95">
        <v>0</v>
      </c>
      <c r="D36" s="95">
        <v>0</v>
      </c>
      <c r="E36" s="95">
        <v>0</v>
      </c>
      <c r="F36" s="95">
        <v>0</v>
      </c>
      <c r="G36" s="95">
        <v>0</v>
      </c>
      <c r="H36" s="3">
        <f t="shared" si="0"/>
        <v>0</v>
      </c>
      <c r="I36" s="4">
        <v>0</v>
      </c>
    </row>
    <row r="37" spans="1:9" x14ac:dyDescent="0.25">
      <c r="A37" s="65" t="s">
        <v>32</v>
      </c>
      <c r="B37" s="78">
        <v>22</v>
      </c>
      <c r="C37" s="78">
        <v>12480370</v>
      </c>
      <c r="D37" s="78">
        <v>12322991</v>
      </c>
      <c r="E37" s="78">
        <v>9</v>
      </c>
      <c r="F37" s="78">
        <v>157379</v>
      </c>
      <c r="G37" s="78">
        <v>1.261012293706036E-2</v>
      </c>
      <c r="H37" s="7">
        <f t="shared" si="0"/>
        <v>7.6459257992145659E-4</v>
      </c>
      <c r="I37" s="6">
        <v>6.1941897516955608E-5</v>
      </c>
    </row>
    <row r="38" spans="1:9" x14ac:dyDescent="0.25">
      <c r="A38" s="14" t="s">
        <v>33</v>
      </c>
      <c r="B38" s="95">
        <v>219</v>
      </c>
      <c r="C38" s="95">
        <v>585346389</v>
      </c>
      <c r="D38" s="95">
        <v>555737878</v>
      </c>
      <c r="E38" s="95">
        <v>72</v>
      </c>
      <c r="F38" s="95">
        <v>29608511</v>
      </c>
      <c r="G38" s="95">
        <v>5.058288828019062E-2</v>
      </c>
      <c r="H38" s="3">
        <f t="shared" si="0"/>
        <v>0.14384668737965564</v>
      </c>
      <c r="I38" s="4">
        <v>4.2292720395435251E-4</v>
      </c>
    </row>
    <row r="39" spans="1:9" x14ac:dyDescent="0.25">
      <c r="A39" s="65" t="s">
        <v>34</v>
      </c>
      <c r="B39" s="78">
        <v>0</v>
      </c>
      <c r="C39" s="78">
        <v>0</v>
      </c>
      <c r="D39" s="78">
        <v>0</v>
      </c>
      <c r="E39" s="78">
        <v>0</v>
      </c>
      <c r="F39" s="78">
        <v>0</v>
      </c>
      <c r="G39" s="78">
        <v>0</v>
      </c>
      <c r="H39" s="7">
        <f t="shared" si="0"/>
        <v>0</v>
      </c>
      <c r="I39" s="6">
        <v>0</v>
      </c>
    </row>
    <row r="40" spans="1:9" x14ac:dyDescent="0.25">
      <c r="A40" s="14" t="s">
        <v>35</v>
      </c>
      <c r="B40" s="95">
        <v>31</v>
      </c>
      <c r="C40" s="95">
        <v>12997002</v>
      </c>
      <c r="D40" s="95">
        <v>12997002</v>
      </c>
      <c r="E40" s="95">
        <v>0</v>
      </c>
      <c r="F40" s="95">
        <v>0</v>
      </c>
      <c r="G40" s="95">
        <v>0</v>
      </c>
      <c r="H40" s="3">
        <f t="shared" si="0"/>
        <v>0</v>
      </c>
      <c r="I40" s="4">
        <v>0</v>
      </c>
    </row>
    <row r="41" spans="1:9" ht="13" thickBot="1" x14ac:dyDescent="0.3">
      <c r="A41" s="65"/>
      <c r="B41" s="78"/>
      <c r="C41" s="78"/>
      <c r="D41" s="78"/>
      <c r="E41" s="78"/>
      <c r="F41" s="78"/>
      <c r="G41" s="78"/>
      <c r="H41" s="7"/>
      <c r="I41" s="6"/>
    </row>
    <row r="42" spans="1:9" ht="13.5" thickBot="1" x14ac:dyDescent="0.35">
      <c r="A42" s="136" t="s">
        <v>149</v>
      </c>
      <c r="B42" s="137">
        <f>SUM(B5:B40)</f>
        <v>987</v>
      </c>
      <c r="C42" s="137">
        <f t="shared" ref="C42:F42" si="1">SUM(C5:C40)</f>
        <v>2037822998</v>
      </c>
      <c r="D42" s="137">
        <f t="shared" si="1"/>
        <v>1831989193</v>
      </c>
      <c r="E42" s="137">
        <f t="shared" si="1"/>
        <v>266</v>
      </c>
      <c r="F42" s="137">
        <f t="shared" si="1"/>
        <v>205833805</v>
      </c>
      <c r="G42" s="171">
        <f>F42/C42</f>
        <v>0.10100671412679778</v>
      </c>
      <c r="H42" s="172">
        <v>1.0000000000000002</v>
      </c>
      <c r="I42" s="173">
        <v>4.6405882482457387E-4</v>
      </c>
    </row>
    <row r="43" spans="1:9" ht="13.5" thickBot="1" x14ac:dyDescent="0.35">
      <c r="A43" s="174"/>
      <c r="B43" s="175"/>
      <c r="C43" s="175"/>
      <c r="D43" s="175"/>
      <c r="E43" s="175"/>
      <c r="F43" s="175"/>
      <c r="G43" s="41"/>
      <c r="H43" s="176"/>
      <c r="I43" s="42"/>
    </row>
    <row r="44" spans="1:9" x14ac:dyDescent="0.25">
      <c r="A44" s="413" t="s">
        <v>173</v>
      </c>
      <c r="B44" s="414"/>
      <c r="C44" s="414"/>
      <c r="D44" s="414"/>
      <c r="E44" s="414"/>
      <c r="F44" s="414"/>
      <c r="G44" s="414"/>
      <c r="H44" s="414"/>
      <c r="I44" s="415"/>
    </row>
    <row r="45" spans="1:9" ht="13" thickBot="1" x14ac:dyDescent="0.3">
      <c r="A45" s="416" t="s">
        <v>153</v>
      </c>
      <c r="B45" s="417"/>
      <c r="C45" s="417"/>
      <c r="D45" s="417"/>
      <c r="E45" s="417"/>
      <c r="F45" s="417"/>
      <c r="G45" s="417"/>
      <c r="H45" s="417"/>
      <c r="I45" s="418"/>
    </row>
  </sheetData>
  <mergeCells count="5">
    <mergeCell ref="A1:I1"/>
    <mergeCell ref="A2:I2"/>
    <mergeCell ref="A44:I44"/>
    <mergeCell ref="A45:I45"/>
    <mergeCell ref="K1:M3"/>
  </mergeCells>
  <hyperlinks>
    <hyperlink ref="K1:M3" location="'Table of Contents'!A1" tooltip="Click here" display="Return to             Table of Contents" xr:uid="{50F99426-064F-4A4A-97C7-5D770CFF3EB0}"/>
  </hyperlinks>
  <pageMargins left="0.75" right="0.75" top="0.75" bottom="0.75" header="0.5" footer="0.5"/>
  <pageSetup scale="7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44"/>
  <sheetViews>
    <sheetView showGridLines="0" zoomScale="80" zoomScaleNormal="80" workbookViewId="0">
      <selection activeCell="Y14" sqref="Y14"/>
    </sheetView>
  </sheetViews>
  <sheetFormatPr defaultColWidth="9.1796875" defaultRowHeight="12.5" x14ac:dyDescent="0.25"/>
  <cols>
    <col min="1" max="1" width="14" style="53" customWidth="1"/>
    <col min="2" max="2" width="2.1796875" style="53" customWidth="1"/>
    <col min="3" max="4" width="10.81640625" style="53" customWidth="1"/>
    <col min="5" max="5" width="7.1796875" style="53" customWidth="1"/>
    <col min="6" max="6" width="2" style="53" customWidth="1"/>
    <col min="7" max="8" width="10.81640625" style="53" customWidth="1"/>
    <col min="9" max="9" width="8.453125" style="53" bestFit="1" customWidth="1"/>
    <col min="10" max="10" width="2" style="53" customWidth="1"/>
    <col min="11" max="12" width="10.81640625" style="53" customWidth="1"/>
    <col min="13" max="13" width="7.1796875" style="53" customWidth="1"/>
    <col min="14" max="14" width="2" style="53" customWidth="1"/>
    <col min="15" max="16" width="10.81640625" style="53" customWidth="1"/>
    <col min="17" max="17" width="7.1796875" style="53" customWidth="1"/>
    <col min="18" max="18" width="2" style="53" customWidth="1"/>
    <col min="19" max="20" width="10.81640625" style="53" customWidth="1"/>
    <col min="21" max="21" width="7.1796875" style="53" customWidth="1"/>
    <col min="22" max="23" width="1.7265625" style="53" customWidth="1"/>
    <col min="24" max="24" width="16.1796875" style="53" customWidth="1"/>
    <col min="25" max="26" width="1.7265625" style="53" customWidth="1"/>
    <col min="27" max="16384" width="9.1796875" style="53"/>
  </cols>
  <sheetData>
    <row r="1" spans="1:26" ht="16" thickTop="1" x14ac:dyDescent="0.35">
      <c r="A1" s="421" t="s">
        <v>222</v>
      </c>
      <c r="B1" s="422"/>
      <c r="C1" s="422"/>
      <c r="D1" s="422"/>
      <c r="E1" s="422"/>
      <c r="F1" s="422"/>
      <c r="G1" s="422"/>
      <c r="H1" s="422"/>
      <c r="I1" s="422"/>
      <c r="J1" s="422"/>
      <c r="K1" s="422"/>
      <c r="L1" s="422"/>
      <c r="M1" s="422"/>
      <c r="N1" s="422"/>
      <c r="O1" s="422"/>
      <c r="P1" s="422"/>
      <c r="Q1" s="422"/>
      <c r="R1" s="422"/>
      <c r="S1" s="422"/>
      <c r="T1" s="422"/>
      <c r="U1" s="423"/>
      <c r="V1" s="158"/>
      <c r="W1" s="329" t="s">
        <v>209</v>
      </c>
      <c r="X1" s="330"/>
      <c r="Y1" s="331"/>
      <c r="Z1" s="158"/>
    </row>
    <row r="2" spans="1:26" ht="16" thickBot="1" x14ac:dyDescent="0.4">
      <c r="A2" s="177" t="s">
        <v>44</v>
      </c>
      <c r="B2" s="178"/>
      <c r="C2" s="178"/>
      <c r="D2" s="178"/>
      <c r="E2" s="178"/>
      <c r="F2" s="178"/>
      <c r="G2" s="178"/>
      <c r="H2" s="178"/>
      <c r="I2" s="178"/>
      <c r="J2" s="178"/>
      <c r="K2" s="178"/>
      <c r="L2" s="178"/>
      <c r="M2" s="178"/>
      <c r="N2" s="178"/>
      <c r="O2" s="178"/>
      <c r="P2" s="178"/>
      <c r="Q2" s="178"/>
      <c r="R2" s="178"/>
      <c r="S2" s="178"/>
      <c r="T2" s="178"/>
      <c r="U2" s="179"/>
      <c r="V2" s="158"/>
      <c r="W2" s="332"/>
      <c r="X2" s="333"/>
      <c r="Y2" s="334"/>
      <c r="Z2" s="158"/>
    </row>
    <row r="3" spans="1:26" ht="7.5" customHeight="1" thickBot="1" x14ac:dyDescent="0.4">
      <c r="A3" s="180"/>
      <c r="B3" s="181"/>
      <c r="C3" s="181"/>
      <c r="D3" s="181"/>
      <c r="E3" s="181"/>
      <c r="F3" s="181"/>
      <c r="G3" s="181"/>
      <c r="H3" s="181"/>
      <c r="I3" s="181"/>
      <c r="J3" s="181"/>
      <c r="K3" s="181"/>
      <c r="L3" s="181"/>
      <c r="M3" s="181"/>
      <c r="N3" s="181"/>
      <c r="O3" s="181"/>
      <c r="P3" s="181"/>
      <c r="Q3" s="181"/>
      <c r="R3" s="181"/>
      <c r="S3" s="181"/>
      <c r="T3" s="181"/>
      <c r="U3" s="182"/>
      <c r="V3" s="158"/>
      <c r="W3" s="335"/>
      <c r="X3" s="336"/>
      <c r="Y3" s="337"/>
      <c r="Z3" s="158"/>
    </row>
    <row r="4" spans="1:26" ht="13.5" thickTop="1" x14ac:dyDescent="0.3">
      <c r="A4" s="183"/>
      <c r="B4" s="184"/>
      <c r="C4" s="419" t="s">
        <v>36</v>
      </c>
      <c r="D4" s="419"/>
      <c r="E4" s="419"/>
      <c r="F4" s="184"/>
      <c r="G4" s="419" t="s">
        <v>37</v>
      </c>
      <c r="H4" s="419"/>
      <c r="I4" s="419"/>
      <c r="J4" s="184"/>
      <c r="K4" s="419" t="s">
        <v>38</v>
      </c>
      <c r="L4" s="419"/>
      <c r="M4" s="184"/>
      <c r="N4" s="184"/>
      <c r="O4" s="419" t="s">
        <v>39</v>
      </c>
      <c r="P4" s="419"/>
      <c r="Q4" s="184"/>
      <c r="R4" s="184"/>
      <c r="S4" s="419" t="s">
        <v>40</v>
      </c>
      <c r="T4" s="419"/>
      <c r="U4" s="420"/>
    </row>
    <row r="5" spans="1:26" ht="13.5" thickBot="1" x14ac:dyDescent="0.35">
      <c r="A5" s="185" t="s">
        <v>42</v>
      </c>
      <c r="B5" s="186"/>
      <c r="C5" s="187" t="s">
        <v>206</v>
      </c>
      <c r="D5" s="187" t="s">
        <v>219</v>
      </c>
      <c r="E5" s="187" t="s">
        <v>41</v>
      </c>
      <c r="F5" s="187"/>
      <c r="G5" s="187" t="s">
        <v>206</v>
      </c>
      <c r="H5" s="187" t="s">
        <v>219</v>
      </c>
      <c r="I5" s="187" t="s">
        <v>41</v>
      </c>
      <c r="J5" s="187"/>
      <c r="K5" s="187" t="s">
        <v>206</v>
      </c>
      <c r="L5" s="187" t="s">
        <v>219</v>
      </c>
      <c r="M5" s="187" t="s">
        <v>41</v>
      </c>
      <c r="N5" s="187"/>
      <c r="O5" s="187" t="s">
        <v>206</v>
      </c>
      <c r="P5" s="187" t="s">
        <v>219</v>
      </c>
      <c r="Q5" s="187" t="s">
        <v>41</v>
      </c>
      <c r="R5" s="187"/>
      <c r="S5" s="187" t="s">
        <v>206</v>
      </c>
      <c r="T5" s="187" t="s">
        <v>219</v>
      </c>
      <c r="U5" s="188" t="s">
        <v>41</v>
      </c>
    </row>
    <row r="6" spans="1:26" x14ac:dyDescent="0.25">
      <c r="A6" s="65" t="s">
        <v>0</v>
      </c>
      <c r="B6" s="66"/>
      <c r="C6" s="66">
        <v>22329</v>
      </c>
      <c r="D6" s="66">
        <v>23455</v>
      </c>
      <c r="E6" s="189">
        <v>5</v>
      </c>
      <c r="F6" s="66"/>
      <c r="G6" s="66">
        <v>751</v>
      </c>
      <c r="H6" s="66">
        <v>810</v>
      </c>
      <c r="I6" s="189">
        <v>7.8</v>
      </c>
      <c r="J6" s="66"/>
      <c r="K6" s="66">
        <v>0</v>
      </c>
      <c r="L6" s="66">
        <v>0</v>
      </c>
      <c r="M6" s="189">
        <v>0</v>
      </c>
      <c r="N6" s="66"/>
      <c r="O6" s="66">
        <v>107</v>
      </c>
      <c r="P6" s="66">
        <v>938</v>
      </c>
      <c r="Q6" s="189">
        <v>772.8</v>
      </c>
      <c r="R6" s="77"/>
      <c r="S6" s="66">
        <v>23187</v>
      </c>
      <c r="T6" s="66">
        <v>25203</v>
      </c>
      <c r="U6" s="190">
        <v>8.6999999999999993</v>
      </c>
    </row>
    <row r="7" spans="1:26" x14ac:dyDescent="0.25">
      <c r="A7" s="191" t="s">
        <v>1</v>
      </c>
      <c r="B7" s="192"/>
      <c r="C7" s="193">
        <v>120918</v>
      </c>
      <c r="D7" s="193">
        <v>126587</v>
      </c>
      <c r="E7" s="194">
        <v>4.7</v>
      </c>
      <c r="F7" s="192"/>
      <c r="G7" s="193">
        <v>24898</v>
      </c>
      <c r="H7" s="193">
        <v>26196</v>
      </c>
      <c r="I7" s="194">
        <v>5.2</v>
      </c>
      <c r="J7" s="192"/>
      <c r="K7" s="193">
        <v>0</v>
      </c>
      <c r="L7" s="193">
        <v>0</v>
      </c>
      <c r="M7" s="194">
        <v>0</v>
      </c>
      <c r="N7" s="192"/>
      <c r="O7" s="193">
        <v>20291</v>
      </c>
      <c r="P7" s="193">
        <v>21837</v>
      </c>
      <c r="Q7" s="194">
        <v>7.6</v>
      </c>
      <c r="R7" s="195"/>
      <c r="S7" s="193">
        <v>166107</v>
      </c>
      <c r="T7" s="193">
        <v>174620</v>
      </c>
      <c r="U7" s="196">
        <v>5.0999999999999996</v>
      </c>
    </row>
    <row r="8" spans="1:26" x14ac:dyDescent="0.25">
      <c r="A8" s="65" t="s">
        <v>2</v>
      </c>
      <c r="B8" s="66"/>
      <c r="C8" s="66">
        <v>683161</v>
      </c>
      <c r="D8" s="66">
        <v>711822</v>
      </c>
      <c r="E8" s="189">
        <v>4.2</v>
      </c>
      <c r="F8" s="66"/>
      <c r="G8" s="66">
        <v>79613</v>
      </c>
      <c r="H8" s="66">
        <v>85240</v>
      </c>
      <c r="I8" s="189">
        <v>7.1</v>
      </c>
      <c r="J8" s="66"/>
      <c r="K8" s="66">
        <v>300</v>
      </c>
      <c r="L8" s="66">
        <v>360</v>
      </c>
      <c r="M8" s="189">
        <v>20.2</v>
      </c>
      <c r="N8" s="66"/>
      <c r="O8" s="66">
        <v>158462</v>
      </c>
      <c r="P8" s="66">
        <v>158159</v>
      </c>
      <c r="Q8" s="189">
        <v>-0.2</v>
      </c>
      <c r="R8" s="77"/>
      <c r="S8" s="66">
        <v>921536</v>
      </c>
      <c r="T8" s="66">
        <v>955582</v>
      </c>
      <c r="U8" s="190">
        <v>3.7</v>
      </c>
    </row>
    <row r="9" spans="1:26" x14ac:dyDescent="0.25">
      <c r="A9" s="191" t="s">
        <v>3</v>
      </c>
      <c r="B9" s="192"/>
      <c r="C9" s="193">
        <v>70997</v>
      </c>
      <c r="D9" s="193">
        <v>74288</v>
      </c>
      <c r="E9" s="194">
        <v>4.5999999999999996</v>
      </c>
      <c r="F9" s="192"/>
      <c r="G9" s="193">
        <v>4548</v>
      </c>
      <c r="H9" s="193">
        <v>5018</v>
      </c>
      <c r="I9" s="194">
        <v>10.3</v>
      </c>
      <c r="J9" s="192"/>
      <c r="K9" s="193">
        <v>0</v>
      </c>
      <c r="L9" s="193">
        <v>0</v>
      </c>
      <c r="M9" s="194">
        <v>0</v>
      </c>
      <c r="N9" s="192"/>
      <c r="O9" s="193">
        <v>16896</v>
      </c>
      <c r="P9" s="193">
        <v>16420</v>
      </c>
      <c r="Q9" s="194">
        <v>-2.8</v>
      </c>
      <c r="R9" s="195"/>
      <c r="S9" s="193">
        <v>92441</v>
      </c>
      <c r="T9" s="193">
        <v>95725</v>
      </c>
      <c r="U9" s="196">
        <v>3.6</v>
      </c>
    </row>
    <row r="10" spans="1:26" x14ac:dyDescent="0.25">
      <c r="A10" s="65" t="s">
        <v>4</v>
      </c>
      <c r="B10" s="66"/>
      <c r="C10" s="66">
        <v>59663</v>
      </c>
      <c r="D10" s="66">
        <v>64424</v>
      </c>
      <c r="E10" s="189">
        <v>8</v>
      </c>
      <c r="F10" s="66"/>
      <c r="G10" s="66">
        <v>8142</v>
      </c>
      <c r="H10" s="66">
        <v>9622</v>
      </c>
      <c r="I10" s="189">
        <v>18.2</v>
      </c>
      <c r="J10" s="66"/>
      <c r="K10" s="66">
        <v>0</v>
      </c>
      <c r="L10" s="66">
        <v>0</v>
      </c>
      <c r="M10" s="189">
        <v>0</v>
      </c>
      <c r="N10" s="66"/>
      <c r="O10" s="66">
        <v>8403</v>
      </c>
      <c r="P10" s="66">
        <v>8953</v>
      </c>
      <c r="Q10" s="189">
        <v>6.5</v>
      </c>
      <c r="R10" s="77"/>
      <c r="S10" s="66">
        <v>76208</v>
      </c>
      <c r="T10" s="66">
        <v>82999</v>
      </c>
      <c r="U10" s="190">
        <v>8.9</v>
      </c>
    </row>
    <row r="11" spans="1:26" x14ac:dyDescent="0.25">
      <c r="A11" s="191" t="s">
        <v>5</v>
      </c>
      <c r="B11" s="192"/>
      <c r="C11" s="193">
        <v>65824</v>
      </c>
      <c r="D11" s="193">
        <v>67739</v>
      </c>
      <c r="E11" s="194">
        <v>2.9</v>
      </c>
      <c r="F11" s="192"/>
      <c r="G11" s="193">
        <v>1611</v>
      </c>
      <c r="H11" s="193">
        <v>2077</v>
      </c>
      <c r="I11" s="194">
        <v>28.9</v>
      </c>
      <c r="J11" s="192"/>
      <c r="K11" s="193">
        <v>0</v>
      </c>
      <c r="L11" s="193">
        <v>0</v>
      </c>
      <c r="M11" s="194">
        <v>0</v>
      </c>
      <c r="N11" s="192"/>
      <c r="O11" s="193">
        <v>7572</v>
      </c>
      <c r="P11" s="193">
        <v>7894</v>
      </c>
      <c r="Q11" s="194">
        <v>4.2</v>
      </c>
      <c r="R11" s="195"/>
      <c r="S11" s="193">
        <v>75008</v>
      </c>
      <c r="T11" s="193">
        <v>77710</v>
      </c>
      <c r="U11" s="196">
        <v>3.6</v>
      </c>
    </row>
    <row r="12" spans="1:26" x14ac:dyDescent="0.25">
      <c r="A12" s="65" t="s">
        <v>6</v>
      </c>
      <c r="B12" s="66"/>
      <c r="C12" s="66">
        <v>31314</v>
      </c>
      <c r="D12" s="66">
        <v>33231</v>
      </c>
      <c r="E12" s="189">
        <v>6.1</v>
      </c>
      <c r="F12" s="66"/>
      <c r="G12" s="66">
        <v>150</v>
      </c>
      <c r="H12" s="66">
        <v>159</v>
      </c>
      <c r="I12" s="189">
        <v>6.2</v>
      </c>
      <c r="J12" s="66"/>
      <c r="K12" s="66">
        <v>0</v>
      </c>
      <c r="L12" s="66">
        <v>0</v>
      </c>
      <c r="M12" s="189">
        <v>0</v>
      </c>
      <c r="N12" s="66"/>
      <c r="O12" s="66">
        <v>3147</v>
      </c>
      <c r="P12" s="66">
        <v>3291</v>
      </c>
      <c r="Q12" s="189">
        <v>4.5999999999999996</v>
      </c>
      <c r="R12" s="77"/>
      <c r="S12" s="66">
        <v>34611</v>
      </c>
      <c r="T12" s="66">
        <v>36681</v>
      </c>
      <c r="U12" s="190">
        <v>6</v>
      </c>
    </row>
    <row r="13" spans="1:26" x14ac:dyDescent="0.25">
      <c r="A13" s="191" t="s">
        <v>7</v>
      </c>
      <c r="B13" s="192"/>
      <c r="C13" s="193">
        <v>25940</v>
      </c>
      <c r="D13" s="193">
        <v>26967</v>
      </c>
      <c r="E13" s="194">
        <v>4</v>
      </c>
      <c r="F13" s="192"/>
      <c r="G13" s="193">
        <v>360</v>
      </c>
      <c r="H13" s="193">
        <v>375</v>
      </c>
      <c r="I13" s="194">
        <v>4.3</v>
      </c>
      <c r="J13" s="192"/>
      <c r="K13" s="193">
        <v>0</v>
      </c>
      <c r="L13" s="193">
        <v>0</v>
      </c>
      <c r="M13" s="194">
        <v>0</v>
      </c>
      <c r="N13" s="192"/>
      <c r="O13" s="193">
        <v>2179</v>
      </c>
      <c r="P13" s="193">
        <v>999</v>
      </c>
      <c r="Q13" s="194">
        <v>-54.2</v>
      </c>
      <c r="R13" s="195"/>
      <c r="S13" s="193">
        <v>28479</v>
      </c>
      <c r="T13" s="193">
        <v>28342</v>
      </c>
      <c r="U13" s="196">
        <v>-0.5</v>
      </c>
    </row>
    <row r="14" spans="1:26" x14ac:dyDescent="0.25">
      <c r="A14" s="65" t="s">
        <v>8</v>
      </c>
      <c r="B14" s="66"/>
      <c r="C14" s="66">
        <v>342638</v>
      </c>
      <c r="D14" s="66">
        <v>361413</v>
      </c>
      <c r="E14" s="189">
        <v>5.5</v>
      </c>
      <c r="F14" s="66"/>
      <c r="G14" s="66">
        <v>9340</v>
      </c>
      <c r="H14" s="66">
        <v>9991</v>
      </c>
      <c r="I14" s="189">
        <v>7</v>
      </c>
      <c r="J14" s="66"/>
      <c r="K14" s="66">
        <v>0</v>
      </c>
      <c r="L14" s="66">
        <v>0</v>
      </c>
      <c r="M14" s="189">
        <v>0</v>
      </c>
      <c r="N14" s="66"/>
      <c r="O14" s="66">
        <v>60141</v>
      </c>
      <c r="P14" s="66">
        <v>74694</v>
      </c>
      <c r="Q14" s="189">
        <v>24.2</v>
      </c>
      <c r="R14" s="77"/>
      <c r="S14" s="66">
        <v>412119</v>
      </c>
      <c r="T14" s="66">
        <v>446097</v>
      </c>
      <c r="U14" s="190">
        <v>8.1999999999999993</v>
      </c>
    </row>
    <row r="15" spans="1:26" x14ac:dyDescent="0.25">
      <c r="A15" s="191" t="s">
        <v>9</v>
      </c>
      <c r="B15" s="192"/>
      <c r="C15" s="193">
        <v>107065</v>
      </c>
      <c r="D15" s="193">
        <v>110496</v>
      </c>
      <c r="E15" s="194">
        <v>3.2</v>
      </c>
      <c r="F15" s="192"/>
      <c r="G15" s="193">
        <v>581</v>
      </c>
      <c r="H15" s="193">
        <v>605</v>
      </c>
      <c r="I15" s="194">
        <v>4.0999999999999996</v>
      </c>
      <c r="J15" s="192"/>
      <c r="K15" s="193">
        <v>0</v>
      </c>
      <c r="L15" s="193">
        <v>0</v>
      </c>
      <c r="M15" s="194">
        <v>0</v>
      </c>
      <c r="N15" s="192"/>
      <c r="O15" s="193">
        <v>5050</v>
      </c>
      <c r="P15" s="193">
        <v>3388</v>
      </c>
      <c r="Q15" s="194">
        <v>-32.9</v>
      </c>
      <c r="R15" s="195"/>
      <c r="S15" s="193">
        <v>112696</v>
      </c>
      <c r="T15" s="193">
        <v>114488</v>
      </c>
      <c r="U15" s="196">
        <v>1.6</v>
      </c>
    </row>
    <row r="16" spans="1:26" x14ac:dyDescent="0.25">
      <c r="A16" s="65" t="s">
        <v>10</v>
      </c>
      <c r="B16" s="66"/>
      <c r="C16" s="66">
        <v>11374</v>
      </c>
      <c r="D16" s="66">
        <v>11098</v>
      </c>
      <c r="E16" s="189">
        <v>-2.4</v>
      </c>
      <c r="F16" s="66"/>
      <c r="G16" s="66">
        <v>0</v>
      </c>
      <c r="H16" s="66">
        <v>0</v>
      </c>
      <c r="I16" s="189">
        <v>0</v>
      </c>
      <c r="J16" s="66"/>
      <c r="K16" s="66">
        <v>0</v>
      </c>
      <c r="L16" s="66">
        <v>0</v>
      </c>
      <c r="M16" s="189">
        <v>0</v>
      </c>
      <c r="N16" s="66"/>
      <c r="O16" s="66">
        <v>377</v>
      </c>
      <c r="P16" s="66">
        <v>389</v>
      </c>
      <c r="Q16" s="189">
        <v>3</v>
      </c>
      <c r="R16" s="77"/>
      <c r="S16" s="66">
        <v>11751</v>
      </c>
      <c r="T16" s="66">
        <v>11487</v>
      </c>
      <c r="U16" s="190">
        <v>-2.2000000000000002</v>
      </c>
    </row>
    <row r="17" spans="1:21" x14ac:dyDescent="0.25">
      <c r="A17" s="191" t="s">
        <v>11</v>
      </c>
      <c r="B17" s="192"/>
      <c r="C17" s="193">
        <v>7996</v>
      </c>
      <c r="D17" s="193">
        <v>8440</v>
      </c>
      <c r="E17" s="194">
        <v>5.6</v>
      </c>
      <c r="F17" s="192"/>
      <c r="G17" s="193">
        <v>0</v>
      </c>
      <c r="H17" s="193">
        <v>0</v>
      </c>
      <c r="I17" s="194">
        <v>0</v>
      </c>
      <c r="J17" s="192"/>
      <c r="K17" s="193">
        <v>0</v>
      </c>
      <c r="L17" s="193">
        <v>0</v>
      </c>
      <c r="M17" s="194">
        <v>0</v>
      </c>
      <c r="N17" s="192"/>
      <c r="O17" s="193">
        <v>928</v>
      </c>
      <c r="P17" s="193">
        <v>189</v>
      </c>
      <c r="Q17" s="194">
        <v>-79.599999999999994</v>
      </c>
      <c r="R17" s="195"/>
      <c r="S17" s="193">
        <v>8924</v>
      </c>
      <c r="T17" s="193">
        <v>8629</v>
      </c>
      <c r="U17" s="196">
        <v>-3.3</v>
      </c>
    </row>
    <row r="18" spans="1:21" x14ac:dyDescent="0.25">
      <c r="A18" s="65" t="s">
        <v>12</v>
      </c>
      <c r="B18" s="66"/>
      <c r="C18" s="66">
        <v>8665</v>
      </c>
      <c r="D18" s="66">
        <v>9270</v>
      </c>
      <c r="E18" s="189">
        <v>7</v>
      </c>
      <c r="F18" s="66"/>
      <c r="G18" s="66">
        <v>0</v>
      </c>
      <c r="H18" s="66">
        <v>0</v>
      </c>
      <c r="I18" s="189">
        <v>0</v>
      </c>
      <c r="J18" s="66"/>
      <c r="K18" s="66">
        <v>0</v>
      </c>
      <c r="L18" s="66">
        <v>0</v>
      </c>
      <c r="M18" s="189">
        <v>0</v>
      </c>
      <c r="N18" s="66"/>
      <c r="O18" s="66">
        <v>212</v>
      </c>
      <c r="P18" s="66">
        <v>215</v>
      </c>
      <c r="Q18" s="189">
        <v>1.4</v>
      </c>
      <c r="R18" s="77"/>
      <c r="S18" s="66">
        <v>8877</v>
      </c>
      <c r="T18" s="66">
        <v>9485</v>
      </c>
      <c r="U18" s="190">
        <v>6.9</v>
      </c>
    </row>
    <row r="19" spans="1:21" x14ac:dyDescent="0.25">
      <c r="A19" s="191" t="s">
        <v>13</v>
      </c>
      <c r="B19" s="192"/>
      <c r="C19" s="193">
        <v>29041</v>
      </c>
      <c r="D19" s="193">
        <v>28746</v>
      </c>
      <c r="E19" s="194">
        <v>-1</v>
      </c>
      <c r="F19" s="192"/>
      <c r="G19" s="193">
        <v>5345</v>
      </c>
      <c r="H19" s="193">
        <v>5766</v>
      </c>
      <c r="I19" s="194">
        <v>7.9</v>
      </c>
      <c r="J19" s="192"/>
      <c r="K19" s="193">
        <v>0</v>
      </c>
      <c r="L19" s="193">
        <v>0</v>
      </c>
      <c r="M19" s="194">
        <v>0</v>
      </c>
      <c r="N19" s="192"/>
      <c r="O19" s="193">
        <v>5957</v>
      </c>
      <c r="P19" s="193">
        <v>6425</v>
      </c>
      <c r="Q19" s="194">
        <v>7.9</v>
      </c>
      <c r="R19" s="195"/>
      <c r="S19" s="193">
        <v>40343</v>
      </c>
      <c r="T19" s="193">
        <v>40937</v>
      </c>
      <c r="U19" s="196">
        <v>1.5</v>
      </c>
    </row>
    <row r="20" spans="1:21" x14ac:dyDescent="0.25">
      <c r="A20" s="65" t="s">
        <v>14</v>
      </c>
      <c r="B20" s="66"/>
      <c r="C20" s="66">
        <v>280011</v>
      </c>
      <c r="D20" s="66">
        <v>285381</v>
      </c>
      <c r="E20" s="189">
        <v>1.9</v>
      </c>
      <c r="F20" s="66"/>
      <c r="G20" s="66">
        <v>8026</v>
      </c>
      <c r="H20" s="66">
        <v>8567</v>
      </c>
      <c r="I20" s="189">
        <v>6.7</v>
      </c>
      <c r="J20" s="66"/>
      <c r="K20" s="66">
        <v>0</v>
      </c>
      <c r="L20" s="66">
        <v>0</v>
      </c>
      <c r="M20" s="189">
        <v>0</v>
      </c>
      <c r="N20" s="66"/>
      <c r="O20" s="66">
        <v>37179</v>
      </c>
      <c r="P20" s="66">
        <v>33640</v>
      </c>
      <c r="Q20" s="189">
        <v>-9.5</v>
      </c>
      <c r="R20" s="77"/>
      <c r="S20" s="66">
        <v>325216</v>
      </c>
      <c r="T20" s="66">
        <v>327588</v>
      </c>
      <c r="U20" s="190">
        <v>0.7</v>
      </c>
    </row>
    <row r="21" spans="1:21" x14ac:dyDescent="0.25">
      <c r="A21" s="191" t="s">
        <v>15</v>
      </c>
      <c r="B21" s="192"/>
      <c r="C21" s="193">
        <v>22950</v>
      </c>
      <c r="D21" s="193">
        <v>23691</v>
      </c>
      <c r="E21" s="194">
        <v>3.2</v>
      </c>
      <c r="F21" s="192"/>
      <c r="G21" s="193">
        <v>3348</v>
      </c>
      <c r="H21" s="193">
        <v>3466</v>
      </c>
      <c r="I21" s="194">
        <v>3.5</v>
      </c>
      <c r="J21" s="192"/>
      <c r="K21" s="193">
        <v>0</v>
      </c>
      <c r="L21" s="193">
        <v>0</v>
      </c>
      <c r="M21" s="194">
        <v>0</v>
      </c>
      <c r="N21" s="192"/>
      <c r="O21" s="193">
        <v>5828</v>
      </c>
      <c r="P21" s="193">
        <v>5897</v>
      </c>
      <c r="Q21" s="194">
        <v>1.2</v>
      </c>
      <c r="R21" s="195"/>
      <c r="S21" s="193">
        <v>32126</v>
      </c>
      <c r="T21" s="193">
        <v>33054</v>
      </c>
      <c r="U21" s="196">
        <v>2.9</v>
      </c>
    </row>
    <row r="22" spans="1:21" x14ac:dyDescent="0.25">
      <c r="A22" s="65" t="s">
        <v>16</v>
      </c>
      <c r="B22" s="66"/>
      <c r="C22" s="66">
        <v>63958</v>
      </c>
      <c r="D22" s="66">
        <v>66436</v>
      </c>
      <c r="E22" s="189">
        <v>3.9</v>
      </c>
      <c r="F22" s="66"/>
      <c r="G22" s="66">
        <v>15427</v>
      </c>
      <c r="H22" s="66">
        <v>16037</v>
      </c>
      <c r="I22" s="189">
        <v>4</v>
      </c>
      <c r="J22" s="66"/>
      <c r="K22" s="66">
        <v>0</v>
      </c>
      <c r="L22" s="66">
        <v>0</v>
      </c>
      <c r="M22" s="189">
        <v>0</v>
      </c>
      <c r="N22" s="66"/>
      <c r="O22" s="66">
        <v>2862</v>
      </c>
      <c r="P22" s="66">
        <v>588</v>
      </c>
      <c r="Q22" s="189">
        <v>-79.5</v>
      </c>
      <c r="R22" s="77"/>
      <c r="S22" s="66">
        <v>82247</v>
      </c>
      <c r="T22" s="66">
        <v>83061</v>
      </c>
      <c r="U22" s="190">
        <v>1</v>
      </c>
    </row>
    <row r="23" spans="1:21" x14ac:dyDescent="0.25">
      <c r="A23" s="191" t="s">
        <v>17</v>
      </c>
      <c r="B23" s="192"/>
      <c r="C23" s="193">
        <v>68938</v>
      </c>
      <c r="D23" s="193">
        <v>70960</v>
      </c>
      <c r="E23" s="194">
        <v>2.9</v>
      </c>
      <c r="F23" s="192"/>
      <c r="G23" s="193">
        <v>1003</v>
      </c>
      <c r="H23" s="193">
        <v>1058</v>
      </c>
      <c r="I23" s="194">
        <v>5.5</v>
      </c>
      <c r="J23" s="192"/>
      <c r="K23" s="193">
        <v>0</v>
      </c>
      <c r="L23" s="193">
        <v>0</v>
      </c>
      <c r="M23" s="194">
        <v>0</v>
      </c>
      <c r="N23" s="192"/>
      <c r="O23" s="193">
        <v>5743</v>
      </c>
      <c r="P23" s="193">
        <v>5612</v>
      </c>
      <c r="Q23" s="194">
        <v>-2.2999999999999998</v>
      </c>
      <c r="R23" s="195"/>
      <c r="S23" s="193">
        <v>75683</v>
      </c>
      <c r="T23" s="193">
        <v>77629</v>
      </c>
      <c r="U23" s="196">
        <v>2.6</v>
      </c>
    </row>
    <row r="24" spans="1:21" x14ac:dyDescent="0.25">
      <c r="A24" s="65" t="s">
        <v>18</v>
      </c>
      <c r="B24" s="66"/>
      <c r="C24" s="66">
        <v>12507</v>
      </c>
      <c r="D24" s="66">
        <v>12210</v>
      </c>
      <c r="E24" s="189">
        <v>-2.4</v>
      </c>
      <c r="F24" s="66"/>
      <c r="G24" s="66">
        <v>0</v>
      </c>
      <c r="H24" s="66">
        <v>0</v>
      </c>
      <c r="I24" s="189">
        <v>0</v>
      </c>
      <c r="J24" s="66"/>
      <c r="K24" s="66">
        <v>0</v>
      </c>
      <c r="L24" s="66">
        <v>0</v>
      </c>
      <c r="M24" s="189">
        <v>0</v>
      </c>
      <c r="N24" s="66"/>
      <c r="O24" s="66">
        <v>718</v>
      </c>
      <c r="P24" s="66">
        <v>718</v>
      </c>
      <c r="Q24" s="189">
        <v>0</v>
      </c>
      <c r="R24" s="77"/>
      <c r="S24" s="66">
        <v>13224</v>
      </c>
      <c r="T24" s="66">
        <v>12927</v>
      </c>
      <c r="U24" s="190">
        <v>-2.2000000000000002</v>
      </c>
    </row>
    <row r="25" spans="1:21" x14ac:dyDescent="0.25">
      <c r="A25" s="191" t="s">
        <v>19</v>
      </c>
      <c r="B25" s="192"/>
      <c r="C25" s="193">
        <v>436615</v>
      </c>
      <c r="D25" s="193">
        <v>454372</v>
      </c>
      <c r="E25" s="194">
        <v>4.0999999999999996</v>
      </c>
      <c r="F25" s="192"/>
      <c r="G25" s="193">
        <v>62358</v>
      </c>
      <c r="H25" s="193">
        <v>66553</v>
      </c>
      <c r="I25" s="194">
        <v>6.7</v>
      </c>
      <c r="J25" s="192"/>
      <c r="K25" s="193">
        <v>0</v>
      </c>
      <c r="L25" s="193">
        <v>0</v>
      </c>
      <c r="M25" s="194">
        <v>0</v>
      </c>
      <c r="N25" s="192"/>
      <c r="O25" s="193">
        <v>96436</v>
      </c>
      <c r="P25" s="193">
        <v>85579</v>
      </c>
      <c r="Q25" s="194">
        <v>-11.3</v>
      </c>
      <c r="R25" s="195"/>
      <c r="S25" s="193">
        <v>595408</v>
      </c>
      <c r="T25" s="193">
        <v>606504</v>
      </c>
      <c r="U25" s="196">
        <v>1.9</v>
      </c>
    </row>
    <row r="26" spans="1:21" x14ac:dyDescent="0.25">
      <c r="A26" s="65" t="s">
        <v>20</v>
      </c>
      <c r="B26" s="66"/>
      <c r="C26" s="66">
        <v>97456</v>
      </c>
      <c r="D26" s="66">
        <v>101896</v>
      </c>
      <c r="E26" s="189">
        <v>4.5999999999999996</v>
      </c>
      <c r="F26" s="66"/>
      <c r="G26" s="66">
        <v>6261</v>
      </c>
      <c r="H26" s="66">
        <v>6492</v>
      </c>
      <c r="I26" s="189">
        <v>3.7</v>
      </c>
      <c r="J26" s="66"/>
      <c r="K26" s="66">
        <v>0</v>
      </c>
      <c r="L26" s="66">
        <v>0</v>
      </c>
      <c r="M26" s="189">
        <v>0</v>
      </c>
      <c r="N26" s="66"/>
      <c r="O26" s="66">
        <v>20001</v>
      </c>
      <c r="P26" s="66">
        <v>19693</v>
      </c>
      <c r="Q26" s="189">
        <v>-1.5</v>
      </c>
      <c r="R26" s="77"/>
      <c r="S26" s="66">
        <v>123717</v>
      </c>
      <c r="T26" s="66">
        <v>128082</v>
      </c>
      <c r="U26" s="190">
        <v>3.5</v>
      </c>
    </row>
    <row r="27" spans="1:21" x14ac:dyDescent="0.25">
      <c r="A27" s="191" t="s">
        <v>21</v>
      </c>
      <c r="B27" s="192"/>
      <c r="C27" s="193">
        <v>119367</v>
      </c>
      <c r="D27" s="193">
        <v>124946</v>
      </c>
      <c r="E27" s="194">
        <v>4.7</v>
      </c>
      <c r="F27" s="192"/>
      <c r="G27" s="193">
        <v>38755</v>
      </c>
      <c r="H27" s="193">
        <v>39813</v>
      </c>
      <c r="I27" s="194">
        <v>2.7</v>
      </c>
      <c r="J27" s="192"/>
      <c r="K27" s="193">
        <v>0</v>
      </c>
      <c r="L27" s="193">
        <v>0</v>
      </c>
      <c r="M27" s="194">
        <v>0</v>
      </c>
      <c r="N27" s="192"/>
      <c r="O27" s="193">
        <v>26025</v>
      </c>
      <c r="P27" s="193">
        <v>25735</v>
      </c>
      <c r="Q27" s="194">
        <v>-1.1000000000000001</v>
      </c>
      <c r="R27" s="195"/>
      <c r="S27" s="193">
        <v>184147</v>
      </c>
      <c r="T27" s="193">
        <v>190494</v>
      </c>
      <c r="U27" s="196">
        <v>3.4</v>
      </c>
    </row>
    <row r="28" spans="1:21" x14ac:dyDescent="0.25">
      <c r="A28" s="65" t="s">
        <v>22</v>
      </c>
      <c r="B28" s="66"/>
      <c r="C28" s="66">
        <v>28623</v>
      </c>
      <c r="D28" s="66">
        <v>30552</v>
      </c>
      <c r="E28" s="189">
        <v>6.7</v>
      </c>
      <c r="F28" s="66"/>
      <c r="G28" s="66">
        <v>0</v>
      </c>
      <c r="H28" s="66">
        <v>0</v>
      </c>
      <c r="I28" s="189">
        <v>0</v>
      </c>
      <c r="J28" s="66"/>
      <c r="K28" s="66">
        <v>0</v>
      </c>
      <c r="L28" s="66">
        <v>0</v>
      </c>
      <c r="M28" s="189">
        <v>0</v>
      </c>
      <c r="N28" s="66"/>
      <c r="O28" s="66">
        <v>2662</v>
      </c>
      <c r="P28" s="66">
        <v>2741</v>
      </c>
      <c r="Q28" s="189">
        <v>2.9</v>
      </c>
      <c r="R28" s="77"/>
      <c r="S28" s="66">
        <v>31286</v>
      </c>
      <c r="T28" s="66">
        <v>33293</v>
      </c>
      <c r="U28" s="190">
        <v>6.4</v>
      </c>
    </row>
    <row r="29" spans="1:21" x14ac:dyDescent="0.25">
      <c r="A29" s="191" t="s">
        <v>23</v>
      </c>
      <c r="B29" s="192"/>
      <c r="C29" s="193">
        <v>356122</v>
      </c>
      <c r="D29" s="193">
        <v>370666</v>
      </c>
      <c r="E29" s="194">
        <v>4.0999999999999996</v>
      </c>
      <c r="F29" s="192"/>
      <c r="G29" s="193">
        <v>4289</v>
      </c>
      <c r="H29" s="193">
        <v>6950</v>
      </c>
      <c r="I29" s="194">
        <v>62</v>
      </c>
      <c r="J29" s="192"/>
      <c r="K29" s="193">
        <v>0</v>
      </c>
      <c r="L29" s="193">
        <v>0</v>
      </c>
      <c r="M29" s="194">
        <v>0</v>
      </c>
      <c r="N29" s="192"/>
      <c r="O29" s="193">
        <v>90485</v>
      </c>
      <c r="P29" s="193">
        <v>93970</v>
      </c>
      <c r="Q29" s="194">
        <v>3.9</v>
      </c>
      <c r="R29" s="195"/>
      <c r="S29" s="193">
        <v>450896</v>
      </c>
      <c r="T29" s="193">
        <v>471586</v>
      </c>
      <c r="U29" s="196">
        <v>4.5999999999999996</v>
      </c>
    </row>
    <row r="30" spans="1:21" x14ac:dyDescent="0.25">
      <c r="A30" s="65" t="s">
        <v>24</v>
      </c>
      <c r="B30" s="66"/>
      <c r="C30" s="66">
        <v>33543</v>
      </c>
      <c r="D30" s="66">
        <v>37945</v>
      </c>
      <c r="E30" s="189">
        <v>13.1</v>
      </c>
      <c r="F30" s="66"/>
      <c r="G30" s="66">
        <v>975</v>
      </c>
      <c r="H30" s="66">
        <v>1140</v>
      </c>
      <c r="I30" s="189">
        <v>16.899999999999999</v>
      </c>
      <c r="J30" s="66"/>
      <c r="K30" s="66">
        <v>0</v>
      </c>
      <c r="L30" s="66">
        <v>0</v>
      </c>
      <c r="M30" s="189">
        <v>0</v>
      </c>
      <c r="N30" s="66"/>
      <c r="O30" s="66">
        <v>4584</v>
      </c>
      <c r="P30" s="66">
        <v>4138</v>
      </c>
      <c r="Q30" s="189">
        <v>-9.6999999999999993</v>
      </c>
      <c r="R30" s="77"/>
      <c r="S30" s="66">
        <v>39102</v>
      </c>
      <c r="T30" s="66">
        <v>43222</v>
      </c>
      <c r="U30" s="190">
        <v>10.5</v>
      </c>
    </row>
    <row r="31" spans="1:21" x14ac:dyDescent="0.25">
      <c r="A31" s="191" t="s">
        <v>25</v>
      </c>
      <c r="B31" s="192"/>
      <c r="C31" s="193">
        <v>1262388</v>
      </c>
      <c r="D31" s="193">
        <v>1327840</v>
      </c>
      <c r="E31" s="194">
        <v>5.2</v>
      </c>
      <c r="F31" s="192"/>
      <c r="G31" s="193">
        <v>139550</v>
      </c>
      <c r="H31" s="193">
        <v>190157</v>
      </c>
      <c r="I31" s="194">
        <v>36.299999999999997</v>
      </c>
      <c r="J31" s="192"/>
      <c r="K31" s="193">
        <v>172602</v>
      </c>
      <c r="L31" s="193">
        <v>199077</v>
      </c>
      <c r="M31" s="194">
        <v>15.3</v>
      </c>
      <c r="N31" s="192"/>
      <c r="O31" s="193">
        <v>264240</v>
      </c>
      <c r="P31" s="193">
        <v>328769</v>
      </c>
      <c r="Q31" s="194">
        <v>24.4</v>
      </c>
      <c r="R31" s="195"/>
      <c r="S31" s="193">
        <v>1838779</v>
      </c>
      <c r="T31" s="193">
        <v>2045842</v>
      </c>
      <c r="U31" s="196">
        <v>11.3</v>
      </c>
    </row>
    <row r="32" spans="1:21" x14ac:dyDescent="0.25">
      <c r="A32" s="65" t="s">
        <v>26</v>
      </c>
      <c r="B32" s="66"/>
      <c r="C32" s="66">
        <v>76575</v>
      </c>
      <c r="D32" s="66">
        <v>79933</v>
      </c>
      <c r="E32" s="189">
        <v>4.4000000000000004</v>
      </c>
      <c r="F32" s="66"/>
      <c r="G32" s="66">
        <v>3552</v>
      </c>
      <c r="H32" s="66">
        <v>3716</v>
      </c>
      <c r="I32" s="189">
        <v>4.5999999999999996</v>
      </c>
      <c r="J32" s="66"/>
      <c r="K32" s="66">
        <v>0</v>
      </c>
      <c r="L32" s="66">
        <v>0</v>
      </c>
      <c r="M32" s="189">
        <v>0</v>
      </c>
      <c r="N32" s="66"/>
      <c r="O32" s="66">
        <v>21203</v>
      </c>
      <c r="P32" s="66">
        <v>22372</v>
      </c>
      <c r="Q32" s="189">
        <v>5.5</v>
      </c>
      <c r="R32" s="77"/>
      <c r="S32" s="66">
        <v>101329</v>
      </c>
      <c r="T32" s="66">
        <v>106021</v>
      </c>
      <c r="U32" s="190">
        <v>4.5999999999999996</v>
      </c>
    </row>
    <row r="33" spans="1:21" x14ac:dyDescent="0.25">
      <c r="A33" s="191" t="s">
        <v>27</v>
      </c>
      <c r="B33" s="192"/>
      <c r="C33" s="193">
        <v>7690</v>
      </c>
      <c r="D33" s="193">
        <v>9005</v>
      </c>
      <c r="E33" s="194">
        <v>17.100000000000001</v>
      </c>
      <c r="F33" s="192"/>
      <c r="G33" s="193">
        <v>0</v>
      </c>
      <c r="H33" s="193">
        <v>12</v>
      </c>
      <c r="I33" s="194">
        <v>0</v>
      </c>
      <c r="J33" s="192"/>
      <c r="K33" s="193">
        <v>0</v>
      </c>
      <c r="L33" s="193">
        <v>0</v>
      </c>
      <c r="M33" s="194">
        <v>0</v>
      </c>
      <c r="N33" s="192"/>
      <c r="O33" s="193">
        <v>0</v>
      </c>
      <c r="P33" s="193">
        <v>0</v>
      </c>
      <c r="Q33" s="194">
        <v>0</v>
      </c>
      <c r="R33" s="195"/>
      <c r="S33" s="193">
        <v>7690</v>
      </c>
      <c r="T33" s="193">
        <v>9017</v>
      </c>
      <c r="U33" s="196">
        <v>17.3</v>
      </c>
    </row>
    <row r="34" spans="1:21" x14ac:dyDescent="0.25">
      <c r="A34" s="65" t="s">
        <v>28</v>
      </c>
      <c r="B34" s="66"/>
      <c r="C34" s="66">
        <v>47430</v>
      </c>
      <c r="D34" s="66">
        <v>49404</v>
      </c>
      <c r="E34" s="189">
        <v>4.2</v>
      </c>
      <c r="F34" s="66"/>
      <c r="G34" s="66">
        <v>5526</v>
      </c>
      <c r="H34" s="66">
        <v>5753</v>
      </c>
      <c r="I34" s="189">
        <v>4.0999999999999996</v>
      </c>
      <c r="J34" s="66"/>
      <c r="K34" s="66">
        <v>0</v>
      </c>
      <c r="L34" s="66">
        <v>0</v>
      </c>
      <c r="M34" s="189">
        <v>0</v>
      </c>
      <c r="N34" s="66"/>
      <c r="O34" s="66">
        <v>8480</v>
      </c>
      <c r="P34" s="66">
        <v>8836</v>
      </c>
      <c r="Q34" s="189">
        <v>4.2</v>
      </c>
      <c r="R34" s="77"/>
      <c r="S34" s="66">
        <v>61435</v>
      </c>
      <c r="T34" s="66">
        <v>63994</v>
      </c>
      <c r="U34" s="190">
        <v>4.2</v>
      </c>
    </row>
    <row r="35" spans="1:21" x14ac:dyDescent="0.25">
      <c r="A35" s="191" t="s">
        <v>29</v>
      </c>
      <c r="B35" s="192"/>
      <c r="C35" s="193">
        <v>87273</v>
      </c>
      <c r="D35" s="193">
        <v>91782</v>
      </c>
      <c r="E35" s="194">
        <v>5.2</v>
      </c>
      <c r="F35" s="192"/>
      <c r="G35" s="193">
        <v>363</v>
      </c>
      <c r="H35" s="193">
        <v>368</v>
      </c>
      <c r="I35" s="194">
        <v>1.3</v>
      </c>
      <c r="J35" s="192"/>
      <c r="K35" s="193">
        <v>0</v>
      </c>
      <c r="L35" s="193">
        <v>0</v>
      </c>
      <c r="M35" s="194">
        <v>0</v>
      </c>
      <c r="N35" s="192"/>
      <c r="O35" s="193">
        <v>18873</v>
      </c>
      <c r="P35" s="193">
        <v>19809</v>
      </c>
      <c r="Q35" s="194">
        <v>5</v>
      </c>
      <c r="R35" s="195"/>
      <c r="S35" s="193">
        <v>106508</v>
      </c>
      <c r="T35" s="193">
        <v>111959</v>
      </c>
      <c r="U35" s="196">
        <v>5.0999999999999996</v>
      </c>
    </row>
    <row r="36" spans="1:21" x14ac:dyDescent="0.25">
      <c r="A36" s="65" t="s">
        <v>30</v>
      </c>
      <c r="B36" s="66"/>
      <c r="C36" s="66">
        <v>25444</v>
      </c>
      <c r="D36" s="66">
        <v>26408</v>
      </c>
      <c r="E36" s="189">
        <v>3.8</v>
      </c>
      <c r="F36" s="66"/>
      <c r="G36" s="66">
        <v>656</v>
      </c>
      <c r="H36" s="66">
        <v>699</v>
      </c>
      <c r="I36" s="189">
        <v>6.6</v>
      </c>
      <c r="J36" s="66"/>
      <c r="K36" s="66">
        <v>0</v>
      </c>
      <c r="L36" s="66">
        <v>0</v>
      </c>
      <c r="M36" s="189">
        <v>0</v>
      </c>
      <c r="N36" s="66"/>
      <c r="O36" s="66">
        <v>2822</v>
      </c>
      <c r="P36" s="66">
        <v>3240</v>
      </c>
      <c r="Q36" s="189">
        <v>14.8</v>
      </c>
      <c r="R36" s="77"/>
      <c r="S36" s="66">
        <v>28922</v>
      </c>
      <c r="T36" s="66">
        <v>30347</v>
      </c>
      <c r="U36" s="190">
        <v>4.9000000000000004</v>
      </c>
    </row>
    <row r="37" spans="1:21" x14ac:dyDescent="0.25">
      <c r="A37" s="191" t="s">
        <v>31</v>
      </c>
      <c r="B37" s="192"/>
      <c r="C37" s="193">
        <v>9691</v>
      </c>
      <c r="D37" s="193">
        <v>10215</v>
      </c>
      <c r="E37" s="194">
        <v>5.4</v>
      </c>
      <c r="F37" s="192"/>
      <c r="G37" s="193">
        <v>571</v>
      </c>
      <c r="H37" s="193">
        <v>181</v>
      </c>
      <c r="I37" s="194">
        <v>-68.400000000000006</v>
      </c>
      <c r="J37" s="192"/>
      <c r="K37" s="193">
        <v>0</v>
      </c>
      <c r="L37" s="193">
        <v>0</v>
      </c>
      <c r="M37" s="194">
        <v>0</v>
      </c>
      <c r="N37" s="192"/>
      <c r="O37" s="193">
        <v>8</v>
      </c>
      <c r="P37" s="193">
        <v>638</v>
      </c>
      <c r="Q37" s="194">
        <v>8290</v>
      </c>
      <c r="R37" s="195"/>
      <c r="S37" s="193">
        <v>10269</v>
      </c>
      <c r="T37" s="193">
        <v>11033</v>
      </c>
      <c r="U37" s="196">
        <v>7.4</v>
      </c>
    </row>
    <row r="38" spans="1:21" x14ac:dyDescent="0.25">
      <c r="A38" s="65" t="s">
        <v>32</v>
      </c>
      <c r="B38" s="66"/>
      <c r="C38" s="66">
        <v>37520</v>
      </c>
      <c r="D38" s="66">
        <v>38608</v>
      </c>
      <c r="E38" s="189">
        <v>2.9</v>
      </c>
      <c r="F38" s="66"/>
      <c r="G38" s="66">
        <v>229</v>
      </c>
      <c r="H38" s="66">
        <v>185</v>
      </c>
      <c r="I38" s="189">
        <v>-19.399999999999999</v>
      </c>
      <c r="J38" s="66"/>
      <c r="K38" s="66">
        <v>0</v>
      </c>
      <c r="L38" s="66">
        <v>0</v>
      </c>
      <c r="M38" s="189">
        <v>0</v>
      </c>
      <c r="N38" s="66"/>
      <c r="O38" s="66">
        <v>2119</v>
      </c>
      <c r="P38" s="66">
        <v>2237</v>
      </c>
      <c r="Q38" s="189">
        <v>5.6</v>
      </c>
      <c r="R38" s="77"/>
      <c r="S38" s="66">
        <v>39868</v>
      </c>
      <c r="T38" s="66">
        <v>41029</v>
      </c>
      <c r="U38" s="190">
        <v>2.9</v>
      </c>
    </row>
    <row r="39" spans="1:21" x14ac:dyDescent="0.25">
      <c r="A39" s="191" t="s">
        <v>33</v>
      </c>
      <c r="B39" s="192"/>
      <c r="C39" s="193">
        <v>825846</v>
      </c>
      <c r="D39" s="193">
        <v>859237</v>
      </c>
      <c r="E39" s="194">
        <v>4</v>
      </c>
      <c r="F39" s="192"/>
      <c r="G39" s="193">
        <v>169416</v>
      </c>
      <c r="H39" s="193">
        <v>180880</v>
      </c>
      <c r="I39" s="194">
        <v>6.8</v>
      </c>
      <c r="J39" s="192"/>
      <c r="K39" s="193">
        <v>421</v>
      </c>
      <c r="L39" s="193">
        <v>501</v>
      </c>
      <c r="M39" s="194">
        <v>19.2</v>
      </c>
      <c r="N39" s="192"/>
      <c r="O39" s="193">
        <v>238116</v>
      </c>
      <c r="P39" s="193">
        <v>241647</v>
      </c>
      <c r="Q39" s="194">
        <v>1.5</v>
      </c>
      <c r="R39" s="195"/>
      <c r="S39" s="193">
        <v>1233799</v>
      </c>
      <c r="T39" s="193">
        <v>1282265</v>
      </c>
      <c r="U39" s="196">
        <v>3.9</v>
      </c>
    </row>
    <row r="40" spans="1:21" x14ac:dyDescent="0.25">
      <c r="A40" s="65" t="s">
        <v>34</v>
      </c>
      <c r="B40" s="66"/>
      <c r="C40" s="66">
        <v>2501</v>
      </c>
      <c r="D40" s="66">
        <v>2638</v>
      </c>
      <c r="E40" s="189">
        <v>5.5</v>
      </c>
      <c r="F40" s="66"/>
      <c r="G40" s="66">
        <v>0</v>
      </c>
      <c r="H40" s="66">
        <v>0</v>
      </c>
      <c r="I40" s="189">
        <v>0</v>
      </c>
      <c r="J40" s="66"/>
      <c r="K40" s="66">
        <v>0</v>
      </c>
      <c r="L40" s="66">
        <v>0</v>
      </c>
      <c r="M40" s="189">
        <v>0</v>
      </c>
      <c r="N40" s="66"/>
      <c r="O40" s="66">
        <v>89</v>
      </c>
      <c r="P40" s="66">
        <v>73</v>
      </c>
      <c r="Q40" s="189">
        <v>-17.7</v>
      </c>
      <c r="R40" s="77"/>
      <c r="S40" s="66">
        <v>2590</v>
      </c>
      <c r="T40" s="66">
        <v>2712</v>
      </c>
      <c r="U40" s="190">
        <v>4.7</v>
      </c>
    </row>
    <row r="41" spans="1:21" x14ac:dyDescent="0.25">
      <c r="A41" s="191" t="s">
        <v>35</v>
      </c>
      <c r="B41" s="192"/>
      <c r="C41" s="193">
        <v>115111</v>
      </c>
      <c r="D41" s="193">
        <v>120686</v>
      </c>
      <c r="E41" s="194">
        <v>4.8</v>
      </c>
      <c r="F41" s="192"/>
      <c r="G41" s="193">
        <v>2477</v>
      </c>
      <c r="H41" s="193">
        <v>2588</v>
      </c>
      <c r="I41" s="194">
        <v>4.5</v>
      </c>
      <c r="J41" s="192"/>
      <c r="K41" s="193">
        <v>0</v>
      </c>
      <c r="L41" s="193">
        <v>0</v>
      </c>
      <c r="M41" s="194">
        <v>0</v>
      </c>
      <c r="N41" s="192"/>
      <c r="O41" s="193">
        <v>26040</v>
      </c>
      <c r="P41" s="193">
        <v>29583</v>
      </c>
      <c r="Q41" s="194">
        <v>13.6</v>
      </c>
      <c r="R41" s="195"/>
      <c r="S41" s="193">
        <v>143628</v>
      </c>
      <c r="T41" s="193">
        <v>152857</v>
      </c>
      <c r="U41" s="196">
        <v>6.4</v>
      </c>
    </row>
    <row r="42" spans="1:21" ht="13" thickBot="1" x14ac:dyDescent="0.3">
      <c r="A42" s="65"/>
      <c r="B42" s="66"/>
      <c r="C42" s="66"/>
      <c r="D42" s="66"/>
      <c r="E42" s="189"/>
      <c r="F42" s="66"/>
      <c r="G42" s="66"/>
      <c r="H42" s="66"/>
      <c r="I42" s="189"/>
      <c r="J42" s="66"/>
      <c r="K42" s="66"/>
      <c r="L42" s="66"/>
      <c r="M42" s="189"/>
      <c r="N42" s="66"/>
      <c r="O42" s="66"/>
      <c r="P42" s="66"/>
      <c r="Q42" s="189"/>
      <c r="R42" s="77"/>
      <c r="S42" s="66"/>
      <c r="T42" s="66"/>
      <c r="U42" s="190"/>
    </row>
    <row r="43" spans="1:21" ht="13.5" thickBot="1" x14ac:dyDescent="0.35">
      <c r="A43" s="197" t="s">
        <v>43</v>
      </c>
      <c r="B43" s="198"/>
      <c r="C43" s="199">
        <v>5604481</v>
      </c>
      <c r="D43" s="199">
        <v>5852788</v>
      </c>
      <c r="E43" s="200">
        <v>4.4000000000000004</v>
      </c>
      <c r="F43" s="198"/>
      <c r="G43" s="199">
        <v>598120</v>
      </c>
      <c r="H43" s="199">
        <v>680472</v>
      </c>
      <c r="I43" s="200">
        <v>13.8</v>
      </c>
      <c r="J43" s="198"/>
      <c r="K43" s="199">
        <v>173322</v>
      </c>
      <c r="L43" s="199">
        <v>199938</v>
      </c>
      <c r="M43" s="200">
        <v>15.4</v>
      </c>
      <c r="N43" s="198"/>
      <c r="O43" s="199">
        <v>1164234</v>
      </c>
      <c r="P43" s="199">
        <v>1239303</v>
      </c>
      <c r="Q43" s="200">
        <v>6.4</v>
      </c>
      <c r="R43" s="201"/>
      <c r="S43" s="199">
        <v>7540158</v>
      </c>
      <c r="T43" s="199">
        <v>7972502</v>
      </c>
      <c r="U43" s="202">
        <v>5.7</v>
      </c>
    </row>
    <row r="44" spans="1:21" ht="13" thickBot="1" x14ac:dyDescent="0.3">
      <c r="A44" s="203" t="s">
        <v>174</v>
      </c>
      <c r="B44" s="204"/>
      <c r="C44" s="204"/>
      <c r="D44" s="204"/>
      <c r="E44" s="204"/>
      <c r="F44" s="204"/>
      <c r="G44" s="204"/>
      <c r="H44" s="204"/>
      <c r="I44" s="204"/>
      <c r="J44" s="204"/>
      <c r="K44" s="204"/>
      <c r="L44" s="204"/>
      <c r="M44" s="204"/>
      <c r="N44" s="204"/>
      <c r="O44" s="204"/>
      <c r="P44" s="204"/>
      <c r="Q44" s="204"/>
      <c r="R44" s="204"/>
      <c r="S44" s="204"/>
      <c r="T44" s="204"/>
      <c r="U44" s="205"/>
    </row>
  </sheetData>
  <mergeCells count="7">
    <mergeCell ref="A1:U1"/>
    <mergeCell ref="W1:Y3"/>
    <mergeCell ref="S4:U4"/>
    <mergeCell ref="C4:E4"/>
    <mergeCell ref="G4:I4"/>
    <mergeCell ref="K4:L4"/>
    <mergeCell ref="O4:P4"/>
  </mergeCells>
  <hyperlinks>
    <hyperlink ref="W1:Y3" location="'Table of Contents'!A1" tooltip="Click here" display="Return to             Table of Contents" xr:uid="{02A0BCA1-4453-4E21-A2DB-24ECAA62766D}"/>
  </hyperlinks>
  <pageMargins left="0.75" right="0.75" top="0.75" bottom="0.75" header="0.5" footer="0.5"/>
  <pageSetup scale="72"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27"/>
  <sheetViews>
    <sheetView showGridLines="0" zoomScale="80" zoomScaleNormal="80" workbookViewId="0">
      <selection activeCell="AA13" sqref="AA13"/>
    </sheetView>
  </sheetViews>
  <sheetFormatPr defaultColWidth="9.1796875" defaultRowHeight="12.5" x14ac:dyDescent="0.25"/>
  <cols>
    <col min="1" max="1" width="21.81640625" style="51" bestFit="1" customWidth="1"/>
    <col min="2" max="2" width="2" style="51" customWidth="1"/>
    <col min="3" max="4" width="10.54296875" style="51" customWidth="1"/>
    <col min="5" max="5" width="7.1796875" style="51" customWidth="1"/>
    <col min="6" max="6" width="2" style="51" customWidth="1"/>
    <col min="7" max="8" width="10.54296875" style="51" customWidth="1"/>
    <col min="9" max="9" width="7.1796875" style="51" customWidth="1"/>
    <col min="10" max="10" width="2" style="51" customWidth="1"/>
    <col min="11" max="12" width="10.54296875" style="51" customWidth="1"/>
    <col min="13" max="13" width="7.1796875" style="51" customWidth="1"/>
    <col min="14" max="14" width="2" style="51" customWidth="1"/>
    <col min="15" max="16" width="10.54296875" style="51" customWidth="1"/>
    <col min="17" max="17" width="7.81640625" style="51" bestFit="1" customWidth="1"/>
    <col min="18" max="18" width="2" style="51" customWidth="1"/>
    <col min="19" max="20" width="10.54296875" style="51" customWidth="1"/>
    <col min="21" max="21" width="7.1796875" style="51" customWidth="1"/>
    <col min="22" max="23" width="1.7265625" style="51" customWidth="1"/>
    <col min="24" max="24" width="16.1796875" style="51" customWidth="1"/>
    <col min="25" max="26" width="1.7265625" style="51" customWidth="1"/>
    <col min="27" max="16384" width="9.1796875" style="51"/>
  </cols>
  <sheetData>
    <row r="1" spans="1:26" ht="16" thickTop="1" x14ac:dyDescent="0.35">
      <c r="A1" s="206" t="s">
        <v>223</v>
      </c>
      <c r="B1" s="207"/>
      <c r="C1" s="207"/>
      <c r="D1" s="207"/>
      <c r="E1" s="207"/>
      <c r="F1" s="207"/>
      <c r="G1" s="207"/>
      <c r="H1" s="207"/>
      <c r="I1" s="207"/>
      <c r="J1" s="207"/>
      <c r="K1" s="207"/>
      <c r="L1" s="207"/>
      <c r="M1" s="207"/>
      <c r="N1" s="207"/>
      <c r="O1" s="207"/>
      <c r="P1" s="207"/>
      <c r="Q1" s="207"/>
      <c r="R1" s="207"/>
      <c r="S1" s="207"/>
      <c r="T1" s="207"/>
      <c r="U1" s="208"/>
      <c r="V1" s="158"/>
      <c r="W1" s="329" t="s">
        <v>209</v>
      </c>
      <c r="X1" s="330"/>
      <c r="Y1" s="331"/>
      <c r="Z1" s="158"/>
    </row>
    <row r="2" spans="1:26" ht="16" thickBot="1" x14ac:dyDescent="0.4">
      <c r="A2" s="177" t="s">
        <v>62</v>
      </c>
      <c r="B2" s="178"/>
      <c r="C2" s="178"/>
      <c r="D2" s="178"/>
      <c r="E2" s="178"/>
      <c r="F2" s="178"/>
      <c r="G2" s="178"/>
      <c r="H2" s="178"/>
      <c r="I2" s="178"/>
      <c r="J2" s="178"/>
      <c r="K2" s="178"/>
      <c r="L2" s="178"/>
      <c r="M2" s="178"/>
      <c r="N2" s="178"/>
      <c r="O2" s="178"/>
      <c r="P2" s="178"/>
      <c r="Q2" s="178"/>
      <c r="R2" s="178"/>
      <c r="S2" s="178"/>
      <c r="T2" s="178"/>
      <c r="U2" s="179"/>
      <c r="V2" s="158"/>
      <c r="W2" s="332"/>
      <c r="X2" s="333"/>
      <c r="Y2" s="334"/>
      <c r="Z2" s="158"/>
    </row>
    <row r="3" spans="1:26" ht="7.5" customHeight="1" thickBot="1" x14ac:dyDescent="0.4">
      <c r="A3" s="139"/>
      <c r="B3" s="140"/>
      <c r="C3" s="140"/>
      <c r="D3" s="140"/>
      <c r="E3" s="140"/>
      <c r="F3" s="140"/>
      <c r="G3" s="140"/>
      <c r="H3" s="140"/>
      <c r="I3" s="140"/>
      <c r="J3" s="140"/>
      <c r="K3" s="140"/>
      <c r="L3" s="140"/>
      <c r="M3" s="140"/>
      <c r="N3" s="140"/>
      <c r="O3" s="140"/>
      <c r="P3" s="140"/>
      <c r="Q3" s="140"/>
      <c r="R3" s="140"/>
      <c r="S3" s="140"/>
      <c r="T3" s="140"/>
      <c r="U3" s="141"/>
      <c r="V3" s="158"/>
      <c r="W3" s="335"/>
      <c r="X3" s="336"/>
      <c r="Y3" s="337"/>
      <c r="Z3" s="158"/>
    </row>
    <row r="4" spans="1:26" ht="13.5" thickTop="1" x14ac:dyDescent="0.3">
      <c r="A4" s="183"/>
      <c r="B4" s="184"/>
      <c r="C4" s="419" t="s">
        <v>36</v>
      </c>
      <c r="D4" s="419"/>
      <c r="E4" s="419"/>
      <c r="F4" s="184"/>
      <c r="G4" s="419" t="s">
        <v>37</v>
      </c>
      <c r="H4" s="419"/>
      <c r="I4" s="419"/>
      <c r="J4" s="184"/>
      <c r="K4" s="419" t="s">
        <v>38</v>
      </c>
      <c r="L4" s="419"/>
      <c r="M4" s="419"/>
      <c r="N4" s="184"/>
      <c r="O4" s="419" t="s">
        <v>39</v>
      </c>
      <c r="P4" s="419"/>
      <c r="Q4" s="419"/>
      <c r="R4" s="184"/>
      <c r="S4" s="419" t="s">
        <v>40</v>
      </c>
      <c r="T4" s="419"/>
      <c r="U4" s="420"/>
    </row>
    <row r="5" spans="1:26" ht="13.5" thickBot="1" x14ac:dyDescent="0.35">
      <c r="A5" s="185" t="s">
        <v>61</v>
      </c>
      <c r="B5" s="186"/>
      <c r="C5" s="187" t="s">
        <v>206</v>
      </c>
      <c r="D5" s="187" t="s">
        <v>219</v>
      </c>
      <c r="E5" s="187" t="s">
        <v>41</v>
      </c>
      <c r="F5" s="187"/>
      <c r="G5" s="187" t="s">
        <v>206</v>
      </c>
      <c r="H5" s="187" t="s">
        <v>219</v>
      </c>
      <c r="I5" s="187" t="s">
        <v>41</v>
      </c>
      <c r="J5" s="187"/>
      <c r="K5" s="187" t="s">
        <v>206</v>
      </c>
      <c r="L5" s="187" t="s">
        <v>219</v>
      </c>
      <c r="M5" s="187" t="s">
        <v>41</v>
      </c>
      <c r="N5" s="187"/>
      <c r="O5" s="187" t="s">
        <v>206</v>
      </c>
      <c r="P5" s="187" t="s">
        <v>219</v>
      </c>
      <c r="Q5" s="187" t="s">
        <v>41</v>
      </c>
      <c r="R5" s="187"/>
      <c r="S5" s="187" t="s">
        <v>206</v>
      </c>
      <c r="T5" s="187" t="s">
        <v>219</v>
      </c>
      <c r="U5" s="188" t="s">
        <v>41</v>
      </c>
    </row>
    <row r="6" spans="1:26" x14ac:dyDescent="0.25">
      <c r="A6" s="65" t="s">
        <v>42</v>
      </c>
      <c r="B6" s="66"/>
      <c r="C6" s="66">
        <v>1098335</v>
      </c>
      <c r="D6" s="66">
        <v>1148164</v>
      </c>
      <c r="E6" s="148">
        <v>4.5</v>
      </c>
      <c r="F6" s="66"/>
      <c r="G6" s="66">
        <v>147517</v>
      </c>
      <c r="H6" s="66">
        <v>157268</v>
      </c>
      <c r="I6" s="148">
        <v>6.6</v>
      </c>
      <c r="J6" s="66"/>
      <c r="K6" s="66">
        <v>0</v>
      </c>
      <c r="L6" s="66">
        <v>0</v>
      </c>
      <c r="M6" s="148">
        <v>0</v>
      </c>
      <c r="N6" s="66"/>
      <c r="O6" s="66">
        <v>17097</v>
      </c>
      <c r="P6" s="66">
        <v>70390</v>
      </c>
      <c r="Q6" s="148">
        <v>311.7</v>
      </c>
      <c r="R6" s="74"/>
      <c r="S6" s="66">
        <v>1262949</v>
      </c>
      <c r="T6" s="66">
        <v>1375822</v>
      </c>
      <c r="U6" s="209">
        <v>8.9</v>
      </c>
    </row>
    <row r="7" spans="1:26" x14ac:dyDescent="0.25">
      <c r="A7" s="210" t="s">
        <v>60</v>
      </c>
      <c r="B7" s="193"/>
      <c r="C7" s="193">
        <v>1220024</v>
      </c>
      <c r="D7" s="193">
        <v>1274138</v>
      </c>
      <c r="E7" s="211">
        <v>4.4000000000000004</v>
      </c>
      <c r="F7" s="193"/>
      <c r="G7" s="193">
        <v>103036</v>
      </c>
      <c r="H7" s="193">
        <v>154864</v>
      </c>
      <c r="I7" s="211">
        <v>50.3</v>
      </c>
      <c r="J7" s="193"/>
      <c r="K7" s="193">
        <v>173322</v>
      </c>
      <c r="L7" s="193">
        <v>199938</v>
      </c>
      <c r="M7" s="211">
        <v>15.4</v>
      </c>
      <c r="N7" s="193"/>
      <c r="O7" s="193">
        <v>100874</v>
      </c>
      <c r="P7" s="193">
        <v>101804</v>
      </c>
      <c r="Q7" s="211">
        <v>0.9</v>
      </c>
      <c r="R7" s="212"/>
      <c r="S7" s="193">
        <v>1597257</v>
      </c>
      <c r="T7" s="193">
        <v>1730744</v>
      </c>
      <c r="U7" s="213">
        <v>8.4</v>
      </c>
    </row>
    <row r="8" spans="1:26" x14ac:dyDescent="0.25">
      <c r="A8" s="65" t="s">
        <v>59</v>
      </c>
      <c r="B8" s="66"/>
      <c r="C8" s="66">
        <v>2060872</v>
      </c>
      <c r="D8" s="66">
        <v>2150896</v>
      </c>
      <c r="E8" s="148">
        <v>4.4000000000000004</v>
      </c>
      <c r="F8" s="66"/>
      <c r="G8" s="66">
        <v>239734</v>
      </c>
      <c r="H8" s="66">
        <v>253193</v>
      </c>
      <c r="I8" s="148">
        <v>5.6</v>
      </c>
      <c r="J8" s="66"/>
      <c r="K8" s="66">
        <v>0</v>
      </c>
      <c r="L8" s="66">
        <v>0</v>
      </c>
      <c r="M8" s="148">
        <v>0</v>
      </c>
      <c r="N8" s="66"/>
      <c r="O8" s="66">
        <v>816814</v>
      </c>
      <c r="P8" s="66">
        <v>822901</v>
      </c>
      <c r="Q8" s="148">
        <v>0.7</v>
      </c>
      <c r="R8" s="77"/>
      <c r="S8" s="66">
        <v>3117420</v>
      </c>
      <c r="T8" s="66">
        <v>3226991</v>
      </c>
      <c r="U8" s="209">
        <v>3.5</v>
      </c>
    </row>
    <row r="9" spans="1:26" x14ac:dyDescent="0.25">
      <c r="A9" s="210" t="s">
        <v>58</v>
      </c>
      <c r="B9" s="193"/>
      <c r="C9" s="193">
        <v>145629</v>
      </c>
      <c r="D9" s="193">
        <v>151981</v>
      </c>
      <c r="E9" s="211">
        <v>4.4000000000000004</v>
      </c>
      <c r="F9" s="193"/>
      <c r="G9" s="193">
        <v>0</v>
      </c>
      <c r="H9" s="193">
        <v>0</v>
      </c>
      <c r="I9" s="211">
        <v>0</v>
      </c>
      <c r="J9" s="193"/>
      <c r="K9" s="193">
        <v>0</v>
      </c>
      <c r="L9" s="193">
        <v>0</v>
      </c>
      <c r="M9" s="211">
        <v>0</v>
      </c>
      <c r="N9" s="193"/>
      <c r="O9" s="193">
        <v>0</v>
      </c>
      <c r="P9" s="193">
        <v>0</v>
      </c>
      <c r="Q9" s="211">
        <v>0</v>
      </c>
      <c r="R9" s="212"/>
      <c r="S9" s="193">
        <v>145629</v>
      </c>
      <c r="T9" s="193">
        <v>151981</v>
      </c>
      <c r="U9" s="213">
        <v>4.4000000000000004</v>
      </c>
    </row>
    <row r="10" spans="1:26" x14ac:dyDescent="0.25">
      <c r="A10" s="65" t="s">
        <v>57</v>
      </c>
      <c r="B10" s="66"/>
      <c r="C10" s="66">
        <v>201322</v>
      </c>
      <c r="D10" s="66">
        <v>209916</v>
      </c>
      <c r="E10" s="148">
        <v>4.3</v>
      </c>
      <c r="F10" s="66"/>
      <c r="G10" s="66">
        <v>0</v>
      </c>
      <c r="H10" s="66">
        <v>0</v>
      </c>
      <c r="I10" s="148">
        <v>0</v>
      </c>
      <c r="J10" s="66"/>
      <c r="K10" s="66">
        <v>0</v>
      </c>
      <c r="L10" s="66">
        <v>0</v>
      </c>
      <c r="M10" s="148">
        <v>0</v>
      </c>
      <c r="N10" s="66"/>
      <c r="O10" s="66">
        <v>106237</v>
      </c>
      <c r="P10" s="66">
        <v>107925</v>
      </c>
      <c r="Q10" s="148">
        <v>1.6</v>
      </c>
      <c r="R10" s="77"/>
      <c r="S10" s="66">
        <v>307559</v>
      </c>
      <c r="T10" s="66">
        <v>317840</v>
      </c>
      <c r="U10" s="209">
        <v>3.3</v>
      </c>
    </row>
    <row r="11" spans="1:26" x14ac:dyDescent="0.25">
      <c r="A11" s="210" t="s">
        <v>56</v>
      </c>
      <c r="B11" s="193"/>
      <c r="C11" s="193">
        <v>3310</v>
      </c>
      <c r="D11" s="193">
        <v>3469</v>
      </c>
      <c r="E11" s="211">
        <v>4.8</v>
      </c>
      <c r="F11" s="193"/>
      <c r="G11" s="193">
        <v>0</v>
      </c>
      <c r="H11" s="193">
        <v>65</v>
      </c>
      <c r="I11" s="211">
        <v>0</v>
      </c>
      <c r="J11" s="193"/>
      <c r="K11" s="193">
        <v>0</v>
      </c>
      <c r="L11" s="193">
        <v>0</v>
      </c>
      <c r="M11" s="211">
        <v>0</v>
      </c>
      <c r="N11" s="193"/>
      <c r="O11" s="193">
        <v>0</v>
      </c>
      <c r="P11" s="193">
        <v>0</v>
      </c>
      <c r="Q11" s="211">
        <v>0</v>
      </c>
      <c r="R11" s="212"/>
      <c r="S11" s="193">
        <v>3310</v>
      </c>
      <c r="T11" s="193">
        <v>3534</v>
      </c>
      <c r="U11" s="213">
        <v>6.7</v>
      </c>
    </row>
    <row r="12" spans="1:26" x14ac:dyDescent="0.25">
      <c r="A12" s="65" t="s">
        <v>55</v>
      </c>
      <c r="B12" s="66"/>
      <c r="C12" s="66">
        <v>368530</v>
      </c>
      <c r="D12" s="66">
        <v>383531</v>
      </c>
      <c r="E12" s="148">
        <v>4.0999999999999996</v>
      </c>
      <c r="F12" s="66"/>
      <c r="G12" s="66">
        <v>60997</v>
      </c>
      <c r="H12" s="66">
        <v>66965</v>
      </c>
      <c r="I12" s="148">
        <v>9.8000000000000007</v>
      </c>
      <c r="J12" s="66"/>
      <c r="K12" s="66">
        <v>0</v>
      </c>
      <c r="L12" s="66">
        <v>0</v>
      </c>
      <c r="M12" s="148">
        <v>0</v>
      </c>
      <c r="N12" s="66"/>
      <c r="O12" s="66">
        <v>23480</v>
      </c>
      <c r="P12" s="66">
        <v>23551</v>
      </c>
      <c r="Q12" s="148">
        <v>0.3</v>
      </c>
      <c r="R12" s="77"/>
      <c r="S12" s="66">
        <v>453007</v>
      </c>
      <c r="T12" s="66">
        <v>474048</v>
      </c>
      <c r="U12" s="209">
        <v>4.5999999999999996</v>
      </c>
    </row>
    <row r="13" spans="1:26" x14ac:dyDescent="0.25">
      <c r="A13" s="210" t="s">
        <v>54</v>
      </c>
      <c r="B13" s="193"/>
      <c r="C13" s="193">
        <v>35006</v>
      </c>
      <c r="D13" s="193">
        <v>36831</v>
      </c>
      <c r="E13" s="211">
        <v>5.2</v>
      </c>
      <c r="F13" s="193"/>
      <c r="G13" s="193">
        <v>5268</v>
      </c>
      <c r="H13" s="193">
        <v>5197</v>
      </c>
      <c r="I13" s="211">
        <v>-1.4</v>
      </c>
      <c r="J13" s="193"/>
      <c r="K13" s="193">
        <v>0</v>
      </c>
      <c r="L13" s="193">
        <v>0</v>
      </c>
      <c r="M13" s="211">
        <v>0</v>
      </c>
      <c r="N13" s="193"/>
      <c r="O13" s="193">
        <v>5525</v>
      </c>
      <c r="P13" s="193">
        <v>4794</v>
      </c>
      <c r="Q13" s="211">
        <v>-13.2</v>
      </c>
      <c r="R13" s="212"/>
      <c r="S13" s="193">
        <v>45800</v>
      </c>
      <c r="T13" s="193">
        <v>46822</v>
      </c>
      <c r="U13" s="213">
        <v>2.2000000000000002</v>
      </c>
    </row>
    <row r="14" spans="1:26" x14ac:dyDescent="0.25">
      <c r="A14" s="65" t="s">
        <v>53</v>
      </c>
      <c r="B14" s="66"/>
      <c r="C14" s="66">
        <v>95010</v>
      </c>
      <c r="D14" s="66">
        <v>99125</v>
      </c>
      <c r="E14" s="148">
        <v>4.3</v>
      </c>
      <c r="F14" s="66"/>
      <c r="G14" s="66">
        <v>1538</v>
      </c>
      <c r="H14" s="66">
        <v>1558</v>
      </c>
      <c r="I14" s="148">
        <v>1.3</v>
      </c>
      <c r="J14" s="66"/>
      <c r="K14" s="66">
        <v>0</v>
      </c>
      <c r="L14" s="66">
        <v>0</v>
      </c>
      <c r="M14" s="148">
        <v>0</v>
      </c>
      <c r="N14" s="66"/>
      <c r="O14" s="66">
        <v>15099</v>
      </c>
      <c r="P14" s="66">
        <v>15652</v>
      </c>
      <c r="Q14" s="148">
        <v>3.7</v>
      </c>
      <c r="R14" s="77"/>
      <c r="S14" s="66">
        <v>111647</v>
      </c>
      <c r="T14" s="66">
        <v>116335</v>
      </c>
      <c r="U14" s="209">
        <v>4.2</v>
      </c>
    </row>
    <row r="15" spans="1:26" x14ac:dyDescent="0.25">
      <c r="A15" s="210" t="s">
        <v>52</v>
      </c>
      <c r="B15" s="193"/>
      <c r="C15" s="193">
        <v>22917</v>
      </c>
      <c r="D15" s="193">
        <v>23868</v>
      </c>
      <c r="E15" s="211">
        <v>4.2</v>
      </c>
      <c r="F15" s="193"/>
      <c r="G15" s="193">
        <v>0</v>
      </c>
      <c r="H15" s="193">
        <v>0</v>
      </c>
      <c r="I15" s="211">
        <v>0</v>
      </c>
      <c r="J15" s="193"/>
      <c r="K15" s="193">
        <v>0</v>
      </c>
      <c r="L15" s="193">
        <v>0</v>
      </c>
      <c r="M15" s="211">
        <v>0</v>
      </c>
      <c r="N15" s="193"/>
      <c r="O15" s="193">
        <v>963</v>
      </c>
      <c r="P15" s="193">
        <v>1153</v>
      </c>
      <c r="Q15" s="211">
        <v>19.8</v>
      </c>
      <c r="R15" s="212"/>
      <c r="S15" s="193">
        <v>23879</v>
      </c>
      <c r="T15" s="193">
        <v>25021</v>
      </c>
      <c r="U15" s="213">
        <v>4.8</v>
      </c>
    </row>
    <row r="16" spans="1:26" x14ac:dyDescent="0.25">
      <c r="A16" s="65" t="s">
        <v>51</v>
      </c>
      <c r="B16" s="66"/>
      <c r="C16" s="66">
        <v>13520</v>
      </c>
      <c r="D16" s="66">
        <v>13958</v>
      </c>
      <c r="E16" s="148">
        <v>3.2</v>
      </c>
      <c r="F16" s="66"/>
      <c r="G16" s="66">
        <v>152</v>
      </c>
      <c r="H16" s="66">
        <v>158</v>
      </c>
      <c r="I16" s="148">
        <v>3.8</v>
      </c>
      <c r="J16" s="66"/>
      <c r="K16" s="66">
        <v>0</v>
      </c>
      <c r="L16" s="66">
        <v>0</v>
      </c>
      <c r="M16" s="148">
        <v>0</v>
      </c>
      <c r="N16" s="66"/>
      <c r="O16" s="66">
        <v>8</v>
      </c>
      <c r="P16" s="66">
        <v>8</v>
      </c>
      <c r="Q16" s="148">
        <v>0</v>
      </c>
      <c r="R16" s="77"/>
      <c r="S16" s="66">
        <v>13680</v>
      </c>
      <c r="T16" s="66">
        <v>14124</v>
      </c>
      <c r="U16" s="209">
        <v>3.2</v>
      </c>
    </row>
    <row r="17" spans="1:21" x14ac:dyDescent="0.25">
      <c r="A17" s="210" t="s">
        <v>50</v>
      </c>
      <c r="B17" s="193"/>
      <c r="C17" s="193">
        <v>1315</v>
      </c>
      <c r="D17" s="193">
        <v>1390</v>
      </c>
      <c r="E17" s="211">
        <v>5.7</v>
      </c>
      <c r="F17" s="193"/>
      <c r="G17" s="193">
        <v>0</v>
      </c>
      <c r="H17" s="193">
        <v>0</v>
      </c>
      <c r="I17" s="211">
        <v>0</v>
      </c>
      <c r="J17" s="193"/>
      <c r="K17" s="193">
        <v>0</v>
      </c>
      <c r="L17" s="193">
        <v>0</v>
      </c>
      <c r="M17" s="211">
        <v>0</v>
      </c>
      <c r="N17" s="193"/>
      <c r="O17" s="193">
        <v>1404</v>
      </c>
      <c r="P17" s="193">
        <v>1403</v>
      </c>
      <c r="Q17" s="211">
        <v>0</v>
      </c>
      <c r="R17" s="212"/>
      <c r="S17" s="193">
        <v>2719</v>
      </c>
      <c r="T17" s="193">
        <v>2793</v>
      </c>
      <c r="U17" s="213">
        <v>2.7</v>
      </c>
    </row>
    <row r="18" spans="1:21" x14ac:dyDescent="0.25">
      <c r="A18" s="65" t="s">
        <v>49</v>
      </c>
      <c r="B18" s="66"/>
      <c r="C18" s="66">
        <v>3078</v>
      </c>
      <c r="D18" s="66">
        <v>3148</v>
      </c>
      <c r="E18" s="148">
        <v>2.2999999999999998</v>
      </c>
      <c r="F18" s="66"/>
      <c r="G18" s="66">
        <v>1315</v>
      </c>
      <c r="H18" s="66">
        <v>1361</v>
      </c>
      <c r="I18" s="148">
        <v>3.5</v>
      </c>
      <c r="J18" s="66"/>
      <c r="K18" s="66">
        <v>0</v>
      </c>
      <c r="L18" s="66">
        <v>0</v>
      </c>
      <c r="M18" s="148">
        <v>0</v>
      </c>
      <c r="N18" s="66"/>
      <c r="O18" s="66">
        <v>1409</v>
      </c>
      <c r="P18" s="66">
        <v>1403</v>
      </c>
      <c r="Q18" s="148">
        <v>-0.4</v>
      </c>
      <c r="R18" s="77"/>
      <c r="S18" s="66">
        <v>5802</v>
      </c>
      <c r="T18" s="66">
        <v>5913</v>
      </c>
      <c r="U18" s="209">
        <v>1.9</v>
      </c>
    </row>
    <row r="19" spans="1:21" x14ac:dyDescent="0.25">
      <c r="A19" s="210" t="s">
        <v>48</v>
      </c>
      <c r="B19" s="193"/>
      <c r="C19" s="193">
        <v>20533</v>
      </c>
      <c r="D19" s="193">
        <v>23638</v>
      </c>
      <c r="E19" s="211">
        <v>15.1</v>
      </c>
      <c r="F19" s="193"/>
      <c r="G19" s="193">
        <v>0</v>
      </c>
      <c r="H19" s="193">
        <v>0</v>
      </c>
      <c r="I19" s="211">
        <v>0</v>
      </c>
      <c r="J19" s="193"/>
      <c r="K19" s="193">
        <v>0</v>
      </c>
      <c r="L19" s="193">
        <v>0</v>
      </c>
      <c r="M19" s="211">
        <v>0</v>
      </c>
      <c r="N19" s="193"/>
      <c r="O19" s="193">
        <v>284</v>
      </c>
      <c r="P19" s="193">
        <v>300</v>
      </c>
      <c r="Q19" s="211">
        <v>5.9</v>
      </c>
      <c r="R19" s="212"/>
      <c r="S19" s="193">
        <v>20817</v>
      </c>
      <c r="T19" s="193">
        <v>23938</v>
      </c>
      <c r="U19" s="213">
        <v>15</v>
      </c>
    </row>
    <row r="20" spans="1:21" x14ac:dyDescent="0.25">
      <c r="A20" s="65" t="s">
        <v>47</v>
      </c>
      <c r="B20" s="66"/>
      <c r="C20" s="66">
        <v>5365</v>
      </c>
      <c r="D20" s="66">
        <v>5630</v>
      </c>
      <c r="E20" s="148">
        <v>4.9000000000000004</v>
      </c>
      <c r="F20" s="66"/>
      <c r="G20" s="66">
        <v>1948</v>
      </c>
      <c r="H20" s="66">
        <v>2063</v>
      </c>
      <c r="I20" s="148">
        <v>5.9</v>
      </c>
      <c r="J20" s="66"/>
      <c r="K20" s="66">
        <v>0</v>
      </c>
      <c r="L20" s="66">
        <v>0</v>
      </c>
      <c r="M20" s="148">
        <v>0</v>
      </c>
      <c r="N20" s="66"/>
      <c r="O20" s="66">
        <v>0</v>
      </c>
      <c r="P20" s="66">
        <v>0</v>
      </c>
      <c r="Q20" s="148">
        <v>0</v>
      </c>
      <c r="R20" s="77"/>
      <c r="S20" s="66">
        <v>7314</v>
      </c>
      <c r="T20" s="66">
        <v>7693</v>
      </c>
      <c r="U20" s="209">
        <v>5.2</v>
      </c>
    </row>
    <row r="21" spans="1:21" x14ac:dyDescent="0.25">
      <c r="A21" s="210" t="s">
        <v>46</v>
      </c>
      <c r="B21" s="193"/>
      <c r="C21" s="193">
        <v>46262</v>
      </c>
      <c r="D21" s="193">
        <v>48340</v>
      </c>
      <c r="E21" s="211">
        <v>4.5</v>
      </c>
      <c r="F21" s="193"/>
      <c r="G21" s="193">
        <v>17394</v>
      </c>
      <c r="H21" s="193">
        <v>18039</v>
      </c>
      <c r="I21" s="211">
        <v>3.7</v>
      </c>
      <c r="J21" s="193"/>
      <c r="K21" s="193">
        <v>0</v>
      </c>
      <c r="L21" s="193">
        <v>0</v>
      </c>
      <c r="M21" s="211">
        <v>0</v>
      </c>
      <c r="N21" s="193"/>
      <c r="O21" s="193">
        <v>75041</v>
      </c>
      <c r="P21" s="193">
        <v>75465</v>
      </c>
      <c r="Q21" s="211">
        <v>0.6</v>
      </c>
      <c r="R21" s="212"/>
      <c r="S21" s="193">
        <v>138696</v>
      </c>
      <c r="T21" s="193">
        <v>141843</v>
      </c>
      <c r="U21" s="213">
        <v>2.2999999999999998</v>
      </c>
    </row>
    <row r="22" spans="1:21" x14ac:dyDescent="0.25">
      <c r="A22" s="65" t="s">
        <v>45</v>
      </c>
      <c r="B22" s="66"/>
      <c r="C22" s="66">
        <v>263454</v>
      </c>
      <c r="D22" s="66">
        <v>274765</v>
      </c>
      <c r="E22" s="148">
        <v>4.3</v>
      </c>
      <c r="F22" s="66"/>
      <c r="G22" s="66">
        <v>19219</v>
      </c>
      <c r="H22" s="66">
        <v>19741</v>
      </c>
      <c r="I22" s="148">
        <v>2.7</v>
      </c>
      <c r="J22" s="66"/>
      <c r="K22" s="66">
        <v>0</v>
      </c>
      <c r="L22" s="66">
        <v>0</v>
      </c>
      <c r="M22" s="148">
        <v>0</v>
      </c>
      <c r="N22" s="66"/>
      <c r="O22" s="66">
        <v>0</v>
      </c>
      <c r="P22" s="66">
        <v>12553</v>
      </c>
      <c r="Q22" s="148">
        <v>0</v>
      </c>
      <c r="R22" s="77"/>
      <c r="S22" s="66">
        <v>282672</v>
      </c>
      <c r="T22" s="66">
        <v>307060</v>
      </c>
      <c r="U22" s="209">
        <v>8.6</v>
      </c>
    </row>
    <row r="23" spans="1:21" ht="13" thickBot="1" x14ac:dyDescent="0.3">
      <c r="A23" s="214"/>
      <c r="B23" s="215"/>
      <c r="C23" s="215"/>
      <c r="D23" s="215"/>
      <c r="E23" s="216"/>
      <c r="F23" s="215"/>
      <c r="G23" s="215"/>
      <c r="H23" s="215"/>
      <c r="I23" s="216"/>
      <c r="J23" s="215"/>
      <c r="K23" s="215"/>
      <c r="L23" s="215"/>
      <c r="M23" s="216"/>
      <c r="N23" s="215"/>
      <c r="O23" s="215"/>
      <c r="P23" s="215"/>
      <c r="Q23" s="216"/>
      <c r="R23" s="217"/>
      <c r="S23" s="215"/>
      <c r="T23" s="215"/>
      <c r="U23" s="218"/>
    </row>
    <row r="24" spans="1:21" ht="13.5" thickBot="1" x14ac:dyDescent="0.35">
      <c r="A24" s="219" t="s">
        <v>43</v>
      </c>
      <c r="B24" s="220"/>
      <c r="C24" s="221">
        <v>5604481</v>
      </c>
      <c r="D24" s="221">
        <v>5852788</v>
      </c>
      <c r="E24" s="222">
        <v>4.4000000000000004</v>
      </c>
      <c r="F24" s="220"/>
      <c r="G24" s="221">
        <v>598120</v>
      </c>
      <c r="H24" s="221">
        <v>680472</v>
      </c>
      <c r="I24" s="222">
        <v>13.8</v>
      </c>
      <c r="J24" s="220"/>
      <c r="K24" s="221">
        <v>173322</v>
      </c>
      <c r="L24" s="221">
        <v>199938</v>
      </c>
      <c r="M24" s="222">
        <v>15.4</v>
      </c>
      <c r="N24" s="220"/>
      <c r="O24" s="221">
        <v>1164234</v>
      </c>
      <c r="P24" s="221">
        <v>1239303</v>
      </c>
      <c r="Q24" s="222">
        <v>6.4</v>
      </c>
      <c r="R24" s="201"/>
      <c r="S24" s="221">
        <v>7540158</v>
      </c>
      <c r="T24" s="221">
        <v>7972502</v>
      </c>
      <c r="U24" s="223">
        <v>5.7</v>
      </c>
    </row>
    <row r="25" spans="1:21" x14ac:dyDescent="0.25">
      <c r="A25" s="210" t="s">
        <v>175</v>
      </c>
      <c r="B25" s="193"/>
      <c r="C25" s="193"/>
      <c r="D25" s="193"/>
      <c r="E25" s="193"/>
      <c r="F25" s="193"/>
      <c r="G25" s="224"/>
      <c r="H25" s="193"/>
      <c r="I25" s="193"/>
      <c r="J25" s="193"/>
      <c r="K25" s="224"/>
      <c r="L25" s="193"/>
      <c r="M25" s="193"/>
      <c r="N25" s="193"/>
      <c r="O25" s="224"/>
      <c r="P25" s="193"/>
      <c r="Q25" s="193"/>
      <c r="R25" s="193"/>
      <c r="S25" s="224"/>
      <c r="T25" s="193"/>
      <c r="U25" s="225"/>
    </row>
    <row r="26" spans="1:21" x14ac:dyDescent="0.25">
      <c r="A26" s="210" t="s">
        <v>171</v>
      </c>
      <c r="B26" s="193"/>
      <c r="C26" s="193"/>
      <c r="D26" s="193"/>
      <c r="E26" s="193"/>
      <c r="F26" s="193"/>
      <c r="G26" s="224"/>
      <c r="H26" s="193"/>
      <c r="I26" s="193"/>
      <c r="J26" s="193"/>
      <c r="K26" s="224"/>
      <c r="L26" s="193"/>
      <c r="M26" s="193"/>
      <c r="N26" s="193"/>
      <c r="O26" s="224"/>
      <c r="P26" s="193"/>
      <c r="Q26" s="193"/>
      <c r="R26" s="193"/>
      <c r="S26" s="224"/>
      <c r="T26" s="193"/>
      <c r="U26" s="225"/>
    </row>
    <row r="27" spans="1:21" ht="13" thickBot="1" x14ac:dyDescent="0.3">
      <c r="A27" s="214" t="s">
        <v>176</v>
      </c>
      <c r="B27" s="215"/>
      <c r="C27" s="215"/>
      <c r="D27" s="215"/>
      <c r="E27" s="215"/>
      <c r="F27" s="215"/>
      <c r="G27" s="226"/>
      <c r="H27" s="215"/>
      <c r="I27" s="215"/>
      <c r="J27" s="215"/>
      <c r="K27" s="226"/>
      <c r="L27" s="215"/>
      <c r="M27" s="215"/>
      <c r="N27" s="215"/>
      <c r="O27" s="226"/>
      <c r="P27" s="215"/>
      <c r="Q27" s="215"/>
      <c r="R27" s="215"/>
      <c r="S27" s="226"/>
      <c r="T27" s="215"/>
      <c r="U27" s="227"/>
    </row>
  </sheetData>
  <mergeCells count="6">
    <mergeCell ref="W1:Y3"/>
    <mergeCell ref="S4:U4"/>
    <mergeCell ref="C4:E4"/>
    <mergeCell ref="G4:I4"/>
    <mergeCell ref="K4:M4"/>
    <mergeCell ref="O4:Q4"/>
  </mergeCells>
  <hyperlinks>
    <hyperlink ref="W1:Y3" location="'Table of Contents'!A1" tooltip="Click here" display="Return to             Table of Contents" xr:uid="{D0725D8B-AB80-4E71-9DCB-A97D7C604F63}"/>
  </hyperlinks>
  <pageMargins left="0.75" right="0.75" top="0.75" bottom="0.75" header="0.5" footer="0.5"/>
  <pageSetup scale="71"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Q47"/>
  <sheetViews>
    <sheetView showGridLines="0" topLeftCell="A35" zoomScale="70" zoomScaleNormal="70" workbookViewId="0">
      <selection activeCell="C9" sqref="C9"/>
    </sheetView>
  </sheetViews>
  <sheetFormatPr defaultColWidth="9.1796875" defaultRowHeight="12.5" x14ac:dyDescent="0.25"/>
  <cols>
    <col min="1" max="2" width="9.1796875" style="51"/>
    <col min="3" max="5" width="12.7265625" style="51" bestFit="1" customWidth="1"/>
    <col min="6" max="6" width="9.1796875" style="51"/>
    <col min="7" max="9" width="12.7265625" style="51" bestFit="1" customWidth="1"/>
    <col min="10" max="10" width="9.1796875" style="51"/>
    <col min="11" max="11" width="11.1796875" style="51" bestFit="1" customWidth="1"/>
    <col min="12" max="12" width="9.1796875" style="51"/>
    <col min="13" max="14" width="1.7265625" style="51" customWidth="1"/>
    <col min="15" max="15" width="16.1796875" style="51" customWidth="1"/>
    <col min="16" max="17" width="1.7265625" style="51" customWidth="1"/>
    <col min="18" max="16384" width="9.1796875" style="51"/>
  </cols>
  <sheetData>
    <row r="1" spans="1:17" ht="16" thickTop="1" x14ac:dyDescent="0.35">
      <c r="A1" s="206" t="s">
        <v>135</v>
      </c>
      <c r="B1" s="207"/>
      <c r="C1" s="207"/>
      <c r="D1" s="207"/>
      <c r="E1" s="207"/>
      <c r="F1" s="207"/>
      <c r="G1" s="207"/>
      <c r="H1" s="207"/>
      <c r="I1" s="207"/>
      <c r="J1" s="207"/>
      <c r="K1" s="207"/>
      <c r="L1" s="208"/>
      <c r="M1" s="158"/>
      <c r="N1" s="329" t="s">
        <v>209</v>
      </c>
      <c r="O1" s="330"/>
      <c r="P1" s="331"/>
      <c r="Q1" s="158"/>
    </row>
    <row r="2" spans="1:17" ht="16" thickBot="1" x14ac:dyDescent="0.4">
      <c r="A2" s="177" t="s">
        <v>224</v>
      </c>
      <c r="B2" s="178"/>
      <c r="C2" s="178"/>
      <c r="D2" s="178"/>
      <c r="E2" s="178"/>
      <c r="F2" s="178"/>
      <c r="G2" s="178"/>
      <c r="H2" s="178"/>
      <c r="I2" s="178"/>
      <c r="J2" s="178"/>
      <c r="K2" s="178"/>
      <c r="L2" s="179"/>
      <c r="M2" s="158"/>
      <c r="N2" s="332"/>
      <c r="O2" s="333"/>
      <c r="P2" s="334"/>
      <c r="Q2" s="158"/>
    </row>
    <row r="3" spans="1:17" ht="7.5" customHeight="1" thickBot="1" x14ac:dyDescent="0.4">
      <c r="A3" s="139"/>
      <c r="B3" s="140"/>
      <c r="C3" s="140"/>
      <c r="D3" s="140"/>
      <c r="E3" s="140"/>
      <c r="F3" s="140"/>
      <c r="G3" s="140"/>
      <c r="H3" s="140"/>
      <c r="I3" s="140"/>
      <c r="J3" s="140"/>
      <c r="K3" s="140"/>
      <c r="L3" s="141"/>
      <c r="M3" s="158"/>
      <c r="N3" s="335"/>
      <c r="O3" s="336"/>
      <c r="P3" s="337"/>
      <c r="Q3" s="158"/>
    </row>
    <row r="4" spans="1:17" ht="13.5" thickTop="1" x14ac:dyDescent="0.3">
      <c r="A4" s="183"/>
      <c r="B4" s="184"/>
      <c r="C4" s="419" t="s">
        <v>133</v>
      </c>
      <c r="D4" s="419"/>
      <c r="E4" s="419"/>
      <c r="F4" s="184"/>
      <c r="G4" s="419" t="s">
        <v>132</v>
      </c>
      <c r="H4" s="419"/>
      <c r="I4" s="419"/>
      <c r="J4" s="184"/>
      <c r="K4" s="419" t="s">
        <v>131</v>
      </c>
      <c r="L4" s="420"/>
    </row>
    <row r="5" spans="1:17" ht="26.5" customHeight="1" thickBot="1" x14ac:dyDescent="0.35">
      <c r="A5" s="185" t="s">
        <v>42</v>
      </c>
      <c r="B5" s="235"/>
      <c r="C5" s="454" t="s">
        <v>130</v>
      </c>
      <c r="D5" s="228" t="s">
        <v>129</v>
      </c>
      <c r="E5" s="228" t="s">
        <v>40</v>
      </c>
      <c r="F5" s="228"/>
      <c r="G5" s="228" t="s">
        <v>130</v>
      </c>
      <c r="H5" s="228" t="s">
        <v>129</v>
      </c>
      <c r="I5" s="228" t="s">
        <v>40</v>
      </c>
      <c r="J5" s="228"/>
      <c r="K5" s="228" t="s">
        <v>128</v>
      </c>
      <c r="L5" s="229" t="s">
        <v>127</v>
      </c>
    </row>
    <row r="6" spans="1:17" x14ac:dyDescent="0.25">
      <c r="A6" s="455" t="s">
        <v>0</v>
      </c>
      <c r="B6" s="456"/>
      <c r="C6" s="456">
        <f>[8]table_23!$B$2</f>
        <v>25131379</v>
      </c>
      <c r="D6" s="66">
        <f>[8]table_23!$C$2</f>
        <v>938202</v>
      </c>
      <c r="E6" s="66">
        <f>[8]table_23!$D$2</f>
        <v>26069581</v>
      </c>
      <c r="F6" s="66"/>
      <c r="G6" s="66">
        <f>[8]table_23!$E$2</f>
        <v>24264322</v>
      </c>
      <c r="H6" s="66">
        <f>[8]table_23!$F$2</f>
        <v>938202</v>
      </c>
      <c r="I6" s="66">
        <f>[8]table_23!$G$2</f>
        <v>25202524</v>
      </c>
      <c r="J6" s="66"/>
      <c r="K6" s="66">
        <f>[8]table_23!$H$2</f>
        <v>867057</v>
      </c>
      <c r="L6" s="190">
        <f>[8]table_23!$I$2</f>
        <v>3.45</v>
      </c>
    </row>
    <row r="7" spans="1:17" x14ac:dyDescent="0.25">
      <c r="A7" s="191" t="s">
        <v>1</v>
      </c>
      <c r="B7" s="192"/>
      <c r="C7" s="193">
        <f>[8]table_23!B3</f>
        <v>156077750</v>
      </c>
      <c r="D7" s="193">
        <f>[8]table_23!C3</f>
        <v>21836806</v>
      </c>
      <c r="E7" s="193">
        <f>[8]table_23!D3</f>
        <v>177914556</v>
      </c>
      <c r="F7" s="193"/>
      <c r="G7" s="193">
        <f>[8]table_23!E3</f>
        <v>152783043</v>
      </c>
      <c r="H7" s="193">
        <f>[8]table_23!F3</f>
        <v>21836806</v>
      </c>
      <c r="I7" s="193">
        <f>[8]table_23!G3</f>
        <v>174619848</v>
      </c>
      <c r="J7" s="193"/>
      <c r="K7" s="193">
        <f>[8]table_23!H3</f>
        <v>3294708</v>
      </c>
      <c r="L7" s="196">
        <f>[8]table_23!I3</f>
        <v>2.11</v>
      </c>
    </row>
    <row r="8" spans="1:17" x14ac:dyDescent="0.25">
      <c r="A8" s="65" t="s">
        <v>2</v>
      </c>
      <c r="B8" s="66"/>
      <c r="C8" s="66">
        <f>[8]table_23!B4</f>
        <v>809026820</v>
      </c>
      <c r="D8" s="66">
        <f>[8]table_23!C4</f>
        <v>158159319</v>
      </c>
      <c r="E8" s="66">
        <f>[8]table_23!D4</f>
        <v>967186138</v>
      </c>
      <c r="F8" s="66"/>
      <c r="G8" s="66">
        <f>[8]table_23!E4</f>
        <v>797422573</v>
      </c>
      <c r="H8" s="66">
        <f>[8]table_23!F4</f>
        <v>158159319</v>
      </c>
      <c r="I8" s="66">
        <f>[8]table_23!G4</f>
        <v>955581892</v>
      </c>
      <c r="J8" s="66"/>
      <c r="K8" s="66">
        <f>[8]table_23!H4</f>
        <v>11604246</v>
      </c>
      <c r="L8" s="190">
        <f>[8]table_23!I4</f>
        <v>1.43</v>
      </c>
    </row>
    <row r="9" spans="1:17" x14ac:dyDescent="0.25">
      <c r="A9" s="191" t="s">
        <v>66</v>
      </c>
      <c r="B9" s="192"/>
      <c r="C9" s="193">
        <f>[8]table_23!B5</f>
        <v>79992897</v>
      </c>
      <c r="D9" s="193">
        <f>[8]table_23!C5</f>
        <v>16419628</v>
      </c>
      <c r="E9" s="193">
        <f>[8]table_23!D5</f>
        <v>96412525</v>
      </c>
      <c r="F9" s="193"/>
      <c r="G9" s="193">
        <f>[8]table_23!E5</f>
        <v>79305556</v>
      </c>
      <c r="H9" s="193">
        <f>[8]table_23!F5</f>
        <v>16419633</v>
      </c>
      <c r="I9" s="193">
        <f>[8]table_23!G5</f>
        <v>95725189</v>
      </c>
      <c r="J9" s="193"/>
      <c r="K9" s="193">
        <f>[8]table_23!H5</f>
        <v>687342</v>
      </c>
      <c r="L9" s="196">
        <f>[8]table_23!I5</f>
        <v>0.86</v>
      </c>
    </row>
    <row r="10" spans="1:17" x14ac:dyDescent="0.25">
      <c r="A10" s="65" t="s">
        <v>65</v>
      </c>
      <c r="B10" s="66"/>
      <c r="C10" s="66">
        <f>[8]table_23!B6</f>
        <v>74622748</v>
      </c>
      <c r="D10" s="66">
        <f>[8]table_23!C6</f>
        <v>8952928</v>
      </c>
      <c r="E10" s="66">
        <f>[8]table_23!D6</f>
        <v>83575676</v>
      </c>
      <c r="F10" s="66"/>
      <c r="G10" s="66">
        <f>[8]table_23!E6</f>
        <v>74045846</v>
      </c>
      <c r="H10" s="66">
        <f>[8]table_23!F6</f>
        <v>8952928</v>
      </c>
      <c r="I10" s="66">
        <f>[8]table_23!G6</f>
        <v>82998774</v>
      </c>
      <c r="J10" s="66"/>
      <c r="K10" s="66">
        <f>[8]table_23!H6</f>
        <v>576915</v>
      </c>
      <c r="L10" s="190">
        <f>[8]table_23!I6</f>
        <v>0.77</v>
      </c>
    </row>
    <row r="11" spans="1:17" x14ac:dyDescent="0.25">
      <c r="A11" s="191" t="s">
        <v>5</v>
      </c>
      <c r="B11" s="192"/>
      <c r="C11" s="193">
        <f>[8]table_23!B7</f>
        <v>70147954</v>
      </c>
      <c r="D11" s="193">
        <f>[8]table_23!C7</f>
        <v>7893841</v>
      </c>
      <c r="E11" s="193">
        <f>[8]table_23!D7</f>
        <v>78041795</v>
      </c>
      <c r="F11" s="193"/>
      <c r="G11" s="193">
        <f>[8]table_23!E7</f>
        <v>69815953</v>
      </c>
      <c r="H11" s="193">
        <f>[8]table_23!F7</f>
        <v>7893842</v>
      </c>
      <c r="I11" s="193">
        <f>[8]table_23!G7</f>
        <v>77709796</v>
      </c>
      <c r="J11" s="193"/>
      <c r="K11" s="193">
        <f>[8]table_23!H7</f>
        <v>332013</v>
      </c>
      <c r="L11" s="196">
        <f>[8]table_23!I7</f>
        <v>0.47</v>
      </c>
    </row>
    <row r="12" spans="1:17" x14ac:dyDescent="0.25">
      <c r="A12" s="65" t="s">
        <v>6</v>
      </c>
      <c r="B12" s="66"/>
      <c r="C12" s="66">
        <f>[8]table_23!B8</f>
        <v>33569484</v>
      </c>
      <c r="D12" s="66">
        <f>[8]table_23!C8</f>
        <v>3290941</v>
      </c>
      <c r="E12" s="66">
        <f>[8]table_23!D8</f>
        <v>36860425</v>
      </c>
      <c r="F12" s="66"/>
      <c r="G12" s="66">
        <f>[8]table_23!E8</f>
        <v>33390228</v>
      </c>
      <c r="H12" s="66">
        <f>[8]table_23!F8</f>
        <v>3290940</v>
      </c>
      <c r="I12" s="66">
        <f>[8]table_23!G8</f>
        <v>36681167</v>
      </c>
      <c r="J12" s="66"/>
      <c r="K12" s="66">
        <f>[8]table_23!H8</f>
        <v>179257</v>
      </c>
      <c r="L12" s="190">
        <f>[8]table_23!I8</f>
        <v>0.53</v>
      </c>
    </row>
    <row r="13" spans="1:17" x14ac:dyDescent="0.25">
      <c r="A13" s="191" t="s">
        <v>7</v>
      </c>
      <c r="B13" s="192"/>
      <c r="C13" s="193">
        <f>[8]table_23!B9</f>
        <v>27351651</v>
      </c>
      <c r="D13" s="193">
        <f>[8]table_23!C9</f>
        <v>998850</v>
      </c>
      <c r="E13" s="193">
        <f>[8]table_23!D9</f>
        <v>28350501</v>
      </c>
      <c r="F13" s="193"/>
      <c r="G13" s="193">
        <f>[8]table_23!E9</f>
        <v>27342853</v>
      </c>
      <c r="H13" s="193">
        <f>[8]table_23!F9</f>
        <v>998851</v>
      </c>
      <c r="I13" s="193">
        <f>[8]table_23!G9</f>
        <v>28341704</v>
      </c>
      <c r="J13" s="193"/>
      <c r="K13" s="193">
        <f>[8]table_23!H9</f>
        <v>8808</v>
      </c>
      <c r="L13" s="196">
        <f>[8]table_23!I9</f>
        <v>0.03</v>
      </c>
    </row>
    <row r="14" spans="1:17" x14ac:dyDescent="0.25">
      <c r="A14" s="65" t="s">
        <v>8</v>
      </c>
      <c r="B14" s="66"/>
      <c r="C14" s="66">
        <f>[8]table_23!B10</f>
        <v>372488825</v>
      </c>
      <c r="D14" s="66">
        <f>[8]table_23!C10</f>
        <v>74693699</v>
      </c>
      <c r="E14" s="66">
        <f>[8]table_23!D10</f>
        <v>447182524</v>
      </c>
      <c r="F14" s="66"/>
      <c r="G14" s="66">
        <f>[8]table_23!E10</f>
        <v>371403734</v>
      </c>
      <c r="H14" s="66">
        <f>[8]table_23!F10</f>
        <v>74693714</v>
      </c>
      <c r="I14" s="66">
        <f>[8]table_23!G10</f>
        <v>446097447</v>
      </c>
      <c r="J14" s="66"/>
      <c r="K14" s="66">
        <f>[8]table_23!H10</f>
        <v>1085146</v>
      </c>
      <c r="L14" s="190">
        <f>[8]table_23!$I$10</f>
        <v>0.28999999999999998</v>
      </c>
    </row>
    <row r="15" spans="1:17" x14ac:dyDescent="0.25">
      <c r="A15" s="191" t="s">
        <v>9</v>
      </c>
      <c r="B15" s="192"/>
      <c r="C15" s="193">
        <f>[8]table_23!B11</f>
        <v>112426603</v>
      </c>
      <c r="D15" s="193">
        <f>[8]table_23!C11</f>
        <v>3387755</v>
      </c>
      <c r="E15" s="193">
        <f>[8]table_23!D11</f>
        <v>115814359</v>
      </c>
      <c r="F15" s="193"/>
      <c r="G15" s="193">
        <f>[8]table_23!E11</f>
        <v>111100310</v>
      </c>
      <c r="H15" s="193">
        <f>[8]table_23!F11</f>
        <v>3387756</v>
      </c>
      <c r="I15" s="193">
        <f>[8]table_23!G11</f>
        <v>114488066</v>
      </c>
      <c r="J15" s="193"/>
      <c r="K15" s="193">
        <f>[8]table_23!H11</f>
        <v>1326356</v>
      </c>
      <c r="L15" s="196">
        <f>[8]table_23!I11</f>
        <v>1.18</v>
      </c>
    </row>
    <row r="16" spans="1:17" x14ac:dyDescent="0.25">
      <c r="A16" s="65" t="s">
        <v>10</v>
      </c>
      <c r="B16" s="66"/>
      <c r="C16" s="66">
        <f>[8]table_23!B12</f>
        <v>11300066</v>
      </c>
      <c r="D16" s="66">
        <f>[8]table_23!C12</f>
        <v>388753</v>
      </c>
      <c r="E16" s="66">
        <f>[8]table_23!D12</f>
        <v>11688819</v>
      </c>
      <c r="F16" s="66"/>
      <c r="G16" s="66">
        <f>[8]table_23!E12</f>
        <v>11098367</v>
      </c>
      <c r="H16" s="66">
        <f>[8]table_23!F12</f>
        <v>388753</v>
      </c>
      <c r="I16" s="66">
        <f>[8]table_23!G12</f>
        <v>11487120</v>
      </c>
      <c r="J16" s="66"/>
      <c r="K16" s="66">
        <f>[8]table_23!H12</f>
        <v>201699</v>
      </c>
      <c r="L16" s="190">
        <f>[8]table_23!I12</f>
        <v>1.78</v>
      </c>
    </row>
    <row r="17" spans="1:12" x14ac:dyDescent="0.25">
      <c r="A17" s="191" t="s">
        <v>11</v>
      </c>
      <c r="B17" s="192"/>
      <c r="C17" s="193">
        <f>[8]table_23!B13</f>
        <v>8501503</v>
      </c>
      <c r="D17" s="193">
        <f>[8]table_23!C13</f>
        <v>189202</v>
      </c>
      <c r="E17" s="193">
        <f>[8]table_23!D13</f>
        <v>8690706</v>
      </c>
      <c r="F17" s="193"/>
      <c r="G17" s="193">
        <f>[8]table_23!E13</f>
        <v>8439840</v>
      </c>
      <c r="H17" s="193">
        <f>[8]table_23!F13</f>
        <v>189202</v>
      </c>
      <c r="I17" s="193">
        <f>[8]table_23!G13</f>
        <v>8629042</v>
      </c>
      <c r="J17" s="193"/>
      <c r="K17" s="193">
        <f>[8]table_23!H13</f>
        <v>61669</v>
      </c>
      <c r="L17" s="196">
        <f>[8]table_23!I13</f>
        <v>0.73</v>
      </c>
    </row>
    <row r="18" spans="1:12" x14ac:dyDescent="0.25">
      <c r="A18" s="65" t="s">
        <v>12</v>
      </c>
      <c r="B18" s="66"/>
      <c r="C18" s="66">
        <f>[8]table_23!B14</f>
        <v>9547433</v>
      </c>
      <c r="D18" s="66">
        <f>[8]table_23!C14</f>
        <v>214960</v>
      </c>
      <c r="E18" s="66">
        <f>[8]table_23!D14</f>
        <v>9762393</v>
      </c>
      <c r="F18" s="66"/>
      <c r="G18" s="66">
        <f>[8]table_23!E14</f>
        <v>9270290</v>
      </c>
      <c r="H18" s="66">
        <f>[8]table_23!F14</f>
        <v>214961</v>
      </c>
      <c r="I18" s="66">
        <f>[8]table_23!G14</f>
        <v>9485250</v>
      </c>
      <c r="J18" s="66"/>
      <c r="K18" s="66">
        <f>[8]table_23!H14</f>
        <v>277145</v>
      </c>
      <c r="L18" s="190">
        <f>[8]table_23!I14</f>
        <v>2.9</v>
      </c>
    </row>
    <row r="19" spans="1:12" x14ac:dyDescent="0.25">
      <c r="A19" s="191" t="s">
        <v>13</v>
      </c>
      <c r="B19" s="192"/>
      <c r="C19" s="193">
        <f>[8]table_23!B15</f>
        <v>35422810</v>
      </c>
      <c r="D19" s="193">
        <f>[8]table_23!C15</f>
        <v>6424633</v>
      </c>
      <c r="E19" s="193">
        <f>[8]table_23!D15</f>
        <v>41847443</v>
      </c>
      <c r="F19" s="193"/>
      <c r="G19" s="193">
        <f>[8]table_23!E15</f>
        <v>34512279</v>
      </c>
      <c r="H19" s="193">
        <f>[8]table_23!F15</f>
        <v>6424633</v>
      </c>
      <c r="I19" s="193">
        <f>[8]table_23!G15</f>
        <v>40936912</v>
      </c>
      <c r="J19" s="193"/>
      <c r="K19" s="193">
        <f>[8]table_23!H15</f>
        <v>910554</v>
      </c>
      <c r="L19" s="196">
        <f>[8]table_23!I15</f>
        <v>2.57</v>
      </c>
    </row>
    <row r="20" spans="1:12" x14ac:dyDescent="0.25">
      <c r="A20" s="65" t="s">
        <v>14</v>
      </c>
      <c r="B20" s="66"/>
      <c r="C20" s="66">
        <f>[8]table_23!B16</f>
        <v>294938541</v>
      </c>
      <c r="D20" s="66">
        <f>[8]table_23!C16</f>
        <v>33639925</v>
      </c>
      <c r="E20" s="66">
        <f>[8]table_23!D16</f>
        <v>328578466</v>
      </c>
      <c r="F20" s="66"/>
      <c r="G20" s="66">
        <f>[8]table_23!E16</f>
        <v>293948004</v>
      </c>
      <c r="H20" s="66">
        <f>[8]table_23!F16</f>
        <v>33639927</v>
      </c>
      <c r="I20" s="66">
        <f>[8]table_23!G16</f>
        <v>327587931</v>
      </c>
      <c r="J20" s="66"/>
      <c r="K20" s="66">
        <f>[8]table_23!H16</f>
        <v>990695</v>
      </c>
      <c r="L20" s="190">
        <f>[8]table_23!I16</f>
        <v>0.34</v>
      </c>
    </row>
    <row r="21" spans="1:12" x14ac:dyDescent="0.25">
      <c r="A21" s="191" t="s">
        <v>15</v>
      </c>
      <c r="B21" s="192"/>
      <c r="C21" s="193">
        <f>[8]table_23!B17</f>
        <v>27672762</v>
      </c>
      <c r="D21" s="193">
        <f>[8]table_23!C17</f>
        <v>5896574</v>
      </c>
      <c r="E21" s="193">
        <f>[8]table_23!D17</f>
        <v>33569336</v>
      </c>
      <c r="F21" s="193"/>
      <c r="G21" s="193">
        <f>[8]table_23!E17</f>
        <v>27157394</v>
      </c>
      <c r="H21" s="193">
        <f>[8]table_23!F17</f>
        <v>5896573</v>
      </c>
      <c r="I21" s="193">
        <f>[8]table_23!G17</f>
        <v>33053966</v>
      </c>
      <c r="J21" s="193"/>
      <c r="K21" s="193">
        <f>[8]table_23!H17</f>
        <v>515375</v>
      </c>
      <c r="L21" s="196">
        <f>[8]table_23!I17</f>
        <v>1.86</v>
      </c>
    </row>
    <row r="22" spans="1:12" x14ac:dyDescent="0.25">
      <c r="A22" s="65" t="s">
        <v>16</v>
      </c>
      <c r="B22" s="66"/>
      <c r="C22" s="66">
        <f>[8]table_23!B18</f>
        <v>82627037</v>
      </c>
      <c r="D22" s="66">
        <f>[8]table_23!C18</f>
        <v>587691</v>
      </c>
      <c r="E22" s="66">
        <f>[8]table_23!D18</f>
        <v>83214727</v>
      </c>
      <c r="F22" s="66"/>
      <c r="G22" s="66">
        <f>[8]table_23!E18</f>
        <v>82473501</v>
      </c>
      <c r="H22" s="66">
        <f>[8]table_23!F18</f>
        <v>587691</v>
      </c>
      <c r="I22" s="66">
        <f>[8]table_23!G18</f>
        <v>83061192</v>
      </c>
      <c r="J22" s="66"/>
      <c r="K22" s="66">
        <f>[8]table_23!H18</f>
        <v>153551</v>
      </c>
      <c r="L22" s="190">
        <f>[8]table_23!I18</f>
        <v>0.19</v>
      </c>
    </row>
    <row r="23" spans="1:12" x14ac:dyDescent="0.25">
      <c r="A23" s="191" t="s">
        <v>64</v>
      </c>
      <c r="B23" s="192"/>
      <c r="C23" s="193">
        <f>[8]table_23!B19</f>
        <v>72786700</v>
      </c>
      <c r="D23" s="193">
        <f>[8]table_23!C19</f>
        <v>5611908</v>
      </c>
      <c r="E23" s="193">
        <f>[8]table_23!D19</f>
        <v>78398608</v>
      </c>
      <c r="F23" s="193"/>
      <c r="G23" s="193">
        <f>[8]table_23!E19</f>
        <v>72017357</v>
      </c>
      <c r="H23" s="193">
        <f>[8]table_23!F19</f>
        <v>5611898</v>
      </c>
      <c r="I23" s="193">
        <f>[8]table_23!G19</f>
        <v>77629254</v>
      </c>
      <c r="J23" s="193"/>
      <c r="K23" s="193">
        <f>[8]table_23!H19</f>
        <v>769364</v>
      </c>
      <c r="L23" s="196">
        <f>[8]table_23!I19</f>
        <v>1.06</v>
      </c>
    </row>
    <row r="24" spans="1:12" x14ac:dyDescent="0.25">
      <c r="A24" s="65" t="s">
        <v>18</v>
      </c>
      <c r="B24" s="66"/>
      <c r="C24" s="66">
        <f>[8]table_23!B20</f>
        <v>12505308</v>
      </c>
      <c r="D24" s="66">
        <f>[8]table_23!C20</f>
        <v>717526</v>
      </c>
      <c r="E24" s="66">
        <f>[8]table_23!D20</f>
        <v>13222834</v>
      </c>
      <c r="F24" s="66"/>
      <c r="G24" s="66">
        <f>[8]table_23!E20</f>
        <v>12209955</v>
      </c>
      <c r="H24" s="66">
        <f>[8]table_23!F20</f>
        <v>717518</v>
      </c>
      <c r="I24" s="66">
        <f>[8]table_23!G20</f>
        <v>12927472</v>
      </c>
      <c r="J24" s="66"/>
      <c r="K24" s="66">
        <f>[8]table_23!H20</f>
        <v>295347</v>
      </c>
      <c r="L24" s="190">
        <f>[8]table_23!I20</f>
        <v>2.36</v>
      </c>
    </row>
    <row r="25" spans="1:12" x14ac:dyDescent="0.25">
      <c r="A25" s="191" t="s">
        <v>19</v>
      </c>
      <c r="B25" s="192"/>
      <c r="C25" s="193">
        <f>[8]table_23!B21</f>
        <v>527452437</v>
      </c>
      <c r="D25" s="193">
        <f>[8]table_23!C21</f>
        <v>85579274</v>
      </c>
      <c r="E25" s="193">
        <f>[8]table_23!D21</f>
        <v>613031711</v>
      </c>
      <c r="F25" s="193"/>
      <c r="G25" s="193">
        <f>[8]table_23!E21</f>
        <v>520925136</v>
      </c>
      <c r="H25" s="193">
        <f>[8]table_23!F21</f>
        <v>85579274</v>
      </c>
      <c r="I25" s="193">
        <f>[8]table_23!G21</f>
        <v>606504410</v>
      </c>
      <c r="J25" s="193"/>
      <c r="K25" s="193">
        <f>[8]table_23!H21</f>
        <v>6527301</v>
      </c>
      <c r="L25" s="196">
        <f>[8]table_23!I21</f>
        <v>1.24</v>
      </c>
    </row>
    <row r="26" spans="1:12" x14ac:dyDescent="0.25">
      <c r="A26" s="65" t="s">
        <v>20</v>
      </c>
      <c r="B26" s="66"/>
      <c r="C26" s="66">
        <f>[8]table_23!B22</f>
        <v>108698710</v>
      </c>
      <c r="D26" s="66">
        <f>[8]table_23!C22</f>
        <v>19693166</v>
      </c>
      <c r="E26" s="66">
        <f>[8]table_23!D22</f>
        <v>128391877</v>
      </c>
      <c r="F26" s="66"/>
      <c r="G26" s="66">
        <f>[8]table_23!E22</f>
        <v>108388626</v>
      </c>
      <c r="H26" s="66">
        <f>[8]table_23!F22</f>
        <v>19693176</v>
      </c>
      <c r="I26" s="66">
        <f>[8]table_23!G22</f>
        <v>128081802</v>
      </c>
      <c r="J26" s="66"/>
      <c r="K26" s="66">
        <f>[8]table_23!H22</f>
        <v>310113</v>
      </c>
      <c r="L26" s="190">
        <f>[8]table_23!I22</f>
        <v>0.28999999999999998</v>
      </c>
    </row>
    <row r="27" spans="1:12" x14ac:dyDescent="0.25">
      <c r="A27" s="191" t="s">
        <v>21</v>
      </c>
      <c r="B27" s="192"/>
      <c r="C27" s="193">
        <f>[8]table_23!B23</f>
        <v>168935996</v>
      </c>
      <c r="D27" s="193">
        <f>[8]table_23!C23</f>
        <v>25734740</v>
      </c>
      <c r="E27" s="193">
        <f>[8]table_23!D23</f>
        <v>194670736</v>
      </c>
      <c r="F27" s="193"/>
      <c r="G27" s="193">
        <f>[8]table_23!E23</f>
        <v>164759661</v>
      </c>
      <c r="H27" s="193">
        <f>[8]table_23!F23</f>
        <v>25734742</v>
      </c>
      <c r="I27" s="193">
        <f>[8]table_23!G23</f>
        <v>190494403</v>
      </c>
      <c r="J27" s="193"/>
      <c r="K27" s="193">
        <f>[8]table_23!H23</f>
        <v>4176376</v>
      </c>
      <c r="L27" s="196">
        <f>[8]table_23!I23</f>
        <v>2.4700000000000002</v>
      </c>
    </row>
    <row r="28" spans="1:12" x14ac:dyDescent="0.25">
      <c r="A28" s="65" t="s">
        <v>22</v>
      </c>
      <c r="B28" s="66"/>
      <c r="C28" s="66">
        <f>[8]table_23!B24</f>
        <v>30905666</v>
      </c>
      <c r="D28" s="66">
        <f>[8]table_23!C24</f>
        <v>2740511</v>
      </c>
      <c r="E28" s="66">
        <f>[8]table_23!D24</f>
        <v>33646177</v>
      </c>
      <c r="F28" s="66"/>
      <c r="G28" s="66">
        <f>[8]table_23!E24</f>
        <v>30552412</v>
      </c>
      <c r="H28" s="66">
        <f>[8]table_23!F24</f>
        <v>2740510</v>
      </c>
      <c r="I28" s="66">
        <f>[8]table_23!G24</f>
        <v>33292922</v>
      </c>
      <c r="J28" s="66"/>
      <c r="K28" s="66">
        <f>[8]table_23!H24</f>
        <v>353260</v>
      </c>
      <c r="L28" s="190">
        <f>[8]table_23!I24</f>
        <v>1.1399999999999999</v>
      </c>
    </row>
    <row r="29" spans="1:12" x14ac:dyDescent="0.25">
      <c r="A29" s="191" t="s">
        <v>23</v>
      </c>
      <c r="B29" s="192"/>
      <c r="C29" s="193">
        <f>[8]table_23!B25</f>
        <v>379685636</v>
      </c>
      <c r="D29" s="193">
        <f>[8]table_23!C25</f>
        <v>93970087</v>
      </c>
      <c r="E29" s="193">
        <f>[8]table_23!D25</f>
        <v>473655724</v>
      </c>
      <c r="F29" s="193"/>
      <c r="G29" s="193">
        <f>[8]table_23!E25</f>
        <v>377615854</v>
      </c>
      <c r="H29" s="193">
        <f>[8]table_23!F25</f>
        <v>93970092</v>
      </c>
      <c r="I29" s="193">
        <f>[8]table_23!G25</f>
        <v>471585946</v>
      </c>
      <c r="J29" s="193"/>
      <c r="K29" s="193">
        <f>[8]table_23!H25</f>
        <v>2069835</v>
      </c>
      <c r="L29" s="196">
        <f>[8]table_23!I25</f>
        <v>0.55000000000000004</v>
      </c>
    </row>
    <row r="30" spans="1:12" x14ac:dyDescent="0.25">
      <c r="A30" s="65" t="s">
        <v>24</v>
      </c>
      <c r="B30" s="66"/>
      <c r="C30" s="66">
        <f>[8]table_23!B26</f>
        <v>40904351</v>
      </c>
      <c r="D30" s="66">
        <f>[8]table_23!C26</f>
        <v>4137793</v>
      </c>
      <c r="E30" s="66">
        <f>[8]table_23!D26</f>
        <v>45042144</v>
      </c>
      <c r="F30" s="66"/>
      <c r="G30" s="66">
        <f>[8]table_23!E26</f>
        <v>39084258</v>
      </c>
      <c r="H30" s="66">
        <f>[8]table_23!F26</f>
        <v>4137794</v>
      </c>
      <c r="I30" s="66">
        <f>[8]table_23!G26</f>
        <v>43222052</v>
      </c>
      <c r="J30" s="66"/>
      <c r="K30" s="66">
        <f>[8]table_23!H26</f>
        <v>1820097</v>
      </c>
      <c r="L30" s="190">
        <f>[8]table_23!I26</f>
        <v>4.45</v>
      </c>
    </row>
    <row r="31" spans="1:12" x14ac:dyDescent="0.25">
      <c r="A31" s="191" t="s">
        <v>25</v>
      </c>
      <c r="B31" s="192"/>
      <c r="C31" s="193">
        <f>[8]table_23!B27</f>
        <v>1813744928</v>
      </c>
      <c r="D31" s="193">
        <f>[8]table_23!C27</f>
        <v>328769175</v>
      </c>
      <c r="E31" s="193">
        <f>[8]table_23!D27</f>
        <v>2142514103</v>
      </c>
      <c r="F31" s="193"/>
      <c r="G31" s="193">
        <f>[8]table_23!E27</f>
        <v>1717072780</v>
      </c>
      <c r="H31" s="193">
        <f>[8]table_23!F27</f>
        <v>328769197</v>
      </c>
      <c r="I31" s="193">
        <f>[8]table_23!G27</f>
        <v>2045841977</v>
      </c>
      <c r="J31" s="193"/>
      <c r="K31" s="193">
        <f>[8]table_23!H27</f>
        <v>96672270</v>
      </c>
      <c r="L31" s="196">
        <f>[8]table_23!I27</f>
        <v>5.33</v>
      </c>
    </row>
    <row r="32" spans="1:12" x14ac:dyDescent="0.25">
      <c r="A32" s="65" t="s">
        <v>26</v>
      </c>
      <c r="B32" s="66"/>
      <c r="C32" s="66">
        <f>[8]table_23!B28</f>
        <v>83876825</v>
      </c>
      <c r="D32" s="66">
        <f>[8]table_23!C28</f>
        <v>22371876</v>
      </c>
      <c r="E32" s="66">
        <f>[8]table_23!D28</f>
        <v>106248701</v>
      </c>
      <c r="F32" s="66"/>
      <c r="G32" s="66">
        <f>[8]table_23!E28</f>
        <v>83648964</v>
      </c>
      <c r="H32" s="66">
        <f>[8]table_23!F28</f>
        <v>22371877</v>
      </c>
      <c r="I32" s="66">
        <f>[8]table_23!G28</f>
        <v>106020840</v>
      </c>
      <c r="J32" s="66"/>
      <c r="K32" s="66">
        <f>[8]table_23!H28</f>
        <v>227879</v>
      </c>
      <c r="L32" s="190">
        <f>[8]table_23!I28</f>
        <v>0.27</v>
      </c>
    </row>
    <row r="33" spans="1:12" x14ac:dyDescent="0.25">
      <c r="A33" s="191" t="s">
        <v>63</v>
      </c>
      <c r="B33" s="192"/>
      <c r="C33" s="193">
        <f>[8]table_23!B29</f>
        <v>9400274</v>
      </c>
      <c r="D33" s="193">
        <f>[8]table_23!C29</f>
        <v>0</v>
      </c>
      <c r="E33" s="193">
        <f>[8]table_23!D29</f>
        <v>9400274</v>
      </c>
      <c r="F33" s="193"/>
      <c r="G33" s="193">
        <f>[8]table_23!E29</f>
        <v>9016665</v>
      </c>
      <c r="H33" s="193">
        <f>[8]table_23!F29</f>
        <v>0</v>
      </c>
      <c r="I33" s="193">
        <f>[8]table_23!G29</f>
        <v>9016665</v>
      </c>
      <c r="J33" s="193"/>
      <c r="K33" s="193">
        <f>[8]table_23!H29</f>
        <v>383609</v>
      </c>
      <c r="L33" s="196">
        <f>[8]table_23!I29</f>
        <v>4.08</v>
      </c>
    </row>
    <row r="34" spans="1:12" x14ac:dyDescent="0.25">
      <c r="A34" s="65" t="s">
        <v>28</v>
      </c>
      <c r="B34" s="66"/>
      <c r="C34" s="66">
        <f>[8]table_23!B30</f>
        <v>55318753</v>
      </c>
      <c r="D34" s="66">
        <f>[8]table_23!C30</f>
        <v>8836297</v>
      </c>
      <c r="E34" s="66">
        <f>[8]table_23!D30</f>
        <v>64155050</v>
      </c>
      <c r="F34" s="66"/>
      <c r="G34" s="66">
        <f>[8]table_23!E30</f>
        <v>55157649</v>
      </c>
      <c r="H34" s="66">
        <f>[8]table_23!F30</f>
        <v>8836303</v>
      </c>
      <c r="I34" s="66">
        <f>[8]table_23!G30</f>
        <v>63993952</v>
      </c>
      <c r="J34" s="66"/>
      <c r="K34" s="66">
        <f>[8]table_23!H30</f>
        <v>161126</v>
      </c>
      <c r="L34" s="190">
        <f>[8]table_23!I30</f>
        <v>0.28999999999999998</v>
      </c>
    </row>
    <row r="35" spans="1:12" x14ac:dyDescent="0.25">
      <c r="A35" s="191" t="s">
        <v>29</v>
      </c>
      <c r="B35" s="192"/>
      <c r="C35" s="193">
        <f>[8]table_23!B31</f>
        <v>95487069</v>
      </c>
      <c r="D35" s="193">
        <f>[8]table_23!C31</f>
        <v>19809167</v>
      </c>
      <c r="E35" s="193">
        <f>[8]table_23!D31</f>
        <v>115296236</v>
      </c>
      <c r="F35" s="193"/>
      <c r="G35" s="193">
        <f>[8]table_23!E31</f>
        <v>92149921</v>
      </c>
      <c r="H35" s="193">
        <f>[8]table_23!F31</f>
        <v>19809168</v>
      </c>
      <c r="I35" s="193">
        <f>[8]table_23!G31</f>
        <v>111959090</v>
      </c>
      <c r="J35" s="193"/>
      <c r="K35" s="193">
        <f>[8]table_23!H31</f>
        <v>3337163</v>
      </c>
      <c r="L35" s="196">
        <f>[8]table_23!I31</f>
        <v>3.49</v>
      </c>
    </row>
    <row r="36" spans="1:12" x14ac:dyDescent="0.25">
      <c r="A36" s="65" t="s">
        <v>30</v>
      </c>
      <c r="B36" s="66"/>
      <c r="C36" s="66">
        <f>[8]table_23!B32</f>
        <v>27486654</v>
      </c>
      <c r="D36" s="66">
        <f>[8]table_23!C32</f>
        <v>3240238</v>
      </c>
      <c r="E36" s="66">
        <f>[8]table_23!D32</f>
        <v>30726892</v>
      </c>
      <c r="F36" s="66"/>
      <c r="G36" s="66">
        <f>[8]table_23!E32</f>
        <v>27106917</v>
      </c>
      <c r="H36" s="66">
        <f>[8]table_23!F32</f>
        <v>3240239</v>
      </c>
      <c r="I36" s="66">
        <f>[8]table_23!G32</f>
        <v>30347156</v>
      </c>
      <c r="J36" s="66"/>
      <c r="K36" s="66">
        <f>[8]table_23!H32</f>
        <v>379743</v>
      </c>
      <c r="L36" s="190">
        <f>[8]table_23!I32</f>
        <v>1.38</v>
      </c>
    </row>
    <row r="37" spans="1:12" x14ac:dyDescent="0.25">
      <c r="A37" s="191" t="s">
        <v>31</v>
      </c>
      <c r="B37" s="192"/>
      <c r="C37" s="193">
        <f>[8]table_23!B33</f>
        <v>10420038</v>
      </c>
      <c r="D37" s="193">
        <f>[8]table_23!C33</f>
        <v>637590</v>
      </c>
      <c r="E37" s="193">
        <f>[8]table_23!D33</f>
        <v>11057628</v>
      </c>
      <c r="F37" s="193"/>
      <c r="G37" s="193">
        <f>[8]table_23!E33</f>
        <v>10395857</v>
      </c>
      <c r="H37" s="193">
        <f>[8]table_23!F33</f>
        <v>637590</v>
      </c>
      <c r="I37" s="193">
        <f>[8]table_23!G33</f>
        <v>11033447</v>
      </c>
      <c r="J37" s="193"/>
      <c r="K37" s="193">
        <f>[8]table_23!H33</f>
        <v>24182</v>
      </c>
      <c r="L37" s="196">
        <f>[8]table_23!I33</f>
        <v>0.23</v>
      </c>
    </row>
    <row r="38" spans="1:12" x14ac:dyDescent="0.25">
      <c r="A38" s="65" t="s">
        <v>32</v>
      </c>
      <c r="B38" s="66"/>
      <c r="C38" s="66">
        <f>[8]table_23!B34</f>
        <v>39572431</v>
      </c>
      <c r="D38" s="66">
        <f>[8]table_23!C34</f>
        <v>2237063</v>
      </c>
      <c r="E38" s="66">
        <f>[8]table_23!D34</f>
        <v>41809494</v>
      </c>
      <c r="F38" s="66"/>
      <c r="G38" s="66">
        <f>[8]table_23!E34</f>
        <v>38792378</v>
      </c>
      <c r="H38" s="66">
        <f>[8]table_23!F34</f>
        <v>2237063</v>
      </c>
      <c r="I38" s="66">
        <f>[8]table_23!G34</f>
        <v>41029441</v>
      </c>
      <c r="J38" s="66"/>
      <c r="K38" s="66">
        <f>[8]table_23!H34</f>
        <v>780053</v>
      </c>
      <c r="L38" s="190">
        <f>[8]table_23!I34</f>
        <v>1.97</v>
      </c>
    </row>
    <row r="39" spans="1:12" x14ac:dyDescent="0.25">
      <c r="A39" s="191" t="s">
        <v>33</v>
      </c>
      <c r="B39" s="192"/>
      <c r="C39" s="193">
        <f>[8]table_23!B35</f>
        <v>1050726517</v>
      </c>
      <c r="D39" s="193">
        <f>[8]table_23!C35</f>
        <v>241646599</v>
      </c>
      <c r="E39" s="193">
        <f>[8]table_23!D35</f>
        <v>1292373116</v>
      </c>
      <c r="F39" s="193"/>
      <c r="G39" s="193">
        <f>[8]table_23!E35</f>
        <v>1040618474</v>
      </c>
      <c r="H39" s="193">
        <f>[8]table_23!F35</f>
        <v>241646673</v>
      </c>
      <c r="I39" s="193">
        <f>[8]table_23!G35</f>
        <v>1282265148</v>
      </c>
      <c r="J39" s="193"/>
      <c r="K39" s="193">
        <f>[8]table_23!H35</f>
        <v>10108192</v>
      </c>
      <c r="L39" s="196">
        <f>[8]table_23!I35</f>
        <v>0.96</v>
      </c>
    </row>
    <row r="40" spans="1:12" x14ac:dyDescent="0.25">
      <c r="A40" s="65" t="s">
        <v>34</v>
      </c>
      <c r="B40" s="66"/>
      <c r="C40" s="66">
        <f>[8]table_23!B36</f>
        <v>2806512</v>
      </c>
      <c r="D40" s="66">
        <f>[8]table_23!C36</f>
        <v>73390</v>
      </c>
      <c r="E40" s="66">
        <f>[8]table_23!D36</f>
        <v>2879902</v>
      </c>
      <c r="F40" s="66"/>
      <c r="G40" s="66">
        <f>[8]table_23!E36</f>
        <v>2638484</v>
      </c>
      <c r="H40" s="66">
        <f>[8]table_23!F36</f>
        <v>73389</v>
      </c>
      <c r="I40" s="66">
        <f>[8]table_23!G36</f>
        <v>2711874</v>
      </c>
      <c r="J40" s="66"/>
      <c r="K40" s="66">
        <f>[8]table_23!H36</f>
        <v>168028</v>
      </c>
      <c r="L40" s="190">
        <f>[8]table_23!I36</f>
        <v>5.99</v>
      </c>
    </row>
    <row r="41" spans="1:12" x14ac:dyDescent="0.25">
      <c r="A41" s="192" t="s">
        <v>35</v>
      </c>
      <c r="B41" s="192"/>
      <c r="C41" s="193">
        <f>[8]table_23!B37</f>
        <v>123727880</v>
      </c>
      <c r="D41" s="193">
        <f>[8]table_23!C37</f>
        <v>29583166</v>
      </c>
      <c r="E41" s="193">
        <f>[8]table_23!D37</f>
        <v>153311046</v>
      </c>
      <c r="F41" s="193"/>
      <c r="G41" s="193">
        <f>[8]table_23!E37</f>
        <v>123273406</v>
      </c>
      <c r="H41" s="193">
        <f>[8]table_23!F37</f>
        <v>29583166</v>
      </c>
      <c r="I41" s="193">
        <f>[8]table_23!G37</f>
        <v>152856572</v>
      </c>
      <c r="J41" s="193"/>
      <c r="K41" s="193">
        <f>[8]table_23!H37</f>
        <v>454356</v>
      </c>
      <c r="L41" s="196">
        <f>[8]table_23!I37</f>
        <v>0.37</v>
      </c>
    </row>
    <row r="42" spans="1:12" ht="13" thickBot="1" x14ac:dyDescent="0.3">
      <c r="A42" s="65"/>
      <c r="B42" s="66"/>
      <c r="C42" s="66"/>
      <c r="D42" s="66"/>
      <c r="E42" s="66"/>
      <c r="F42" s="66"/>
      <c r="G42" s="66"/>
      <c r="H42" s="66"/>
      <c r="I42" s="66"/>
      <c r="J42" s="66"/>
      <c r="K42" s="66"/>
      <c r="L42" s="190"/>
    </row>
    <row r="43" spans="1:12" ht="13.5" thickBot="1" x14ac:dyDescent="0.35">
      <c r="A43" s="197" t="s">
        <v>43</v>
      </c>
      <c r="B43" s="198"/>
      <c r="C43" s="199">
        <f>[8]table_23!B38</f>
        <v>6885288948</v>
      </c>
      <c r="D43" s="199">
        <f>[8]table_23!C38</f>
        <v>1239303274</v>
      </c>
      <c r="E43" s="199">
        <f>[8]table_23!D38</f>
        <v>8124592223</v>
      </c>
      <c r="F43" s="199"/>
      <c r="G43" s="199">
        <f>[8]table_23!E38</f>
        <v>6733198844</v>
      </c>
      <c r="H43" s="199">
        <f>[8]table_23!F38</f>
        <v>1239303400</v>
      </c>
      <c r="I43" s="199">
        <f>[8]table_23!G38</f>
        <v>7972502244</v>
      </c>
      <c r="J43" s="199"/>
      <c r="K43" s="199">
        <f>[8]table_23!H38</f>
        <v>152090829</v>
      </c>
      <c r="L43" s="202">
        <f>[8]table_23!I38</f>
        <v>2.21</v>
      </c>
    </row>
    <row r="44" spans="1:12" x14ac:dyDescent="0.25">
      <c r="A44" s="191" t="s">
        <v>154</v>
      </c>
      <c r="B44" s="192"/>
      <c r="C44" s="192"/>
      <c r="D44" s="192"/>
      <c r="E44" s="192"/>
      <c r="F44" s="192"/>
      <c r="G44" s="192"/>
      <c r="H44" s="192"/>
      <c r="I44" s="192"/>
      <c r="J44" s="192"/>
      <c r="K44" s="192"/>
      <c r="L44" s="230"/>
    </row>
    <row r="45" spans="1:12" x14ac:dyDescent="0.25">
      <c r="A45" s="191" t="s">
        <v>125</v>
      </c>
      <c r="B45" s="192"/>
      <c r="C45" s="192"/>
      <c r="D45" s="192"/>
      <c r="E45" s="192"/>
      <c r="F45" s="192"/>
      <c r="G45" s="192"/>
      <c r="H45" s="192"/>
      <c r="I45" s="192"/>
      <c r="J45" s="192"/>
      <c r="K45" s="192"/>
      <c r="L45" s="230"/>
    </row>
    <row r="46" spans="1:12" x14ac:dyDescent="0.25">
      <c r="A46" s="191" t="s">
        <v>134</v>
      </c>
      <c r="B46" s="192"/>
      <c r="C46" s="192"/>
      <c r="D46" s="192"/>
      <c r="E46" s="192"/>
      <c r="F46" s="192"/>
      <c r="G46" s="192"/>
      <c r="H46" s="192"/>
      <c r="I46" s="192"/>
      <c r="J46" s="192"/>
      <c r="K46" s="192"/>
      <c r="L46" s="230"/>
    </row>
    <row r="47" spans="1:12" ht="13" thickBot="1" x14ac:dyDescent="0.3">
      <c r="A47" s="231" t="s">
        <v>119</v>
      </c>
      <c r="B47" s="232"/>
      <c r="C47" s="232"/>
      <c r="D47" s="232"/>
      <c r="E47" s="232"/>
      <c r="F47" s="232"/>
      <c r="G47" s="232"/>
      <c r="H47" s="232"/>
      <c r="I47" s="232"/>
      <c r="J47" s="232"/>
      <c r="K47" s="232"/>
      <c r="L47" s="233"/>
    </row>
  </sheetData>
  <mergeCells count="4">
    <mergeCell ref="C4:E4"/>
    <mergeCell ref="G4:I4"/>
    <mergeCell ref="K4:L4"/>
    <mergeCell ref="N1:P3"/>
  </mergeCells>
  <hyperlinks>
    <hyperlink ref="N1:P3" location="'Table of Contents'!A1" tooltip="Click here" display="Return to             Table of Contents" xr:uid="{77D25CF9-1230-4E51-8826-C315A826FEE1}"/>
  </hyperlinks>
  <pageMargins left="0.75" right="0.75" top="0.75" bottom="0.75" header="0.5" footer="0.5"/>
  <pageSetup scale="72"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Q28"/>
  <sheetViews>
    <sheetView showGridLines="0" zoomScale="80" zoomScaleNormal="80" workbookViewId="0">
      <selection activeCell="O16" sqref="O16"/>
    </sheetView>
  </sheetViews>
  <sheetFormatPr defaultColWidth="9.1796875" defaultRowHeight="12.5" x14ac:dyDescent="0.25"/>
  <cols>
    <col min="1" max="1" width="21.81640625" style="51" bestFit="1" customWidth="1"/>
    <col min="2" max="2" width="2" style="51" customWidth="1"/>
    <col min="3" max="3" width="13.81640625" style="51" customWidth="1"/>
    <col min="4" max="5" width="13.453125" style="51" customWidth="1"/>
    <col min="6" max="6" width="2.54296875" style="51" customWidth="1"/>
    <col min="7" max="7" width="13.26953125" style="51" customWidth="1"/>
    <col min="8" max="8" width="13.453125" style="51" customWidth="1"/>
    <col min="9" max="9" width="13" style="51" customWidth="1"/>
    <col min="10" max="10" width="2.453125" style="51" customWidth="1"/>
    <col min="11" max="11" width="13.1796875" style="51" customWidth="1"/>
    <col min="12" max="12" width="10.1796875" style="51" customWidth="1"/>
    <col min="13" max="14" width="1.7265625" style="51" customWidth="1"/>
    <col min="15" max="15" width="16.1796875" style="51" customWidth="1"/>
    <col min="16" max="17" width="1.7265625" style="51" customWidth="1"/>
    <col min="18" max="16384" width="9.1796875" style="51"/>
  </cols>
  <sheetData>
    <row r="1" spans="1:17" ht="16" thickTop="1" x14ac:dyDescent="0.35">
      <c r="A1" s="206" t="s">
        <v>225</v>
      </c>
      <c r="B1" s="207"/>
      <c r="C1" s="207"/>
      <c r="D1" s="207"/>
      <c r="E1" s="207"/>
      <c r="F1" s="207"/>
      <c r="G1" s="207"/>
      <c r="H1" s="207"/>
      <c r="I1" s="207"/>
      <c r="J1" s="207"/>
      <c r="K1" s="207"/>
      <c r="L1" s="208"/>
      <c r="M1" s="158"/>
      <c r="N1" s="329" t="s">
        <v>209</v>
      </c>
      <c r="O1" s="330"/>
      <c r="P1" s="331"/>
      <c r="Q1" s="158"/>
    </row>
    <row r="2" spans="1:17" ht="16" thickBot="1" x14ac:dyDescent="0.4">
      <c r="A2" s="177" t="s">
        <v>226</v>
      </c>
      <c r="B2" s="178"/>
      <c r="C2" s="178"/>
      <c r="D2" s="178"/>
      <c r="E2" s="178"/>
      <c r="F2" s="178"/>
      <c r="G2" s="178"/>
      <c r="H2" s="178"/>
      <c r="I2" s="178"/>
      <c r="J2" s="178"/>
      <c r="K2" s="178"/>
      <c r="L2" s="179"/>
      <c r="M2" s="158"/>
      <c r="N2" s="332"/>
      <c r="O2" s="333"/>
      <c r="P2" s="334"/>
      <c r="Q2" s="158"/>
    </row>
    <row r="3" spans="1:17" ht="7.5" customHeight="1" thickBot="1" x14ac:dyDescent="0.4">
      <c r="A3" s="139"/>
      <c r="B3" s="140"/>
      <c r="C3" s="140"/>
      <c r="D3" s="140"/>
      <c r="E3" s="140"/>
      <c r="F3" s="140"/>
      <c r="G3" s="140"/>
      <c r="H3" s="140"/>
      <c r="I3" s="140"/>
      <c r="J3" s="140"/>
      <c r="K3" s="140"/>
      <c r="L3" s="141"/>
      <c r="M3" s="158"/>
      <c r="N3" s="335"/>
      <c r="O3" s="336"/>
      <c r="P3" s="337"/>
      <c r="Q3" s="158"/>
    </row>
    <row r="4" spans="1:17" ht="13.5" thickTop="1" x14ac:dyDescent="0.3">
      <c r="A4" s="183"/>
      <c r="B4" s="184"/>
      <c r="C4" s="419" t="s">
        <v>133</v>
      </c>
      <c r="D4" s="419"/>
      <c r="E4" s="419"/>
      <c r="F4" s="184"/>
      <c r="G4" s="419" t="s">
        <v>132</v>
      </c>
      <c r="H4" s="419"/>
      <c r="I4" s="419"/>
      <c r="J4" s="184"/>
      <c r="K4" s="419" t="s">
        <v>131</v>
      </c>
      <c r="L4" s="420"/>
    </row>
    <row r="5" spans="1:17" ht="26.5" thickBot="1" x14ac:dyDescent="0.35">
      <c r="A5" s="185" t="s">
        <v>61</v>
      </c>
      <c r="B5" s="186"/>
      <c r="C5" s="187" t="s">
        <v>130</v>
      </c>
      <c r="D5" s="187" t="s">
        <v>129</v>
      </c>
      <c r="E5" s="187" t="s">
        <v>40</v>
      </c>
      <c r="F5" s="186"/>
      <c r="G5" s="187" t="s">
        <v>130</v>
      </c>
      <c r="H5" s="187" t="s">
        <v>129</v>
      </c>
      <c r="I5" s="187" t="s">
        <v>40</v>
      </c>
      <c r="J5" s="186"/>
      <c r="K5" s="228" t="s">
        <v>128</v>
      </c>
      <c r="L5" s="229" t="s">
        <v>127</v>
      </c>
    </row>
    <row r="6" spans="1:17" x14ac:dyDescent="0.25">
      <c r="A6" s="65" t="s">
        <v>42</v>
      </c>
      <c r="B6" s="66"/>
      <c r="C6" s="66">
        <f>[9]table_24!B2</f>
        <v>1326386432</v>
      </c>
      <c r="D6" s="66">
        <f>[9]table_24!C2</f>
        <v>70389540</v>
      </c>
      <c r="E6" s="66">
        <f>[9]table_24!D2</f>
        <v>1396775973</v>
      </c>
      <c r="F6" s="66"/>
      <c r="G6" s="66">
        <f>[9]table_24!E2</f>
        <v>1305432514</v>
      </c>
      <c r="H6" s="66">
        <f>[9]table_24!F2</f>
        <v>70389539</v>
      </c>
      <c r="I6" s="66">
        <f>[9]table_24!G2</f>
        <v>1375822053</v>
      </c>
      <c r="J6" s="66"/>
      <c r="K6" s="66">
        <f>[9]table_24!H2</f>
        <v>20954055</v>
      </c>
      <c r="L6" s="190">
        <f>[9]table_24!I2</f>
        <v>1.58</v>
      </c>
    </row>
    <row r="7" spans="1:17" x14ac:dyDescent="0.25">
      <c r="A7" s="191" t="s">
        <v>60</v>
      </c>
      <c r="B7" s="192"/>
      <c r="C7" s="193">
        <f>[9]table_24!B3</f>
        <v>1680918206</v>
      </c>
      <c r="D7" s="193">
        <f>[9]table_24!C3</f>
        <v>101803997</v>
      </c>
      <c r="E7" s="193">
        <f>[9]table_24!D3</f>
        <v>1782722202</v>
      </c>
      <c r="F7" s="193"/>
      <c r="G7" s="193">
        <f>[9]table_24!E3</f>
        <v>1628939729</v>
      </c>
      <c r="H7" s="193">
        <f>[9]table_24!F3</f>
        <v>101804070</v>
      </c>
      <c r="I7" s="193">
        <f>[9]table_24!G3</f>
        <v>1730743799</v>
      </c>
      <c r="J7" s="193"/>
      <c r="K7" s="193">
        <f>[9]table_24!H3</f>
        <v>51978492</v>
      </c>
      <c r="L7" s="196">
        <f>[9]table_24!I3</f>
        <v>3.09</v>
      </c>
    </row>
    <row r="8" spans="1:17" x14ac:dyDescent="0.25">
      <c r="A8" s="65" t="s">
        <v>59</v>
      </c>
      <c r="B8" s="66"/>
      <c r="C8" s="66">
        <f>[9]table_24!B4</f>
        <v>2469787790</v>
      </c>
      <c r="D8" s="66">
        <f>[9]table_24!C4</f>
        <v>822900994</v>
      </c>
      <c r="E8" s="66">
        <f>[9]table_24!D4</f>
        <v>3292688784</v>
      </c>
      <c r="F8" s="66"/>
      <c r="G8" s="66">
        <f>[9]table_24!E4</f>
        <v>2404089854</v>
      </c>
      <c r="H8" s="66">
        <f>[9]table_24!F4</f>
        <v>822901022</v>
      </c>
      <c r="I8" s="66">
        <f>[9]table_24!G4</f>
        <v>3226990876</v>
      </c>
      <c r="J8" s="66"/>
      <c r="K8" s="66">
        <f>[9]table_24!H4</f>
        <v>65698117</v>
      </c>
      <c r="L8" s="190">
        <f>[9]table_24!I4</f>
        <v>2.66</v>
      </c>
    </row>
    <row r="9" spans="1:17" x14ac:dyDescent="0.25">
      <c r="A9" s="191" t="s">
        <v>58</v>
      </c>
      <c r="B9" s="192"/>
      <c r="C9" s="193">
        <f>[9]table_24!B5</f>
        <v>153687059</v>
      </c>
      <c r="D9" s="193">
        <f>[9]table_24!C5</f>
        <v>0</v>
      </c>
      <c r="E9" s="193">
        <f>[9]table_24!D5</f>
        <v>153687059</v>
      </c>
      <c r="F9" s="193"/>
      <c r="G9" s="193">
        <f>[9]table_24!E5</f>
        <v>151981247</v>
      </c>
      <c r="H9" s="193">
        <f>[9]table_24!F5</f>
        <v>0</v>
      </c>
      <c r="I9" s="193">
        <f>[9]table_24!G5</f>
        <v>151981247</v>
      </c>
      <c r="J9" s="193"/>
      <c r="K9" s="193">
        <f>[9]table_24!H5</f>
        <v>1705798</v>
      </c>
      <c r="L9" s="196">
        <f>[9]table_24!I5</f>
        <v>1.1100000000000001</v>
      </c>
    </row>
    <row r="10" spans="1:17" x14ac:dyDescent="0.25">
      <c r="A10" s="65" t="s">
        <v>57</v>
      </c>
      <c r="B10" s="66"/>
      <c r="C10" s="66">
        <f>[9]table_24!B6</f>
        <v>211948925</v>
      </c>
      <c r="D10" s="66">
        <f>[9]table_24!C6</f>
        <v>107924682</v>
      </c>
      <c r="E10" s="66">
        <f>[9]table_24!D6</f>
        <v>319873607</v>
      </c>
      <c r="F10" s="66"/>
      <c r="G10" s="66">
        <f>[9]table_24!E6</f>
        <v>209915655</v>
      </c>
      <c r="H10" s="66">
        <f>[9]table_24!F6</f>
        <v>107924679</v>
      </c>
      <c r="I10" s="66">
        <f>[9]table_24!G6</f>
        <v>317840334</v>
      </c>
      <c r="J10" s="66"/>
      <c r="K10" s="66">
        <f>[9]table_24!H6</f>
        <v>2033282</v>
      </c>
      <c r="L10" s="190">
        <f>[9]table_24!I6</f>
        <v>0.96</v>
      </c>
    </row>
    <row r="11" spans="1:17" x14ac:dyDescent="0.25">
      <c r="A11" s="191" t="s">
        <v>56</v>
      </c>
      <c r="B11" s="192"/>
      <c r="C11" s="193">
        <f>[9]table_24!B7</f>
        <v>3568486</v>
      </c>
      <c r="D11" s="193">
        <f>[9]table_24!C7</f>
        <v>0</v>
      </c>
      <c r="E11" s="193">
        <f>[9]table_24!D7</f>
        <v>3568486</v>
      </c>
      <c r="F11" s="193"/>
      <c r="G11" s="193">
        <f>[9]table_24!E7</f>
        <v>3533661</v>
      </c>
      <c r="H11" s="193">
        <f>[9]table_24!F7</f>
        <v>0</v>
      </c>
      <c r="I11" s="193">
        <f>[9]table_24!G7</f>
        <v>3533661</v>
      </c>
      <c r="J11" s="193"/>
      <c r="K11" s="193">
        <f>[9]table_24!H7</f>
        <v>34825</v>
      </c>
      <c r="L11" s="196">
        <f>[9]table_24!I7</f>
        <v>0.98</v>
      </c>
    </row>
    <row r="12" spans="1:17" x14ac:dyDescent="0.25">
      <c r="A12" s="65" t="s">
        <v>55</v>
      </c>
      <c r="B12" s="66"/>
      <c r="C12" s="66">
        <f>[9]table_24!B8</f>
        <v>451813924</v>
      </c>
      <c r="D12" s="66">
        <f>[9]table_24!C8</f>
        <v>23551497</v>
      </c>
      <c r="E12" s="66">
        <f>[9]table_24!D8</f>
        <v>475365421</v>
      </c>
      <c r="F12" s="66"/>
      <c r="G12" s="66">
        <f>[9]table_24!E8</f>
        <v>450496021</v>
      </c>
      <c r="H12" s="66">
        <f>[9]table_24!F8</f>
        <v>23551498</v>
      </c>
      <c r="I12" s="66">
        <f>[9]table_24!G8</f>
        <v>474047519</v>
      </c>
      <c r="J12" s="66"/>
      <c r="K12" s="66">
        <f>[9]table_24!H8</f>
        <v>1318172</v>
      </c>
      <c r="L12" s="190">
        <f>[9]table_24!I8</f>
        <v>0.28999999999999998</v>
      </c>
    </row>
    <row r="13" spans="1:17" x14ac:dyDescent="0.25">
      <c r="A13" s="191" t="s">
        <v>54</v>
      </c>
      <c r="B13" s="192"/>
      <c r="C13" s="193">
        <f>[9]table_24!B9</f>
        <v>42694147</v>
      </c>
      <c r="D13" s="193">
        <f>[9]table_24!C9</f>
        <v>4794244</v>
      </c>
      <c r="E13" s="193">
        <f>[9]table_24!D9</f>
        <v>47488390</v>
      </c>
      <c r="F13" s="193"/>
      <c r="G13" s="193">
        <f>[9]table_24!E9</f>
        <v>42027784</v>
      </c>
      <c r="H13" s="193">
        <f>[9]table_24!F9</f>
        <v>4794245</v>
      </c>
      <c r="I13" s="193">
        <f>[9]table_24!G9</f>
        <v>46822029</v>
      </c>
      <c r="J13" s="193"/>
      <c r="K13" s="193">
        <f>[9]table_24!H9</f>
        <v>666366</v>
      </c>
      <c r="L13" s="196">
        <f>[9]table_24!I9</f>
        <v>1.56</v>
      </c>
    </row>
    <row r="14" spans="1:17" x14ac:dyDescent="0.25">
      <c r="A14" s="65" t="s">
        <v>53</v>
      </c>
      <c r="B14" s="66"/>
      <c r="C14" s="66">
        <f>[9]table_24!B10</f>
        <v>100848594</v>
      </c>
      <c r="D14" s="66">
        <f>[9]table_24!C10</f>
        <v>15651836</v>
      </c>
      <c r="E14" s="66">
        <f>[9]table_24!D10</f>
        <v>116500430</v>
      </c>
      <c r="F14" s="66"/>
      <c r="G14" s="66">
        <f>[9]table_24!E10</f>
        <v>100683543</v>
      </c>
      <c r="H14" s="66">
        <f>[9]table_24!F10</f>
        <v>15651837</v>
      </c>
      <c r="I14" s="66">
        <f>[9]table_24!G10</f>
        <v>116335380</v>
      </c>
      <c r="J14" s="66"/>
      <c r="K14" s="66">
        <f>[9]table_24!H10</f>
        <v>165067</v>
      </c>
      <c r="L14" s="190">
        <f>[9]table_24!I10</f>
        <v>0.16</v>
      </c>
    </row>
    <row r="15" spans="1:17" x14ac:dyDescent="0.25">
      <c r="A15" s="191" t="s">
        <v>52</v>
      </c>
      <c r="B15" s="192"/>
      <c r="C15" s="193">
        <f>[9]table_24!B11</f>
        <v>24147874</v>
      </c>
      <c r="D15" s="193">
        <f>[9]table_24!C11</f>
        <v>1153128</v>
      </c>
      <c r="E15" s="193">
        <f>[9]table_24!D11</f>
        <v>25301002</v>
      </c>
      <c r="F15" s="193"/>
      <c r="G15" s="193">
        <f>[9]table_24!E11</f>
        <v>23868247</v>
      </c>
      <c r="H15" s="193">
        <f>[9]table_24!F11</f>
        <v>1153127</v>
      </c>
      <c r="I15" s="193">
        <f>[9]table_24!G11</f>
        <v>25021374</v>
      </c>
      <c r="J15" s="193"/>
      <c r="K15" s="193">
        <f>[9]table_24!H11</f>
        <v>279642</v>
      </c>
      <c r="L15" s="196">
        <f>[9]table_24!I11</f>
        <v>1.1599999999999999</v>
      </c>
    </row>
    <row r="16" spans="1:17" x14ac:dyDescent="0.25">
      <c r="A16" s="65" t="s">
        <v>51</v>
      </c>
      <c r="B16" s="66"/>
      <c r="C16" s="66">
        <f>[9]table_24!B12</f>
        <v>14117686</v>
      </c>
      <c r="D16" s="66">
        <f>[9]table_24!C12</f>
        <v>7998</v>
      </c>
      <c r="E16" s="66">
        <f>[9]table_24!D12</f>
        <v>14125684</v>
      </c>
      <c r="F16" s="66"/>
      <c r="G16" s="66">
        <f>[9]table_24!E12</f>
        <v>14115745</v>
      </c>
      <c r="H16" s="66">
        <f>[9]table_24!F12</f>
        <v>7999</v>
      </c>
      <c r="I16" s="66">
        <f>[9]table_24!G12</f>
        <v>14123744</v>
      </c>
      <c r="J16" s="66"/>
      <c r="K16" s="66">
        <f>[9]table_24!H12</f>
        <v>1939</v>
      </c>
      <c r="L16" s="190">
        <f>[9]table_24!I12</f>
        <v>0.01</v>
      </c>
    </row>
    <row r="17" spans="1:12" x14ac:dyDescent="0.25">
      <c r="A17" s="191" t="s">
        <v>50</v>
      </c>
      <c r="B17" s="192"/>
      <c r="C17" s="193">
        <f>[9]table_24!B13</f>
        <v>1390067</v>
      </c>
      <c r="D17" s="193">
        <f>[9]table_24!C13</f>
        <v>1403460</v>
      </c>
      <c r="E17" s="193">
        <f>[9]table_24!D13</f>
        <v>2793527</v>
      </c>
      <c r="F17" s="193"/>
      <c r="G17" s="193">
        <f>[9]table_24!E13</f>
        <v>1389594</v>
      </c>
      <c r="H17" s="193">
        <f>[9]table_24!F13</f>
        <v>1403460</v>
      </c>
      <c r="I17" s="193">
        <f>[9]table_24!G13</f>
        <v>2793054</v>
      </c>
      <c r="J17" s="193"/>
      <c r="K17" s="193">
        <f>[9]table_24!H13</f>
        <v>475</v>
      </c>
      <c r="L17" s="196">
        <f>[9]table_24!I13</f>
        <v>0.03</v>
      </c>
    </row>
    <row r="18" spans="1:12" x14ac:dyDescent="0.25">
      <c r="A18" s="65" t="s">
        <v>49</v>
      </c>
      <c r="B18" s="66"/>
      <c r="C18" s="66">
        <f>[9]table_24!B14</f>
        <v>4510351</v>
      </c>
      <c r="D18" s="66">
        <f>[9]table_24!C14</f>
        <v>1403459</v>
      </c>
      <c r="E18" s="66">
        <f>[9]table_24!D14</f>
        <v>5913810</v>
      </c>
      <c r="F18" s="66"/>
      <c r="G18" s="66">
        <f>[9]table_24!E14</f>
        <v>4509072</v>
      </c>
      <c r="H18" s="66">
        <f>[9]table_24!F14</f>
        <v>1403459</v>
      </c>
      <c r="I18" s="66">
        <f>[9]table_24!G14</f>
        <v>5912531</v>
      </c>
      <c r="J18" s="66"/>
      <c r="K18" s="66">
        <f>[9]table_24!H14</f>
        <v>1278</v>
      </c>
      <c r="L18" s="190">
        <f>[9]table_24!I14</f>
        <v>0.03</v>
      </c>
    </row>
    <row r="19" spans="1:12" x14ac:dyDescent="0.25">
      <c r="A19" s="191" t="s">
        <v>48</v>
      </c>
      <c r="B19" s="192"/>
      <c r="C19" s="193">
        <f>[9]table_24!B15</f>
        <v>23963750</v>
      </c>
      <c r="D19" s="193">
        <f>[9]table_24!C15</f>
        <v>300488</v>
      </c>
      <c r="E19" s="193">
        <f>[9]table_24!D15</f>
        <v>24264238</v>
      </c>
      <c r="F19" s="193"/>
      <c r="G19" s="193">
        <f>[9]table_24!E15</f>
        <v>23637852</v>
      </c>
      <c r="H19" s="193">
        <f>[9]table_24!F15</f>
        <v>300488</v>
      </c>
      <c r="I19" s="193">
        <f>[9]table_24!G15</f>
        <v>23938340</v>
      </c>
      <c r="J19" s="193"/>
      <c r="K19" s="193">
        <f>[9]table_24!H15</f>
        <v>325939</v>
      </c>
      <c r="L19" s="196">
        <f>[9]table_24!I15</f>
        <v>1.36</v>
      </c>
    </row>
    <row r="20" spans="1:12" x14ac:dyDescent="0.25">
      <c r="A20" s="65" t="s">
        <v>47</v>
      </c>
      <c r="B20" s="66"/>
      <c r="C20" s="66">
        <f>[9]table_24!B16</f>
        <v>7853810</v>
      </c>
      <c r="D20" s="66">
        <f>[9]table_24!C16</f>
        <v>0</v>
      </c>
      <c r="E20" s="66">
        <f>[9]table_24!D16</f>
        <v>7853810</v>
      </c>
      <c r="F20" s="66"/>
      <c r="G20" s="66">
        <f>[9]table_24!E16</f>
        <v>7693450</v>
      </c>
      <c r="H20" s="66">
        <f>[9]table_24!F16</f>
        <v>0</v>
      </c>
      <c r="I20" s="66">
        <f>[9]table_24!G16</f>
        <v>7693450</v>
      </c>
      <c r="J20" s="66"/>
      <c r="K20" s="66">
        <f>[9]table_24!H16</f>
        <v>160354</v>
      </c>
      <c r="L20" s="190">
        <f>[9]table_24!I16</f>
        <v>2.04</v>
      </c>
    </row>
    <row r="21" spans="1:12" x14ac:dyDescent="0.25">
      <c r="A21" s="191" t="s">
        <v>46</v>
      </c>
      <c r="B21" s="192"/>
      <c r="C21" s="193">
        <f>[9]table_24!B17</f>
        <v>68765780</v>
      </c>
      <c r="D21" s="193">
        <f>[9]table_24!C17</f>
        <v>75464550</v>
      </c>
      <c r="E21" s="193">
        <f>[9]table_24!D17</f>
        <v>144230330</v>
      </c>
      <c r="F21" s="193"/>
      <c r="G21" s="193">
        <f>[9]table_24!E17</f>
        <v>66378324</v>
      </c>
      <c r="H21" s="193">
        <f>[9]table_24!F17</f>
        <v>75464568</v>
      </c>
      <c r="I21" s="193">
        <f>[9]table_24!G17</f>
        <v>141842892</v>
      </c>
      <c r="J21" s="193"/>
      <c r="K21" s="193">
        <f>[9]table_24!H17</f>
        <v>2387485</v>
      </c>
      <c r="L21" s="196">
        <f>[9]table_24!I17</f>
        <v>3.47</v>
      </c>
    </row>
    <row r="22" spans="1:12" x14ac:dyDescent="0.25">
      <c r="A22" s="65" t="s">
        <v>45</v>
      </c>
      <c r="B22" s="66"/>
      <c r="C22" s="66">
        <f>[9]table_24!B18</f>
        <v>298886069</v>
      </c>
      <c r="D22" s="66">
        <f>[9]table_24!C18</f>
        <v>12553402</v>
      </c>
      <c r="E22" s="66">
        <f>[9]table_24!D18</f>
        <v>311439470</v>
      </c>
      <c r="F22" s="66"/>
      <c r="G22" s="66">
        <f>[9]table_24!E18</f>
        <v>294506551</v>
      </c>
      <c r="H22" s="66">
        <f>[9]table_24!F18</f>
        <v>12553408</v>
      </c>
      <c r="I22" s="66">
        <f>[9]table_24!G18</f>
        <v>307059959</v>
      </c>
      <c r="J22" s="66"/>
      <c r="K22" s="66">
        <f>[9]table_24!H18</f>
        <v>4379542</v>
      </c>
      <c r="L22" s="190">
        <f>[9]table_24!I18</f>
        <v>1.47</v>
      </c>
    </row>
    <row r="23" spans="1:12" ht="13.5" thickBot="1" x14ac:dyDescent="0.35">
      <c r="A23" s="234"/>
      <c r="B23" s="235"/>
      <c r="C23" s="235"/>
      <c r="D23" s="235"/>
      <c r="E23" s="235"/>
      <c r="F23" s="235"/>
      <c r="G23" s="235"/>
      <c r="H23" s="235"/>
      <c r="I23" s="235"/>
      <c r="J23" s="235"/>
      <c r="K23" s="235"/>
      <c r="L23" s="236"/>
    </row>
    <row r="24" spans="1:12" ht="13.5" thickBot="1" x14ac:dyDescent="0.35">
      <c r="A24" s="197" t="s">
        <v>43</v>
      </c>
      <c r="B24" s="198"/>
      <c r="C24" s="199">
        <f>[9]table_24!B19</f>
        <v>6885288948</v>
      </c>
      <c r="D24" s="199">
        <f>[9]table_24!C19</f>
        <v>1239303274</v>
      </c>
      <c r="E24" s="199">
        <f>[9]table_24!D19</f>
        <v>8124592223</v>
      </c>
      <c r="F24" s="199"/>
      <c r="G24" s="199">
        <f>[9]table_24!E19</f>
        <v>6733198844</v>
      </c>
      <c r="H24" s="199">
        <f>[9]table_24!F19</f>
        <v>1239303400</v>
      </c>
      <c r="I24" s="199">
        <f>[9]table_24!G19</f>
        <v>7972502244</v>
      </c>
      <c r="J24" s="199"/>
      <c r="K24" s="199">
        <f>[9]table_24!H19</f>
        <v>152090829</v>
      </c>
      <c r="L24" s="202">
        <f>[9]table_24!I19</f>
        <v>2.21</v>
      </c>
    </row>
    <row r="25" spans="1:12" x14ac:dyDescent="0.25">
      <c r="A25" s="191" t="s">
        <v>150</v>
      </c>
      <c r="B25" s="192"/>
      <c r="C25" s="193"/>
      <c r="D25" s="193"/>
      <c r="E25" s="193"/>
      <c r="F25" s="193"/>
      <c r="G25" s="193"/>
      <c r="H25" s="193"/>
      <c r="I25" s="193"/>
      <c r="J25" s="193"/>
      <c r="K25" s="193"/>
      <c r="L25" s="237"/>
    </row>
    <row r="26" spans="1:12" x14ac:dyDescent="0.25">
      <c r="A26" s="191" t="s">
        <v>126</v>
      </c>
      <c r="B26" s="192"/>
      <c r="C26" s="193"/>
      <c r="D26" s="193"/>
      <c r="E26" s="193"/>
      <c r="F26" s="193"/>
      <c r="G26" s="193"/>
      <c r="H26" s="193"/>
      <c r="I26" s="193"/>
      <c r="J26" s="193"/>
      <c r="K26" s="193"/>
      <c r="L26" s="237"/>
    </row>
    <row r="27" spans="1:12" x14ac:dyDescent="0.25">
      <c r="A27" s="191" t="s">
        <v>125</v>
      </c>
      <c r="B27" s="192"/>
      <c r="C27" s="193"/>
      <c r="D27" s="193"/>
      <c r="E27" s="193"/>
      <c r="F27" s="193"/>
      <c r="G27" s="193"/>
      <c r="H27" s="193"/>
      <c r="I27" s="193"/>
      <c r="J27" s="193"/>
      <c r="K27" s="193"/>
      <c r="L27" s="237"/>
    </row>
    <row r="28" spans="1:12" ht="13" thickBot="1" x14ac:dyDescent="0.3">
      <c r="A28" s="231" t="s">
        <v>119</v>
      </c>
      <c r="B28" s="232"/>
      <c r="C28" s="215"/>
      <c r="D28" s="215"/>
      <c r="E28" s="215"/>
      <c r="F28" s="215"/>
      <c r="G28" s="215"/>
      <c r="H28" s="215"/>
      <c r="I28" s="215"/>
      <c r="J28" s="215"/>
      <c r="K28" s="215"/>
      <c r="L28" s="238"/>
    </row>
  </sheetData>
  <mergeCells count="4">
    <mergeCell ref="C4:E4"/>
    <mergeCell ref="G4:I4"/>
    <mergeCell ref="K4:L4"/>
    <mergeCell ref="N1:P3"/>
  </mergeCells>
  <hyperlinks>
    <hyperlink ref="N1:P3" location="'Table of Contents'!A1" tooltip="Click here" display="Return to             Table of Contents" xr:uid="{CF78801D-3E56-4976-8FDE-A3F386F39C16}"/>
  </hyperlinks>
  <pageMargins left="0.75" right="0.75" top="0.75" bottom="0.75" header="0.5" footer="0.5"/>
  <pageSetup scale="72"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V44"/>
  <sheetViews>
    <sheetView showGridLines="0" topLeftCell="A19" zoomScale="80" zoomScaleNormal="80" workbookViewId="0">
      <selection activeCell="W36" sqref="W36"/>
    </sheetView>
  </sheetViews>
  <sheetFormatPr defaultColWidth="9.1796875" defaultRowHeight="12.5" x14ac:dyDescent="0.25"/>
  <cols>
    <col min="1" max="1" width="14.26953125" style="51" customWidth="1"/>
    <col min="2" max="2" width="2" style="51" customWidth="1"/>
    <col min="3" max="4" width="12.7265625" style="51" customWidth="1"/>
    <col min="5" max="5" width="8.1796875" style="51" customWidth="1"/>
    <col min="6" max="6" width="2" style="51" customWidth="1"/>
    <col min="7" max="8" width="12.7265625" style="51" customWidth="1"/>
    <col min="9" max="9" width="8.1796875" style="51" customWidth="1"/>
    <col min="10" max="10" width="2" style="51" customWidth="1"/>
    <col min="11" max="12" width="12.7265625" style="51" customWidth="1"/>
    <col min="13" max="13" width="8.1796875" style="51" customWidth="1"/>
    <col min="14" max="14" width="2" style="51" customWidth="1"/>
    <col min="15" max="16" width="12.7265625" style="51" customWidth="1"/>
    <col min="17" max="17" width="8.1796875" style="51" customWidth="1"/>
    <col min="18" max="19" width="1.7265625" style="51" customWidth="1"/>
    <col min="20" max="20" width="16.1796875" style="51" customWidth="1"/>
    <col min="21" max="22" width="1.7265625" style="51" customWidth="1"/>
    <col min="23" max="16384" width="9.1796875" style="51"/>
  </cols>
  <sheetData>
    <row r="1" spans="1:22" ht="16" thickTop="1" x14ac:dyDescent="0.35">
      <c r="A1" s="206" t="s">
        <v>194</v>
      </c>
      <c r="B1" s="207"/>
      <c r="C1" s="207"/>
      <c r="D1" s="207"/>
      <c r="E1" s="207"/>
      <c r="F1" s="207"/>
      <c r="G1" s="207"/>
      <c r="H1" s="207"/>
      <c r="I1" s="207"/>
      <c r="J1" s="207"/>
      <c r="K1" s="207"/>
      <c r="L1" s="207"/>
      <c r="M1" s="207"/>
      <c r="N1" s="207"/>
      <c r="O1" s="207"/>
      <c r="P1" s="207"/>
      <c r="Q1" s="208"/>
      <c r="R1" s="158"/>
      <c r="S1" s="329" t="s">
        <v>209</v>
      </c>
      <c r="T1" s="330"/>
      <c r="U1" s="331"/>
      <c r="V1" s="158"/>
    </row>
    <row r="2" spans="1:22" ht="16" thickBot="1" x14ac:dyDescent="0.4">
      <c r="A2" s="177" t="s">
        <v>227</v>
      </c>
      <c r="B2" s="178"/>
      <c r="C2" s="178"/>
      <c r="D2" s="178"/>
      <c r="E2" s="178"/>
      <c r="F2" s="178"/>
      <c r="G2" s="178"/>
      <c r="H2" s="178"/>
      <c r="I2" s="178"/>
      <c r="J2" s="178"/>
      <c r="K2" s="178"/>
      <c r="L2" s="178"/>
      <c r="M2" s="178"/>
      <c r="N2" s="178"/>
      <c r="O2" s="178"/>
      <c r="P2" s="178"/>
      <c r="Q2" s="179"/>
      <c r="R2" s="158"/>
      <c r="S2" s="332"/>
      <c r="T2" s="333"/>
      <c r="U2" s="334"/>
      <c r="V2" s="158"/>
    </row>
    <row r="3" spans="1:22" ht="7.5" customHeight="1" thickBot="1" x14ac:dyDescent="0.4">
      <c r="A3" s="139"/>
      <c r="B3" s="140"/>
      <c r="C3" s="140"/>
      <c r="D3" s="140"/>
      <c r="E3" s="140"/>
      <c r="F3" s="140"/>
      <c r="G3" s="140"/>
      <c r="H3" s="140"/>
      <c r="I3" s="140"/>
      <c r="J3" s="140"/>
      <c r="K3" s="140"/>
      <c r="L3" s="140"/>
      <c r="M3" s="140"/>
      <c r="N3" s="140"/>
      <c r="O3" s="140"/>
      <c r="P3" s="140"/>
      <c r="Q3" s="141"/>
      <c r="R3" s="158"/>
      <c r="S3" s="335"/>
      <c r="T3" s="336"/>
      <c r="U3" s="337"/>
      <c r="V3" s="158"/>
    </row>
    <row r="4" spans="1:22" ht="13.5" thickTop="1" x14ac:dyDescent="0.3">
      <c r="A4" s="183"/>
      <c r="B4" s="184"/>
      <c r="C4" s="419" t="s">
        <v>123</v>
      </c>
      <c r="D4" s="419"/>
      <c r="E4" s="419"/>
      <c r="F4" s="184"/>
      <c r="G4" s="419" t="s">
        <v>122</v>
      </c>
      <c r="H4" s="419"/>
      <c r="I4" s="419"/>
      <c r="J4" s="184"/>
      <c r="K4" s="419" t="s">
        <v>121</v>
      </c>
      <c r="L4" s="419"/>
      <c r="M4" s="419"/>
      <c r="N4" s="184"/>
      <c r="O4" s="419" t="s">
        <v>120</v>
      </c>
      <c r="P4" s="419"/>
      <c r="Q4" s="420"/>
    </row>
    <row r="5" spans="1:22" ht="13.5" thickBot="1" x14ac:dyDescent="0.35">
      <c r="A5" s="185" t="s">
        <v>42</v>
      </c>
      <c r="B5" s="186"/>
      <c r="C5" s="187" t="s">
        <v>206</v>
      </c>
      <c r="D5" s="187" t="s">
        <v>219</v>
      </c>
      <c r="E5" s="187" t="s">
        <v>41</v>
      </c>
      <c r="F5" s="187"/>
      <c r="G5" s="187" t="s">
        <v>206</v>
      </c>
      <c r="H5" s="187" t="s">
        <v>219</v>
      </c>
      <c r="I5" s="187" t="s">
        <v>41</v>
      </c>
      <c r="J5" s="187"/>
      <c r="K5" s="187" t="s">
        <v>206</v>
      </c>
      <c r="L5" s="187" t="s">
        <v>219</v>
      </c>
      <c r="M5" s="187" t="s">
        <v>41</v>
      </c>
      <c r="N5" s="187"/>
      <c r="O5" s="187" t="s">
        <v>206</v>
      </c>
      <c r="P5" s="187" t="s">
        <v>219</v>
      </c>
      <c r="Q5" s="188" t="s">
        <v>41</v>
      </c>
    </row>
    <row r="6" spans="1:22" x14ac:dyDescent="0.25">
      <c r="A6" s="65" t="s">
        <v>0</v>
      </c>
      <c r="B6" s="66"/>
      <c r="C6" s="66">
        <f>[10]table_25!B2</f>
        <v>23080</v>
      </c>
      <c r="D6" s="66">
        <f>[10]table_25!C2</f>
        <v>24264</v>
      </c>
      <c r="E6" s="189">
        <f>[10]table_25!D2</f>
        <v>5.0999999999999996</v>
      </c>
      <c r="F6" s="66"/>
      <c r="G6" s="66">
        <f>[10]table_25!E2</f>
        <v>107</v>
      </c>
      <c r="H6" s="66">
        <f>[10]table_25!F2</f>
        <v>938</v>
      </c>
      <c r="I6" s="189">
        <f>[10]table_25!G2</f>
        <v>772.8</v>
      </c>
      <c r="J6" s="66"/>
      <c r="K6" s="66">
        <f>[10]table_25!H2</f>
        <v>23187</v>
      </c>
      <c r="L6" s="66">
        <f>[10]table_25!I2</f>
        <v>25203</v>
      </c>
      <c r="M6" s="189">
        <f>[10]table_25!J2</f>
        <v>8.6999999999999993</v>
      </c>
      <c r="N6" s="66"/>
      <c r="O6" s="66">
        <f>[10]table_25!K2</f>
        <v>961</v>
      </c>
      <c r="P6" s="66">
        <f>[10]table_25!L2</f>
        <v>867</v>
      </c>
      <c r="Q6" s="190">
        <f>[10]table_25!M2</f>
        <v>-9.8000000000000007</v>
      </c>
    </row>
    <row r="7" spans="1:22" x14ac:dyDescent="0.25">
      <c r="A7" s="191" t="s">
        <v>1</v>
      </c>
      <c r="B7" s="192"/>
      <c r="C7" s="193">
        <f>[10]table_25!B3</f>
        <v>145816</v>
      </c>
      <c r="D7" s="193">
        <f>[10]table_25!C3</f>
        <v>152783</v>
      </c>
      <c r="E7" s="194">
        <f>[10]table_25!D3</f>
        <v>4.8</v>
      </c>
      <c r="F7" s="192"/>
      <c r="G7" s="193">
        <f>[10]table_25!E3</f>
        <v>20291</v>
      </c>
      <c r="H7" s="193">
        <f>[10]table_25!F3</f>
        <v>21837</v>
      </c>
      <c r="I7" s="194">
        <f>[10]table_25!G3</f>
        <v>7.6</v>
      </c>
      <c r="J7" s="192"/>
      <c r="K7" s="193">
        <f>[10]table_25!H3</f>
        <v>166107</v>
      </c>
      <c r="L7" s="193">
        <f>[10]table_25!I3</f>
        <v>174620</v>
      </c>
      <c r="M7" s="194">
        <f>[10]table_25!J3</f>
        <v>5.0999999999999996</v>
      </c>
      <c r="N7" s="192"/>
      <c r="O7" s="193">
        <f>[10]table_25!K3</f>
        <v>3292</v>
      </c>
      <c r="P7" s="193">
        <f>[10]table_25!L3</f>
        <v>3295</v>
      </c>
      <c r="Q7" s="196">
        <f>[10]table_25!M3</f>
        <v>0.1</v>
      </c>
    </row>
    <row r="8" spans="1:22" x14ac:dyDescent="0.25">
      <c r="A8" s="65" t="s">
        <v>2</v>
      </c>
      <c r="B8" s="66"/>
      <c r="C8" s="66">
        <f>[10]table_25!B4</f>
        <v>763074</v>
      </c>
      <c r="D8" s="66">
        <f>[10]table_25!C4</f>
        <v>797423</v>
      </c>
      <c r="E8" s="189">
        <f>[10]table_25!D4</f>
        <v>4.5</v>
      </c>
      <c r="F8" s="66"/>
      <c r="G8" s="66">
        <f>[10]table_25!E4</f>
        <v>158462</v>
      </c>
      <c r="H8" s="66">
        <f>[10]table_25!F4</f>
        <v>158159</v>
      </c>
      <c r="I8" s="189">
        <f>[10]table_25!G4</f>
        <v>-0.2</v>
      </c>
      <c r="J8" s="66"/>
      <c r="K8" s="66">
        <f>[10]table_25!H4</f>
        <v>921536</v>
      </c>
      <c r="L8" s="66">
        <f>[10]table_25!I4</f>
        <v>955582</v>
      </c>
      <c r="M8" s="189">
        <f>[10]table_25!J4</f>
        <v>3.7</v>
      </c>
      <c r="N8" s="66"/>
      <c r="O8" s="66">
        <f>[10]table_25!K4</f>
        <v>13123</v>
      </c>
      <c r="P8" s="66">
        <f>[10]table_25!L4</f>
        <v>11604</v>
      </c>
      <c r="Q8" s="190">
        <f>[10]table_25!M4</f>
        <v>-11.6</v>
      </c>
    </row>
    <row r="9" spans="1:22" x14ac:dyDescent="0.25">
      <c r="A9" s="191" t="s">
        <v>66</v>
      </c>
      <c r="B9" s="192"/>
      <c r="C9" s="193">
        <f>[10]table_25!B5</f>
        <v>75545</v>
      </c>
      <c r="D9" s="193">
        <f>[10]table_25!C5</f>
        <v>79306</v>
      </c>
      <c r="E9" s="194">
        <f>[10]table_25!D5</f>
        <v>5</v>
      </c>
      <c r="F9" s="192"/>
      <c r="G9" s="193">
        <f>[10]table_25!E5</f>
        <v>16896</v>
      </c>
      <c r="H9" s="193">
        <f>[10]table_25!F5</f>
        <v>16420</v>
      </c>
      <c r="I9" s="194">
        <f>[10]table_25!G5</f>
        <v>-2.8</v>
      </c>
      <c r="J9" s="192"/>
      <c r="K9" s="193">
        <f>[10]table_25!H5</f>
        <v>92441</v>
      </c>
      <c r="L9" s="193">
        <f>[10]table_25!I5</f>
        <v>95725</v>
      </c>
      <c r="M9" s="194">
        <f>[10]table_25!J5</f>
        <v>3.6</v>
      </c>
      <c r="N9" s="192"/>
      <c r="O9" s="193">
        <f>[10]table_25!K5</f>
        <v>891</v>
      </c>
      <c r="P9" s="193">
        <f>[10]table_25!L5</f>
        <v>687</v>
      </c>
      <c r="Q9" s="196">
        <f>[10]table_25!M5</f>
        <v>-22.8</v>
      </c>
    </row>
    <row r="10" spans="1:22" x14ac:dyDescent="0.25">
      <c r="A10" s="65" t="s">
        <v>65</v>
      </c>
      <c r="B10" s="66"/>
      <c r="C10" s="66">
        <f>[10]table_25!B6</f>
        <v>67805</v>
      </c>
      <c r="D10" s="66">
        <f>[10]table_25!C6</f>
        <v>74046</v>
      </c>
      <c r="E10" s="189">
        <f>[10]table_25!D6</f>
        <v>9.1999999999999993</v>
      </c>
      <c r="F10" s="66"/>
      <c r="G10" s="66">
        <f>[10]table_25!E6</f>
        <v>8403</v>
      </c>
      <c r="H10" s="66">
        <f>[10]table_25!F6</f>
        <v>8953</v>
      </c>
      <c r="I10" s="189">
        <f>[10]table_25!G6</f>
        <v>6.5</v>
      </c>
      <c r="J10" s="66"/>
      <c r="K10" s="66">
        <f>[10]table_25!H6</f>
        <v>76208</v>
      </c>
      <c r="L10" s="66">
        <f>[10]table_25!I6</f>
        <v>82999</v>
      </c>
      <c r="M10" s="189">
        <f>[10]table_25!J6</f>
        <v>8.9</v>
      </c>
      <c r="N10" s="66"/>
      <c r="O10" s="66">
        <f>[10]table_25!K6</f>
        <v>723</v>
      </c>
      <c r="P10" s="66">
        <f>[10]table_25!L6</f>
        <v>577</v>
      </c>
      <c r="Q10" s="190">
        <f>[10]table_25!M6</f>
        <v>-20.2</v>
      </c>
    </row>
    <row r="11" spans="1:22" x14ac:dyDescent="0.25">
      <c r="A11" s="191" t="s">
        <v>5</v>
      </c>
      <c r="B11" s="192"/>
      <c r="C11" s="193">
        <f>[10]table_25!B7</f>
        <v>67436</v>
      </c>
      <c r="D11" s="193">
        <f>[10]table_25!C7</f>
        <v>69816</v>
      </c>
      <c r="E11" s="194">
        <f>[10]table_25!D7</f>
        <v>3.5</v>
      </c>
      <c r="F11" s="192"/>
      <c r="G11" s="193">
        <f>[10]table_25!E7</f>
        <v>7572</v>
      </c>
      <c r="H11" s="193">
        <f>[10]table_25!F7</f>
        <v>7894</v>
      </c>
      <c r="I11" s="194">
        <f>[10]table_25!G7</f>
        <v>4.2</v>
      </c>
      <c r="J11" s="192"/>
      <c r="K11" s="193">
        <f>[10]table_25!H7</f>
        <v>75008</v>
      </c>
      <c r="L11" s="193">
        <f>[10]table_25!I7</f>
        <v>77710</v>
      </c>
      <c r="M11" s="194">
        <f>[10]table_25!J7</f>
        <v>3.6</v>
      </c>
      <c r="N11" s="192"/>
      <c r="O11" s="193">
        <f>[10]table_25!K7</f>
        <v>350</v>
      </c>
      <c r="P11" s="193">
        <f>[10]table_25!L7</f>
        <v>332</v>
      </c>
      <c r="Q11" s="196">
        <f>[10]table_25!M7</f>
        <v>-5.0999999999999996</v>
      </c>
    </row>
    <row r="12" spans="1:22" x14ac:dyDescent="0.25">
      <c r="A12" s="65" t="s">
        <v>6</v>
      </c>
      <c r="B12" s="66"/>
      <c r="C12" s="66">
        <f>[10]table_25!B8</f>
        <v>31464</v>
      </c>
      <c r="D12" s="66">
        <f>[10]table_25!C8</f>
        <v>33390</v>
      </c>
      <c r="E12" s="189">
        <f>[10]table_25!D8</f>
        <v>6.1</v>
      </c>
      <c r="F12" s="66"/>
      <c r="G12" s="66">
        <f>[10]table_25!E8</f>
        <v>3147</v>
      </c>
      <c r="H12" s="66">
        <f>[10]table_25!F8</f>
        <v>3291</v>
      </c>
      <c r="I12" s="189">
        <f>[10]table_25!G8</f>
        <v>4.5999999999999996</v>
      </c>
      <c r="J12" s="66"/>
      <c r="K12" s="66">
        <f>[10]table_25!H8</f>
        <v>34611</v>
      </c>
      <c r="L12" s="66">
        <f>[10]table_25!I8</f>
        <v>36681</v>
      </c>
      <c r="M12" s="189">
        <f>[10]table_25!J8</f>
        <v>6</v>
      </c>
      <c r="N12" s="66"/>
      <c r="O12" s="66">
        <f>[10]table_25!K8</f>
        <v>186</v>
      </c>
      <c r="P12" s="66">
        <f>[10]table_25!L8</f>
        <v>179</v>
      </c>
      <c r="Q12" s="190">
        <f>[10]table_25!M8</f>
        <v>-3.5</v>
      </c>
    </row>
    <row r="13" spans="1:22" x14ac:dyDescent="0.25">
      <c r="A13" s="191" t="s">
        <v>7</v>
      </c>
      <c r="B13" s="192"/>
      <c r="C13" s="193">
        <f>[10]table_25!B9</f>
        <v>26300</v>
      </c>
      <c r="D13" s="193">
        <f>[10]table_25!C9</f>
        <v>27343</v>
      </c>
      <c r="E13" s="194">
        <f>[10]table_25!D9</f>
        <v>4</v>
      </c>
      <c r="F13" s="192"/>
      <c r="G13" s="193">
        <f>[10]table_25!E9</f>
        <v>2179</v>
      </c>
      <c r="H13" s="193">
        <f>[10]table_25!F9</f>
        <v>999</v>
      </c>
      <c r="I13" s="194">
        <f>[10]table_25!G9</f>
        <v>-54.2</v>
      </c>
      <c r="J13" s="192"/>
      <c r="K13" s="193">
        <f>[10]table_25!H9</f>
        <v>28479</v>
      </c>
      <c r="L13" s="193">
        <f>[10]table_25!I9</f>
        <v>28342</v>
      </c>
      <c r="M13" s="194">
        <f>[10]table_25!J9</f>
        <v>-0.5</v>
      </c>
      <c r="N13" s="192"/>
      <c r="O13" s="193">
        <f>[10]table_25!K9</f>
        <v>8</v>
      </c>
      <c r="P13" s="193">
        <f>[10]table_25!L9</f>
        <v>9</v>
      </c>
      <c r="Q13" s="196">
        <f>[10]table_25!M9</f>
        <v>5.8</v>
      </c>
    </row>
    <row r="14" spans="1:22" x14ac:dyDescent="0.25">
      <c r="A14" s="65" t="s">
        <v>8</v>
      </c>
      <c r="B14" s="66"/>
      <c r="C14" s="66">
        <f>[10]table_25!B10</f>
        <v>351978</v>
      </c>
      <c r="D14" s="66">
        <f>[10]table_25!C10</f>
        <v>371404</v>
      </c>
      <c r="E14" s="189">
        <f>[10]table_25!D10</f>
        <v>5.5</v>
      </c>
      <c r="F14" s="66"/>
      <c r="G14" s="66">
        <f>[10]table_25!E10</f>
        <v>60141</v>
      </c>
      <c r="H14" s="66">
        <f>[10]table_25!F10</f>
        <v>74694</v>
      </c>
      <c r="I14" s="189">
        <f>[10]table_25!G10</f>
        <v>24.2</v>
      </c>
      <c r="J14" s="66"/>
      <c r="K14" s="66">
        <f>[10]table_25!H10</f>
        <v>412119</v>
      </c>
      <c r="L14" s="66">
        <f>[10]table_25!I10</f>
        <v>446097</v>
      </c>
      <c r="M14" s="189">
        <f>[10]table_25!J10</f>
        <v>8.1999999999999993</v>
      </c>
      <c r="N14" s="66"/>
      <c r="O14" s="66">
        <f>[10]table_25!K10</f>
        <v>1279</v>
      </c>
      <c r="P14" s="66">
        <f>[10]table_25!L10</f>
        <v>1085</v>
      </c>
      <c r="Q14" s="190">
        <f>[10]table_25!M10</f>
        <v>-15.1</v>
      </c>
    </row>
    <row r="15" spans="1:22" x14ac:dyDescent="0.25">
      <c r="A15" s="191" t="s">
        <v>9</v>
      </c>
      <c r="B15" s="192"/>
      <c r="C15" s="193">
        <f>[10]table_25!B11</f>
        <v>107646</v>
      </c>
      <c r="D15" s="193">
        <f>[10]table_25!C11</f>
        <v>111100</v>
      </c>
      <c r="E15" s="194">
        <f>[10]table_25!D11</f>
        <v>3.2</v>
      </c>
      <c r="F15" s="192"/>
      <c r="G15" s="193">
        <f>[10]table_25!E11</f>
        <v>5050</v>
      </c>
      <c r="H15" s="193">
        <f>[10]table_25!F11</f>
        <v>3388</v>
      </c>
      <c r="I15" s="194">
        <f>[10]table_25!G11</f>
        <v>-32.9</v>
      </c>
      <c r="J15" s="192"/>
      <c r="K15" s="193">
        <f>[10]table_25!H11</f>
        <v>112696</v>
      </c>
      <c r="L15" s="193">
        <f>[10]table_25!I11</f>
        <v>114488</v>
      </c>
      <c r="M15" s="194">
        <f>[10]table_25!J11</f>
        <v>1.6</v>
      </c>
      <c r="N15" s="192"/>
      <c r="O15" s="193">
        <f>[10]table_25!K11</f>
        <v>1247</v>
      </c>
      <c r="P15" s="193">
        <f>[10]table_25!L11</f>
        <v>1326</v>
      </c>
      <c r="Q15" s="196">
        <f>[10]table_25!M11</f>
        <v>6.4</v>
      </c>
    </row>
    <row r="16" spans="1:22" x14ac:dyDescent="0.25">
      <c r="A16" s="65" t="s">
        <v>10</v>
      </c>
      <c r="B16" s="66"/>
      <c r="C16" s="66">
        <f>[10]table_25!B12</f>
        <v>11374</v>
      </c>
      <c r="D16" s="66">
        <f>[10]table_25!C12</f>
        <v>11098</v>
      </c>
      <c r="E16" s="189">
        <f>[10]table_25!D12</f>
        <v>-2.4</v>
      </c>
      <c r="F16" s="66"/>
      <c r="G16" s="66">
        <f>[10]table_25!E12</f>
        <v>377</v>
      </c>
      <c r="H16" s="66">
        <f>[10]table_25!F12</f>
        <v>389</v>
      </c>
      <c r="I16" s="189">
        <f>[10]table_25!G12</f>
        <v>3</v>
      </c>
      <c r="J16" s="66"/>
      <c r="K16" s="66">
        <f>[10]table_25!H12</f>
        <v>11751</v>
      </c>
      <c r="L16" s="66">
        <f>[10]table_25!I12</f>
        <v>11487</v>
      </c>
      <c r="M16" s="189">
        <f>[10]table_25!J12</f>
        <v>-2.2000000000000002</v>
      </c>
      <c r="N16" s="66"/>
      <c r="O16" s="66">
        <f>[10]table_25!K12</f>
        <v>215</v>
      </c>
      <c r="P16" s="66">
        <f>[10]table_25!L12</f>
        <v>202</v>
      </c>
      <c r="Q16" s="190">
        <f>[10]table_25!M12</f>
        <v>-6.4</v>
      </c>
    </row>
    <row r="17" spans="1:17" x14ac:dyDescent="0.25">
      <c r="A17" s="191" t="s">
        <v>11</v>
      </c>
      <c r="B17" s="192"/>
      <c r="C17" s="193">
        <f>[10]table_25!B13</f>
        <v>7996</v>
      </c>
      <c r="D17" s="193">
        <f>[10]table_25!C13</f>
        <v>8440</v>
      </c>
      <c r="E17" s="194">
        <f>[10]table_25!D13</f>
        <v>5.6</v>
      </c>
      <c r="F17" s="192"/>
      <c r="G17" s="193">
        <f>[10]table_25!E13</f>
        <v>928</v>
      </c>
      <c r="H17" s="193">
        <f>[10]table_25!F13</f>
        <v>189</v>
      </c>
      <c r="I17" s="194">
        <f>[10]table_25!G13</f>
        <v>-79.599999999999994</v>
      </c>
      <c r="J17" s="192"/>
      <c r="K17" s="193">
        <f>[10]table_25!H13</f>
        <v>8924</v>
      </c>
      <c r="L17" s="193">
        <f>[10]table_25!I13</f>
        <v>8629</v>
      </c>
      <c r="M17" s="194">
        <f>[10]table_25!J13</f>
        <v>-3.3</v>
      </c>
      <c r="N17" s="192"/>
      <c r="O17" s="193">
        <f>[10]table_25!K13</f>
        <v>66</v>
      </c>
      <c r="P17" s="193">
        <f>[10]table_25!L13</f>
        <v>62</v>
      </c>
      <c r="Q17" s="196">
        <f>[10]table_25!M13</f>
        <v>-6.3</v>
      </c>
    </row>
    <row r="18" spans="1:17" x14ac:dyDescent="0.25">
      <c r="A18" s="65" t="s">
        <v>12</v>
      </c>
      <c r="B18" s="66"/>
      <c r="C18" s="66">
        <f>[10]table_25!B14</f>
        <v>8665</v>
      </c>
      <c r="D18" s="66">
        <f>[10]table_25!C14</f>
        <v>9270</v>
      </c>
      <c r="E18" s="189">
        <f>[10]table_25!D14</f>
        <v>7</v>
      </c>
      <c r="F18" s="66"/>
      <c r="G18" s="66">
        <f>[10]table_25!E14</f>
        <v>212</v>
      </c>
      <c r="H18" s="66">
        <f>[10]table_25!F14</f>
        <v>215</v>
      </c>
      <c r="I18" s="189">
        <f>[10]table_25!G14</f>
        <v>1.4</v>
      </c>
      <c r="J18" s="66"/>
      <c r="K18" s="66">
        <f>[10]table_25!H14</f>
        <v>8877</v>
      </c>
      <c r="L18" s="66">
        <f>[10]table_25!I14</f>
        <v>9485</v>
      </c>
      <c r="M18" s="189">
        <f>[10]table_25!J14</f>
        <v>6.9</v>
      </c>
      <c r="N18" s="66"/>
      <c r="O18" s="66">
        <f>[10]table_25!K14</f>
        <v>379</v>
      </c>
      <c r="P18" s="66">
        <f>[10]table_25!L14</f>
        <v>277</v>
      </c>
      <c r="Q18" s="190">
        <f>[10]table_25!M14</f>
        <v>-26.8</v>
      </c>
    </row>
    <row r="19" spans="1:17" x14ac:dyDescent="0.25">
      <c r="A19" s="191" t="s">
        <v>13</v>
      </c>
      <c r="B19" s="192"/>
      <c r="C19" s="193">
        <f>[10]table_25!B15</f>
        <v>34386</v>
      </c>
      <c r="D19" s="193">
        <f>[10]table_25!C15</f>
        <v>34512</v>
      </c>
      <c r="E19" s="194">
        <f>[10]table_25!D15</f>
        <v>0.4</v>
      </c>
      <c r="F19" s="192"/>
      <c r="G19" s="193">
        <f>[10]table_25!E15</f>
        <v>5957</v>
      </c>
      <c r="H19" s="193">
        <f>[10]table_25!F15</f>
        <v>6425</v>
      </c>
      <c r="I19" s="194">
        <f>[10]table_25!G15</f>
        <v>7.9</v>
      </c>
      <c r="J19" s="192"/>
      <c r="K19" s="193">
        <f>[10]table_25!H15</f>
        <v>40343</v>
      </c>
      <c r="L19" s="193">
        <f>[10]table_25!I15</f>
        <v>40937</v>
      </c>
      <c r="M19" s="194">
        <f>[10]table_25!J15</f>
        <v>1.5</v>
      </c>
      <c r="N19" s="192"/>
      <c r="O19" s="193">
        <f>[10]table_25!K15</f>
        <v>1156</v>
      </c>
      <c r="P19" s="193">
        <f>[10]table_25!L15</f>
        <v>911</v>
      </c>
      <c r="Q19" s="196">
        <f>[10]table_25!M15</f>
        <v>-21.2</v>
      </c>
    </row>
    <row r="20" spans="1:17" x14ac:dyDescent="0.25">
      <c r="A20" s="65" t="s">
        <v>14</v>
      </c>
      <c r="B20" s="66"/>
      <c r="C20" s="66">
        <f>[10]table_25!B16</f>
        <v>288037</v>
      </c>
      <c r="D20" s="66">
        <f>[10]table_25!C16</f>
        <v>293948</v>
      </c>
      <c r="E20" s="189">
        <f>[10]table_25!D16</f>
        <v>2.1</v>
      </c>
      <c r="F20" s="66"/>
      <c r="G20" s="66">
        <f>[10]table_25!E16</f>
        <v>37179</v>
      </c>
      <c r="H20" s="66">
        <f>[10]table_25!F16</f>
        <v>33640</v>
      </c>
      <c r="I20" s="189">
        <f>[10]table_25!G16</f>
        <v>-9.5</v>
      </c>
      <c r="J20" s="66"/>
      <c r="K20" s="66">
        <f>[10]table_25!H16</f>
        <v>325216</v>
      </c>
      <c r="L20" s="66">
        <f>[10]table_25!I16</f>
        <v>327588</v>
      </c>
      <c r="M20" s="189">
        <f>[10]table_25!J16</f>
        <v>0.7</v>
      </c>
      <c r="N20" s="66"/>
      <c r="O20" s="66">
        <f>[10]table_25!K16</f>
        <v>1625</v>
      </c>
      <c r="P20" s="66">
        <f>[10]table_25!L16</f>
        <v>991</v>
      </c>
      <c r="Q20" s="190">
        <f>[10]table_25!M16</f>
        <v>-39.1</v>
      </c>
    </row>
    <row r="21" spans="1:17" x14ac:dyDescent="0.25">
      <c r="A21" s="191" t="s">
        <v>15</v>
      </c>
      <c r="B21" s="192"/>
      <c r="C21" s="193">
        <f>[10]table_25!B17</f>
        <v>26298</v>
      </c>
      <c r="D21" s="193">
        <f>[10]table_25!C17</f>
        <v>27157</v>
      </c>
      <c r="E21" s="194">
        <f>[10]table_25!D17</f>
        <v>3.3</v>
      </c>
      <c r="F21" s="192"/>
      <c r="G21" s="193">
        <f>[10]table_25!E17</f>
        <v>5828</v>
      </c>
      <c r="H21" s="193">
        <f>[10]table_25!F17</f>
        <v>5897</v>
      </c>
      <c r="I21" s="194">
        <f>[10]table_25!G17</f>
        <v>1.2</v>
      </c>
      <c r="J21" s="192"/>
      <c r="K21" s="193">
        <f>[10]table_25!H17</f>
        <v>32126</v>
      </c>
      <c r="L21" s="193">
        <f>[10]table_25!I17</f>
        <v>33054</v>
      </c>
      <c r="M21" s="194">
        <f>[10]table_25!J17</f>
        <v>2.9</v>
      </c>
      <c r="N21" s="192"/>
      <c r="O21" s="193">
        <f>[10]table_25!K17</f>
        <v>477</v>
      </c>
      <c r="P21" s="193">
        <f>[10]table_25!L17</f>
        <v>515</v>
      </c>
      <c r="Q21" s="196">
        <f>[10]table_25!M17</f>
        <v>8</v>
      </c>
    </row>
    <row r="22" spans="1:17" x14ac:dyDescent="0.25">
      <c r="A22" s="65" t="s">
        <v>16</v>
      </c>
      <c r="B22" s="66"/>
      <c r="C22" s="66">
        <f>[10]table_25!B18</f>
        <v>79385</v>
      </c>
      <c r="D22" s="66">
        <f>[10]table_25!C18</f>
        <v>82474</v>
      </c>
      <c r="E22" s="189">
        <f>[10]table_25!D18</f>
        <v>3.9</v>
      </c>
      <c r="F22" s="66"/>
      <c r="G22" s="66">
        <f>[10]table_25!E18</f>
        <v>2862</v>
      </c>
      <c r="H22" s="66">
        <f>[10]table_25!F18</f>
        <v>588</v>
      </c>
      <c r="I22" s="189">
        <f>[10]table_25!G18</f>
        <v>-79.5</v>
      </c>
      <c r="J22" s="66"/>
      <c r="K22" s="66">
        <f>[10]table_25!H18</f>
        <v>82247</v>
      </c>
      <c r="L22" s="66">
        <f>[10]table_25!I18</f>
        <v>83061</v>
      </c>
      <c r="M22" s="189">
        <f>[10]table_25!J18</f>
        <v>1</v>
      </c>
      <c r="N22" s="66"/>
      <c r="O22" s="66">
        <f>[10]table_25!K18</f>
        <v>186</v>
      </c>
      <c r="P22" s="66">
        <f>[10]table_25!L18</f>
        <v>154</v>
      </c>
      <c r="Q22" s="190">
        <f>[10]table_25!M18</f>
        <v>-17.5</v>
      </c>
    </row>
    <row r="23" spans="1:17" x14ac:dyDescent="0.25">
      <c r="A23" s="191" t="s">
        <v>64</v>
      </c>
      <c r="B23" s="192"/>
      <c r="C23" s="193">
        <f>[10]table_25!B19</f>
        <v>69941</v>
      </c>
      <c r="D23" s="193">
        <f>[10]table_25!C19</f>
        <v>72017</v>
      </c>
      <c r="E23" s="194">
        <f>[10]table_25!D19</f>
        <v>3</v>
      </c>
      <c r="F23" s="192"/>
      <c r="G23" s="193">
        <f>[10]table_25!E19</f>
        <v>5743</v>
      </c>
      <c r="H23" s="193">
        <f>[10]table_25!F19</f>
        <v>5612</v>
      </c>
      <c r="I23" s="194">
        <f>[10]table_25!G19</f>
        <v>-2.2999999999999998</v>
      </c>
      <c r="J23" s="192"/>
      <c r="K23" s="193">
        <f>[10]table_25!H19</f>
        <v>75683</v>
      </c>
      <c r="L23" s="193">
        <f>[10]table_25!I19</f>
        <v>77629</v>
      </c>
      <c r="M23" s="194">
        <f>[10]table_25!J19</f>
        <v>2.6</v>
      </c>
      <c r="N23" s="192"/>
      <c r="O23" s="193">
        <f>[10]table_25!K19</f>
        <v>851</v>
      </c>
      <c r="P23" s="193">
        <f>[10]table_25!L19</f>
        <v>769</v>
      </c>
      <c r="Q23" s="196">
        <f>[10]table_25!M19</f>
        <v>-9.6</v>
      </c>
    </row>
    <row r="24" spans="1:17" x14ac:dyDescent="0.25">
      <c r="A24" s="65" t="s">
        <v>18</v>
      </c>
      <c r="B24" s="66"/>
      <c r="C24" s="66">
        <f>[10]table_25!B20</f>
        <v>12507</v>
      </c>
      <c r="D24" s="66">
        <f>[10]table_25!C20</f>
        <v>12210</v>
      </c>
      <c r="E24" s="189">
        <f>[10]table_25!D20</f>
        <v>-2.4</v>
      </c>
      <c r="F24" s="66"/>
      <c r="G24" s="66">
        <f>[10]table_25!E20</f>
        <v>718</v>
      </c>
      <c r="H24" s="66">
        <f>[10]table_25!F20</f>
        <v>718</v>
      </c>
      <c r="I24" s="189">
        <f>[10]table_25!G20</f>
        <v>0</v>
      </c>
      <c r="J24" s="66"/>
      <c r="K24" s="66">
        <f>[10]table_25!H20</f>
        <v>13224</v>
      </c>
      <c r="L24" s="66">
        <f>[10]table_25!I20</f>
        <v>12927</v>
      </c>
      <c r="M24" s="189">
        <f>[10]table_25!J20</f>
        <v>-2.2000000000000002</v>
      </c>
      <c r="N24" s="66"/>
      <c r="O24" s="66">
        <f>[10]table_25!K20</f>
        <v>349</v>
      </c>
      <c r="P24" s="66">
        <f>[10]table_25!L20</f>
        <v>295</v>
      </c>
      <c r="Q24" s="190">
        <f>[10]table_25!M20</f>
        <v>-15.3</v>
      </c>
    </row>
    <row r="25" spans="1:17" x14ac:dyDescent="0.25">
      <c r="A25" s="191" t="s">
        <v>19</v>
      </c>
      <c r="B25" s="192"/>
      <c r="C25" s="193">
        <f>[10]table_25!B21</f>
        <v>498972</v>
      </c>
      <c r="D25" s="193">
        <f>[10]table_25!C21</f>
        <v>520925</v>
      </c>
      <c r="E25" s="194">
        <f>[10]table_25!D21</f>
        <v>4.4000000000000004</v>
      </c>
      <c r="F25" s="192"/>
      <c r="G25" s="193">
        <f>[10]table_25!E21</f>
        <v>96436</v>
      </c>
      <c r="H25" s="193">
        <f>[10]table_25!F21</f>
        <v>85579</v>
      </c>
      <c r="I25" s="194">
        <f>[10]table_25!G21</f>
        <v>-11.3</v>
      </c>
      <c r="J25" s="192"/>
      <c r="K25" s="193">
        <f>[10]table_25!H21</f>
        <v>595408</v>
      </c>
      <c r="L25" s="193">
        <f>[10]table_25!I21</f>
        <v>606504</v>
      </c>
      <c r="M25" s="194">
        <f>[10]table_25!J21</f>
        <v>1.9</v>
      </c>
      <c r="N25" s="192"/>
      <c r="O25" s="193">
        <f>[10]table_25!K21</f>
        <v>7793</v>
      </c>
      <c r="P25" s="193">
        <f>[10]table_25!L21</f>
        <v>6527</v>
      </c>
      <c r="Q25" s="196">
        <f>[10]table_25!M21</f>
        <v>-16.2</v>
      </c>
    </row>
    <row r="26" spans="1:17" x14ac:dyDescent="0.25">
      <c r="A26" s="65" t="s">
        <v>20</v>
      </c>
      <c r="B26" s="66"/>
      <c r="C26" s="66">
        <f>[10]table_25!B22</f>
        <v>103716</v>
      </c>
      <c r="D26" s="66">
        <f>[10]table_25!C22</f>
        <v>108389</v>
      </c>
      <c r="E26" s="189">
        <f>[10]table_25!D22</f>
        <v>4.5</v>
      </c>
      <c r="F26" s="66"/>
      <c r="G26" s="66">
        <f>[10]table_25!E22</f>
        <v>20001</v>
      </c>
      <c r="H26" s="66">
        <f>[10]table_25!F22</f>
        <v>19693</v>
      </c>
      <c r="I26" s="189">
        <f>[10]table_25!G22</f>
        <v>-1.5</v>
      </c>
      <c r="J26" s="66"/>
      <c r="K26" s="66">
        <f>[10]table_25!H22</f>
        <v>123717</v>
      </c>
      <c r="L26" s="66">
        <f>[10]table_25!I22</f>
        <v>128082</v>
      </c>
      <c r="M26" s="189">
        <f>[10]table_25!J22</f>
        <v>3.5</v>
      </c>
      <c r="N26" s="66"/>
      <c r="O26" s="66">
        <f>[10]table_25!K22</f>
        <v>434</v>
      </c>
      <c r="P26" s="66">
        <f>[10]table_25!L22</f>
        <v>310</v>
      </c>
      <c r="Q26" s="190">
        <f>[10]table_25!M22</f>
        <v>-28.5</v>
      </c>
    </row>
    <row r="27" spans="1:17" x14ac:dyDescent="0.25">
      <c r="A27" s="191" t="s">
        <v>21</v>
      </c>
      <c r="B27" s="192"/>
      <c r="C27" s="193">
        <f>[10]table_25!B23</f>
        <v>158121</v>
      </c>
      <c r="D27" s="193">
        <f>[10]table_25!C23</f>
        <v>164760</v>
      </c>
      <c r="E27" s="194">
        <f>[10]table_25!D23</f>
        <v>4.2</v>
      </c>
      <c r="F27" s="192"/>
      <c r="G27" s="193">
        <f>[10]table_25!E23</f>
        <v>26025</v>
      </c>
      <c r="H27" s="193">
        <f>[10]table_25!F23</f>
        <v>25735</v>
      </c>
      <c r="I27" s="194">
        <f>[10]table_25!G23</f>
        <v>-1.1000000000000001</v>
      </c>
      <c r="J27" s="192"/>
      <c r="K27" s="193">
        <f>[10]table_25!H23</f>
        <v>184147</v>
      </c>
      <c r="L27" s="193">
        <f>[10]table_25!I23</f>
        <v>190494</v>
      </c>
      <c r="M27" s="194">
        <f>[10]table_25!J23</f>
        <v>3.4</v>
      </c>
      <c r="N27" s="192"/>
      <c r="O27" s="193">
        <f>[10]table_25!K23</f>
        <v>4419</v>
      </c>
      <c r="P27" s="193">
        <f>[10]table_25!L23</f>
        <v>4176</v>
      </c>
      <c r="Q27" s="196">
        <f>[10]table_25!M23</f>
        <v>-5.5</v>
      </c>
    </row>
    <row r="28" spans="1:17" x14ac:dyDescent="0.25">
      <c r="A28" s="65" t="s">
        <v>22</v>
      </c>
      <c r="B28" s="66"/>
      <c r="C28" s="66">
        <f>[10]table_25!B24</f>
        <v>28623</v>
      </c>
      <c r="D28" s="66">
        <f>[10]table_25!C24</f>
        <v>30552</v>
      </c>
      <c r="E28" s="189">
        <f>[10]table_25!D24</f>
        <v>6.7</v>
      </c>
      <c r="F28" s="66"/>
      <c r="G28" s="66">
        <f>[10]table_25!E24</f>
        <v>2662</v>
      </c>
      <c r="H28" s="66">
        <f>[10]table_25!F24</f>
        <v>2741</v>
      </c>
      <c r="I28" s="189">
        <f>[10]table_25!G24</f>
        <v>2.9</v>
      </c>
      <c r="J28" s="66"/>
      <c r="K28" s="66">
        <f>[10]table_25!H24</f>
        <v>31286</v>
      </c>
      <c r="L28" s="66">
        <f>[10]table_25!I24</f>
        <v>33293</v>
      </c>
      <c r="M28" s="189">
        <f>[10]table_25!J24</f>
        <v>6.4</v>
      </c>
      <c r="N28" s="66"/>
      <c r="O28" s="66">
        <f>[10]table_25!K24</f>
        <v>419</v>
      </c>
      <c r="P28" s="66">
        <f>[10]table_25!L24</f>
        <v>353</v>
      </c>
      <c r="Q28" s="190">
        <f>[10]table_25!M24</f>
        <v>-15.7</v>
      </c>
    </row>
    <row r="29" spans="1:17" x14ac:dyDescent="0.25">
      <c r="A29" s="191" t="s">
        <v>23</v>
      </c>
      <c r="B29" s="192"/>
      <c r="C29" s="193">
        <f>[10]table_25!B25</f>
        <v>360411</v>
      </c>
      <c r="D29" s="193">
        <f>[10]table_25!C25</f>
        <v>377616</v>
      </c>
      <c r="E29" s="194">
        <f>[10]table_25!D25</f>
        <v>4.8</v>
      </c>
      <c r="F29" s="192"/>
      <c r="G29" s="193">
        <f>[10]table_25!E25</f>
        <v>90485</v>
      </c>
      <c r="H29" s="193">
        <f>[10]table_25!F25</f>
        <v>93970</v>
      </c>
      <c r="I29" s="194">
        <f>[10]table_25!G25</f>
        <v>3.9</v>
      </c>
      <c r="J29" s="192"/>
      <c r="K29" s="193">
        <f>[10]table_25!H25</f>
        <v>450896</v>
      </c>
      <c r="L29" s="193">
        <f>[10]table_25!I25</f>
        <v>471586</v>
      </c>
      <c r="M29" s="194">
        <f>[10]table_25!J25</f>
        <v>4.5999999999999996</v>
      </c>
      <c r="N29" s="192"/>
      <c r="O29" s="193">
        <f>[10]table_25!K25</f>
        <v>2072</v>
      </c>
      <c r="P29" s="193">
        <f>[10]table_25!L25</f>
        <v>2070</v>
      </c>
      <c r="Q29" s="196">
        <f>[10]table_25!M25</f>
        <v>-0.1</v>
      </c>
    </row>
    <row r="30" spans="1:17" x14ac:dyDescent="0.25">
      <c r="A30" s="65" t="s">
        <v>24</v>
      </c>
      <c r="B30" s="66"/>
      <c r="C30" s="66">
        <f>[10]table_25!B26</f>
        <v>34518</v>
      </c>
      <c r="D30" s="66">
        <f>[10]table_25!C26</f>
        <v>39084</v>
      </c>
      <c r="E30" s="189">
        <f>[10]table_25!D26</f>
        <v>13.2</v>
      </c>
      <c r="F30" s="66"/>
      <c r="G30" s="66">
        <f>[10]table_25!E26</f>
        <v>4584</v>
      </c>
      <c r="H30" s="66">
        <f>[10]table_25!F26</f>
        <v>4138</v>
      </c>
      <c r="I30" s="189">
        <f>[10]table_25!G26</f>
        <v>-9.6999999999999993</v>
      </c>
      <c r="J30" s="66"/>
      <c r="K30" s="66">
        <f>[10]table_25!H26</f>
        <v>39102</v>
      </c>
      <c r="L30" s="66">
        <f>[10]table_25!I26</f>
        <v>43222</v>
      </c>
      <c r="M30" s="189">
        <f>[10]table_25!J26</f>
        <v>10.5</v>
      </c>
      <c r="N30" s="66"/>
      <c r="O30" s="66">
        <f>[10]table_25!K26</f>
        <v>1732</v>
      </c>
      <c r="P30" s="66">
        <f>[10]table_25!L26</f>
        <v>1820</v>
      </c>
      <c r="Q30" s="190">
        <f>[10]table_25!M26</f>
        <v>5.0999999999999996</v>
      </c>
    </row>
    <row r="31" spans="1:17" x14ac:dyDescent="0.25">
      <c r="A31" s="191" t="s">
        <v>25</v>
      </c>
      <c r="B31" s="192"/>
      <c r="C31" s="193">
        <f>[10]table_25!B27</f>
        <v>1574539</v>
      </c>
      <c r="D31" s="193">
        <f>[10]table_25!C27</f>
        <v>1717073</v>
      </c>
      <c r="E31" s="194">
        <f>[10]table_25!D27</f>
        <v>9.1</v>
      </c>
      <c r="F31" s="192"/>
      <c r="G31" s="193">
        <f>[10]table_25!E27</f>
        <v>264240</v>
      </c>
      <c r="H31" s="193">
        <f>[10]table_25!F27</f>
        <v>328769</v>
      </c>
      <c r="I31" s="194">
        <f>[10]table_25!G27</f>
        <v>24.4</v>
      </c>
      <c r="J31" s="192"/>
      <c r="K31" s="193">
        <f>[10]table_25!H27</f>
        <v>1838779</v>
      </c>
      <c r="L31" s="193">
        <f>[10]table_25!I27</f>
        <v>2045842</v>
      </c>
      <c r="M31" s="194">
        <f>[10]table_25!J27</f>
        <v>11.3</v>
      </c>
      <c r="N31" s="192"/>
      <c r="O31" s="193">
        <f>[10]table_25!K27</f>
        <v>78653</v>
      </c>
      <c r="P31" s="193">
        <f>[10]table_25!L27</f>
        <v>96672</v>
      </c>
      <c r="Q31" s="196">
        <f>[10]table_25!M27</f>
        <v>22.9</v>
      </c>
    </row>
    <row r="32" spans="1:17" x14ac:dyDescent="0.25">
      <c r="A32" s="65" t="s">
        <v>26</v>
      </c>
      <c r="B32" s="66"/>
      <c r="C32" s="66">
        <f>[10]table_25!B28</f>
        <v>80127</v>
      </c>
      <c r="D32" s="66">
        <f>[10]table_25!C28</f>
        <v>83649</v>
      </c>
      <c r="E32" s="189">
        <f>[10]table_25!D28</f>
        <v>4.4000000000000004</v>
      </c>
      <c r="F32" s="66"/>
      <c r="G32" s="66">
        <f>[10]table_25!E28</f>
        <v>21203</v>
      </c>
      <c r="H32" s="66">
        <f>[10]table_25!F28</f>
        <v>22372</v>
      </c>
      <c r="I32" s="189">
        <f>[10]table_25!G28</f>
        <v>5.5</v>
      </c>
      <c r="J32" s="66"/>
      <c r="K32" s="66">
        <f>[10]table_25!H28</f>
        <v>101329</v>
      </c>
      <c r="L32" s="66">
        <f>[10]table_25!I28</f>
        <v>106021</v>
      </c>
      <c r="M32" s="189">
        <f>[10]table_25!J28</f>
        <v>4.5999999999999996</v>
      </c>
      <c r="N32" s="66"/>
      <c r="O32" s="66">
        <f>[10]table_25!K28</f>
        <v>235</v>
      </c>
      <c r="P32" s="66">
        <f>[10]table_25!L28</f>
        <v>228</v>
      </c>
      <c r="Q32" s="190">
        <f>[10]table_25!M28</f>
        <v>-3.2</v>
      </c>
    </row>
    <row r="33" spans="1:17" x14ac:dyDescent="0.25">
      <c r="A33" s="191" t="s">
        <v>63</v>
      </c>
      <c r="B33" s="192"/>
      <c r="C33" s="193">
        <f>[10]table_25!B29</f>
        <v>7690</v>
      </c>
      <c r="D33" s="193">
        <f>[10]table_25!C29</f>
        <v>9017</v>
      </c>
      <c r="E33" s="194">
        <f>[10]table_25!D29</f>
        <v>17.3</v>
      </c>
      <c r="F33" s="192"/>
      <c r="G33" s="193">
        <f>[10]table_25!E29</f>
        <v>0</v>
      </c>
      <c r="H33" s="193">
        <f>[10]table_25!F29</f>
        <v>0</v>
      </c>
      <c r="I33" s="194">
        <f>[10]table_25!G29</f>
        <v>0</v>
      </c>
      <c r="J33" s="192"/>
      <c r="K33" s="193">
        <f>[10]table_25!H29</f>
        <v>7690</v>
      </c>
      <c r="L33" s="193">
        <f>[10]table_25!I29</f>
        <v>9017</v>
      </c>
      <c r="M33" s="194">
        <f>[10]table_25!J29</f>
        <v>17.3</v>
      </c>
      <c r="N33" s="192"/>
      <c r="O33" s="193">
        <f>[10]table_25!K29</f>
        <v>296</v>
      </c>
      <c r="P33" s="193">
        <f>[10]table_25!L29</f>
        <v>384</v>
      </c>
      <c r="Q33" s="196">
        <f>[10]table_25!M29</f>
        <v>29.4</v>
      </c>
    </row>
    <row r="34" spans="1:17" x14ac:dyDescent="0.25">
      <c r="A34" s="65" t="s">
        <v>28</v>
      </c>
      <c r="B34" s="66"/>
      <c r="C34" s="66">
        <f>[10]table_25!B30</f>
        <v>52955</v>
      </c>
      <c r="D34" s="66">
        <f>[10]table_25!C30</f>
        <v>55158</v>
      </c>
      <c r="E34" s="189">
        <f>[10]table_25!D30</f>
        <v>4.2</v>
      </c>
      <c r="F34" s="66"/>
      <c r="G34" s="66">
        <f>[10]table_25!E30</f>
        <v>8480</v>
      </c>
      <c r="H34" s="66">
        <f>[10]table_25!F30</f>
        <v>8836</v>
      </c>
      <c r="I34" s="189">
        <f>[10]table_25!G30</f>
        <v>4.2</v>
      </c>
      <c r="J34" s="66"/>
      <c r="K34" s="66">
        <f>[10]table_25!H30</f>
        <v>61435</v>
      </c>
      <c r="L34" s="66">
        <f>[10]table_25!I30</f>
        <v>63994</v>
      </c>
      <c r="M34" s="189">
        <f>[10]table_25!J30</f>
        <v>4.2</v>
      </c>
      <c r="N34" s="66"/>
      <c r="O34" s="66">
        <f>[10]table_25!K30</f>
        <v>204</v>
      </c>
      <c r="P34" s="66">
        <f>[10]table_25!L30</f>
        <v>161</v>
      </c>
      <c r="Q34" s="190">
        <f>[10]table_25!M30</f>
        <v>-20.8</v>
      </c>
    </row>
    <row r="35" spans="1:17" x14ac:dyDescent="0.25">
      <c r="A35" s="191" t="s">
        <v>29</v>
      </c>
      <c r="B35" s="192"/>
      <c r="C35" s="193">
        <f>[10]table_25!B31</f>
        <v>87635</v>
      </c>
      <c r="D35" s="193">
        <f>[10]table_25!C31</f>
        <v>92150</v>
      </c>
      <c r="E35" s="194">
        <f>[10]table_25!D31</f>
        <v>5.2</v>
      </c>
      <c r="F35" s="192"/>
      <c r="G35" s="193">
        <f>[10]table_25!E31</f>
        <v>18873</v>
      </c>
      <c r="H35" s="193">
        <f>[10]table_25!F31</f>
        <v>19809</v>
      </c>
      <c r="I35" s="194">
        <f>[10]table_25!G31</f>
        <v>5</v>
      </c>
      <c r="J35" s="192"/>
      <c r="K35" s="193">
        <f>[10]table_25!H31</f>
        <v>106508</v>
      </c>
      <c r="L35" s="193">
        <f>[10]table_25!I31</f>
        <v>111959</v>
      </c>
      <c r="M35" s="194">
        <f>[10]table_25!J31</f>
        <v>5.0999999999999996</v>
      </c>
      <c r="N35" s="192"/>
      <c r="O35" s="193">
        <f>[10]table_25!K31</f>
        <v>3562</v>
      </c>
      <c r="P35" s="193">
        <f>[10]table_25!L31</f>
        <v>3337</v>
      </c>
      <c r="Q35" s="196">
        <f>[10]table_25!M31</f>
        <v>-6.3</v>
      </c>
    </row>
    <row r="36" spans="1:17" x14ac:dyDescent="0.25">
      <c r="A36" s="65" t="s">
        <v>30</v>
      </c>
      <c r="B36" s="66"/>
      <c r="C36" s="66">
        <f>[10]table_25!B32</f>
        <v>26099</v>
      </c>
      <c r="D36" s="66">
        <f>[10]table_25!C32</f>
        <v>27107</v>
      </c>
      <c r="E36" s="189">
        <f>[10]table_25!D32</f>
        <v>3.9</v>
      </c>
      <c r="F36" s="66"/>
      <c r="G36" s="66">
        <f>[10]table_25!E32</f>
        <v>2822</v>
      </c>
      <c r="H36" s="66">
        <f>[10]table_25!F32</f>
        <v>3240</v>
      </c>
      <c r="I36" s="189">
        <f>[10]table_25!G32</f>
        <v>14.8</v>
      </c>
      <c r="J36" s="66"/>
      <c r="K36" s="66">
        <f>[10]table_25!H32</f>
        <v>28922</v>
      </c>
      <c r="L36" s="66">
        <f>[10]table_25!I32</f>
        <v>30347</v>
      </c>
      <c r="M36" s="189">
        <f>[10]table_25!J32</f>
        <v>4.9000000000000004</v>
      </c>
      <c r="N36" s="66"/>
      <c r="O36" s="66">
        <f>[10]table_25!K32</f>
        <v>458</v>
      </c>
      <c r="P36" s="66">
        <f>[10]table_25!L32</f>
        <v>380</v>
      </c>
      <c r="Q36" s="190">
        <f>[10]table_25!M32</f>
        <v>-17.2</v>
      </c>
    </row>
    <row r="37" spans="1:17" x14ac:dyDescent="0.25">
      <c r="A37" s="191" t="s">
        <v>31</v>
      </c>
      <c r="B37" s="192"/>
      <c r="C37" s="193">
        <f>[10]table_25!B33</f>
        <v>10262</v>
      </c>
      <c r="D37" s="193">
        <f>[10]table_25!C33</f>
        <v>10396</v>
      </c>
      <c r="E37" s="194">
        <f>[10]table_25!D33</f>
        <v>1.3</v>
      </c>
      <c r="F37" s="192"/>
      <c r="G37" s="193">
        <f>[10]table_25!E33</f>
        <v>8</v>
      </c>
      <c r="H37" s="193">
        <f>[10]table_25!F33</f>
        <v>638</v>
      </c>
      <c r="I37" s="194">
        <f>[10]table_25!G33</f>
        <v>8290</v>
      </c>
      <c r="J37" s="192"/>
      <c r="K37" s="193">
        <f>[10]table_25!H33</f>
        <v>10269</v>
      </c>
      <c r="L37" s="193">
        <f>[10]table_25!I33</f>
        <v>11033</v>
      </c>
      <c r="M37" s="194">
        <f>[10]table_25!J33</f>
        <v>7.4</v>
      </c>
      <c r="N37" s="192"/>
      <c r="O37" s="193">
        <f>[10]table_25!K33</f>
        <v>42</v>
      </c>
      <c r="P37" s="193">
        <f>[10]table_25!L33</f>
        <v>24</v>
      </c>
      <c r="Q37" s="196">
        <f>[10]table_25!M33</f>
        <v>-42.5</v>
      </c>
    </row>
    <row r="38" spans="1:17" x14ac:dyDescent="0.25">
      <c r="A38" s="65" t="s">
        <v>32</v>
      </c>
      <c r="B38" s="66"/>
      <c r="C38" s="66">
        <f>[10]table_25!B34</f>
        <v>37749</v>
      </c>
      <c r="D38" s="66">
        <f>[10]table_25!C34</f>
        <v>38792</v>
      </c>
      <c r="E38" s="189">
        <f>[10]table_25!D34</f>
        <v>2.8</v>
      </c>
      <c r="F38" s="66"/>
      <c r="G38" s="66">
        <f>[10]table_25!E34</f>
        <v>2119</v>
      </c>
      <c r="H38" s="66">
        <f>[10]table_25!F34</f>
        <v>2237</v>
      </c>
      <c r="I38" s="189">
        <f>[10]table_25!G34</f>
        <v>5.6</v>
      </c>
      <c r="J38" s="66"/>
      <c r="K38" s="66">
        <f>[10]table_25!H34</f>
        <v>39868</v>
      </c>
      <c r="L38" s="66">
        <f>[10]table_25!I34</f>
        <v>41029</v>
      </c>
      <c r="M38" s="189">
        <f>[10]table_25!J34</f>
        <v>2.9</v>
      </c>
      <c r="N38" s="66"/>
      <c r="O38" s="66">
        <f>[10]table_25!K34</f>
        <v>691</v>
      </c>
      <c r="P38" s="66">
        <f>[10]table_25!L34</f>
        <v>780</v>
      </c>
      <c r="Q38" s="190">
        <f>[10]table_25!M34</f>
        <v>12.9</v>
      </c>
    </row>
    <row r="39" spans="1:17" x14ac:dyDescent="0.25">
      <c r="A39" s="191" t="s">
        <v>33</v>
      </c>
      <c r="B39" s="192"/>
      <c r="C39" s="193">
        <f>[10]table_25!B35</f>
        <v>995682</v>
      </c>
      <c r="D39" s="193">
        <f>[10]table_25!C35</f>
        <v>1040618</v>
      </c>
      <c r="E39" s="194">
        <f>[10]table_25!D35</f>
        <v>4.5</v>
      </c>
      <c r="F39" s="192"/>
      <c r="G39" s="193">
        <f>[10]table_25!E35</f>
        <v>238116</v>
      </c>
      <c r="H39" s="193">
        <f>[10]table_25!F35</f>
        <v>241647</v>
      </c>
      <c r="I39" s="194">
        <f>[10]table_25!G35</f>
        <v>1.5</v>
      </c>
      <c r="J39" s="192"/>
      <c r="K39" s="193">
        <f>[10]table_25!H35</f>
        <v>1233799</v>
      </c>
      <c r="L39" s="193">
        <f>[10]table_25!I35</f>
        <v>1282265</v>
      </c>
      <c r="M39" s="194">
        <f>[10]table_25!J35</f>
        <v>3.9</v>
      </c>
      <c r="N39" s="192"/>
      <c r="O39" s="193">
        <f>[10]table_25!K35</f>
        <v>10210</v>
      </c>
      <c r="P39" s="193">
        <f>[10]table_25!L35</f>
        <v>10108</v>
      </c>
      <c r="Q39" s="196">
        <f>[10]table_25!M35</f>
        <v>-1</v>
      </c>
    </row>
    <row r="40" spans="1:17" x14ac:dyDescent="0.25">
      <c r="A40" s="65" t="s">
        <v>34</v>
      </c>
      <c r="B40" s="66"/>
      <c r="C40" s="66">
        <f>[10]table_25!B36</f>
        <v>2501</v>
      </c>
      <c r="D40" s="66">
        <f>[10]table_25!C36</f>
        <v>2638</v>
      </c>
      <c r="E40" s="189">
        <f>[10]table_25!D36</f>
        <v>5.5</v>
      </c>
      <c r="F40" s="66"/>
      <c r="G40" s="66">
        <f>[10]table_25!E36</f>
        <v>89</v>
      </c>
      <c r="H40" s="66">
        <f>[10]table_25!F36</f>
        <v>73</v>
      </c>
      <c r="I40" s="189">
        <f>[10]table_25!G36</f>
        <v>-17.7</v>
      </c>
      <c r="J40" s="66"/>
      <c r="K40" s="66">
        <f>[10]table_25!H36</f>
        <v>2590</v>
      </c>
      <c r="L40" s="66">
        <f>[10]table_25!I36</f>
        <v>2712</v>
      </c>
      <c r="M40" s="189">
        <f>[10]table_25!J36</f>
        <v>4.7</v>
      </c>
      <c r="N40" s="66"/>
      <c r="O40" s="66">
        <f>[10]table_25!K36</f>
        <v>177</v>
      </c>
      <c r="P40" s="66">
        <f>[10]table_25!L36</f>
        <v>168</v>
      </c>
      <c r="Q40" s="190">
        <f>[10]table_25!M36</f>
        <v>-5</v>
      </c>
    </row>
    <row r="41" spans="1:17" x14ac:dyDescent="0.25">
      <c r="A41" s="191" t="s">
        <v>35</v>
      </c>
      <c r="B41" s="192"/>
      <c r="C41" s="193">
        <f>[10]table_25!B37</f>
        <v>117588</v>
      </c>
      <c r="D41" s="193">
        <f>[10]table_25!C37</f>
        <v>123273</v>
      </c>
      <c r="E41" s="194">
        <f>[10]table_25!D37</f>
        <v>4.8</v>
      </c>
      <c r="F41" s="192"/>
      <c r="G41" s="193">
        <f>[10]table_25!E37</f>
        <v>26040</v>
      </c>
      <c r="H41" s="193">
        <f>[10]table_25!F37</f>
        <v>29583</v>
      </c>
      <c r="I41" s="194">
        <f>[10]table_25!G37</f>
        <v>13.6</v>
      </c>
      <c r="J41" s="192"/>
      <c r="K41" s="193">
        <f>[10]table_25!H37</f>
        <v>143628</v>
      </c>
      <c r="L41" s="193">
        <f>[10]table_25!I37</f>
        <v>152857</v>
      </c>
      <c r="M41" s="194">
        <f>[10]table_25!J37</f>
        <v>6.4</v>
      </c>
      <c r="N41" s="192"/>
      <c r="O41" s="193">
        <f>[10]table_25!K37</f>
        <v>458</v>
      </c>
      <c r="P41" s="193">
        <f>[10]table_25!L37</f>
        <v>454</v>
      </c>
      <c r="Q41" s="196">
        <f>[10]table_25!M37</f>
        <v>-0.9</v>
      </c>
    </row>
    <row r="42" spans="1:17" ht="13" thickBot="1" x14ac:dyDescent="0.3">
      <c r="A42" s="65"/>
      <c r="B42" s="66"/>
      <c r="C42" s="66"/>
      <c r="D42" s="66"/>
      <c r="E42" s="189"/>
      <c r="F42" s="66"/>
      <c r="G42" s="66"/>
      <c r="H42" s="66"/>
      <c r="I42" s="189"/>
      <c r="J42" s="66"/>
      <c r="K42" s="66"/>
      <c r="L42" s="66"/>
      <c r="M42" s="189"/>
      <c r="N42" s="66"/>
      <c r="O42" s="66"/>
      <c r="P42" s="66"/>
      <c r="Q42" s="190"/>
    </row>
    <row r="43" spans="1:17" ht="13.5" thickBot="1" x14ac:dyDescent="0.35">
      <c r="A43" s="197" t="s">
        <v>43</v>
      </c>
      <c r="B43" s="198"/>
      <c r="C43" s="199">
        <f>[10]table_25!B38</f>
        <v>6375923</v>
      </c>
      <c r="D43" s="199">
        <f>[10]table_25!C38</f>
        <v>6733199</v>
      </c>
      <c r="E43" s="200">
        <f>[10]table_25!D38</f>
        <v>5.6</v>
      </c>
      <c r="F43" s="198"/>
      <c r="G43" s="199">
        <f>[10]table_25!E38</f>
        <v>1164234</v>
      </c>
      <c r="H43" s="199">
        <f>[10]table_25!F38</f>
        <v>1239303</v>
      </c>
      <c r="I43" s="200">
        <f>[10]table_25!G38</f>
        <v>6.4</v>
      </c>
      <c r="J43" s="198"/>
      <c r="K43" s="199">
        <f>[10]table_25!H38</f>
        <v>7540158</v>
      </c>
      <c r="L43" s="199">
        <f>[10]table_25!I38</f>
        <v>7972502</v>
      </c>
      <c r="M43" s="200">
        <f>[10]table_25!J38</f>
        <v>5.7</v>
      </c>
      <c r="N43" s="198"/>
      <c r="O43" s="199">
        <f>[10]table_25!K38</f>
        <v>139220</v>
      </c>
      <c r="P43" s="199">
        <f>[10]table_25!L38</f>
        <v>152091</v>
      </c>
      <c r="Q43" s="202">
        <f>[10]table_25!M38</f>
        <v>9.1999999999999993</v>
      </c>
    </row>
    <row r="44" spans="1:17" ht="13" thickBot="1" x14ac:dyDescent="0.3">
      <c r="A44" s="231" t="s">
        <v>124</v>
      </c>
      <c r="B44" s="232"/>
      <c r="C44" s="232"/>
      <c r="D44" s="232"/>
      <c r="E44" s="232"/>
      <c r="F44" s="232"/>
      <c r="G44" s="232"/>
      <c r="H44" s="232"/>
      <c r="I44" s="232"/>
      <c r="J44" s="232"/>
      <c r="K44" s="232"/>
      <c r="L44" s="232"/>
      <c r="M44" s="232"/>
      <c r="N44" s="232"/>
      <c r="O44" s="232"/>
      <c r="P44" s="232"/>
      <c r="Q44" s="233"/>
    </row>
  </sheetData>
  <mergeCells count="5">
    <mergeCell ref="C4:E4"/>
    <mergeCell ref="G4:I4"/>
    <mergeCell ref="K4:M4"/>
    <mergeCell ref="O4:Q4"/>
    <mergeCell ref="S1:U3"/>
  </mergeCells>
  <hyperlinks>
    <hyperlink ref="S1:U3" location="'Table of Contents'!A1" tooltip="Click here" display="Return to             Table of Contents" xr:uid="{949F2ABB-5CC7-4578-813D-64214FF96F7F}"/>
  </hyperlinks>
  <pageMargins left="0.75" right="0.75" top="0.75" bottom="0.75" header="0.5" footer="0.5"/>
  <pageSetup scale="72"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U26"/>
  <sheetViews>
    <sheetView showGridLines="0" zoomScale="80" zoomScaleNormal="80" workbookViewId="0">
      <selection activeCell="G30" sqref="G30"/>
    </sheetView>
  </sheetViews>
  <sheetFormatPr defaultColWidth="9.1796875" defaultRowHeight="12.5" x14ac:dyDescent="0.25"/>
  <cols>
    <col min="1" max="1" width="21.81640625" style="51" bestFit="1" customWidth="1"/>
    <col min="2" max="3" width="12.7265625" style="51" customWidth="1"/>
    <col min="4" max="4" width="8.1796875" style="51" customWidth="1"/>
    <col min="5" max="5" width="2" style="51" customWidth="1"/>
    <col min="6" max="7" width="12.7265625" style="51" customWidth="1"/>
    <col min="8" max="8" width="8.1796875" style="51" customWidth="1"/>
    <col min="9" max="9" width="2" style="51" customWidth="1"/>
    <col min="10" max="11" width="12.7265625" style="51" customWidth="1"/>
    <col min="12" max="12" width="8.1796875" style="51" customWidth="1"/>
    <col min="13" max="13" width="2" style="51" customWidth="1"/>
    <col min="14" max="15" width="12.7265625" style="51" customWidth="1"/>
    <col min="16" max="16" width="8.1796875" style="51" customWidth="1"/>
    <col min="17" max="18" width="1.7265625" style="51" customWidth="1"/>
    <col min="19" max="19" width="16.1796875" style="51" customWidth="1"/>
    <col min="20" max="21" width="1.7265625" style="51" customWidth="1"/>
    <col min="22" max="16384" width="9.1796875" style="51"/>
  </cols>
  <sheetData>
    <row r="1" spans="1:21" ht="16" thickTop="1" x14ac:dyDescent="0.35">
      <c r="A1" s="206" t="s">
        <v>228</v>
      </c>
      <c r="B1" s="207"/>
      <c r="C1" s="207"/>
      <c r="D1" s="207"/>
      <c r="E1" s="207"/>
      <c r="F1" s="207"/>
      <c r="G1" s="207"/>
      <c r="H1" s="207"/>
      <c r="I1" s="207"/>
      <c r="J1" s="207"/>
      <c r="K1" s="207"/>
      <c r="L1" s="207"/>
      <c r="M1" s="207"/>
      <c r="N1" s="207"/>
      <c r="O1" s="207"/>
      <c r="P1" s="208"/>
      <c r="Q1" s="158"/>
      <c r="R1" s="329" t="s">
        <v>209</v>
      </c>
      <c r="S1" s="330"/>
      <c r="T1" s="331"/>
      <c r="U1" s="158"/>
    </row>
    <row r="2" spans="1:21" ht="16" thickBot="1" x14ac:dyDescent="0.4">
      <c r="A2" s="177" t="s">
        <v>229</v>
      </c>
      <c r="B2" s="178"/>
      <c r="C2" s="178"/>
      <c r="D2" s="178"/>
      <c r="E2" s="178"/>
      <c r="F2" s="178"/>
      <c r="G2" s="178"/>
      <c r="H2" s="178"/>
      <c r="I2" s="178"/>
      <c r="J2" s="178"/>
      <c r="K2" s="178"/>
      <c r="L2" s="178"/>
      <c r="M2" s="178"/>
      <c r="N2" s="178"/>
      <c r="O2" s="178"/>
      <c r="P2" s="179"/>
      <c r="Q2" s="158"/>
      <c r="R2" s="332"/>
      <c r="S2" s="333"/>
      <c r="T2" s="334"/>
      <c r="U2" s="158"/>
    </row>
    <row r="3" spans="1:21" ht="7.5" customHeight="1" thickBot="1" x14ac:dyDescent="0.4">
      <c r="A3" s="139"/>
      <c r="B3" s="140"/>
      <c r="C3" s="140"/>
      <c r="D3" s="140"/>
      <c r="E3" s="140"/>
      <c r="F3" s="140"/>
      <c r="G3" s="140"/>
      <c r="H3" s="140"/>
      <c r="I3" s="140"/>
      <c r="J3" s="140"/>
      <c r="K3" s="140"/>
      <c r="L3" s="140"/>
      <c r="M3" s="140"/>
      <c r="N3" s="140"/>
      <c r="O3" s="140"/>
      <c r="P3" s="141"/>
      <c r="Q3" s="158"/>
      <c r="R3" s="335"/>
      <c r="S3" s="336"/>
      <c r="T3" s="337"/>
      <c r="U3" s="158"/>
    </row>
    <row r="4" spans="1:21" ht="13.5" thickTop="1" x14ac:dyDescent="0.3">
      <c r="A4" s="183"/>
      <c r="B4" s="419" t="s">
        <v>123</v>
      </c>
      <c r="C4" s="419"/>
      <c r="D4" s="419"/>
      <c r="E4" s="184"/>
      <c r="F4" s="419" t="s">
        <v>122</v>
      </c>
      <c r="G4" s="419"/>
      <c r="H4" s="419"/>
      <c r="I4" s="184"/>
      <c r="J4" s="419" t="s">
        <v>121</v>
      </c>
      <c r="K4" s="419"/>
      <c r="L4" s="419"/>
      <c r="M4" s="184"/>
      <c r="N4" s="419" t="s">
        <v>120</v>
      </c>
      <c r="O4" s="419"/>
      <c r="P4" s="420"/>
    </row>
    <row r="5" spans="1:21" ht="13.5" thickBot="1" x14ac:dyDescent="0.35">
      <c r="A5" s="185" t="s">
        <v>61</v>
      </c>
      <c r="B5" s="187" t="s">
        <v>206</v>
      </c>
      <c r="C5" s="187" t="s">
        <v>219</v>
      </c>
      <c r="D5" s="187" t="s">
        <v>41</v>
      </c>
      <c r="E5" s="187"/>
      <c r="F5" s="187" t="s">
        <v>206</v>
      </c>
      <c r="G5" s="187" t="s">
        <v>219</v>
      </c>
      <c r="H5" s="187" t="s">
        <v>41</v>
      </c>
      <c r="I5" s="187"/>
      <c r="J5" s="187" t="s">
        <v>206</v>
      </c>
      <c r="K5" s="187" t="s">
        <v>219</v>
      </c>
      <c r="L5" s="187" t="s">
        <v>41</v>
      </c>
      <c r="M5" s="187"/>
      <c r="N5" s="187" t="s">
        <v>206</v>
      </c>
      <c r="O5" s="187" t="s">
        <v>219</v>
      </c>
      <c r="P5" s="188" t="s">
        <v>41</v>
      </c>
    </row>
    <row r="6" spans="1:21" x14ac:dyDescent="0.25">
      <c r="A6" s="65" t="s">
        <v>42</v>
      </c>
      <c r="B6" s="66">
        <f>[11]table_26!B2</f>
        <v>1245852</v>
      </c>
      <c r="C6" s="66">
        <f>[11]table_26!C2</f>
        <v>1305433</v>
      </c>
      <c r="D6" s="189">
        <f>[11]table_26!D2</f>
        <v>4.8</v>
      </c>
      <c r="E6" s="66"/>
      <c r="F6" s="66">
        <f>[11]table_26!E2</f>
        <v>17097</v>
      </c>
      <c r="G6" s="66">
        <f>[11]table_26!F2</f>
        <v>70390</v>
      </c>
      <c r="H6" s="189">
        <v>311.7</v>
      </c>
      <c r="I6" s="66"/>
      <c r="J6" s="66">
        <f>[11]table_26!H2</f>
        <v>1262949</v>
      </c>
      <c r="K6" s="66">
        <f>[11]table_26!I2</f>
        <v>1375822</v>
      </c>
      <c r="L6" s="189">
        <f>[11]table_26!J2</f>
        <v>8.9</v>
      </c>
      <c r="M6" s="66"/>
      <c r="N6" s="66">
        <f>[11]table_26!K2</f>
        <v>20836</v>
      </c>
      <c r="O6" s="66">
        <f>[11]table_26!L2</f>
        <v>20954</v>
      </c>
      <c r="P6" s="190">
        <f>[11]table_26!M2</f>
        <v>0.6</v>
      </c>
    </row>
    <row r="7" spans="1:21" x14ac:dyDescent="0.25">
      <c r="A7" s="210" t="s">
        <v>60</v>
      </c>
      <c r="B7" s="193">
        <f>[11]table_26!B3</f>
        <v>1496383</v>
      </c>
      <c r="C7" s="193">
        <f>[11]table_26!C3</f>
        <v>1628940</v>
      </c>
      <c r="D7" s="194">
        <f>[11]table_26!D3</f>
        <v>8.9</v>
      </c>
      <c r="E7" s="193"/>
      <c r="F7" s="193">
        <f>[11]table_26!E3</f>
        <v>100874</v>
      </c>
      <c r="G7" s="193">
        <f>[11]table_26!F3</f>
        <v>101804</v>
      </c>
      <c r="H7" s="194">
        <v>0.9</v>
      </c>
      <c r="I7" s="193"/>
      <c r="J7" s="193">
        <f>[11]table_26!H3</f>
        <v>1597257</v>
      </c>
      <c r="K7" s="193">
        <f>[11]table_26!I3</f>
        <v>1730744</v>
      </c>
      <c r="L7" s="194">
        <f>[11]table_26!J3</f>
        <v>8.4</v>
      </c>
      <c r="M7" s="193"/>
      <c r="N7" s="193">
        <f>[11]table_26!K3</f>
        <v>36046</v>
      </c>
      <c r="O7" s="193">
        <f>[11]table_26!L3</f>
        <v>51978</v>
      </c>
      <c r="P7" s="196">
        <f>[11]table_26!M3</f>
        <v>44.2</v>
      </c>
    </row>
    <row r="8" spans="1:21" x14ac:dyDescent="0.25">
      <c r="A8" s="65" t="s">
        <v>59</v>
      </c>
      <c r="B8" s="66">
        <f>[11]table_26!B4</f>
        <v>2300606</v>
      </c>
      <c r="C8" s="66">
        <f>[11]table_26!C4</f>
        <v>2404090</v>
      </c>
      <c r="D8" s="189">
        <f>[11]table_26!D4</f>
        <v>4.5</v>
      </c>
      <c r="E8" s="66"/>
      <c r="F8" s="66">
        <f>[11]table_26!E4</f>
        <v>816814</v>
      </c>
      <c r="G8" s="66">
        <f>[11]table_26!F4</f>
        <v>822901</v>
      </c>
      <c r="H8" s="189">
        <v>0.7</v>
      </c>
      <c r="I8" s="66"/>
      <c r="J8" s="66">
        <f>[11]table_26!H4</f>
        <v>3117420</v>
      </c>
      <c r="K8" s="66">
        <f>[11]table_26!I4</f>
        <v>3226991</v>
      </c>
      <c r="L8" s="189">
        <f>[11]table_26!J4</f>
        <v>3.5</v>
      </c>
      <c r="M8" s="66"/>
      <c r="N8" s="66">
        <f>[11]table_26!K4</f>
        <v>68959</v>
      </c>
      <c r="O8" s="66">
        <f>[11]table_26!L4</f>
        <v>65698</v>
      </c>
      <c r="P8" s="190">
        <f>[11]table_26!M4</f>
        <v>-4.7</v>
      </c>
    </row>
    <row r="9" spans="1:21" x14ac:dyDescent="0.25">
      <c r="A9" s="210" t="s">
        <v>58</v>
      </c>
      <c r="B9" s="193">
        <f>[11]table_26!B5</f>
        <v>145629</v>
      </c>
      <c r="C9" s="193">
        <f>[11]table_26!C5</f>
        <v>151981</v>
      </c>
      <c r="D9" s="194">
        <f>[11]table_26!D5</f>
        <v>4.4000000000000004</v>
      </c>
      <c r="E9" s="193"/>
      <c r="F9" s="193">
        <f>[11]table_26!E5</f>
        <v>0</v>
      </c>
      <c r="G9" s="193">
        <f>[11]table_26!F5</f>
        <v>0</v>
      </c>
      <c r="H9" s="194">
        <v>0</v>
      </c>
      <c r="I9" s="193"/>
      <c r="J9" s="193">
        <f>[11]table_26!H5</f>
        <v>145629</v>
      </c>
      <c r="K9" s="193">
        <f>[11]table_26!I5</f>
        <v>151981</v>
      </c>
      <c r="L9" s="194">
        <f>[11]table_26!J5</f>
        <v>4.4000000000000004</v>
      </c>
      <c r="M9" s="193"/>
      <c r="N9" s="193">
        <f>[11]table_26!K5</f>
        <v>1720</v>
      </c>
      <c r="O9" s="193">
        <f>[11]table_26!L5</f>
        <v>1706</v>
      </c>
      <c r="P9" s="196">
        <f>[11]table_26!M5</f>
        <v>-0.8</v>
      </c>
    </row>
    <row r="10" spans="1:21" x14ac:dyDescent="0.25">
      <c r="A10" s="65" t="s">
        <v>57</v>
      </c>
      <c r="B10" s="66">
        <f>[11]table_26!B6</f>
        <v>201322</v>
      </c>
      <c r="C10" s="66">
        <f>[11]table_26!C6</f>
        <v>209916</v>
      </c>
      <c r="D10" s="189">
        <f>[11]table_26!D6</f>
        <v>4.3</v>
      </c>
      <c r="E10" s="66"/>
      <c r="F10" s="66">
        <f>[11]table_26!E6</f>
        <v>106237</v>
      </c>
      <c r="G10" s="66">
        <f>[11]table_26!F6</f>
        <v>107925</v>
      </c>
      <c r="H10" s="189">
        <v>1.6</v>
      </c>
      <c r="I10" s="66"/>
      <c r="J10" s="66">
        <f>[11]table_26!H6</f>
        <v>307559</v>
      </c>
      <c r="K10" s="66">
        <f>[11]table_26!I6</f>
        <v>317840</v>
      </c>
      <c r="L10" s="189">
        <f>[11]table_26!J6</f>
        <v>3.3</v>
      </c>
      <c r="M10" s="66"/>
      <c r="N10" s="66">
        <f>[11]table_26!K6</f>
        <v>2098</v>
      </c>
      <c r="O10" s="66">
        <f>[11]table_26!L6</f>
        <v>2033</v>
      </c>
      <c r="P10" s="190">
        <f>[11]table_26!M6</f>
        <v>-3.1</v>
      </c>
    </row>
    <row r="11" spans="1:21" x14ac:dyDescent="0.25">
      <c r="A11" s="210" t="s">
        <v>56</v>
      </c>
      <c r="B11" s="193">
        <f>[11]table_26!B7</f>
        <v>3310</v>
      </c>
      <c r="C11" s="193">
        <f>[11]table_26!C7</f>
        <v>3534</v>
      </c>
      <c r="D11" s="194">
        <f>[11]table_26!D7</f>
        <v>6.7</v>
      </c>
      <c r="E11" s="193"/>
      <c r="F11" s="193">
        <f>[11]table_26!E7</f>
        <v>0</v>
      </c>
      <c r="G11" s="193">
        <f>[11]table_26!F7</f>
        <v>0</v>
      </c>
      <c r="H11" s="194">
        <v>0</v>
      </c>
      <c r="I11" s="193"/>
      <c r="J11" s="193">
        <f>[11]table_26!H7</f>
        <v>3310</v>
      </c>
      <c r="K11" s="193">
        <f>[11]table_26!I7</f>
        <v>3534</v>
      </c>
      <c r="L11" s="194">
        <f>[11]table_26!J7</f>
        <v>6.7</v>
      </c>
      <c r="M11" s="193"/>
      <c r="N11" s="193">
        <f>[11]table_26!K7</f>
        <v>33</v>
      </c>
      <c r="O11" s="193">
        <f>[11]table_26!L7</f>
        <v>35</v>
      </c>
      <c r="P11" s="196">
        <f>[11]table_26!M7</f>
        <v>4.5</v>
      </c>
    </row>
    <row r="12" spans="1:21" x14ac:dyDescent="0.25">
      <c r="A12" s="65" t="s">
        <v>55</v>
      </c>
      <c r="B12" s="66">
        <f>[11]table_26!B8</f>
        <v>429527</v>
      </c>
      <c r="C12" s="66">
        <f>[11]table_26!C8</f>
        <v>450496</v>
      </c>
      <c r="D12" s="189">
        <f>[11]table_26!D8</f>
        <v>4.9000000000000004</v>
      </c>
      <c r="E12" s="66"/>
      <c r="F12" s="66">
        <f>[11]table_26!E8</f>
        <v>23480</v>
      </c>
      <c r="G12" s="66">
        <f>[11]table_26!F8</f>
        <v>23551</v>
      </c>
      <c r="H12" s="189">
        <v>0.3</v>
      </c>
      <c r="I12" s="66"/>
      <c r="J12" s="66">
        <f>[11]table_26!H8</f>
        <v>453007</v>
      </c>
      <c r="K12" s="66">
        <f>[11]table_26!I8</f>
        <v>474048</v>
      </c>
      <c r="L12" s="189">
        <f>[11]table_26!J8</f>
        <v>4.5999999999999996</v>
      </c>
      <c r="M12" s="66"/>
      <c r="N12" s="66">
        <f>[11]table_26!K8</f>
        <v>1306</v>
      </c>
      <c r="O12" s="66">
        <f>[11]table_26!L8</f>
        <v>1318</v>
      </c>
      <c r="P12" s="190">
        <f>[11]table_26!M8</f>
        <v>0.9</v>
      </c>
    </row>
    <row r="13" spans="1:21" x14ac:dyDescent="0.25">
      <c r="A13" s="210" t="s">
        <v>54</v>
      </c>
      <c r="B13" s="193">
        <f>[11]table_26!B9</f>
        <v>40275</v>
      </c>
      <c r="C13" s="193">
        <f>[11]table_26!C9</f>
        <v>42028</v>
      </c>
      <c r="D13" s="194">
        <f>[11]table_26!D9</f>
        <v>4.4000000000000004</v>
      </c>
      <c r="E13" s="193"/>
      <c r="F13" s="193">
        <f>[11]table_26!E9</f>
        <v>5525</v>
      </c>
      <c r="G13" s="193">
        <f>[11]table_26!F9</f>
        <v>4794</v>
      </c>
      <c r="H13" s="194">
        <v>-13.2</v>
      </c>
      <c r="I13" s="193"/>
      <c r="J13" s="193">
        <f>[11]table_26!H9</f>
        <v>45800</v>
      </c>
      <c r="K13" s="193">
        <f>[11]table_26!I9</f>
        <v>46822</v>
      </c>
      <c r="L13" s="194">
        <f>[11]table_26!J9</f>
        <v>2.2000000000000002</v>
      </c>
      <c r="M13" s="193"/>
      <c r="N13" s="193">
        <f>[11]table_26!K9</f>
        <v>606</v>
      </c>
      <c r="O13" s="193">
        <f>[11]table_26!L9</f>
        <v>666</v>
      </c>
      <c r="P13" s="196">
        <f>[11]table_26!M9</f>
        <v>10</v>
      </c>
    </row>
    <row r="14" spans="1:21" x14ac:dyDescent="0.25">
      <c r="A14" s="65" t="s">
        <v>53</v>
      </c>
      <c r="B14" s="66">
        <f>[11]table_26!B10</f>
        <v>96548</v>
      </c>
      <c r="C14" s="66">
        <f>[11]table_26!C10</f>
        <v>100684</v>
      </c>
      <c r="D14" s="189">
        <f>[11]table_26!D10</f>
        <v>4.3</v>
      </c>
      <c r="E14" s="66"/>
      <c r="F14" s="66">
        <f>[11]table_26!E10</f>
        <v>15099</v>
      </c>
      <c r="G14" s="66">
        <f>[11]table_26!F10</f>
        <v>15652</v>
      </c>
      <c r="H14" s="189">
        <v>3.7</v>
      </c>
      <c r="I14" s="66"/>
      <c r="J14" s="66">
        <f>[11]table_26!H10</f>
        <v>111647</v>
      </c>
      <c r="K14" s="66">
        <f>[11]table_26!I10</f>
        <v>116335</v>
      </c>
      <c r="L14" s="189">
        <f>[11]table_26!J10</f>
        <v>4.2</v>
      </c>
      <c r="M14" s="66"/>
      <c r="N14" s="66">
        <f>[11]table_26!K10</f>
        <v>153</v>
      </c>
      <c r="O14" s="66">
        <f>[11]table_26!L10</f>
        <v>165</v>
      </c>
      <c r="P14" s="190">
        <f>[11]table_26!M10</f>
        <v>7.9</v>
      </c>
    </row>
    <row r="15" spans="1:21" x14ac:dyDescent="0.25">
      <c r="A15" s="210" t="s">
        <v>52</v>
      </c>
      <c r="B15" s="193">
        <f>[11]table_26!B11</f>
        <v>22917</v>
      </c>
      <c r="C15" s="193">
        <f>[11]table_26!C11</f>
        <v>23868</v>
      </c>
      <c r="D15" s="194">
        <f>[11]table_26!D11</f>
        <v>4.2</v>
      </c>
      <c r="E15" s="193"/>
      <c r="F15" s="193">
        <f>[11]table_26!E11</f>
        <v>963</v>
      </c>
      <c r="G15" s="193">
        <f>[11]table_26!F11</f>
        <v>1153</v>
      </c>
      <c r="H15" s="194">
        <v>19.8</v>
      </c>
      <c r="I15" s="193"/>
      <c r="J15" s="193">
        <f>[11]table_26!H11</f>
        <v>23879</v>
      </c>
      <c r="K15" s="193">
        <f>[11]table_26!I11</f>
        <v>25021</v>
      </c>
      <c r="L15" s="194">
        <f>[11]table_26!J11</f>
        <v>4.8</v>
      </c>
      <c r="M15" s="193"/>
      <c r="N15" s="193">
        <f>[11]table_26!K11</f>
        <v>270</v>
      </c>
      <c r="O15" s="193">
        <f>[11]table_26!L11</f>
        <v>280</v>
      </c>
      <c r="P15" s="196">
        <f>[11]table_26!M11</f>
        <v>3.4</v>
      </c>
    </row>
    <row r="16" spans="1:21" x14ac:dyDescent="0.25">
      <c r="A16" s="65" t="s">
        <v>51</v>
      </c>
      <c r="B16" s="66">
        <f>[11]table_26!B12</f>
        <v>13672</v>
      </c>
      <c r="C16" s="66">
        <f>[11]table_26!C12</f>
        <v>14116</v>
      </c>
      <c r="D16" s="189">
        <f>[11]table_26!D12</f>
        <v>3.2</v>
      </c>
      <c r="E16" s="66"/>
      <c r="F16" s="66">
        <f>[11]table_26!E12</f>
        <v>8</v>
      </c>
      <c r="G16" s="66">
        <f>[11]table_26!F12</f>
        <v>8</v>
      </c>
      <c r="H16" s="189">
        <v>0</v>
      </c>
      <c r="I16" s="66"/>
      <c r="J16" s="66">
        <f>[11]table_26!H12</f>
        <v>13680</v>
      </c>
      <c r="K16" s="66">
        <f>[11]table_26!I12</f>
        <v>14124</v>
      </c>
      <c r="L16" s="189">
        <f>[11]table_26!J12</f>
        <v>3.2</v>
      </c>
      <c r="M16" s="66"/>
      <c r="N16" s="66">
        <f>[11]table_26!K12</f>
        <v>3</v>
      </c>
      <c r="O16" s="66">
        <f>[11]table_26!L12</f>
        <v>2</v>
      </c>
      <c r="P16" s="190">
        <f>[11]table_26!M12</f>
        <v>-22.6</v>
      </c>
    </row>
    <row r="17" spans="1:16" x14ac:dyDescent="0.25">
      <c r="A17" s="210" t="s">
        <v>50</v>
      </c>
      <c r="B17" s="193">
        <f>[11]table_26!B13</f>
        <v>1315</v>
      </c>
      <c r="C17" s="193">
        <f>[11]table_26!C13</f>
        <v>1390</v>
      </c>
      <c r="D17" s="194">
        <f>[11]table_26!D13</f>
        <v>5.7</v>
      </c>
      <c r="E17" s="193"/>
      <c r="F17" s="193">
        <f>[11]table_26!E13</f>
        <v>1404</v>
      </c>
      <c r="G17" s="193">
        <f>[11]table_26!F13</f>
        <v>1403</v>
      </c>
      <c r="H17" s="194">
        <v>0</v>
      </c>
      <c r="I17" s="193"/>
      <c r="J17" s="193">
        <f>[11]table_26!H13</f>
        <v>2719</v>
      </c>
      <c r="K17" s="193">
        <f>[11]table_26!I13</f>
        <v>2793</v>
      </c>
      <c r="L17" s="194">
        <f>[11]table_26!J13</f>
        <v>2.7</v>
      </c>
      <c r="M17" s="193"/>
      <c r="N17" s="193">
        <f>[11]table_26!K13</f>
        <v>0</v>
      </c>
      <c r="O17" s="193">
        <f>[11]table_26!L13</f>
        <v>0</v>
      </c>
      <c r="P17" s="196">
        <f>[11]table_26!M13</f>
        <v>19.8</v>
      </c>
    </row>
    <row r="18" spans="1:16" x14ac:dyDescent="0.25">
      <c r="A18" s="65" t="s">
        <v>49</v>
      </c>
      <c r="B18" s="66">
        <f>[11]table_26!B14</f>
        <v>4393</v>
      </c>
      <c r="C18" s="66">
        <f>[11]table_26!C14</f>
        <v>4509</v>
      </c>
      <c r="D18" s="189">
        <f>[11]table_26!D14</f>
        <v>2.6</v>
      </c>
      <c r="E18" s="66"/>
      <c r="F18" s="66">
        <f>[11]table_26!E14</f>
        <v>1409</v>
      </c>
      <c r="G18" s="66">
        <f>[11]table_26!F14</f>
        <v>1403</v>
      </c>
      <c r="H18" s="189">
        <v>-0.4</v>
      </c>
      <c r="I18" s="66"/>
      <c r="J18" s="66">
        <f>[11]table_26!H14</f>
        <v>5802</v>
      </c>
      <c r="K18" s="66">
        <f>[11]table_26!I14</f>
        <v>5913</v>
      </c>
      <c r="L18" s="189">
        <f>[11]table_26!J14</f>
        <v>1.9</v>
      </c>
      <c r="M18" s="66"/>
      <c r="N18" s="66">
        <f>[11]table_26!K14</f>
        <v>1</v>
      </c>
      <c r="O18" s="66">
        <f>[11]table_26!L14</f>
        <v>1</v>
      </c>
      <c r="P18" s="190">
        <f>[11]table_26!M14</f>
        <v>7.2</v>
      </c>
    </row>
    <row r="19" spans="1:16" x14ac:dyDescent="0.25">
      <c r="A19" s="210" t="s">
        <v>48</v>
      </c>
      <c r="B19" s="193">
        <f>[11]table_26!B15</f>
        <v>20533</v>
      </c>
      <c r="C19" s="193">
        <f>[11]table_26!C15</f>
        <v>23638</v>
      </c>
      <c r="D19" s="194">
        <f>[11]table_26!D15</f>
        <v>15.1</v>
      </c>
      <c r="E19" s="193"/>
      <c r="F19" s="193">
        <f>[11]table_26!E15</f>
        <v>284</v>
      </c>
      <c r="G19" s="193">
        <f>[11]table_26!F15</f>
        <v>300</v>
      </c>
      <c r="H19" s="194">
        <v>5.9</v>
      </c>
      <c r="I19" s="193"/>
      <c r="J19" s="193">
        <f>[11]table_26!H15</f>
        <v>20817</v>
      </c>
      <c r="K19" s="193">
        <f>[11]table_26!I15</f>
        <v>23938</v>
      </c>
      <c r="L19" s="194">
        <f>[11]table_26!J15</f>
        <v>15</v>
      </c>
      <c r="M19" s="193"/>
      <c r="N19" s="193">
        <f>[11]table_26!K15</f>
        <v>333</v>
      </c>
      <c r="O19" s="193">
        <f>[11]table_26!L15</f>
        <v>326</v>
      </c>
      <c r="P19" s="196">
        <f>[11]table_26!M15</f>
        <v>-2.1</v>
      </c>
    </row>
    <row r="20" spans="1:16" x14ac:dyDescent="0.25">
      <c r="A20" s="65" t="s">
        <v>47</v>
      </c>
      <c r="B20" s="66">
        <f>[11]table_26!B16</f>
        <v>7314</v>
      </c>
      <c r="C20" s="66">
        <f>[11]table_26!C16</f>
        <v>7693</v>
      </c>
      <c r="D20" s="189">
        <f>[11]table_26!D16</f>
        <v>5.2</v>
      </c>
      <c r="E20" s="66"/>
      <c r="F20" s="66">
        <f>[11]table_26!E16</f>
        <v>0</v>
      </c>
      <c r="G20" s="66">
        <f>[11]table_26!F16</f>
        <v>0</v>
      </c>
      <c r="H20" s="189">
        <v>0</v>
      </c>
      <c r="I20" s="66"/>
      <c r="J20" s="66">
        <f>[11]table_26!H16</f>
        <v>7314</v>
      </c>
      <c r="K20" s="66">
        <f>[11]table_26!I16</f>
        <v>7693</v>
      </c>
      <c r="L20" s="189">
        <f>[11]table_26!J16</f>
        <v>5.2</v>
      </c>
      <c r="M20" s="66"/>
      <c r="N20" s="66">
        <f>[11]table_26!K16</f>
        <v>176</v>
      </c>
      <c r="O20" s="66">
        <f>[11]table_26!L16</f>
        <v>160</v>
      </c>
      <c r="P20" s="190">
        <f>[11]table_26!M16</f>
        <v>-9.1</v>
      </c>
    </row>
    <row r="21" spans="1:16" x14ac:dyDescent="0.25">
      <c r="A21" s="210" t="s">
        <v>46</v>
      </c>
      <c r="B21" s="193">
        <f>[11]table_26!B17</f>
        <v>63656</v>
      </c>
      <c r="C21" s="193">
        <f>[11]table_26!C17</f>
        <v>66378</v>
      </c>
      <c r="D21" s="194">
        <f>[11]table_26!D17</f>
        <v>4.3</v>
      </c>
      <c r="E21" s="193"/>
      <c r="F21" s="193">
        <f>[11]table_26!E17</f>
        <v>75041</v>
      </c>
      <c r="G21" s="193">
        <f>[11]table_26!F17</f>
        <v>75465</v>
      </c>
      <c r="H21" s="194">
        <v>0.6</v>
      </c>
      <c r="I21" s="193"/>
      <c r="J21" s="193">
        <f>[11]table_26!H17</f>
        <v>138696</v>
      </c>
      <c r="K21" s="193">
        <f>[11]table_26!I17</f>
        <v>141843</v>
      </c>
      <c r="L21" s="194">
        <f>[11]table_26!J17</f>
        <v>2.2999999999999998</v>
      </c>
      <c r="M21" s="193"/>
      <c r="N21" s="193">
        <f>[11]table_26!K17</f>
        <v>2309</v>
      </c>
      <c r="O21" s="193">
        <f>[11]table_26!L17</f>
        <v>2387</v>
      </c>
      <c r="P21" s="196">
        <f>[11]table_26!M17</f>
        <v>3.4</v>
      </c>
    </row>
    <row r="22" spans="1:16" x14ac:dyDescent="0.25">
      <c r="A22" s="65" t="s">
        <v>45</v>
      </c>
      <c r="B22" s="66">
        <f>[11]table_26!B18</f>
        <v>282672</v>
      </c>
      <c r="C22" s="66">
        <f>[11]table_26!C18</f>
        <v>294507</v>
      </c>
      <c r="D22" s="189">
        <f>[11]table_26!D18</f>
        <v>4.2</v>
      </c>
      <c r="E22" s="66"/>
      <c r="F22" s="66">
        <f>[11]table_26!E18</f>
        <v>0</v>
      </c>
      <c r="G22" s="66">
        <f>[11]table_26!F18</f>
        <v>12553</v>
      </c>
      <c r="H22" s="189">
        <v>0</v>
      </c>
      <c r="I22" s="66"/>
      <c r="J22" s="66">
        <f>[11]table_26!H18</f>
        <v>282672</v>
      </c>
      <c r="K22" s="66">
        <f>[11]table_26!I18</f>
        <v>307060</v>
      </c>
      <c r="L22" s="189">
        <f>[11]table_26!J18</f>
        <v>8.6</v>
      </c>
      <c r="M22" s="66"/>
      <c r="N22" s="66">
        <f>[11]table_26!K18</f>
        <v>4370</v>
      </c>
      <c r="O22" s="66">
        <f>[11]table_26!L18</f>
        <v>4380</v>
      </c>
      <c r="P22" s="190">
        <f>[11]table_26!M18</f>
        <v>0.2</v>
      </c>
    </row>
    <row r="23" spans="1:16" ht="13" thickBot="1" x14ac:dyDescent="0.3">
      <c r="A23" s="210"/>
      <c r="B23" s="193"/>
      <c r="C23" s="193"/>
      <c r="D23" s="194"/>
      <c r="E23" s="193"/>
      <c r="F23" s="193"/>
      <c r="G23" s="193"/>
      <c r="H23" s="194"/>
      <c r="I23" s="193"/>
      <c r="J23" s="193"/>
      <c r="K23" s="193"/>
      <c r="L23" s="194"/>
      <c r="M23" s="193"/>
      <c r="N23" s="193"/>
      <c r="O23" s="193"/>
      <c r="P23" s="196"/>
    </row>
    <row r="24" spans="1:16" ht="13.5" thickBot="1" x14ac:dyDescent="0.35">
      <c r="A24" s="197" t="s">
        <v>43</v>
      </c>
      <c r="B24" s="199">
        <f>[11]table_26!B19</f>
        <v>6375923</v>
      </c>
      <c r="C24" s="199">
        <f>[11]table_26!C19</f>
        <v>6733199</v>
      </c>
      <c r="D24" s="200">
        <f>[11]table_26!D19</f>
        <v>5.6</v>
      </c>
      <c r="E24" s="198"/>
      <c r="F24" s="199">
        <f>[11]table_26!E19</f>
        <v>1164234</v>
      </c>
      <c r="G24" s="199">
        <f>[11]table_26!F19</f>
        <v>1239303</v>
      </c>
      <c r="H24" s="200">
        <v>6.4</v>
      </c>
      <c r="I24" s="198"/>
      <c r="J24" s="199">
        <f>[11]table_26!H19</f>
        <v>7540158</v>
      </c>
      <c r="K24" s="199">
        <f>[11]table_26!I19</f>
        <v>7972502</v>
      </c>
      <c r="L24" s="200">
        <f>[11]table_26!J19</f>
        <v>5.7</v>
      </c>
      <c r="M24" s="198"/>
      <c r="N24" s="199">
        <f>[11]table_26!K19</f>
        <v>139220</v>
      </c>
      <c r="O24" s="199">
        <f>[11]table_26!L19</f>
        <v>152091</v>
      </c>
      <c r="P24" s="202">
        <f>[11]table_26!M19</f>
        <v>9.1999999999999993</v>
      </c>
    </row>
    <row r="25" spans="1:16" x14ac:dyDescent="0.25">
      <c r="A25" s="210" t="s">
        <v>150</v>
      </c>
      <c r="B25" s="193"/>
      <c r="C25" s="193"/>
      <c r="D25" s="224"/>
      <c r="E25" s="193"/>
      <c r="F25" s="193"/>
      <c r="G25" s="193"/>
      <c r="H25" s="224"/>
      <c r="I25" s="193"/>
      <c r="J25" s="193"/>
      <c r="K25" s="193"/>
      <c r="L25" s="224"/>
      <c r="M25" s="193"/>
      <c r="N25" s="193"/>
      <c r="O25" s="193"/>
      <c r="P25" s="239"/>
    </row>
    <row r="26" spans="1:16" ht="13" thickBot="1" x14ac:dyDescent="0.3">
      <c r="A26" s="214" t="s">
        <v>119</v>
      </c>
      <c r="B26" s="215"/>
      <c r="C26" s="215"/>
      <c r="D26" s="226"/>
      <c r="E26" s="215"/>
      <c r="F26" s="215"/>
      <c r="G26" s="215"/>
      <c r="H26" s="226"/>
      <c r="I26" s="215"/>
      <c r="J26" s="215"/>
      <c r="K26" s="215"/>
      <c r="L26" s="226"/>
      <c r="M26" s="215"/>
      <c r="N26" s="215"/>
      <c r="O26" s="215"/>
      <c r="P26" s="240"/>
    </row>
  </sheetData>
  <mergeCells count="5">
    <mergeCell ref="B4:D4"/>
    <mergeCell ref="F4:H4"/>
    <mergeCell ref="J4:L4"/>
    <mergeCell ref="N4:P4"/>
    <mergeCell ref="R1:T3"/>
  </mergeCells>
  <hyperlinks>
    <hyperlink ref="R1:T3" location="'Table of Contents'!A1" tooltip="Click here" display="Return to             Table of Contents" xr:uid="{C66F54B2-8FE5-460E-82E4-3DC4BFEF02FF}"/>
  </hyperlinks>
  <pageMargins left="0.75" right="0.75" top="0.75" bottom="0.75" header="0.5" footer="0.5"/>
  <pageSetup scale="72"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V155"/>
  <sheetViews>
    <sheetView showGridLines="0" zoomScale="85" zoomScaleNormal="85" zoomScaleSheetLayoutView="40" workbookViewId="0">
      <selection activeCell="H161" sqref="H161"/>
    </sheetView>
  </sheetViews>
  <sheetFormatPr defaultColWidth="9.1796875" defaultRowHeight="12.5" x14ac:dyDescent="0.25"/>
  <cols>
    <col min="1" max="1" width="26.453125" style="51" customWidth="1"/>
    <col min="2" max="2" width="39" style="51" bestFit="1" customWidth="1"/>
    <col min="3" max="3" width="11" style="51" customWidth="1"/>
    <col min="4" max="4" width="2" style="51" customWidth="1"/>
    <col min="5" max="6" width="13.81640625" style="51" bestFit="1" customWidth="1"/>
    <col min="7" max="7" width="2" style="51" customWidth="1"/>
    <col min="8" max="9" width="11.26953125" style="51" bestFit="1" customWidth="1"/>
    <col min="10" max="10" width="2" style="51" customWidth="1"/>
    <col min="11" max="12" width="10.54296875" style="51" bestFit="1" customWidth="1"/>
    <col min="13" max="13" width="2" style="51" customWidth="1"/>
    <col min="14" max="15" width="11.26953125" style="51" bestFit="1" customWidth="1"/>
    <col min="16" max="16" width="2" style="51" customWidth="1"/>
    <col min="17" max="17" width="8" style="51" bestFit="1" customWidth="1"/>
    <col min="18" max="19" width="1.7265625" style="51" customWidth="1"/>
    <col min="20" max="20" width="16.1796875" style="51" customWidth="1"/>
    <col min="21" max="22" width="1.7265625" style="51" customWidth="1"/>
    <col min="23" max="16384" width="9.1796875" style="51"/>
  </cols>
  <sheetData>
    <row r="1" spans="1:22" ht="16.5" thickTop="1" thickBot="1" x14ac:dyDescent="0.4">
      <c r="A1" s="241" t="s">
        <v>230</v>
      </c>
      <c r="B1" s="242"/>
      <c r="C1" s="242"/>
      <c r="D1" s="242"/>
      <c r="E1" s="242"/>
      <c r="F1" s="242"/>
      <c r="G1" s="242"/>
      <c r="H1" s="242"/>
      <c r="I1" s="242"/>
      <c r="J1" s="242"/>
      <c r="K1" s="242"/>
      <c r="L1" s="242"/>
      <c r="M1" s="242"/>
      <c r="N1" s="242"/>
      <c r="O1" s="242"/>
      <c r="P1" s="242"/>
      <c r="Q1" s="243"/>
      <c r="R1" s="158"/>
      <c r="S1" s="329" t="s">
        <v>209</v>
      </c>
      <c r="T1" s="330"/>
      <c r="U1" s="331"/>
      <c r="V1" s="158"/>
    </row>
    <row r="2" spans="1:22" ht="16" thickBot="1" x14ac:dyDescent="0.4">
      <c r="A2" s="244"/>
      <c r="B2" s="245"/>
      <c r="C2" s="245"/>
      <c r="D2" s="245"/>
      <c r="E2" s="245"/>
      <c r="F2" s="245"/>
      <c r="G2" s="245"/>
      <c r="H2" s="245"/>
      <c r="I2" s="245"/>
      <c r="J2" s="245"/>
      <c r="K2" s="245"/>
      <c r="L2" s="245"/>
      <c r="M2" s="245"/>
      <c r="N2" s="245"/>
      <c r="O2" s="245"/>
      <c r="P2" s="245"/>
      <c r="Q2" s="246"/>
      <c r="R2" s="158"/>
      <c r="S2" s="332"/>
      <c r="T2" s="333"/>
      <c r="U2" s="334"/>
      <c r="V2" s="158"/>
    </row>
    <row r="3" spans="1:22" ht="16" customHeight="1" thickBot="1" x14ac:dyDescent="0.4">
      <c r="A3" s="247"/>
      <c r="B3" s="248"/>
      <c r="C3" s="248"/>
      <c r="D3" s="248"/>
      <c r="E3" s="433" t="s">
        <v>118</v>
      </c>
      <c r="F3" s="433"/>
      <c r="G3" s="248"/>
      <c r="H3" s="433" t="s">
        <v>117</v>
      </c>
      <c r="I3" s="433"/>
      <c r="J3" s="248"/>
      <c r="K3" s="433" t="s">
        <v>116</v>
      </c>
      <c r="L3" s="433"/>
      <c r="M3" s="248"/>
      <c r="N3" s="433" t="s">
        <v>111</v>
      </c>
      <c r="O3" s="433"/>
      <c r="P3" s="433"/>
      <c r="Q3" s="434"/>
      <c r="R3" s="158"/>
      <c r="S3" s="335"/>
      <c r="T3" s="336"/>
      <c r="U3" s="337"/>
      <c r="V3" s="158"/>
    </row>
    <row r="4" spans="1:22" ht="14" thickTop="1" thickBot="1" x14ac:dyDescent="0.35">
      <c r="A4" s="249" t="s">
        <v>110</v>
      </c>
      <c r="B4" s="250" t="s">
        <v>115</v>
      </c>
      <c r="C4" s="250" t="s">
        <v>42</v>
      </c>
      <c r="D4" s="250"/>
      <c r="E4" s="251" t="s">
        <v>206</v>
      </c>
      <c r="F4" s="251" t="s">
        <v>219</v>
      </c>
      <c r="G4" s="251"/>
      <c r="H4" s="251" t="s">
        <v>206</v>
      </c>
      <c r="I4" s="251" t="s">
        <v>219</v>
      </c>
      <c r="J4" s="251"/>
      <c r="K4" s="251" t="s">
        <v>206</v>
      </c>
      <c r="L4" s="251" t="s">
        <v>219</v>
      </c>
      <c r="M4" s="251"/>
      <c r="N4" s="251" t="s">
        <v>206</v>
      </c>
      <c r="O4" s="251" t="s">
        <v>219</v>
      </c>
      <c r="P4" s="251"/>
      <c r="Q4" s="252" t="s">
        <v>41</v>
      </c>
    </row>
    <row r="5" spans="1:22" x14ac:dyDescent="0.25">
      <c r="A5" s="161" t="str">
        <f>[12]table_31!A3</f>
        <v>City of Philomath</v>
      </c>
      <c r="B5" s="457" t="str">
        <f>[12]table_31!B3</f>
        <v>Philomath UR Plan Area</v>
      </c>
      <c r="C5" s="457" t="str">
        <f>[12]table_31!C3</f>
        <v>Benton</v>
      </c>
      <c r="D5" s="457"/>
      <c r="E5" s="78">
        <f>[12]table_31!D3</f>
        <v>46765667</v>
      </c>
      <c r="F5" s="78">
        <f>[12]table_31!E3</f>
        <v>49173624</v>
      </c>
      <c r="G5" s="78"/>
      <c r="H5" s="78">
        <f>[12]table_31!F3</f>
        <v>727990</v>
      </c>
      <c r="I5" s="78">
        <f>[12]table_31!G3</f>
        <v>765639</v>
      </c>
      <c r="J5" s="78"/>
      <c r="K5" s="78">
        <f>[12]table_31!H3</f>
        <v>0</v>
      </c>
      <c r="L5" s="78">
        <f>[12]table_31!I3</f>
        <v>0</v>
      </c>
      <c r="M5" s="79"/>
      <c r="N5" s="78">
        <f>[12]table_31!J3</f>
        <v>727990</v>
      </c>
      <c r="O5" s="78">
        <f>[12]table_31!K3</f>
        <v>765639</v>
      </c>
      <c r="P5" s="78"/>
      <c r="Q5" s="253">
        <f>[12]table_31!L3</f>
        <v>5.2</v>
      </c>
    </row>
    <row r="6" spans="1:22" x14ac:dyDescent="0.25">
      <c r="A6" s="254" t="str">
        <f>[12]table_31!A4</f>
        <v>City of Corvallis</v>
      </c>
      <c r="B6" s="255" t="str">
        <f>[12]table_31!B4</f>
        <v>South Corvallis UR Plan Area</v>
      </c>
      <c r="C6" s="255" t="str">
        <f>[12]table_31!C4</f>
        <v>Benton</v>
      </c>
      <c r="D6" s="255"/>
      <c r="E6" s="256">
        <f>[12]table_31!D4</f>
        <v>11186742</v>
      </c>
      <c r="F6" s="256">
        <f>[12]table_31!E4</f>
        <v>13857526</v>
      </c>
      <c r="G6" s="257"/>
      <c r="H6" s="256">
        <f>[12]table_31!F4</f>
        <v>153459</v>
      </c>
      <c r="I6" s="256">
        <f>[12]table_31!G4</f>
        <v>187026</v>
      </c>
      <c r="J6" s="257"/>
      <c r="K6" s="256">
        <f>[12]table_31!H4</f>
        <v>0</v>
      </c>
      <c r="L6" s="256">
        <f>[12]table_31!I4</f>
        <v>0</v>
      </c>
      <c r="M6" s="258"/>
      <c r="N6" s="256">
        <f>[12]table_31!J4</f>
        <v>153459</v>
      </c>
      <c r="O6" s="256">
        <f>[12]table_31!K4</f>
        <v>187026</v>
      </c>
      <c r="P6" s="257"/>
      <c r="Q6" s="259">
        <f>[12]table_31!L4</f>
        <v>21.9</v>
      </c>
    </row>
    <row r="7" spans="1:22" x14ac:dyDescent="0.25">
      <c r="A7" s="161" t="str">
        <f>[12]table_31!A5</f>
        <v>City of Estacada</v>
      </c>
      <c r="B7" s="457" t="str">
        <f>[12]table_31!B5</f>
        <v>Estacada Plan Area</v>
      </c>
      <c r="C7" s="457" t="str">
        <f>[12]table_31!C5</f>
        <v>Clackamas</v>
      </c>
      <c r="D7" s="457"/>
      <c r="E7" s="78">
        <f>[12]table_31!D5</f>
        <v>29822820</v>
      </c>
      <c r="F7" s="78">
        <f>[12]table_31!E5</f>
        <v>31818961</v>
      </c>
      <c r="G7" s="78"/>
      <c r="H7" s="78">
        <f>[12]table_31!F5</f>
        <v>452922</v>
      </c>
      <c r="I7" s="78">
        <f>[12]table_31!G5</f>
        <v>487789</v>
      </c>
      <c r="J7" s="78"/>
      <c r="K7" s="78">
        <f>[12]table_31!H5</f>
        <v>0</v>
      </c>
      <c r="L7" s="78">
        <f>[12]table_31!I5</f>
        <v>0</v>
      </c>
      <c r="M7" s="79"/>
      <c r="N7" s="78">
        <f>[12]table_31!J5</f>
        <v>452922</v>
      </c>
      <c r="O7" s="78">
        <f>[12]table_31!K5</f>
        <v>487789</v>
      </c>
      <c r="P7" s="78"/>
      <c r="Q7" s="253">
        <f>[12]table_31!L5</f>
        <v>7.7</v>
      </c>
    </row>
    <row r="8" spans="1:22" x14ac:dyDescent="0.25">
      <c r="A8" s="254" t="str">
        <f>[12]table_31!A6</f>
        <v>Clackamas County</v>
      </c>
      <c r="B8" s="255" t="str">
        <f>[12]table_31!B6</f>
        <v>N Clackamas Revitalization UR Plan Area</v>
      </c>
      <c r="C8" s="255" t="str">
        <f>[12]table_31!C6</f>
        <v>Clackamas</v>
      </c>
      <c r="D8" s="255"/>
      <c r="E8" s="256">
        <f>[12]table_31!D6</f>
        <v>293312882</v>
      </c>
      <c r="F8" s="256">
        <f>[12]table_31!E6</f>
        <v>327305288</v>
      </c>
      <c r="G8" s="257"/>
      <c r="H8" s="256">
        <f>[12]table_31!F6</f>
        <v>3849777</v>
      </c>
      <c r="I8" s="256">
        <f>[12]table_31!G6</f>
        <v>4296898</v>
      </c>
      <c r="J8" s="257"/>
      <c r="K8" s="256">
        <f>[12]table_31!H6</f>
        <v>0</v>
      </c>
      <c r="L8" s="256">
        <f>[12]table_31!I6</f>
        <v>0</v>
      </c>
      <c r="M8" s="258"/>
      <c r="N8" s="256">
        <f>[12]table_31!J6</f>
        <v>3849777</v>
      </c>
      <c r="O8" s="256">
        <f>[12]table_31!K6</f>
        <v>4296898</v>
      </c>
      <c r="P8" s="257"/>
      <c r="Q8" s="259">
        <f>[12]table_31!L6</f>
        <v>11.6</v>
      </c>
    </row>
    <row r="9" spans="1:22" x14ac:dyDescent="0.25">
      <c r="A9" s="161" t="str">
        <f>[12]table_31!A7</f>
        <v>City of Gladstone</v>
      </c>
      <c r="B9" s="457" t="str">
        <f>[12]table_31!B7</f>
        <v>Gladstone 1 UR Plan Area</v>
      </c>
      <c r="C9" s="457" t="str">
        <f>[12]table_31!C7</f>
        <v>Clackamas</v>
      </c>
      <c r="D9" s="457"/>
      <c r="E9" s="78">
        <f>[12]table_31!D7</f>
        <v>75824634</v>
      </c>
      <c r="F9" s="78">
        <f>[12]table_31!E7</f>
        <v>76724080</v>
      </c>
      <c r="G9" s="78"/>
      <c r="H9" s="78">
        <f>[12]table_31!F7</f>
        <v>1036946</v>
      </c>
      <c r="I9" s="78">
        <f>[12]table_31!G7</f>
        <v>1049173</v>
      </c>
      <c r="J9" s="78"/>
      <c r="K9" s="78">
        <f>[12]table_31!H7</f>
        <v>0</v>
      </c>
      <c r="L9" s="78">
        <f>[12]table_31!I7</f>
        <v>0</v>
      </c>
      <c r="M9" s="79"/>
      <c r="N9" s="78">
        <f>[12]table_31!J7</f>
        <v>1036946</v>
      </c>
      <c r="O9" s="78">
        <f>[12]table_31!K7</f>
        <v>1049173</v>
      </c>
      <c r="P9" s="78"/>
      <c r="Q9" s="253">
        <f>[12]table_31!L7</f>
        <v>1.2</v>
      </c>
    </row>
    <row r="10" spans="1:22" x14ac:dyDescent="0.25">
      <c r="A10" s="254" t="str">
        <f>[12]table_31!A8</f>
        <v>City of Lake Oswego</v>
      </c>
      <c r="B10" s="255" t="str">
        <f>[12]table_31!B8</f>
        <v>East End Lake Oswego UR Plan Area</v>
      </c>
      <c r="C10" s="255" t="str">
        <f>[12]table_31!C8</f>
        <v>Clackamas</v>
      </c>
      <c r="D10" s="255"/>
      <c r="E10" s="256">
        <f>[12]table_31!D8</f>
        <v>355829016</v>
      </c>
      <c r="F10" s="256">
        <f>[12]table_31!E8</f>
        <v>375892387</v>
      </c>
      <c r="G10" s="257"/>
      <c r="H10" s="256">
        <f>[12]table_31!F8</f>
        <v>5801767</v>
      </c>
      <c r="I10" s="256">
        <f>[12]table_31!G8</f>
        <v>6100706</v>
      </c>
      <c r="J10" s="257"/>
      <c r="K10" s="256">
        <f>[12]table_31!H8</f>
        <v>0</v>
      </c>
      <c r="L10" s="256">
        <f>[12]table_31!I8</f>
        <v>0</v>
      </c>
      <c r="M10" s="258"/>
      <c r="N10" s="256">
        <f>[12]table_31!J8</f>
        <v>5801767</v>
      </c>
      <c r="O10" s="256">
        <f>[12]table_31!K8</f>
        <v>6100706</v>
      </c>
      <c r="P10" s="257"/>
      <c r="Q10" s="259">
        <f>[12]table_31!L8</f>
        <v>5.2</v>
      </c>
    </row>
    <row r="11" spans="1:22" x14ac:dyDescent="0.25">
      <c r="A11" s="161" t="str">
        <f>[12]table_31!A9</f>
        <v>City of Lake Oswego</v>
      </c>
      <c r="B11" s="457" t="str">
        <f>[12]table_31!B9</f>
        <v>Lake Grove Village Center UR Plan Area</v>
      </c>
      <c r="C11" s="457" t="str">
        <f>[12]table_31!C9</f>
        <v>Clackamas</v>
      </c>
      <c r="D11" s="457"/>
      <c r="E11" s="78">
        <f>[12]table_31!D9</f>
        <v>140615736</v>
      </c>
      <c r="F11" s="78">
        <f>[12]table_31!E9</f>
        <v>153121778</v>
      </c>
      <c r="G11" s="78"/>
      <c r="H11" s="78">
        <f>[12]table_31!F9</f>
        <v>1981714</v>
      </c>
      <c r="I11" s="78">
        <f>[12]table_31!G9</f>
        <v>2158026</v>
      </c>
      <c r="J11" s="78"/>
      <c r="K11" s="78">
        <f>[12]table_31!H9</f>
        <v>0</v>
      </c>
      <c r="L11" s="78">
        <f>[12]table_31!I9</f>
        <v>0</v>
      </c>
      <c r="M11" s="79"/>
      <c r="N11" s="78">
        <f>[12]table_31!J9</f>
        <v>1981714</v>
      </c>
      <c r="O11" s="78">
        <f>[12]table_31!K9</f>
        <v>2158026</v>
      </c>
      <c r="P11" s="78"/>
      <c r="Q11" s="253">
        <f>[12]table_31!L9</f>
        <v>8.9</v>
      </c>
    </row>
    <row r="12" spans="1:22" x14ac:dyDescent="0.25">
      <c r="A12" s="254" t="str">
        <f>[12]table_31!A10</f>
        <v>City of Oregon City</v>
      </c>
      <c r="B12" s="255" t="str">
        <f>[12]table_31!B10</f>
        <v>Oregon City Downtown/N. End UR Plan Area</v>
      </c>
      <c r="C12" s="255" t="str">
        <f>[12]table_31!C10</f>
        <v>Clackamas</v>
      </c>
      <c r="D12" s="255"/>
      <c r="E12" s="256">
        <f>[12]table_31!D10</f>
        <v>201091549</v>
      </c>
      <c r="F12" s="256">
        <f>[12]table_31!E10</f>
        <v>207488817</v>
      </c>
      <c r="G12" s="257"/>
      <c r="H12" s="256">
        <f>[12]table_31!F10</f>
        <v>3165603</v>
      </c>
      <c r="I12" s="256">
        <f>[12]table_31!G10</f>
        <v>3266624</v>
      </c>
      <c r="J12" s="257"/>
      <c r="K12" s="256">
        <f>[12]table_31!H10</f>
        <v>0</v>
      </c>
      <c r="L12" s="256">
        <f>[12]table_31!I10</f>
        <v>0</v>
      </c>
      <c r="M12" s="258"/>
      <c r="N12" s="256">
        <f>[12]table_31!J10</f>
        <v>3165603</v>
      </c>
      <c r="O12" s="256">
        <f>[12]table_31!K10</f>
        <v>3266624</v>
      </c>
      <c r="P12" s="257"/>
      <c r="Q12" s="259">
        <f>[12]table_31!L10</f>
        <v>3.2</v>
      </c>
    </row>
    <row r="13" spans="1:22" x14ac:dyDescent="0.25">
      <c r="A13" s="161" t="str">
        <f>[12]table_31!A11</f>
        <v>City of Wilsonville</v>
      </c>
      <c r="B13" s="457" t="str">
        <f>[12]table_31!B11</f>
        <v>Wilsonville Yr2000 UR Plan Area</v>
      </c>
      <c r="C13" s="457" t="str">
        <f>[12]table_31!C11</f>
        <v>Clackamas</v>
      </c>
      <c r="D13" s="457"/>
      <c r="E13" s="78">
        <f>[12]table_31!D11</f>
        <v>322000000</v>
      </c>
      <c r="F13" s="78">
        <f>[12]table_31!E11</f>
        <v>322000000</v>
      </c>
      <c r="G13" s="78"/>
      <c r="H13" s="78">
        <f>[12]table_31!F11</f>
        <v>4156636</v>
      </c>
      <c r="I13" s="78">
        <f>[12]table_31!G11</f>
        <v>4155989</v>
      </c>
      <c r="J13" s="78"/>
      <c r="K13" s="78">
        <f>[12]table_31!H11</f>
        <v>0</v>
      </c>
      <c r="L13" s="78">
        <f>[12]table_31!I11</f>
        <v>0</v>
      </c>
      <c r="M13" s="79"/>
      <c r="N13" s="78">
        <f>[12]table_31!J11</f>
        <v>4156636</v>
      </c>
      <c r="O13" s="78">
        <f>[12]table_31!K11</f>
        <v>4155989</v>
      </c>
      <c r="P13" s="78"/>
      <c r="Q13" s="253">
        <f>[12]table_31!L11</f>
        <v>0</v>
      </c>
    </row>
    <row r="14" spans="1:22" x14ac:dyDescent="0.25">
      <c r="A14" s="254" t="str">
        <f>[12]table_31!A12</f>
        <v>City of Wilsonville</v>
      </c>
      <c r="B14" s="255" t="str">
        <f>[12]table_31!B12</f>
        <v>Wilsonville West Side UR Plan Area</v>
      </c>
      <c r="C14" s="255" t="str">
        <f>[12]table_31!C12</f>
        <v>Clackamas</v>
      </c>
      <c r="D14" s="255"/>
      <c r="E14" s="256">
        <f>[12]table_31!D12</f>
        <v>401210000</v>
      </c>
      <c r="F14" s="256">
        <f>[12]table_31!E12</f>
        <v>401210000</v>
      </c>
      <c r="G14" s="257"/>
      <c r="H14" s="256">
        <f>[12]table_31!F12</f>
        <v>5179005</v>
      </c>
      <c r="I14" s="256">
        <f>[12]table_31!G12</f>
        <v>5179387</v>
      </c>
      <c r="J14" s="257"/>
      <c r="K14" s="256">
        <f>[12]table_31!H12</f>
        <v>0</v>
      </c>
      <c r="L14" s="256">
        <f>[12]table_31!I12</f>
        <v>0</v>
      </c>
      <c r="M14" s="258"/>
      <c r="N14" s="256">
        <f>[12]table_31!J12</f>
        <v>5179005</v>
      </c>
      <c r="O14" s="256">
        <f>[12]table_31!K12</f>
        <v>5179387</v>
      </c>
      <c r="P14" s="257"/>
      <c r="Q14" s="259">
        <f>[12]table_31!L12</f>
        <v>0</v>
      </c>
    </row>
    <row r="15" spans="1:22" x14ac:dyDescent="0.25">
      <c r="A15" s="161" t="str">
        <f>[12]table_31!A13</f>
        <v>City of Wilsonville</v>
      </c>
      <c r="B15" s="457" t="str">
        <f>[12]table_31!B13</f>
        <v>Coffee Creek UR Plan Area</v>
      </c>
      <c r="C15" s="457" t="str">
        <f>[12]table_31!C13</f>
        <v>Washington</v>
      </c>
      <c r="D15" s="457"/>
      <c r="E15" s="78">
        <f>[12]table_31!D13</f>
        <v>29961097</v>
      </c>
      <c r="F15" s="78">
        <f>[12]table_31!E13</f>
        <v>29271717</v>
      </c>
      <c r="G15" s="78"/>
      <c r="H15" s="78">
        <f>[12]table_31!F13</f>
        <v>330883</v>
      </c>
      <c r="I15" s="78">
        <f>[12]table_31!G13</f>
        <v>333252</v>
      </c>
      <c r="J15" s="78"/>
      <c r="K15" s="78">
        <f>[12]table_31!H13</f>
        <v>0</v>
      </c>
      <c r="L15" s="78">
        <f>[12]table_31!I13</f>
        <v>0</v>
      </c>
      <c r="M15" s="79"/>
      <c r="N15" s="78">
        <f>[12]table_31!J13</f>
        <v>330883</v>
      </c>
      <c r="O15" s="78">
        <f>[12]table_31!K13</f>
        <v>333252</v>
      </c>
      <c r="P15" s="78"/>
      <c r="Q15" s="253">
        <f>[12]table_31!L13</f>
        <v>0.7</v>
      </c>
    </row>
    <row r="16" spans="1:22" x14ac:dyDescent="0.25">
      <c r="A16" s="254" t="str">
        <f>[12]table_31!A14</f>
        <v>City of Sandy</v>
      </c>
      <c r="B16" s="255" t="str">
        <f>[12]table_31!B14</f>
        <v>Sandy UR Plan Area</v>
      </c>
      <c r="C16" s="255" t="str">
        <f>[12]table_31!C14</f>
        <v>Clackamas</v>
      </c>
      <c r="D16" s="255"/>
      <c r="E16" s="256">
        <f>[12]table_31!D14</f>
        <v>116017035</v>
      </c>
      <c r="F16" s="256">
        <f>[12]table_31!E14</f>
        <v>124199866</v>
      </c>
      <c r="G16" s="257"/>
      <c r="H16" s="256">
        <f>[12]table_31!F14</f>
        <v>1933602</v>
      </c>
      <c r="I16" s="256">
        <f>[12]table_31!G14</f>
        <v>2065661</v>
      </c>
      <c r="J16" s="257"/>
      <c r="K16" s="256">
        <f>[12]table_31!H14</f>
        <v>0</v>
      </c>
      <c r="L16" s="256">
        <f>[12]table_31!I14</f>
        <v>0</v>
      </c>
      <c r="M16" s="258"/>
      <c r="N16" s="256">
        <f>[12]table_31!J14</f>
        <v>1933602</v>
      </c>
      <c r="O16" s="256">
        <f>[12]table_31!K14</f>
        <v>2065661</v>
      </c>
      <c r="P16" s="257"/>
      <c r="Q16" s="259">
        <f>[12]table_31!L14</f>
        <v>6.8</v>
      </c>
    </row>
    <row r="17" spans="1:17" x14ac:dyDescent="0.25">
      <c r="A17" s="161" t="str">
        <f>[12]table_31!A15</f>
        <v>City of Canby</v>
      </c>
      <c r="B17" s="457" t="str">
        <f>[12]table_31!B15</f>
        <v>Canby UR Plan Area</v>
      </c>
      <c r="C17" s="457" t="str">
        <f>[12]table_31!C15</f>
        <v>Clackamas</v>
      </c>
      <c r="D17" s="457"/>
      <c r="E17" s="78">
        <f>[12]table_31!D15</f>
        <v>270639295</v>
      </c>
      <c r="F17" s="78">
        <f>[12]table_31!E15</f>
        <v>282574672</v>
      </c>
      <c r="G17" s="78"/>
      <c r="H17" s="78">
        <f>[12]table_31!F15</f>
        <v>4344875</v>
      </c>
      <c r="I17" s="78">
        <f>[12]table_31!G15</f>
        <v>4478987</v>
      </c>
      <c r="J17" s="78"/>
      <c r="K17" s="78">
        <f>[12]table_31!H15</f>
        <v>0</v>
      </c>
      <c r="L17" s="78">
        <f>[12]table_31!I15</f>
        <v>0</v>
      </c>
      <c r="M17" s="79"/>
      <c r="N17" s="78">
        <f>[12]table_31!J15</f>
        <v>4344875</v>
      </c>
      <c r="O17" s="78">
        <f>[12]table_31!K15</f>
        <v>4478987</v>
      </c>
      <c r="P17" s="78"/>
      <c r="Q17" s="253">
        <f>[12]table_31!L15</f>
        <v>3.1</v>
      </c>
    </row>
    <row r="18" spans="1:17" x14ac:dyDescent="0.25">
      <c r="A18" s="254" t="str">
        <f>[12]table_31!A16</f>
        <v>City of Molalla</v>
      </c>
      <c r="B18" s="255" t="str">
        <f>[12]table_31!B16</f>
        <v>Molalla UR Plan Area</v>
      </c>
      <c r="C18" s="255" t="str">
        <f>[12]table_31!C16</f>
        <v>Clackamas</v>
      </c>
      <c r="D18" s="255"/>
      <c r="E18" s="256">
        <f>[12]table_31!D16</f>
        <v>45851543</v>
      </c>
      <c r="F18" s="256">
        <f>[12]table_31!E16</f>
        <v>50510490</v>
      </c>
      <c r="G18" s="257"/>
      <c r="H18" s="256">
        <f>[12]table_31!F16</f>
        <v>684924</v>
      </c>
      <c r="I18" s="256">
        <f>[12]table_31!G16</f>
        <v>754722</v>
      </c>
      <c r="J18" s="257"/>
      <c r="K18" s="256">
        <f>[12]table_31!H16</f>
        <v>0</v>
      </c>
      <c r="L18" s="256">
        <f>[12]table_31!I16</f>
        <v>0</v>
      </c>
      <c r="M18" s="258"/>
      <c r="N18" s="256">
        <f>[12]table_31!J16</f>
        <v>684924</v>
      </c>
      <c r="O18" s="256">
        <f>[12]table_31!K16</f>
        <v>754722</v>
      </c>
      <c r="P18" s="257"/>
      <c r="Q18" s="259">
        <f>[12]table_31!L16</f>
        <v>10.199999999999999</v>
      </c>
    </row>
    <row r="19" spans="1:17" x14ac:dyDescent="0.25">
      <c r="A19" s="161" t="str">
        <f>[12]table_31!A17</f>
        <v>City of Milwaukie</v>
      </c>
      <c r="B19" s="457" t="str">
        <f>[12]table_31!B17</f>
        <v>Milwaukie UR Plan Area</v>
      </c>
      <c r="C19" s="457" t="str">
        <f>[12]table_31!C17</f>
        <v>Clackamas</v>
      </c>
      <c r="D19" s="457"/>
      <c r="E19" s="78">
        <f>[12]table_31!D17</f>
        <v>41075960</v>
      </c>
      <c r="F19" s="78">
        <f>[12]table_31!E17</f>
        <v>43299823</v>
      </c>
      <c r="G19" s="78"/>
      <c r="H19" s="78">
        <f>[12]table_31!F17</f>
        <v>488719</v>
      </c>
      <c r="I19" s="78">
        <f>[12]table_31!G17</f>
        <v>525169</v>
      </c>
      <c r="J19" s="78"/>
      <c r="K19" s="78">
        <f>[12]table_31!H17</f>
        <v>0</v>
      </c>
      <c r="L19" s="78">
        <f>[12]table_31!I17</f>
        <v>0</v>
      </c>
      <c r="M19" s="79"/>
      <c r="N19" s="78">
        <f>[12]table_31!J17</f>
        <v>488719</v>
      </c>
      <c r="O19" s="78">
        <f>[12]table_31!K17</f>
        <v>525169</v>
      </c>
      <c r="P19" s="78"/>
      <c r="Q19" s="253">
        <f>[12]table_31!L17</f>
        <v>7.5</v>
      </c>
    </row>
    <row r="20" spans="1:17" x14ac:dyDescent="0.25">
      <c r="A20" s="254" t="str">
        <f>[12]table_31!A18</f>
        <v>City of Happy Valley</v>
      </c>
      <c r="B20" s="255" t="str">
        <f>[12]table_31!B18</f>
        <v>Happy Valley UR Plan Area</v>
      </c>
      <c r="C20" s="255" t="str">
        <f>[12]table_31!C18</f>
        <v>Clackamas</v>
      </c>
      <c r="D20" s="255"/>
      <c r="E20" s="256">
        <f>[12]table_31!D18</f>
        <v>61787800</v>
      </c>
      <c r="F20" s="256">
        <f>[12]table_31!E18</f>
        <v>117116906</v>
      </c>
      <c r="G20" s="257"/>
      <c r="H20" s="256">
        <f>[12]table_31!F18</f>
        <v>736224</v>
      </c>
      <c r="I20" s="256">
        <f>[12]table_31!G18</f>
        <v>1396921</v>
      </c>
      <c r="J20" s="257"/>
      <c r="K20" s="256">
        <f>[12]table_31!H18</f>
        <v>0</v>
      </c>
      <c r="L20" s="256">
        <f>[12]table_31!I18</f>
        <v>0</v>
      </c>
      <c r="M20" s="258"/>
      <c r="N20" s="256">
        <f>[12]table_31!J18</f>
        <v>736224</v>
      </c>
      <c r="O20" s="256">
        <f>[12]table_31!K18</f>
        <v>1396921</v>
      </c>
      <c r="P20" s="257"/>
      <c r="Q20" s="259">
        <f>[12]table_31!L18</f>
        <v>89.7</v>
      </c>
    </row>
    <row r="21" spans="1:17" x14ac:dyDescent="0.25">
      <c r="A21" s="161" t="str">
        <f>[12]table_31!A19</f>
        <v>City of Astoria</v>
      </c>
      <c r="B21" s="457" t="str">
        <f>[12]table_31!B19</f>
        <v>Astoria East UR Plan Area</v>
      </c>
      <c r="C21" s="457" t="str">
        <f>[12]table_31!C19</f>
        <v>Clatsop</v>
      </c>
      <c r="D21" s="457"/>
      <c r="E21" s="78">
        <f>[12]table_31!D19</f>
        <v>21297711</v>
      </c>
      <c r="F21" s="78">
        <f>[12]table_31!E19</f>
        <v>22361130</v>
      </c>
      <c r="G21" s="78"/>
      <c r="H21" s="78">
        <f>[12]table_31!F19</f>
        <v>339879</v>
      </c>
      <c r="I21" s="78">
        <f>[12]table_31!G19</f>
        <v>358070</v>
      </c>
      <c r="J21" s="78"/>
      <c r="K21" s="78">
        <f>[12]table_31!H19</f>
        <v>0</v>
      </c>
      <c r="L21" s="78">
        <f>[12]table_31!I19</f>
        <v>0</v>
      </c>
      <c r="M21" s="79"/>
      <c r="N21" s="78">
        <f>[12]table_31!J19</f>
        <v>339879</v>
      </c>
      <c r="O21" s="78">
        <f>[12]table_31!K19</f>
        <v>358070</v>
      </c>
      <c r="P21" s="78"/>
      <c r="Q21" s="253">
        <f>[12]table_31!L19</f>
        <v>5.4</v>
      </c>
    </row>
    <row r="22" spans="1:17" x14ac:dyDescent="0.25">
      <c r="A22" s="254" t="str">
        <f>[12]table_31!A20</f>
        <v>City of Astoria</v>
      </c>
      <c r="B22" s="255" t="str">
        <f>[12]table_31!B20</f>
        <v>Astoria West UR Plan Area</v>
      </c>
      <c r="C22" s="255" t="str">
        <f>[12]table_31!C20</f>
        <v>Clatsop</v>
      </c>
      <c r="D22" s="255"/>
      <c r="E22" s="256">
        <f>[12]table_31!D20</f>
        <v>50240012</v>
      </c>
      <c r="F22" s="256">
        <f>[12]table_31!E20</f>
        <v>0</v>
      </c>
      <c r="G22" s="257"/>
      <c r="H22" s="256">
        <f>[12]table_31!F20</f>
        <v>802124</v>
      </c>
      <c r="I22" s="256">
        <f>[12]table_31!G20</f>
        <v>0</v>
      </c>
      <c r="J22" s="257"/>
      <c r="K22" s="256">
        <f>[12]table_31!H20</f>
        <v>0</v>
      </c>
      <c r="L22" s="256">
        <f>[12]table_31!I20</f>
        <v>0</v>
      </c>
      <c r="M22" s="258"/>
      <c r="N22" s="256">
        <f>[12]table_31!J20</f>
        <v>802124</v>
      </c>
      <c r="O22" s="256">
        <f>[12]table_31!K20</f>
        <v>0</v>
      </c>
      <c r="P22" s="257"/>
      <c r="Q22" s="259">
        <f>[12]table_31!L20</f>
        <v>-100</v>
      </c>
    </row>
    <row r="23" spans="1:17" x14ac:dyDescent="0.25">
      <c r="A23" s="161" t="str">
        <f>[12]table_31!A21</f>
        <v>City of Seaside</v>
      </c>
      <c r="B23" s="457" t="str">
        <f>[12]table_31!B21</f>
        <v>South East Seaside Plan Area</v>
      </c>
      <c r="C23" s="457" t="str">
        <f>[12]table_31!C21</f>
        <v>Clatsop</v>
      </c>
      <c r="D23" s="457"/>
      <c r="E23" s="78">
        <f>[12]table_31!D21</f>
        <v>24961593</v>
      </c>
      <c r="F23" s="78">
        <f>[12]table_31!E21</f>
        <v>38095897</v>
      </c>
      <c r="G23" s="78"/>
      <c r="H23" s="78">
        <f>[12]table_31!F21</f>
        <v>291763</v>
      </c>
      <c r="I23" s="78">
        <f>[12]table_31!G21</f>
        <v>445719</v>
      </c>
      <c r="J23" s="78"/>
      <c r="K23" s="78">
        <f>[12]table_31!H21</f>
        <v>0</v>
      </c>
      <c r="L23" s="78">
        <f>[12]table_31!I21</f>
        <v>0</v>
      </c>
      <c r="M23" s="79"/>
      <c r="N23" s="78">
        <f>[12]table_31!J21</f>
        <v>291763</v>
      </c>
      <c r="O23" s="78">
        <f>[12]table_31!K21</f>
        <v>445719</v>
      </c>
      <c r="P23" s="78"/>
      <c r="Q23" s="253">
        <f>[12]table_31!L21</f>
        <v>52.8</v>
      </c>
    </row>
    <row r="24" spans="1:17" x14ac:dyDescent="0.25">
      <c r="A24" s="254" t="str">
        <f>[12]table_31!A22</f>
        <v>City of Warrenton</v>
      </c>
      <c r="B24" s="255" t="str">
        <f>[12]table_31!B22</f>
        <v>Warrenton UR Plan Area</v>
      </c>
      <c r="C24" s="255" t="str">
        <f>[12]table_31!C22</f>
        <v>Clatsop</v>
      </c>
      <c r="D24" s="255"/>
      <c r="E24" s="256">
        <f>[12]table_31!D22</f>
        <v>89104514</v>
      </c>
      <c r="F24" s="256">
        <f>[12]table_31!E22</f>
        <v>102167928</v>
      </c>
      <c r="G24" s="257"/>
      <c r="H24" s="256">
        <f>[12]table_31!F22</f>
        <v>823344</v>
      </c>
      <c r="I24" s="256">
        <f>[12]table_31!G22</f>
        <v>944114</v>
      </c>
      <c r="J24" s="257"/>
      <c r="K24" s="256">
        <f>[12]table_31!H22</f>
        <v>0</v>
      </c>
      <c r="L24" s="256">
        <f>[12]table_31!I22</f>
        <v>0</v>
      </c>
      <c r="M24" s="258"/>
      <c r="N24" s="256">
        <f>[12]table_31!J22</f>
        <v>823344</v>
      </c>
      <c r="O24" s="256">
        <f>[12]table_31!K22</f>
        <v>944114</v>
      </c>
      <c r="P24" s="257"/>
      <c r="Q24" s="259">
        <f>[12]table_31!L22</f>
        <v>14.7</v>
      </c>
    </row>
    <row r="25" spans="1:17" x14ac:dyDescent="0.25">
      <c r="A25" s="161" t="str">
        <f>[12]table_31!A23</f>
        <v>City of Rainier</v>
      </c>
      <c r="B25" s="457" t="str">
        <f>[12]table_31!B23</f>
        <v>Rainier Waterfront UR Plan Area</v>
      </c>
      <c r="C25" s="457" t="str">
        <f>[12]table_31!C23</f>
        <v>Columbia</v>
      </c>
      <c r="D25" s="457"/>
      <c r="E25" s="78">
        <f>[12]table_31!D23</f>
        <v>17579347</v>
      </c>
      <c r="F25" s="78">
        <f>[12]table_31!E23</f>
        <v>17578638</v>
      </c>
      <c r="G25" s="78"/>
      <c r="H25" s="78">
        <f>[12]table_31!F23</f>
        <v>291244</v>
      </c>
      <c r="I25" s="78">
        <f>[12]table_31!G23</f>
        <v>291735</v>
      </c>
      <c r="J25" s="78"/>
      <c r="K25" s="78">
        <f>[12]table_31!H23</f>
        <v>0</v>
      </c>
      <c r="L25" s="78">
        <f>[12]table_31!I23</f>
        <v>0</v>
      </c>
      <c r="M25" s="79"/>
      <c r="N25" s="78">
        <f>[12]table_31!J23</f>
        <v>291244</v>
      </c>
      <c r="O25" s="78">
        <f>[12]table_31!K23</f>
        <v>291735</v>
      </c>
      <c r="P25" s="78"/>
      <c r="Q25" s="253">
        <f>[12]table_31!L23</f>
        <v>0.2</v>
      </c>
    </row>
    <row r="26" spans="1:17" x14ac:dyDescent="0.25">
      <c r="A26" s="254" t="str">
        <f>[12]table_31!A24</f>
        <v>Columbia County</v>
      </c>
      <c r="B26" s="255" t="str">
        <f>[12]table_31!B24</f>
        <v>Port Westward UR Plan Area</v>
      </c>
      <c r="C26" s="255" t="str">
        <f>[12]table_31!C24</f>
        <v>Columbia</v>
      </c>
      <c r="D26" s="255"/>
      <c r="E26" s="256">
        <f>[12]table_31!D24</f>
        <v>282754990</v>
      </c>
      <c r="F26" s="256">
        <f>[12]table_31!E24</f>
        <v>8600000</v>
      </c>
      <c r="G26" s="257"/>
      <c r="H26" s="256">
        <f>[12]table_31!F24</f>
        <v>2814492</v>
      </c>
      <c r="I26" s="256">
        <f>[12]table_31!G24</f>
        <v>82060</v>
      </c>
      <c r="J26" s="257"/>
      <c r="K26" s="256">
        <f>[12]table_31!H24</f>
        <v>0</v>
      </c>
      <c r="L26" s="256">
        <f>[12]table_31!I24</f>
        <v>0</v>
      </c>
      <c r="M26" s="258"/>
      <c r="N26" s="256">
        <f>[12]table_31!J24</f>
        <v>2814492</v>
      </c>
      <c r="O26" s="256">
        <f>[12]table_31!K24</f>
        <v>82060</v>
      </c>
      <c r="P26" s="257"/>
      <c r="Q26" s="259">
        <f>[12]table_31!L24</f>
        <v>-97.1</v>
      </c>
    </row>
    <row r="27" spans="1:17" x14ac:dyDescent="0.25">
      <c r="A27" s="161" t="str">
        <f>[12]table_31!A25</f>
        <v>City of St Helens</v>
      </c>
      <c r="B27" s="457" t="str">
        <f>[12]table_31!B25</f>
        <v>St Helens UR Plan Area</v>
      </c>
      <c r="C27" s="457" t="str">
        <f>[12]table_31!C25</f>
        <v>Columbia</v>
      </c>
      <c r="D27" s="457"/>
      <c r="E27" s="78">
        <f>[12]table_31!D25</f>
        <v>19763517</v>
      </c>
      <c r="F27" s="78">
        <f>[12]table_31!E25</f>
        <v>60184407</v>
      </c>
      <c r="G27" s="78"/>
      <c r="H27" s="78">
        <f>[12]table_31!F25</f>
        <v>246804</v>
      </c>
      <c r="I27" s="78">
        <f>[12]table_31!G25</f>
        <v>752730</v>
      </c>
      <c r="J27" s="78"/>
      <c r="K27" s="78">
        <f>[12]table_31!H25</f>
        <v>0</v>
      </c>
      <c r="L27" s="78">
        <f>[12]table_31!I25</f>
        <v>0</v>
      </c>
      <c r="M27" s="79"/>
      <c r="N27" s="78">
        <f>[12]table_31!J25</f>
        <v>246804</v>
      </c>
      <c r="O27" s="78">
        <f>[12]table_31!K25</f>
        <v>752730</v>
      </c>
      <c r="P27" s="78"/>
      <c r="Q27" s="253">
        <f>[12]table_31!L25</f>
        <v>205</v>
      </c>
    </row>
    <row r="28" spans="1:17" x14ac:dyDescent="0.25">
      <c r="A28" s="254" t="str">
        <f>[12]table_31!A26</f>
        <v>City of Scappoose</v>
      </c>
      <c r="B28" s="255" t="str">
        <f>[12]table_31!B26</f>
        <v>Scappoose UR Plan Area</v>
      </c>
      <c r="C28" s="255" t="str">
        <f>[12]table_31!C26</f>
        <v>Columbia</v>
      </c>
      <c r="D28" s="255"/>
      <c r="E28" s="256">
        <f>[12]table_31!D26</f>
        <v>8062940</v>
      </c>
      <c r="F28" s="256">
        <f>[12]table_31!E26</f>
        <v>20066053</v>
      </c>
      <c r="G28" s="257"/>
      <c r="H28" s="256">
        <f>[12]table_31!F26</f>
        <v>96019</v>
      </c>
      <c r="I28" s="256">
        <f>[12]table_31!G26</f>
        <v>239157</v>
      </c>
      <c r="J28" s="257"/>
      <c r="K28" s="256">
        <f>[12]table_31!H26</f>
        <v>0</v>
      </c>
      <c r="L28" s="256">
        <f>[12]table_31!I26</f>
        <v>0</v>
      </c>
      <c r="M28" s="258"/>
      <c r="N28" s="256">
        <f>[12]table_31!J26</f>
        <v>96019</v>
      </c>
      <c r="O28" s="256">
        <f>[12]table_31!K26</f>
        <v>239157</v>
      </c>
      <c r="P28" s="257"/>
      <c r="Q28" s="259">
        <f>[12]table_31!L26</f>
        <v>149.1</v>
      </c>
    </row>
    <row r="29" spans="1:17" x14ac:dyDescent="0.25">
      <c r="A29" s="161" t="str">
        <f>[12]table_31!A27</f>
        <v>Coos County</v>
      </c>
      <c r="B29" s="457" t="str">
        <f>[12]table_31!B27</f>
        <v>Coos County North Bay UR Plan Area</v>
      </c>
      <c r="C29" s="457" t="str">
        <f>[12]table_31!C27</f>
        <v>Coos</v>
      </c>
      <c r="D29" s="457"/>
      <c r="E29" s="78">
        <f>[12]table_31!D27</f>
        <v>17426547</v>
      </c>
      <c r="F29" s="78">
        <f>[12]table_31!E27</f>
        <v>21472297</v>
      </c>
      <c r="G29" s="78"/>
      <c r="H29" s="78">
        <f>[12]table_31!F27</f>
        <v>148540</v>
      </c>
      <c r="I29" s="78">
        <f>[12]table_31!G27</f>
        <v>183378</v>
      </c>
      <c r="J29" s="78"/>
      <c r="K29" s="78">
        <f>[12]table_31!H27</f>
        <v>0</v>
      </c>
      <c r="L29" s="78">
        <f>[12]table_31!I27</f>
        <v>0</v>
      </c>
      <c r="M29" s="79"/>
      <c r="N29" s="78">
        <f>[12]table_31!J27</f>
        <v>148540</v>
      </c>
      <c r="O29" s="78">
        <f>[12]table_31!K27</f>
        <v>183378</v>
      </c>
      <c r="P29" s="78"/>
      <c r="Q29" s="253">
        <f>[12]table_31!L27</f>
        <v>23.5</v>
      </c>
    </row>
    <row r="30" spans="1:17" x14ac:dyDescent="0.25">
      <c r="A30" s="254" t="str">
        <f>[12]table_31!A28</f>
        <v>City of Bandon</v>
      </c>
      <c r="B30" s="255" t="str">
        <f>[12]table_31!B28</f>
        <v>Bandon 1 UR Plan Area</v>
      </c>
      <c r="C30" s="255" t="str">
        <f>[12]table_31!C28</f>
        <v>Coos</v>
      </c>
      <c r="D30" s="255"/>
      <c r="E30" s="256">
        <f>[12]table_31!D28</f>
        <v>38497500</v>
      </c>
      <c r="F30" s="256">
        <f>[12]table_31!E28</f>
        <v>41123819</v>
      </c>
      <c r="G30" s="257"/>
      <c r="H30" s="256">
        <f>[12]table_31!F28</f>
        <v>366079</v>
      </c>
      <c r="I30" s="256">
        <f>[12]table_31!G28</f>
        <v>389993</v>
      </c>
      <c r="J30" s="257"/>
      <c r="K30" s="256">
        <f>[12]table_31!H28</f>
        <v>0</v>
      </c>
      <c r="L30" s="256">
        <f>[12]table_31!I28</f>
        <v>0</v>
      </c>
      <c r="M30" s="258"/>
      <c r="N30" s="256">
        <f>[12]table_31!J28</f>
        <v>366079</v>
      </c>
      <c r="O30" s="256">
        <f>[12]table_31!K28</f>
        <v>389993</v>
      </c>
      <c r="P30" s="257"/>
      <c r="Q30" s="259">
        <f>[12]table_31!L28</f>
        <v>6.5</v>
      </c>
    </row>
    <row r="31" spans="1:17" x14ac:dyDescent="0.25">
      <c r="A31" s="161" t="str">
        <f>[12]table_31!A29</f>
        <v>City of Bandon</v>
      </c>
      <c r="B31" s="457" t="str">
        <f>[12]table_31!B29</f>
        <v>Bandon 2 UR Plan Area</v>
      </c>
      <c r="C31" s="457" t="str">
        <f>[12]table_31!C29</f>
        <v>Coos</v>
      </c>
      <c r="D31" s="457"/>
      <c r="E31" s="78">
        <f>[12]table_31!D29</f>
        <v>18619772</v>
      </c>
      <c r="F31" s="78">
        <f>[12]table_31!E29</f>
        <v>19470435</v>
      </c>
      <c r="G31" s="78"/>
      <c r="H31" s="78">
        <f>[12]table_31!F29</f>
        <v>176900</v>
      </c>
      <c r="I31" s="78">
        <f>[12]table_31!G29</f>
        <v>184359</v>
      </c>
      <c r="J31" s="78"/>
      <c r="K31" s="78">
        <f>[12]table_31!H29</f>
        <v>0</v>
      </c>
      <c r="L31" s="78">
        <f>[12]table_31!I29</f>
        <v>0</v>
      </c>
      <c r="M31" s="79"/>
      <c r="N31" s="78">
        <f>[12]table_31!J29</f>
        <v>176900</v>
      </c>
      <c r="O31" s="78">
        <f>[12]table_31!K29</f>
        <v>184359</v>
      </c>
      <c r="P31" s="78"/>
      <c r="Q31" s="253">
        <f>[12]table_31!L29</f>
        <v>4.2</v>
      </c>
    </row>
    <row r="32" spans="1:17" x14ac:dyDescent="0.25">
      <c r="A32" s="254" t="str">
        <f>[12]table_31!A30</f>
        <v>City of Coos Bay</v>
      </c>
      <c r="B32" s="255" t="str">
        <f>[12]table_31!B30</f>
        <v>Coos Bay Downtown UR Plan Area</v>
      </c>
      <c r="C32" s="255" t="str">
        <f>[12]table_31!C30</f>
        <v>Coos</v>
      </c>
      <c r="D32" s="255"/>
      <c r="E32" s="256">
        <f>[12]table_31!D30</f>
        <v>84156337</v>
      </c>
      <c r="F32" s="256">
        <f>[12]table_31!E30</f>
        <v>91485223</v>
      </c>
      <c r="G32" s="257"/>
      <c r="H32" s="256">
        <f>[12]table_31!F30</f>
        <v>1260200</v>
      </c>
      <c r="I32" s="256">
        <f>[12]table_31!G30</f>
        <v>1368172</v>
      </c>
      <c r="J32" s="257"/>
      <c r="K32" s="256">
        <f>[12]table_31!H30</f>
        <v>471816</v>
      </c>
      <c r="L32" s="256">
        <f>[12]table_31!I30</f>
        <v>513003</v>
      </c>
      <c r="M32" s="258"/>
      <c r="N32" s="256">
        <f>[12]table_31!J30</f>
        <v>1732016</v>
      </c>
      <c r="O32" s="256">
        <f>[12]table_31!K30</f>
        <v>1881175</v>
      </c>
      <c r="P32" s="257"/>
      <c r="Q32" s="259">
        <f>[12]table_31!L30</f>
        <v>8.6</v>
      </c>
    </row>
    <row r="33" spans="1:17" x14ac:dyDescent="0.25">
      <c r="A33" s="161" t="str">
        <f>[12]table_31!A31</f>
        <v>City of Coos Bay</v>
      </c>
      <c r="B33" s="457" t="str">
        <f>[12]table_31!B31</f>
        <v>Coos Bay Empire UR Plan Area</v>
      </c>
      <c r="C33" s="457" t="str">
        <f>[12]table_31!C31</f>
        <v>Coos</v>
      </c>
      <c r="D33" s="457"/>
      <c r="E33" s="78">
        <f>[12]table_31!D31</f>
        <v>57248429</v>
      </c>
      <c r="F33" s="78">
        <f>[12]table_31!E31</f>
        <v>58610814</v>
      </c>
      <c r="G33" s="78"/>
      <c r="H33" s="78">
        <f>[12]table_31!F31</f>
        <v>857079</v>
      </c>
      <c r="I33" s="78">
        <f>[12]table_31!G31</f>
        <v>876339</v>
      </c>
      <c r="J33" s="78"/>
      <c r="K33" s="78">
        <f>[12]table_31!H31</f>
        <v>0</v>
      </c>
      <c r="L33" s="78">
        <f>[12]table_31!I31</f>
        <v>0</v>
      </c>
      <c r="M33" s="79"/>
      <c r="N33" s="78">
        <f>[12]table_31!J31</f>
        <v>857079</v>
      </c>
      <c r="O33" s="78">
        <f>[12]table_31!K31</f>
        <v>876339</v>
      </c>
      <c r="P33" s="78"/>
      <c r="Q33" s="253">
        <f>[12]table_31!L31</f>
        <v>2.2000000000000002</v>
      </c>
    </row>
    <row r="34" spans="1:17" x14ac:dyDescent="0.25">
      <c r="A34" s="254" t="str">
        <f>[12]table_31!A32</f>
        <v>City of North Bend</v>
      </c>
      <c r="B34" s="255" t="str">
        <f>[12]table_31!B32</f>
        <v>North Bend Downtown UR Plan Area</v>
      </c>
      <c r="C34" s="255" t="str">
        <f>[12]table_31!C32</f>
        <v>Coos</v>
      </c>
      <c r="D34" s="255"/>
      <c r="E34" s="256">
        <f>[12]table_31!D32</f>
        <v>35732956</v>
      </c>
      <c r="F34" s="256">
        <f>[12]table_31!E32</f>
        <v>38913346</v>
      </c>
      <c r="G34" s="257"/>
      <c r="H34" s="256">
        <f>[12]table_31!F32</f>
        <v>517214</v>
      </c>
      <c r="I34" s="256">
        <f>[12]table_31!G32</f>
        <v>562532</v>
      </c>
      <c r="J34" s="257"/>
      <c r="K34" s="256">
        <f>[12]table_31!H32</f>
        <v>320699</v>
      </c>
      <c r="L34" s="256">
        <f>[12]table_31!I32</f>
        <v>342116</v>
      </c>
      <c r="M34" s="258"/>
      <c r="N34" s="256">
        <f>[12]table_31!J32</f>
        <v>837912</v>
      </c>
      <c r="O34" s="256">
        <f>[12]table_31!K32</f>
        <v>904648</v>
      </c>
      <c r="P34" s="257"/>
      <c r="Q34" s="259">
        <f>[12]table_31!L32</f>
        <v>8</v>
      </c>
    </row>
    <row r="35" spans="1:17" x14ac:dyDescent="0.25">
      <c r="A35" s="161" t="str">
        <f>[12]table_31!A33</f>
        <v>City of Coquille</v>
      </c>
      <c r="B35" s="457" t="str">
        <f>[12]table_31!B33</f>
        <v>Coquille UR Plan Area</v>
      </c>
      <c r="C35" s="457" t="str">
        <f>[12]table_31!C33</f>
        <v>Coos</v>
      </c>
      <c r="D35" s="457"/>
      <c r="E35" s="78">
        <f>[12]table_31!D33</f>
        <v>23119620</v>
      </c>
      <c r="F35" s="78">
        <f>[12]table_31!E33</f>
        <v>34133746</v>
      </c>
      <c r="G35" s="78"/>
      <c r="H35" s="78">
        <f>[12]table_31!F33</f>
        <v>377291</v>
      </c>
      <c r="I35" s="78">
        <f>[12]table_31!G33</f>
        <v>533485</v>
      </c>
      <c r="J35" s="78"/>
      <c r="K35" s="78">
        <f>[12]table_31!H33</f>
        <v>0</v>
      </c>
      <c r="L35" s="78">
        <f>[12]table_31!I33</f>
        <v>0</v>
      </c>
      <c r="M35" s="79"/>
      <c r="N35" s="78">
        <f>[12]table_31!J33</f>
        <v>377291</v>
      </c>
      <c r="O35" s="78">
        <f>[12]table_31!K33</f>
        <v>533485</v>
      </c>
      <c r="P35" s="78"/>
      <c r="Q35" s="253">
        <f>[12]table_31!L33</f>
        <v>41.4</v>
      </c>
    </row>
    <row r="36" spans="1:17" x14ac:dyDescent="0.25">
      <c r="A36" s="254" t="str">
        <f>[12]table_31!A34</f>
        <v>City of Brookings</v>
      </c>
      <c r="B36" s="255" t="str">
        <f>[12]table_31!B34</f>
        <v>Brookings Downtown UR Plan Area</v>
      </c>
      <c r="C36" s="255" t="str">
        <f>[12]table_31!C34</f>
        <v>Curry</v>
      </c>
      <c r="D36" s="255"/>
      <c r="E36" s="256">
        <f>[12]table_31!D34</f>
        <v>67387147</v>
      </c>
      <c r="F36" s="256">
        <f>[12]table_31!E34</f>
        <v>69359537</v>
      </c>
      <c r="G36" s="257"/>
      <c r="H36" s="256">
        <f>[12]table_31!F34</f>
        <v>676662</v>
      </c>
      <c r="I36" s="256">
        <f>[12]table_31!G34</f>
        <v>655333</v>
      </c>
      <c r="J36" s="257"/>
      <c r="K36" s="256">
        <f>[12]table_31!H34</f>
        <v>0</v>
      </c>
      <c r="L36" s="256">
        <f>[12]table_31!I34</f>
        <v>0</v>
      </c>
      <c r="M36" s="258"/>
      <c r="N36" s="256">
        <f>[12]table_31!J34</f>
        <v>676662</v>
      </c>
      <c r="O36" s="256">
        <f>[12]table_31!K34</f>
        <v>655333</v>
      </c>
      <c r="P36" s="257"/>
      <c r="Q36" s="259">
        <f>[12]table_31!L34</f>
        <v>-3.2</v>
      </c>
    </row>
    <row r="37" spans="1:17" x14ac:dyDescent="0.25">
      <c r="A37" s="161" t="str">
        <f>[12]table_31!A35</f>
        <v>City of Gold Beach</v>
      </c>
      <c r="B37" s="457" t="str">
        <f>[12]table_31!B35</f>
        <v>City of Gold Beach Urban Renewal Area</v>
      </c>
      <c r="C37" s="457" t="str">
        <f>[12]table_31!C35</f>
        <v>Curry</v>
      </c>
      <c r="D37" s="457"/>
      <c r="E37" s="78">
        <f>[12]table_31!D35</f>
        <v>6883070</v>
      </c>
      <c r="F37" s="78">
        <f>[12]table_31!E35</f>
        <v>9023092</v>
      </c>
      <c r="G37" s="78"/>
      <c r="H37" s="78">
        <f>[12]table_31!F35</f>
        <v>68665</v>
      </c>
      <c r="I37" s="78">
        <f>[12]table_31!G35</f>
        <v>90029</v>
      </c>
      <c r="J37" s="78"/>
      <c r="K37" s="78">
        <f>[12]table_31!H35</f>
        <v>0</v>
      </c>
      <c r="L37" s="78">
        <f>[12]table_31!I35</f>
        <v>0</v>
      </c>
      <c r="M37" s="79"/>
      <c r="N37" s="78">
        <f>[12]table_31!J35</f>
        <v>68665</v>
      </c>
      <c r="O37" s="78">
        <f>[12]table_31!K35</f>
        <v>90029</v>
      </c>
      <c r="P37" s="78"/>
      <c r="Q37" s="253">
        <f>[12]table_31!L35</f>
        <v>31.1</v>
      </c>
    </row>
    <row r="38" spans="1:17" x14ac:dyDescent="0.25">
      <c r="A38" s="254" t="str">
        <f>[12]table_31!A36</f>
        <v>City of Redmond</v>
      </c>
      <c r="B38" s="255" t="str">
        <f>[12]table_31!B36</f>
        <v>Redmond Downtown UR Plan Area</v>
      </c>
      <c r="C38" s="255" t="str">
        <f>[12]table_31!C36</f>
        <v>Deschutes</v>
      </c>
      <c r="D38" s="255"/>
      <c r="E38" s="256">
        <f>[12]table_31!D36</f>
        <v>232469305</v>
      </c>
      <c r="F38" s="256">
        <f>[12]table_31!E36</f>
        <v>193436379</v>
      </c>
      <c r="G38" s="257"/>
      <c r="H38" s="256">
        <f>[12]table_31!F36</f>
        <v>3595685</v>
      </c>
      <c r="I38" s="256">
        <f>[12]table_31!G36</f>
        <v>2989459</v>
      </c>
      <c r="J38" s="257"/>
      <c r="K38" s="256">
        <f>[12]table_31!H36</f>
        <v>0</v>
      </c>
      <c r="L38" s="256">
        <f>[12]table_31!I36</f>
        <v>0</v>
      </c>
      <c r="M38" s="258"/>
      <c r="N38" s="256">
        <f>[12]table_31!J36</f>
        <v>3595685</v>
      </c>
      <c r="O38" s="256">
        <f>[12]table_31!K36</f>
        <v>2989459</v>
      </c>
      <c r="P38" s="257"/>
      <c r="Q38" s="259">
        <f>[12]table_31!L36</f>
        <v>-16.899999999999999</v>
      </c>
    </row>
    <row r="39" spans="1:17" x14ac:dyDescent="0.25">
      <c r="A39" s="161" t="str">
        <f>[12]table_31!A37</f>
        <v>City of Redmond</v>
      </c>
      <c r="B39" s="457" t="str">
        <f>[12]table_31!B37</f>
        <v>Redmond South UR Plan Area</v>
      </c>
      <c r="C39" s="457" t="str">
        <f>[12]table_31!C37</f>
        <v>Deschutes</v>
      </c>
      <c r="D39" s="457"/>
      <c r="E39" s="78" t="s">
        <v>75</v>
      </c>
      <c r="F39" s="78">
        <f>[12]table_31!E37</f>
        <v>9132983</v>
      </c>
      <c r="G39" s="78"/>
      <c r="H39" s="78" t="s">
        <v>75</v>
      </c>
      <c r="I39" s="78">
        <f>[12]table_31!G37</f>
        <v>139381</v>
      </c>
      <c r="J39" s="78"/>
      <c r="K39" s="78">
        <f>[12]table_31!H37</f>
        <v>0</v>
      </c>
      <c r="L39" s="78">
        <f>[12]table_31!I37</f>
        <v>0</v>
      </c>
      <c r="M39" s="79"/>
      <c r="N39" s="78" t="s">
        <v>75</v>
      </c>
      <c r="O39" s="78">
        <f>[12]table_31!K37</f>
        <v>139381</v>
      </c>
      <c r="P39" s="78"/>
      <c r="Q39" s="253" t="s">
        <v>75</v>
      </c>
    </row>
    <row r="40" spans="1:17" x14ac:dyDescent="0.25">
      <c r="A40" s="254" t="str">
        <f>[12]table_31!A38</f>
        <v>City of Bend</v>
      </c>
      <c r="B40" s="255" t="str">
        <f>[12]table_31!B38</f>
        <v>Bend Juniper Ridge UR Plan Area</v>
      </c>
      <c r="C40" s="255" t="str">
        <f>[12]table_31!C38</f>
        <v>Deschutes</v>
      </c>
      <c r="D40" s="255"/>
      <c r="E40" s="256">
        <f>[12]table_31!D38</f>
        <v>107698708</v>
      </c>
      <c r="F40" s="256">
        <f>[12]table_31!E38</f>
        <v>125221698</v>
      </c>
      <c r="G40" s="257"/>
      <c r="H40" s="256">
        <f>[12]table_31!F38</f>
        <v>1389517</v>
      </c>
      <c r="I40" s="256">
        <f>[12]table_31!G38</f>
        <v>1615126</v>
      </c>
      <c r="J40" s="257"/>
      <c r="K40" s="256">
        <f>[12]table_31!H38</f>
        <v>0</v>
      </c>
      <c r="L40" s="256">
        <f>[12]table_31!I38</f>
        <v>0</v>
      </c>
      <c r="M40" s="258"/>
      <c r="N40" s="256">
        <f>[12]table_31!J38</f>
        <v>1389517</v>
      </c>
      <c r="O40" s="256">
        <f>[12]table_31!K38</f>
        <v>1615126</v>
      </c>
      <c r="P40" s="257"/>
      <c r="Q40" s="259">
        <f>[12]table_31!L38</f>
        <v>16.2</v>
      </c>
    </row>
    <row r="41" spans="1:17" x14ac:dyDescent="0.25">
      <c r="A41" s="161" t="str">
        <f>[12]table_31!A39</f>
        <v>City of Bend</v>
      </c>
      <c r="B41" s="457" t="str">
        <f>[12]table_31!B39</f>
        <v>Murphy Crossing UR Plan Area</v>
      </c>
      <c r="C41" s="457" t="str">
        <f>[12]table_31!C39</f>
        <v>Deschutes</v>
      </c>
      <c r="D41" s="457"/>
      <c r="E41" s="78">
        <f>[12]table_31!D39</f>
        <v>43413780</v>
      </c>
      <c r="F41" s="78">
        <f>[12]table_31!E39</f>
        <v>49496589</v>
      </c>
      <c r="G41" s="78"/>
      <c r="H41" s="78">
        <f>[12]table_31!F39</f>
        <v>556847</v>
      </c>
      <c r="I41" s="78">
        <f>[12]table_31!G39</f>
        <v>633141</v>
      </c>
      <c r="J41" s="78"/>
      <c r="K41" s="78">
        <f>[12]table_31!H39</f>
        <v>0</v>
      </c>
      <c r="L41" s="78">
        <f>[12]table_31!I39</f>
        <v>0</v>
      </c>
      <c r="M41" s="79"/>
      <c r="N41" s="78">
        <f>[12]table_31!J39</f>
        <v>556847</v>
      </c>
      <c r="O41" s="78">
        <f>[12]table_31!K39</f>
        <v>633141</v>
      </c>
      <c r="P41" s="78"/>
      <c r="Q41" s="253">
        <f>[12]table_31!L39</f>
        <v>13.7</v>
      </c>
    </row>
    <row r="42" spans="1:17" x14ac:dyDescent="0.25">
      <c r="A42" s="254" t="str">
        <f>[12]table_31!A40</f>
        <v>City of Bend</v>
      </c>
      <c r="B42" s="255" t="str">
        <f>[12]table_31!B40</f>
        <v>Bend Core UR Plan Area</v>
      </c>
      <c r="C42" s="255" t="str">
        <f>[12]table_31!C40</f>
        <v>Deschutes</v>
      </c>
      <c r="D42" s="255"/>
      <c r="E42" s="256" t="s">
        <v>75</v>
      </c>
      <c r="F42" s="256">
        <f>[12]table_31!E40</f>
        <v>47787029</v>
      </c>
      <c r="G42" s="257"/>
      <c r="H42" s="256" t="s">
        <v>75</v>
      </c>
      <c r="I42" s="256">
        <f>[12]table_31!G40</f>
        <v>611166</v>
      </c>
      <c r="J42" s="257"/>
      <c r="K42" s="256">
        <f>[12]table_31!H40</f>
        <v>0</v>
      </c>
      <c r="L42" s="256">
        <f>[12]table_31!I40</f>
        <v>0</v>
      </c>
      <c r="M42" s="258"/>
      <c r="N42" s="256" t="s">
        <v>75</v>
      </c>
      <c r="O42" s="256">
        <f>[12]table_31!K40</f>
        <v>611166</v>
      </c>
      <c r="P42" s="257"/>
      <c r="Q42" s="259" t="s">
        <v>75</v>
      </c>
    </row>
    <row r="43" spans="1:17" x14ac:dyDescent="0.25">
      <c r="A43" s="161" t="str">
        <f>[12]table_31!A41</f>
        <v>City of Sisters</v>
      </c>
      <c r="B43" s="457" t="str">
        <f>[12]table_31!B41</f>
        <v>Sisters Downtown UR Plan Area</v>
      </c>
      <c r="C43" s="457" t="str">
        <f>[12]table_31!C41</f>
        <v>Deschutes</v>
      </c>
      <c r="D43" s="457"/>
      <c r="E43" s="78">
        <f>[12]table_31!D41</f>
        <v>30206355</v>
      </c>
      <c r="F43" s="78">
        <f>[12]table_31!E41</f>
        <v>32483325</v>
      </c>
      <c r="G43" s="78"/>
      <c r="H43" s="78">
        <f>[12]table_31!F41</f>
        <v>417266</v>
      </c>
      <c r="I43" s="78">
        <f>[12]table_31!G41</f>
        <v>416431</v>
      </c>
      <c r="J43" s="78"/>
      <c r="K43" s="78">
        <f>[12]table_31!H41</f>
        <v>0</v>
      </c>
      <c r="L43" s="78">
        <f>[12]table_31!I41</f>
        <v>0</v>
      </c>
      <c r="M43" s="79"/>
      <c r="N43" s="78">
        <f>[12]table_31!J41</f>
        <v>417266</v>
      </c>
      <c r="O43" s="78">
        <f>[12]table_31!K41</f>
        <v>416431</v>
      </c>
      <c r="P43" s="78"/>
      <c r="Q43" s="253">
        <f>[12]table_31!L41</f>
        <v>-0.2</v>
      </c>
    </row>
    <row r="44" spans="1:17" x14ac:dyDescent="0.25">
      <c r="A44" s="254" t="str">
        <f>[12]table_31!A42</f>
        <v>City of La Pine</v>
      </c>
      <c r="B44" s="255" t="str">
        <f>[12]table_31!B42</f>
        <v>La Pine UR Plan Area</v>
      </c>
      <c r="C44" s="255" t="str">
        <f>[12]table_31!C42</f>
        <v>Deschutes</v>
      </c>
      <c r="D44" s="255"/>
      <c r="E44" s="256">
        <f>[12]table_31!D42</f>
        <v>9808361</v>
      </c>
      <c r="F44" s="256">
        <f>[12]table_31!E42</f>
        <v>11227009</v>
      </c>
      <c r="G44" s="257"/>
      <c r="H44" s="256">
        <f>[12]table_31!F42</f>
        <v>135609</v>
      </c>
      <c r="I44" s="256">
        <f>[12]table_31!G42</f>
        <v>154824</v>
      </c>
      <c r="J44" s="257"/>
      <c r="K44" s="256">
        <f>[12]table_31!H42</f>
        <v>0</v>
      </c>
      <c r="L44" s="256">
        <f>[12]table_31!I42</f>
        <v>0</v>
      </c>
      <c r="M44" s="258"/>
      <c r="N44" s="256">
        <f>[12]table_31!J42</f>
        <v>135609</v>
      </c>
      <c r="O44" s="256">
        <f>[12]table_31!K42</f>
        <v>154824</v>
      </c>
      <c r="P44" s="257"/>
      <c r="Q44" s="259">
        <f>[12]table_31!L42</f>
        <v>14.2</v>
      </c>
    </row>
    <row r="45" spans="1:17" x14ac:dyDescent="0.25">
      <c r="A45" s="161" t="str">
        <f>[12]table_31!A43</f>
        <v>City of Roseburg</v>
      </c>
      <c r="B45" s="457" t="str">
        <f>[12]table_31!B43</f>
        <v>Diamond Lake urban Renewal</v>
      </c>
      <c r="C45" s="457" t="str">
        <f>[12]table_31!C43</f>
        <v>Douglas</v>
      </c>
      <c r="D45" s="457"/>
      <c r="E45" s="78">
        <f>[12]table_31!D43</f>
        <v>27907894</v>
      </c>
      <c r="F45" s="78">
        <f>[12]table_31!E43</f>
        <v>37430516</v>
      </c>
      <c r="G45" s="78"/>
      <c r="H45" s="78">
        <f>[12]table_31!F43</f>
        <v>416401</v>
      </c>
      <c r="I45" s="78">
        <f>[12]table_31!G43</f>
        <v>544565</v>
      </c>
      <c r="J45" s="78"/>
      <c r="K45" s="78">
        <f>[12]table_31!H43</f>
        <v>0</v>
      </c>
      <c r="L45" s="78">
        <f>[12]table_31!I43</f>
        <v>0</v>
      </c>
      <c r="M45" s="79"/>
      <c r="N45" s="78">
        <f>[12]table_31!J43</f>
        <v>416401</v>
      </c>
      <c r="O45" s="78">
        <f>[12]table_31!K43</f>
        <v>544565</v>
      </c>
      <c r="P45" s="78"/>
      <c r="Q45" s="253">
        <f>[12]table_31!L43</f>
        <v>30.8</v>
      </c>
    </row>
    <row r="46" spans="1:17" x14ac:dyDescent="0.25">
      <c r="A46" s="254" t="str">
        <f>[12]table_31!A44</f>
        <v>City of Winston</v>
      </c>
      <c r="B46" s="255" t="str">
        <f>[12]table_31!B44</f>
        <v>Winston Division UR Plan Area</v>
      </c>
      <c r="C46" s="255" t="str">
        <f>[12]table_31!C44</f>
        <v>Douglas</v>
      </c>
      <c r="D46" s="255"/>
      <c r="E46" s="256">
        <f>[12]table_31!D44</f>
        <v>10728075</v>
      </c>
      <c r="F46" s="256">
        <f>[12]table_31!E44</f>
        <v>12959597</v>
      </c>
      <c r="G46" s="257"/>
      <c r="H46" s="256">
        <f>[12]table_31!F44</f>
        <v>177611</v>
      </c>
      <c r="I46" s="256">
        <f>[12]table_31!G44</f>
        <v>199714</v>
      </c>
      <c r="J46" s="257"/>
      <c r="K46" s="256">
        <f>[12]table_31!H44</f>
        <v>0</v>
      </c>
      <c r="L46" s="256">
        <f>[12]table_31!I44</f>
        <v>0</v>
      </c>
      <c r="M46" s="258"/>
      <c r="N46" s="256">
        <f>[12]table_31!J44</f>
        <v>177611</v>
      </c>
      <c r="O46" s="256">
        <f>[12]table_31!K44</f>
        <v>199714</v>
      </c>
      <c r="P46" s="257"/>
      <c r="Q46" s="259">
        <f>[12]table_31!L44</f>
        <v>12.4</v>
      </c>
    </row>
    <row r="47" spans="1:17" x14ac:dyDescent="0.25">
      <c r="A47" s="161" t="str">
        <f>[12]table_31!A45</f>
        <v>City of Reedsport</v>
      </c>
      <c r="B47" s="457" t="str">
        <f>[12]table_31!B45</f>
        <v>Reedsport Urban Renewal Division</v>
      </c>
      <c r="C47" s="457" t="str">
        <f>[12]table_31!C45</f>
        <v>Douglas</v>
      </c>
      <c r="D47" s="457"/>
      <c r="E47" s="78">
        <f>[12]table_31!D45</f>
        <v>7983526</v>
      </c>
      <c r="F47" s="78">
        <f>[12]table_31!E45</f>
        <v>8492780</v>
      </c>
      <c r="G47" s="78"/>
      <c r="H47" s="78">
        <f>[12]table_31!F45</f>
        <v>133667</v>
      </c>
      <c r="I47" s="78">
        <f>[12]table_31!G45</f>
        <v>125616</v>
      </c>
      <c r="J47" s="78"/>
      <c r="K47" s="78">
        <f>[12]table_31!H45</f>
        <v>0</v>
      </c>
      <c r="L47" s="78">
        <f>[12]table_31!I45</f>
        <v>0</v>
      </c>
      <c r="M47" s="79"/>
      <c r="N47" s="78">
        <f>[12]table_31!J45</f>
        <v>133667</v>
      </c>
      <c r="O47" s="78">
        <f>[12]table_31!K45</f>
        <v>125616</v>
      </c>
      <c r="P47" s="78"/>
      <c r="Q47" s="253">
        <f>[12]table_31!L45</f>
        <v>-6</v>
      </c>
    </row>
    <row r="48" spans="1:17" ht="13" thickBot="1" x14ac:dyDescent="0.3">
      <c r="A48" s="254" t="str">
        <f>[12]table_31!A46</f>
        <v>City of Myrtle Creek</v>
      </c>
      <c r="B48" s="255" t="str">
        <f>[12]table_31!B46</f>
        <v>Myrtle Creek Urban Renewal Plan Area</v>
      </c>
      <c r="C48" s="255" t="str">
        <f>[12]table_31!C46</f>
        <v>Douglas</v>
      </c>
      <c r="D48" s="255"/>
      <c r="E48" s="256">
        <f>[12]table_31!D46</f>
        <v>20684220</v>
      </c>
      <c r="F48" s="256">
        <f>[12]table_31!E46</f>
        <v>23892750</v>
      </c>
      <c r="G48" s="257"/>
      <c r="H48" s="256">
        <f>[12]table_31!F46</f>
        <v>276583</v>
      </c>
      <c r="I48" s="256">
        <f>[12]table_31!G46</f>
        <v>319449</v>
      </c>
      <c r="J48" s="257"/>
      <c r="K48" s="256">
        <f>[12]table_31!H46</f>
        <v>0</v>
      </c>
      <c r="L48" s="256">
        <f>[12]table_31!I46</f>
        <v>0</v>
      </c>
      <c r="M48" s="258"/>
      <c r="N48" s="256">
        <f>[12]table_31!J46</f>
        <v>276583</v>
      </c>
      <c r="O48" s="256">
        <f>[12]table_31!K46</f>
        <v>319449</v>
      </c>
      <c r="P48" s="257"/>
      <c r="Q48" s="259">
        <f>[12]table_31!L46</f>
        <v>15.5</v>
      </c>
    </row>
    <row r="49" spans="1:17" ht="16" thickBot="1" x14ac:dyDescent="0.4">
      <c r="A49" s="241" t="str">
        <f>$A$1</f>
        <v>Table 3.1 Urban Renewal Excess Value Used and Revenue for FYs 2020-21 and 2021-22 by Urban Renewal Plan Area (Dollars)</v>
      </c>
      <c r="B49" s="242"/>
      <c r="C49" s="242"/>
      <c r="D49" s="242"/>
      <c r="E49" s="242"/>
      <c r="F49" s="242"/>
      <c r="G49" s="242"/>
      <c r="H49" s="242"/>
      <c r="I49" s="242"/>
      <c r="J49" s="242"/>
      <c r="K49" s="242"/>
      <c r="L49" s="242"/>
      <c r="M49" s="242"/>
      <c r="N49" s="242"/>
      <c r="O49" s="242"/>
      <c r="P49" s="242"/>
      <c r="Q49" s="243"/>
    </row>
    <row r="50" spans="1:17" ht="16" thickBot="1" x14ac:dyDescent="0.4">
      <c r="A50" s="244"/>
      <c r="B50" s="245"/>
      <c r="C50" s="245"/>
      <c r="D50" s="245"/>
      <c r="E50" s="245"/>
      <c r="F50" s="245"/>
      <c r="G50" s="245"/>
      <c r="H50" s="245"/>
      <c r="I50" s="245"/>
      <c r="J50" s="245"/>
      <c r="K50" s="245"/>
      <c r="L50" s="245"/>
      <c r="M50" s="245"/>
      <c r="N50" s="245"/>
      <c r="O50" s="245"/>
      <c r="P50" s="245"/>
      <c r="Q50" s="246"/>
    </row>
    <row r="51" spans="1:17" ht="13" customHeight="1" x14ac:dyDescent="0.3">
      <c r="A51" s="247"/>
      <c r="B51" s="248"/>
      <c r="C51" s="248"/>
      <c r="D51" s="248"/>
      <c r="E51" s="433" t="s">
        <v>118</v>
      </c>
      <c r="F51" s="433"/>
      <c r="G51" s="248"/>
      <c r="H51" s="433" t="s">
        <v>117</v>
      </c>
      <c r="I51" s="433"/>
      <c r="J51" s="248"/>
      <c r="K51" s="433" t="s">
        <v>116</v>
      </c>
      <c r="L51" s="433"/>
      <c r="M51" s="248"/>
      <c r="N51" s="433" t="s">
        <v>111</v>
      </c>
      <c r="O51" s="433"/>
      <c r="P51" s="433"/>
      <c r="Q51" s="434"/>
    </row>
    <row r="52" spans="1:17" ht="13.5" thickBot="1" x14ac:dyDescent="0.35">
      <c r="A52" s="249" t="str">
        <f>$A$4</f>
        <v>Agency</v>
      </c>
      <c r="B52" s="250" t="str">
        <f>$B$4</f>
        <v>Plan Area</v>
      </c>
      <c r="C52" s="250" t="str">
        <f>$C$4</f>
        <v>County</v>
      </c>
      <c r="D52" s="250"/>
      <c r="E52" s="251" t="str">
        <f>$E$4</f>
        <v>FY 2020-21</v>
      </c>
      <c r="F52" s="251" t="str">
        <f>$F$4</f>
        <v>FY 2021-22</v>
      </c>
      <c r="G52" s="251"/>
      <c r="H52" s="251" t="str">
        <f>$H$4</f>
        <v>FY 2020-21</v>
      </c>
      <c r="I52" s="251" t="str">
        <f>$I$4</f>
        <v>FY 2021-22</v>
      </c>
      <c r="J52" s="251"/>
      <c r="K52" s="251" t="str">
        <f>$K$4</f>
        <v>FY 2020-21</v>
      </c>
      <c r="L52" s="251" t="str">
        <f>$L$4</f>
        <v>FY 2021-22</v>
      </c>
      <c r="M52" s="251"/>
      <c r="N52" s="251" t="str">
        <f>$N$4</f>
        <v>FY 2020-21</v>
      </c>
      <c r="O52" s="251" t="str">
        <f>$O$4</f>
        <v>FY 2021-22</v>
      </c>
      <c r="P52" s="251"/>
      <c r="Q52" s="252" t="s">
        <v>41</v>
      </c>
    </row>
    <row r="53" spans="1:17" x14ac:dyDescent="0.25">
      <c r="A53" s="161" t="str">
        <f>[12]table_31!A47</f>
        <v>City of Sutherlin</v>
      </c>
      <c r="B53" s="457" t="str">
        <f>[12]table_31!B47</f>
        <v>Sutherlin Urban Renewal Plan Area</v>
      </c>
      <c r="C53" s="457" t="str">
        <f>[12]table_31!C47</f>
        <v>Douglas</v>
      </c>
      <c r="D53" s="457"/>
      <c r="E53" s="78" t="s">
        <v>75</v>
      </c>
      <c r="F53" s="78">
        <f>[12]table_31!E47</f>
        <v>8716282</v>
      </c>
      <c r="G53" s="78"/>
      <c r="H53" s="78" t="s">
        <v>75</v>
      </c>
      <c r="I53" s="78">
        <f>[12]table_31!G47</f>
        <v>106120</v>
      </c>
      <c r="J53" s="78"/>
      <c r="K53" s="78">
        <f>[12]table_31!H47</f>
        <v>0</v>
      </c>
      <c r="L53" s="78">
        <f>[12]table_31!I47</f>
        <v>0</v>
      </c>
      <c r="M53" s="79"/>
      <c r="N53" s="78" t="s">
        <v>75</v>
      </c>
      <c r="O53" s="78">
        <f>[12]table_31!K47</f>
        <v>106120</v>
      </c>
      <c r="P53" s="78"/>
      <c r="Q53" s="253" t="s">
        <v>75</v>
      </c>
    </row>
    <row r="54" spans="1:17" x14ac:dyDescent="0.25">
      <c r="A54" s="254" t="str">
        <f>[12]table_31!A48</f>
        <v>City of John Day</v>
      </c>
      <c r="B54" s="255" t="str">
        <f>[12]table_31!B48</f>
        <v>John Day Housing Incentive Plan Area</v>
      </c>
      <c r="C54" s="255" t="str">
        <f>[12]table_31!C48</f>
        <v>Grant</v>
      </c>
      <c r="D54" s="255"/>
      <c r="E54" s="256">
        <f>[12]table_31!D48</f>
        <v>3387067</v>
      </c>
      <c r="F54" s="256">
        <f>[12]table_31!E48</f>
        <v>4422132</v>
      </c>
      <c r="G54" s="257"/>
      <c r="H54" s="256">
        <f>[12]table_31!F48</f>
        <v>53762</v>
      </c>
      <c r="I54" s="256">
        <f>[12]table_31!G48</f>
        <v>65003</v>
      </c>
      <c r="J54" s="257"/>
      <c r="K54" s="256">
        <f>[12]table_31!H48</f>
        <v>0</v>
      </c>
      <c r="L54" s="256">
        <f>[12]table_31!I48</f>
        <v>0</v>
      </c>
      <c r="M54" s="258"/>
      <c r="N54" s="256">
        <f>[12]table_31!J48</f>
        <v>53762</v>
      </c>
      <c r="O54" s="256">
        <f>[12]table_31!K48</f>
        <v>65003</v>
      </c>
      <c r="P54" s="257"/>
      <c r="Q54" s="259">
        <f>[12]table_31!L48</f>
        <v>20.9</v>
      </c>
    </row>
    <row r="55" spans="1:17" x14ac:dyDescent="0.25">
      <c r="A55" s="161" t="str">
        <f>[12]table_31!A49</f>
        <v>City of Hood River</v>
      </c>
      <c r="B55" s="457" t="str">
        <f>[12]table_31!B49</f>
        <v>Columbia Cascade/H.R. UR Plan Area</v>
      </c>
      <c r="C55" s="457" t="str">
        <f>[12]table_31!C49</f>
        <v>Hood River</v>
      </c>
      <c r="D55" s="457"/>
      <c r="E55" s="78" t="s">
        <v>75</v>
      </c>
      <c r="F55" s="78">
        <f>[12]table_31!E49</f>
        <v>48000000</v>
      </c>
      <c r="G55" s="78"/>
      <c r="H55" s="78" t="s">
        <v>75</v>
      </c>
      <c r="I55" s="78">
        <f>[12]table_31!G49</f>
        <v>536457</v>
      </c>
      <c r="J55" s="78"/>
      <c r="K55" s="78">
        <f>[12]table_31!H49</f>
        <v>0</v>
      </c>
      <c r="L55" s="78">
        <f>[12]table_31!I49</f>
        <v>0</v>
      </c>
      <c r="M55" s="79"/>
      <c r="N55" s="78" t="s">
        <v>75</v>
      </c>
      <c r="O55" s="78">
        <f>[12]table_31!K49</f>
        <v>536457</v>
      </c>
      <c r="P55" s="78"/>
      <c r="Q55" s="253" t="s">
        <v>75</v>
      </c>
    </row>
    <row r="56" spans="1:17" x14ac:dyDescent="0.25">
      <c r="A56" s="254" t="str">
        <f>[12]table_31!A50</f>
        <v>City of Hood River</v>
      </c>
      <c r="B56" s="255" t="str">
        <f>[12]table_31!B50</f>
        <v>Waterfront UR Plan Area</v>
      </c>
      <c r="C56" s="255" t="str">
        <f>[12]table_31!C50</f>
        <v>Hood River</v>
      </c>
      <c r="D56" s="255"/>
      <c r="E56" s="256" t="s">
        <v>75</v>
      </c>
      <c r="F56" s="256">
        <f>[12]table_31!E50</f>
        <v>74298846</v>
      </c>
      <c r="G56" s="257"/>
      <c r="H56" s="256" t="s">
        <v>75</v>
      </c>
      <c r="I56" s="256">
        <f>[12]table_31!G50</f>
        <v>830761</v>
      </c>
      <c r="J56" s="257"/>
      <c r="K56" s="256">
        <f>[12]table_31!H50</f>
        <v>0</v>
      </c>
      <c r="L56" s="256">
        <f>[12]table_31!I50</f>
        <v>0</v>
      </c>
      <c r="M56" s="258"/>
      <c r="N56" s="256" t="s">
        <v>75</v>
      </c>
      <c r="O56" s="256">
        <f>[12]table_31!K50</f>
        <v>830761</v>
      </c>
      <c r="P56" s="257"/>
      <c r="Q56" s="259" t="s">
        <v>75</v>
      </c>
    </row>
    <row r="57" spans="1:17" x14ac:dyDescent="0.25">
      <c r="A57" s="161" t="str">
        <f>[12]table_31!A51</f>
        <v>City of Hood River</v>
      </c>
      <c r="B57" s="457" t="str">
        <f>[12]table_31!B51</f>
        <v>Hood River Heights Business District</v>
      </c>
      <c r="C57" s="457" t="str">
        <f>[12]table_31!C51</f>
        <v>Hood River</v>
      </c>
      <c r="D57" s="457"/>
      <c r="E57" s="78" t="s">
        <v>75</v>
      </c>
      <c r="F57" s="78">
        <f>[12]table_31!E51</f>
        <v>24763954</v>
      </c>
      <c r="G57" s="78"/>
      <c r="H57" s="78" t="s">
        <v>75</v>
      </c>
      <c r="I57" s="78">
        <f>[12]table_31!G51</f>
        <v>276434</v>
      </c>
      <c r="J57" s="78"/>
      <c r="K57" s="78">
        <f>[12]table_31!H51</f>
        <v>0</v>
      </c>
      <c r="L57" s="78">
        <f>[12]table_31!I51</f>
        <v>0</v>
      </c>
      <c r="M57" s="79"/>
      <c r="N57" s="78" t="s">
        <v>75</v>
      </c>
      <c r="O57" s="78">
        <f>[12]table_31!K51</f>
        <v>276434</v>
      </c>
      <c r="P57" s="78"/>
      <c r="Q57" s="253" t="s">
        <v>75</v>
      </c>
    </row>
    <row r="58" spans="1:17" x14ac:dyDescent="0.25">
      <c r="A58" s="254" t="str">
        <f>[12]table_31!A52</f>
        <v>Hood River County</v>
      </c>
      <c r="B58" s="255" t="str">
        <f>[12]table_31!B52</f>
        <v>Windmaster UR Plan Area</v>
      </c>
      <c r="C58" s="255" t="str">
        <f>[12]table_31!C52</f>
        <v>Hood River</v>
      </c>
      <c r="D58" s="255"/>
      <c r="E58" s="256">
        <f>[12]table_31!D52</f>
        <v>27601769</v>
      </c>
      <c r="F58" s="256">
        <f>[12]table_31!E52</f>
        <v>29895514</v>
      </c>
      <c r="G58" s="257"/>
      <c r="H58" s="256">
        <f>[12]table_31!F52</f>
        <v>251407</v>
      </c>
      <c r="I58" s="256">
        <f>[12]table_31!G52</f>
        <v>272858</v>
      </c>
      <c r="J58" s="257"/>
      <c r="K58" s="256">
        <f>[12]table_31!H52</f>
        <v>0</v>
      </c>
      <c r="L58" s="256">
        <f>[12]table_31!I52</f>
        <v>0</v>
      </c>
      <c r="M58" s="258"/>
      <c r="N58" s="256">
        <f>[12]table_31!J52</f>
        <v>251407</v>
      </c>
      <c r="O58" s="256">
        <f>[12]table_31!K52</f>
        <v>272858</v>
      </c>
      <c r="P58" s="257"/>
      <c r="Q58" s="259">
        <f>[12]table_31!L52</f>
        <v>8.5</v>
      </c>
    </row>
    <row r="59" spans="1:17" x14ac:dyDescent="0.25">
      <c r="A59" s="161" t="str">
        <f>[12]table_31!A53</f>
        <v>City of Medford</v>
      </c>
      <c r="B59" s="457" t="str">
        <f>[12]table_31!B53</f>
        <v>Medford City Center UR Plan Area</v>
      </c>
      <c r="C59" s="457" t="str">
        <f>[12]table_31!C53</f>
        <v>Jackson</v>
      </c>
      <c r="D59" s="457"/>
      <c r="E59" s="78">
        <f>[12]table_31!D53</f>
        <v>18635299</v>
      </c>
      <c r="F59" s="78">
        <f>[12]table_31!E53</f>
        <v>292638914</v>
      </c>
      <c r="G59" s="78"/>
      <c r="H59" s="78">
        <f>[12]table_31!F53</f>
        <v>244637</v>
      </c>
      <c r="I59" s="78">
        <f>[12]table_31!G53</f>
        <v>3921090</v>
      </c>
      <c r="J59" s="78"/>
      <c r="K59" s="78">
        <f>[12]table_31!H53</f>
        <v>0</v>
      </c>
      <c r="L59" s="78">
        <f>[12]table_31!I53</f>
        <v>0</v>
      </c>
      <c r="M59" s="79"/>
      <c r="N59" s="78">
        <f>[12]table_31!J53</f>
        <v>244637</v>
      </c>
      <c r="O59" s="78">
        <f>[12]table_31!K53</f>
        <v>3921090</v>
      </c>
      <c r="P59" s="78"/>
      <c r="Q59" s="253">
        <f>[12]table_31!L53</f>
        <v>1502.8</v>
      </c>
    </row>
    <row r="60" spans="1:17" x14ac:dyDescent="0.25">
      <c r="A60" s="254" t="str">
        <f>[12]table_31!A54</f>
        <v>City of Jacksonville</v>
      </c>
      <c r="B60" s="255" t="str">
        <f>[12]table_31!B54</f>
        <v>Jacksonville UR Plan Area</v>
      </c>
      <c r="C60" s="255" t="str">
        <f>[12]table_31!C54</f>
        <v>Jackson</v>
      </c>
      <c r="D60" s="255"/>
      <c r="E60" s="256">
        <f>[12]table_31!D54</f>
        <v>55327975</v>
      </c>
      <c r="F60" s="256">
        <f>[12]table_31!E54</f>
        <v>60077833</v>
      </c>
      <c r="G60" s="257"/>
      <c r="H60" s="256">
        <f>[12]table_31!F54</f>
        <v>550856</v>
      </c>
      <c r="I60" s="256">
        <f>[12]table_31!G54</f>
        <v>598260</v>
      </c>
      <c r="J60" s="257"/>
      <c r="K60" s="256">
        <f>[12]table_31!H54</f>
        <v>0</v>
      </c>
      <c r="L60" s="256">
        <f>[12]table_31!I54</f>
        <v>0</v>
      </c>
      <c r="M60" s="258"/>
      <c r="N60" s="256">
        <f>[12]table_31!J54</f>
        <v>550856</v>
      </c>
      <c r="O60" s="256">
        <f>[12]table_31!K54</f>
        <v>598260</v>
      </c>
      <c r="P60" s="257"/>
      <c r="Q60" s="259">
        <f>[12]table_31!L54</f>
        <v>8.6</v>
      </c>
    </row>
    <row r="61" spans="1:17" x14ac:dyDescent="0.25">
      <c r="A61" s="161" t="str">
        <f>[12]table_31!A55</f>
        <v>City of Phoenix</v>
      </c>
      <c r="B61" s="457" t="str">
        <f>[12]table_31!B55</f>
        <v>Phoenix UR Plan Area</v>
      </c>
      <c r="C61" s="457" t="str">
        <f>[12]table_31!C55</f>
        <v>Jackson</v>
      </c>
      <c r="D61" s="457"/>
      <c r="E61" s="78">
        <f>[12]table_31!D55</f>
        <v>40576920</v>
      </c>
      <c r="F61" s="78">
        <f>[12]table_31!E55</f>
        <v>38420831</v>
      </c>
      <c r="G61" s="78"/>
      <c r="H61" s="78">
        <f>[12]table_31!F55</f>
        <v>598474</v>
      </c>
      <c r="I61" s="78">
        <f>[12]table_31!G55</f>
        <v>567004</v>
      </c>
      <c r="J61" s="78"/>
      <c r="K61" s="78">
        <f>[12]table_31!H55</f>
        <v>0</v>
      </c>
      <c r="L61" s="78">
        <f>[12]table_31!I55</f>
        <v>0</v>
      </c>
      <c r="M61" s="79"/>
      <c r="N61" s="78">
        <f>[12]table_31!J55</f>
        <v>598474</v>
      </c>
      <c r="O61" s="78">
        <f>[12]table_31!K55</f>
        <v>567004</v>
      </c>
      <c r="P61" s="78"/>
      <c r="Q61" s="253">
        <f>[12]table_31!L55</f>
        <v>-5.3</v>
      </c>
    </row>
    <row r="62" spans="1:17" x14ac:dyDescent="0.25">
      <c r="A62" s="254" t="str">
        <f>[12]table_31!A56</f>
        <v>City of Central Point</v>
      </c>
      <c r="B62" s="255" t="str">
        <f>[12]table_31!B56</f>
        <v>Downtown &amp; East Pine Street Corridor Revitalization Pla</v>
      </c>
      <c r="C62" s="255" t="str">
        <f>[12]table_31!C56</f>
        <v>Jackson</v>
      </c>
      <c r="D62" s="255"/>
      <c r="E62" s="256">
        <f>[12]table_31!D56</f>
        <v>37162451</v>
      </c>
      <c r="F62" s="256">
        <f>[12]table_31!E56</f>
        <v>55371612</v>
      </c>
      <c r="G62" s="257"/>
      <c r="H62" s="256">
        <f>[12]table_31!F56</f>
        <v>621590</v>
      </c>
      <c r="I62" s="256">
        <f>[12]table_31!G56</f>
        <v>866196</v>
      </c>
      <c r="J62" s="257"/>
      <c r="K62" s="256">
        <f>[12]table_31!H56</f>
        <v>0</v>
      </c>
      <c r="L62" s="256">
        <f>[12]table_31!I56</f>
        <v>0</v>
      </c>
      <c r="M62" s="258"/>
      <c r="N62" s="256">
        <f>[12]table_31!J56</f>
        <v>621590</v>
      </c>
      <c r="O62" s="256">
        <f>[12]table_31!K56</f>
        <v>866196</v>
      </c>
      <c r="P62" s="257"/>
      <c r="Q62" s="259">
        <f>[12]table_31!L56</f>
        <v>39.4</v>
      </c>
    </row>
    <row r="63" spans="1:17" x14ac:dyDescent="0.25">
      <c r="A63" s="161" t="str">
        <f>[12]table_31!A57</f>
        <v>City of Culver</v>
      </c>
      <c r="B63" s="457" t="str">
        <f>[12]table_31!B57</f>
        <v>City Of Culver UR Plan Area</v>
      </c>
      <c r="C63" s="457" t="str">
        <f>[12]table_31!C57</f>
        <v>Jefferson</v>
      </c>
      <c r="D63" s="457"/>
      <c r="E63" s="78">
        <f>[12]table_31!D57</f>
        <v>5371135</v>
      </c>
      <c r="F63" s="78">
        <f>[12]table_31!E57</f>
        <v>5459195</v>
      </c>
      <c r="G63" s="78"/>
      <c r="H63" s="78">
        <f>[12]table_31!F57</f>
        <v>84933</v>
      </c>
      <c r="I63" s="78">
        <f>[12]table_31!G57</f>
        <v>86333</v>
      </c>
      <c r="J63" s="78"/>
      <c r="K63" s="78">
        <f>[12]table_31!H57</f>
        <v>0</v>
      </c>
      <c r="L63" s="78">
        <f>[12]table_31!I57</f>
        <v>0</v>
      </c>
      <c r="M63" s="79"/>
      <c r="N63" s="78">
        <f>[12]table_31!J57</f>
        <v>84933</v>
      </c>
      <c r="O63" s="78">
        <f>[12]table_31!K57</f>
        <v>86333</v>
      </c>
      <c r="P63" s="78"/>
      <c r="Q63" s="253">
        <f>[12]table_31!L57</f>
        <v>1.6</v>
      </c>
    </row>
    <row r="64" spans="1:17" x14ac:dyDescent="0.25">
      <c r="A64" s="254" t="str">
        <f>[12]table_31!A58</f>
        <v>City of Madras</v>
      </c>
      <c r="B64" s="255" t="str">
        <f>[12]table_31!B58</f>
        <v>Madras City UR Plan Area</v>
      </c>
      <c r="C64" s="255" t="str">
        <f>[12]table_31!C58</f>
        <v>Jefferson</v>
      </c>
      <c r="D64" s="255"/>
      <c r="E64" s="256">
        <f>[12]table_31!D58</f>
        <v>36602994</v>
      </c>
      <c r="F64" s="256">
        <f>[12]table_31!E58</f>
        <v>48682859</v>
      </c>
      <c r="G64" s="257"/>
      <c r="H64" s="256">
        <f>[12]table_31!F58</f>
        <v>548674</v>
      </c>
      <c r="I64" s="256">
        <f>[12]table_31!G58</f>
        <v>727172</v>
      </c>
      <c r="J64" s="257"/>
      <c r="K64" s="256">
        <f>[12]table_31!H58</f>
        <v>0</v>
      </c>
      <c r="L64" s="256">
        <f>[12]table_31!I58</f>
        <v>0</v>
      </c>
      <c r="M64" s="258"/>
      <c r="N64" s="256">
        <f>[12]table_31!J58</f>
        <v>548674</v>
      </c>
      <c r="O64" s="256">
        <f>[12]table_31!K58</f>
        <v>727172</v>
      </c>
      <c r="P64" s="257"/>
      <c r="Q64" s="259">
        <f>[12]table_31!L58</f>
        <v>32.5</v>
      </c>
    </row>
    <row r="65" spans="1:17" x14ac:dyDescent="0.25">
      <c r="A65" s="161" t="str">
        <f>[12]table_31!A59</f>
        <v>City of Madras</v>
      </c>
      <c r="B65" s="457" t="str">
        <f>[12]table_31!B59</f>
        <v>Madras Housing UR Plan Area</v>
      </c>
      <c r="C65" s="457" t="str">
        <f>[12]table_31!C59</f>
        <v>Jefferson</v>
      </c>
      <c r="D65" s="457"/>
      <c r="E65" s="78">
        <f>[12]table_31!D59</f>
        <v>540420</v>
      </c>
      <c r="F65" s="78">
        <f>[12]table_31!E59</f>
        <v>3873473</v>
      </c>
      <c r="G65" s="78"/>
      <c r="H65" s="78">
        <f>[12]table_31!F59</f>
        <v>7966</v>
      </c>
      <c r="I65" s="78">
        <f>[12]table_31!G59</f>
        <v>57609</v>
      </c>
      <c r="J65" s="78"/>
      <c r="K65" s="78">
        <f>[12]table_31!H59</f>
        <v>0</v>
      </c>
      <c r="L65" s="78">
        <f>[12]table_31!I59</f>
        <v>0</v>
      </c>
      <c r="M65" s="79"/>
      <c r="N65" s="78">
        <f>[12]table_31!J59</f>
        <v>7966</v>
      </c>
      <c r="O65" s="78">
        <f>[12]table_31!K59</f>
        <v>57609</v>
      </c>
      <c r="P65" s="78"/>
      <c r="Q65" s="253">
        <f>[12]table_31!L59</f>
        <v>623.1</v>
      </c>
    </row>
    <row r="66" spans="1:17" x14ac:dyDescent="0.25">
      <c r="A66" s="254" t="str">
        <f>[12]table_31!A60</f>
        <v>City of Grants Pass</v>
      </c>
      <c r="B66" s="255" t="str">
        <f>[12]table_31!B60</f>
        <v>Grants Pass Urban Renewal Plan Area</v>
      </c>
      <c r="C66" s="255" t="str">
        <f>[12]table_31!C60</f>
        <v>Josephine</v>
      </c>
      <c r="D66" s="255"/>
      <c r="E66" s="256">
        <f>[12]table_31!D60</f>
        <v>106606434</v>
      </c>
      <c r="F66" s="256">
        <f>[12]table_31!E60</f>
        <v>134092134</v>
      </c>
      <c r="G66" s="257"/>
      <c r="H66" s="256">
        <f>[12]table_31!F60</f>
        <v>1122281</v>
      </c>
      <c r="I66" s="256">
        <f>[12]table_31!G60</f>
        <v>1410880</v>
      </c>
      <c r="J66" s="257"/>
      <c r="K66" s="256">
        <f>[12]table_31!H60</f>
        <v>0</v>
      </c>
      <c r="L66" s="256">
        <f>[12]table_31!I60</f>
        <v>0</v>
      </c>
      <c r="M66" s="258"/>
      <c r="N66" s="256">
        <f>[12]table_31!J60</f>
        <v>1122281</v>
      </c>
      <c r="O66" s="256">
        <f>[12]table_31!K60</f>
        <v>1410880</v>
      </c>
      <c r="P66" s="257"/>
      <c r="Q66" s="259">
        <f>[12]table_31!L60</f>
        <v>25.7</v>
      </c>
    </row>
    <row r="67" spans="1:17" x14ac:dyDescent="0.25">
      <c r="A67" s="161" t="str">
        <f>[12]table_31!A61</f>
        <v>City of Klamath Falls</v>
      </c>
      <c r="B67" s="457" t="str">
        <f>[12]table_31!B61</f>
        <v>Klamath Town Center UR Plan Area</v>
      </c>
      <c r="C67" s="457" t="str">
        <f>[12]table_31!C61</f>
        <v>Klamath</v>
      </c>
      <c r="D67" s="457"/>
      <c r="E67" s="78">
        <f>[12]table_31!D61</f>
        <v>12726900</v>
      </c>
      <c r="F67" s="78">
        <f>[12]table_31!E61</f>
        <v>12904080</v>
      </c>
      <c r="G67" s="78"/>
      <c r="H67" s="78">
        <f>[12]table_31!F61</f>
        <v>208159</v>
      </c>
      <c r="I67" s="78">
        <f>[12]table_31!G61</f>
        <v>190386</v>
      </c>
      <c r="J67" s="78"/>
      <c r="K67" s="78">
        <f>[12]table_31!H61</f>
        <v>0</v>
      </c>
      <c r="L67" s="78">
        <f>[12]table_31!I61</f>
        <v>0</v>
      </c>
      <c r="M67" s="79"/>
      <c r="N67" s="78">
        <f>[12]table_31!J61</f>
        <v>208159</v>
      </c>
      <c r="O67" s="78">
        <f>[12]table_31!K61</f>
        <v>190386</v>
      </c>
      <c r="P67" s="78"/>
      <c r="Q67" s="253">
        <f>[12]table_31!L61</f>
        <v>-8.5</v>
      </c>
    </row>
    <row r="68" spans="1:17" x14ac:dyDescent="0.25">
      <c r="A68" s="254" t="str">
        <f>[12]table_31!A62</f>
        <v>City of Klamath Falls</v>
      </c>
      <c r="B68" s="255" t="str">
        <f>[12]table_31!B62</f>
        <v>Lakefront UR Plan Area</v>
      </c>
      <c r="C68" s="255" t="str">
        <f>[12]table_31!C62</f>
        <v>Klamath</v>
      </c>
      <c r="D68" s="255"/>
      <c r="E68" s="256">
        <f>[12]table_31!D62</f>
        <v>7524420</v>
      </c>
      <c r="F68" s="256">
        <f>[12]table_31!E62</f>
        <v>8534686</v>
      </c>
      <c r="G68" s="257"/>
      <c r="H68" s="256">
        <f>[12]table_31!F62</f>
        <v>122747</v>
      </c>
      <c r="I68" s="256">
        <f>[12]table_31!G62</f>
        <v>125437</v>
      </c>
      <c r="J68" s="257"/>
      <c r="K68" s="256">
        <f>[12]table_31!H62</f>
        <v>0</v>
      </c>
      <c r="L68" s="256">
        <f>[12]table_31!I62</f>
        <v>0</v>
      </c>
      <c r="M68" s="258"/>
      <c r="N68" s="256">
        <f>[12]table_31!J62</f>
        <v>122747</v>
      </c>
      <c r="O68" s="256">
        <f>[12]table_31!K62</f>
        <v>125437</v>
      </c>
      <c r="P68" s="257"/>
      <c r="Q68" s="259">
        <f>[12]table_31!L62</f>
        <v>2.2000000000000002</v>
      </c>
    </row>
    <row r="69" spans="1:17" x14ac:dyDescent="0.25">
      <c r="A69" s="161" t="str">
        <f>[12]table_31!A63</f>
        <v>City of Klamath Falls</v>
      </c>
      <c r="B69" s="457" t="str">
        <f>[12]table_31!B63</f>
        <v>Spring Street UR Plan Area</v>
      </c>
      <c r="C69" s="457" t="str">
        <f>[12]table_31!C63</f>
        <v>Klamath</v>
      </c>
      <c r="D69" s="457"/>
      <c r="E69" s="78">
        <f>[12]table_31!D63</f>
        <v>2581420</v>
      </c>
      <c r="F69" s="78">
        <f>[12]table_31!E63</f>
        <v>3731943</v>
      </c>
      <c r="G69" s="78"/>
      <c r="H69" s="78">
        <f>[12]table_31!F63</f>
        <v>37198</v>
      </c>
      <c r="I69" s="78">
        <f>[12]table_31!G63</f>
        <v>54492</v>
      </c>
      <c r="J69" s="78"/>
      <c r="K69" s="78">
        <f>[12]table_31!H63</f>
        <v>0</v>
      </c>
      <c r="L69" s="78">
        <f>[12]table_31!I63</f>
        <v>0</v>
      </c>
      <c r="M69" s="79"/>
      <c r="N69" s="78">
        <f>[12]table_31!J63</f>
        <v>37198</v>
      </c>
      <c r="O69" s="78">
        <f>[12]table_31!K63</f>
        <v>54492</v>
      </c>
      <c r="P69" s="78"/>
      <c r="Q69" s="253">
        <f>[12]table_31!L63</f>
        <v>46.5</v>
      </c>
    </row>
    <row r="70" spans="1:17" x14ac:dyDescent="0.25">
      <c r="A70" s="254" t="str">
        <f>[12]table_31!A64</f>
        <v>City of Eugene</v>
      </c>
      <c r="B70" s="255" t="str">
        <f>[12]table_31!B64</f>
        <v>Eugene Downtown UR Plan Area</v>
      </c>
      <c r="C70" s="255" t="str">
        <f>[12]table_31!C64</f>
        <v>Lane</v>
      </c>
      <c r="D70" s="255"/>
      <c r="E70" s="256">
        <f>[12]table_31!D64</f>
        <v>192453654</v>
      </c>
      <c r="F70" s="256">
        <f>[12]table_31!E64</f>
        <v>194417050</v>
      </c>
      <c r="G70" s="257"/>
      <c r="H70" s="256">
        <f>[12]table_31!F64</f>
        <v>2670724</v>
      </c>
      <c r="I70" s="256">
        <f>[12]table_31!G64</f>
        <v>2708097</v>
      </c>
      <c r="J70" s="257"/>
      <c r="K70" s="256">
        <f>[12]table_31!H64</f>
        <v>0</v>
      </c>
      <c r="L70" s="256">
        <f>[12]table_31!I64</f>
        <v>0</v>
      </c>
      <c r="M70" s="258"/>
      <c r="N70" s="256">
        <f>[12]table_31!J64</f>
        <v>2670724</v>
      </c>
      <c r="O70" s="256">
        <f>[12]table_31!K64</f>
        <v>2708097</v>
      </c>
      <c r="P70" s="257"/>
      <c r="Q70" s="259">
        <f>[12]table_31!L64</f>
        <v>1.4</v>
      </c>
    </row>
    <row r="71" spans="1:17" x14ac:dyDescent="0.25">
      <c r="A71" s="161" t="str">
        <f>[12]table_31!A65</f>
        <v>City of Eugene</v>
      </c>
      <c r="B71" s="457" t="str">
        <f>[12]table_31!B65</f>
        <v>Riverfront UR Plan Area</v>
      </c>
      <c r="C71" s="457" t="str">
        <f>[12]table_31!C65</f>
        <v>Lane</v>
      </c>
      <c r="D71" s="457"/>
      <c r="E71" s="78">
        <f>[12]table_31!D65</f>
        <v>183981258</v>
      </c>
      <c r="F71" s="78">
        <f>[12]table_31!E65</f>
        <v>194023413</v>
      </c>
      <c r="G71" s="78"/>
      <c r="H71" s="78">
        <f>[12]table_31!F65</f>
        <v>3173992</v>
      </c>
      <c r="I71" s="78">
        <f>[12]table_31!G65</f>
        <v>3220743</v>
      </c>
      <c r="J71" s="78"/>
      <c r="K71" s="78">
        <f>[12]table_31!H65</f>
        <v>0</v>
      </c>
      <c r="L71" s="78">
        <f>[12]table_31!I65</f>
        <v>0</v>
      </c>
      <c r="M71" s="79"/>
      <c r="N71" s="78">
        <f>[12]table_31!J65</f>
        <v>3173992</v>
      </c>
      <c r="O71" s="78">
        <f>[12]table_31!K65</f>
        <v>3220743</v>
      </c>
      <c r="P71" s="78"/>
      <c r="Q71" s="253">
        <f>[12]table_31!L65</f>
        <v>1.5</v>
      </c>
    </row>
    <row r="72" spans="1:17" x14ac:dyDescent="0.25">
      <c r="A72" s="254" t="str">
        <f>[12]table_31!A66</f>
        <v>City of Veneta</v>
      </c>
      <c r="B72" s="255" t="str">
        <f>[12]table_31!B66</f>
        <v>Veneta Downtown UR Plan Area</v>
      </c>
      <c r="C72" s="255" t="str">
        <f>[12]table_31!C66</f>
        <v>Lane</v>
      </c>
      <c r="D72" s="255"/>
      <c r="E72" s="256">
        <f>[12]table_31!D66</f>
        <v>55326861</v>
      </c>
      <c r="F72" s="256">
        <f>[12]table_31!E66</f>
        <v>61731390</v>
      </c>
      <c r="G72" s="257"/>
      <c r="H72" s="256">
        <f>[12]table_31!F66</f>
        <v>825057</v>
      </c>
      <c r="I72" s="256">
        <f>[12]table_31!G66</f>
        <v>924116</v>
      </c>
      <c r="J72" s="257"/>
      <c r="K72" s="256">
        <f>[12]table_31!H66</f>
        <v>0</v>
      </c>
      <c r="L72" s="256">
        <f>[12]table_31!I66</f>
        <v>0</v>
      </c>
      <c r="M72" s="258"/>
      <c r="N72" s="256">
        <f>[12]table_31!J66</f>
        <v>825057</v>
      </c>
      <c r="O72" s="256">
        <f>[12]table_31!K66</f>
        <v>924116</v>
      </c>
      <c r="P72" s="257"/>
      <c r="Q72" s="259">
        <f>[12]table_31!L66</f>
        <v>12</v>
      </c>
    </row>
    <row r="73" spans="1:17" x14ac:dyDescent="0.25">
      <c r="A73" s="161" t="str">
        <f>[12]table_31!A67</f>
        <v>City of Coburg</v>
      </c>
      <c r="B73" s="457" t="str">
        <f>[12]table_31!B67</f>
        <v>Coburg Industrial Park UR Plan Area</v>
      </c>
      <c r="C73" s="457" t="str">
        <f>[12]table_31!C67</f>
        <v>Lane</v>
      </c>
      <c r="D73" s="457"/>
      <c r="E73" s="78">
        <f>[12]table_31!D67</f>
        <v>28792287</v>
      </c>
      <c r="F73" s="78">
        <f>[12]table_31!E67</f>
        <v>28549821</v>
      </c>
      <c r="G73" s="78"/>
      <c r="H73" s="78">
        <f>[12]table_31!F67</f>
        <v>417037</v>
      </c>
      <c r="I73" s="78">
        <f>[12]table_31!G67</f>
        <v>393710</v>
      </c>
      <c r="J73" s="78"/>
      <c r="K73" s="78">
        <f>[12]table_31!H67</f>
        <v>0</v>
      </c>
      <c r="L73" s="78">
        <f>[12]table_31!I67</f>
        <v>0</v>
      </c>
      <c r="M73" s="79"/>
      <c r="N73" s="78">
        <f>[12]table_31!J67</f>
        <v>417037</v>
      </c>
      <c r="O73" s="78">
        <f>[12]table_31!K67</f>
        <v>393710</v>
      </c>
      <c r="P73" s="78"/>
      <c r="Q73" s="253">
        <f>[12]table_31!L67</f>
        <v>-5.6</v>
      </c>
    </row>
    <row r="74" spans="1:17" x14ac:dyDescent="0.25">
      <c r="A74" s="254" t="str">
        <f>[12]table_31!A68</f>
        <v>City of Springfield (SED)</v>
      </c>
      <c r="B74" s="255" t="str">
        <f>[12]table_31!B68</f>
        <v>Glenwood UR Plan Area</v>
      </c>
      <c r="C74" s="255" t="str">
        <f>[12]table_31!C68</f>
        <v>Lane</v>
      </c>
      <c r="D74" s="255"/>
      <c r="E74" s="256">
        <f>[12]table_31!D68</f>
        <v>81804334</v>
      </c>
      <c r="F74" s="256">
        <f>[12]table_31!E68</f>
        <v>91660981</v>
      </c>
      <c r="G74" s="257"/>
      <c r="H74" s="256">
        <f>[12]table_31!F68</f>
        <v>1103892</v>
      </c>
      <c r="I74" s="256">
        <f>[12]table_31!G68</f>
        <v>1244112</v>
      </c>
      <c r="J74" s="257"/>
      <c r="K74" s="256">
        <f>[12]table_31!H68</f>
        <v>0</v>
      </c>
      <c r="L74" s="256">
        <f>[12]table_31!I68</f>
        <v>0</v>
      </c>
      <c r="M74" s="258"/>
      <c r="N74" s="256">
        <f>[12]table_31!J68</f>
        <v>1103892</v>
      </c>
      <c r="O74" s="256">
        <f>[12]table_31!K68</f>
        <v>1244112</v>
      </c>
      <c r="P74" s="257"/>
      <c r="Q74" s="259">
        <f>[12]table_31!L68</f>
        <v>12.7</v>
      </c>
    </row>
    <row r="75" spans="1:17" x14ac:dyDescent="0.25">
      <c r="A75" s="161" t="str">
        <f>[12]table_31!A69</f>
        <v>City of Springfield (SED)</v>
      </c>
      <c r="B75" s="457" t="str">
        <f>[12]table_31!B69</f>
        <v>Springfield Downtown UR Plan Area</v>
      </c>
      <c r="C75" s="457" t="str">
        <f>[12]table_31!C69</f>
        <v>Lane</v>
      </c>
      <c r="D75" s="457"/>
      <c r="E75" s="78">
        <f>[12]table_31!D69</f>
        <v>64598973</v>
      </c>
      <c r="F75" s="78">
        <f>[12]table_31!E69</f>
        <v>66532411</v>
      </c>
      <c r="G75" s="78"/>
      <c r="H75" s="78">
        <f>[12]table_31!F69</f>
        <v>871659</v>
      </c>
      <c r="I75" s="78">
        <f>[12]table_31!G69</f>
        <v>901482</v>
      </c>
      <c r="J75" s="78"/>
      <c r="K75" s="78">
        <f>[12]table_31!H69</f>
        <v>0</v>
      </c>
      <c r="L75" s="78">
        <f>[12]table_31!I69</f>
        <v>0</v>
      </c>
      <c r="M75" s="79"/>
      <c r="N75" s="78">
        <f>[12]table_31!J69</f>
        <v>871659</v>
      </c>
      <c r="O75" s="78">
        <f>[12]table_31!K69</f>
        <v>901482</v>
      </c>
      <c r="P75" s="78"/>
      <c r="Q75" s="253">
        <f>[12]table_31!L69</f>
        <v>3.4</v>
      </c>
    </row>
    <row r="76" spans="1:17" x14ac:dyDescent="0.25">
      <c r="A76" s="254" t="str">
        <f>[12]table_31!A70</f>
        <v>City of Florence</v>
      </c>
      <c r="B76" s="255" t="str">
        <f>[12]table_31!B70</f>
        <v>Florence UR Plan Area</v>
      </c>
      <c r="C76" s="255" t="str">
        <f>[12]table_31!C70</f>
        <v>Lane</v>
      </c>
      <c r="D76" s="255"/>
      <c r="E76" s="256">
        <f>[12]table_31!D70</f>
        <v>50620781</v>
      </c>
      <c r="F76" s="256">
        <f>[12]table_31!E70</f>
        <v>55354336</v>
      </c>
      <c r="G76" s="257"/>
      <c r="H76" s="256">
        <f>[12]table_31!F70</f>
        <v>584562</v>
      </c>
      <c r="I76" s="256">
        <f>[12]table_31!G70</f>
        <v>636679</v>
      </c>
      <c r="J76" s="257"/>
      <c r="K76" s="256">
        <f>[12]table_31!H70</f>
        <v>0</v>
      </c>
      <c r="L76" s="256">
        <f>[12]table_31!I70</f>
        <v>0</v>
      </c>
      <c r="M76" s="258"/>
      <c r="N76" s="256">
        <f>[12]table_31!J70</f>
        <v>584562</v>
      </c>
      <c r="O76" s="256">
        <f>[12]table_31!K70</f>
        <v>636679</v>
      </c>
      <c r="P76" s="257"/>
      <c r="Q76" s="259">
        <f>[12]table_31!L70</f>
        <v>8.9</v>
      </c>
    </row>
    <row r="77" spans="1:17" x14ac:dyDescent="0.25">
      <c r="A77" s="161" t="str">
        <f>[12]table_31!A71</f>
        <v>City of Creswell</v>
      </c>
      <c r="B77" s="457" t="str">
        <f>[12]table_31!B71</f>
        <v>Creswell UR Plan Area</v>
      </c>
      <c r="C77" s="457" t="str">
        <f>[12]table_31!C71</f>
        <v>Lane</v>
      </c>
      <c r="D77" s="457"/>
      <c r="E77" s="78">
        <f>[12]table_31!D71</f>
        <v>1760459</v>
      </c>
      <c r="F77" s="78">
        <f>[12]table_31!E71</f>
        <v>3039757</v>
      </c>
      <c r="G77" s="78"/>
      <c r="H77" s="78">
        <f>[12]table_31!F71</f>
        <v>19235</v>
      </c>
      <c r="I77" s="78">
        <f>[12]table_31!G71</f>
        <v>33543</v>
      </c>
      <c r="J77" s="78"/>
      <c r="K77" s="78">
        <f>[12]table_31!H71</f>
        <v>0</v>
      </c>
      <c r="L77" s="78">
        <f>[12]table_31!I71</f>
        <v>0</v>
      </c>
      <c r="M77" s="79"/>
      <c r="N77" s="78">
        <f>[12]table_31!J71</f>
        <v>19235</v>
      </c>
      <c r="O77" s="78">
        <f>[12]table_31!K71</f>
        <v>33543</v>
      </c>
      <c r="P77" s="78"/>
      <c r="Q77" s="253">
        <f>[12]table_31!L71</f>
        <v>74.400000000000006</v>
      </c>
    </row>
    <row r="78" spans="1:17" x14ac:dyDescent="0.25">
      <c r="A78" s="254" t="str">
        <f>[12]table_31!A72</f>
        <v>City of Waldport</v>
      </c>
      <c r="B78" s="255" t="str">
        <f>[12]table_31!B72</f>
        <v>Waldport 2 UR Plan Area</v>
      </c>
      <c r="C78" s="255" t="str">
        <f>[12]table_31!C72</f>
        <v>Lincoln</v>
      </c>
      <c r="D78" s="255"/>
      <c r="E78" s="256">
        <f>[12]table_31!D72</f>
        <v>6115660</v>
      </c>
      <c r="F78" s="256">
        <f>[12]table_31!E72</f>
        <v>6386240</v>
      </c>
      <c r="G78" s="257"/>
      <c r="H78" s="256">
        <f>[12]table_31!F72</f>
        <v>80479</v>
      </c>
      <c r="I78" s="256">
        <f>[12]table_31!G72</f>
        <v>83924</v>
      </c>
      <c r="J78" s="257"/>
      <c r="K78" s="256">
        <f>[12]table_31!H72</f>
        <v>0</v>
      </c>
      <c r="L78" s="256">
        <f>[12]table_31!I72</f>
        <v>0</v>
      </c>
      <c r="M78" s="258"/>
      <c r="N78" s="256">
        <f>[12]table_31!J72</f>
        <v>80479</v>
      </c>
      <c r="O78" s="256">
        <f>[12]table_31!K72</f>
        <v>83924</v>
      </c>
      <c r="P78" s="257"/>
      <c r="Q78" s="259">
        <f>[12]table_31!L72</f>
        <v>4.3</v>
      </c>
    </row>
    <row r="79" spans="1:17" x14ac:dyDescent="0.25">
      <c r="A79" s="161" t="str">
        <f>[12]table_31!A73</f>
        <v>City of Lincoln City</v>
      </c>
      <c r="B79" s="457" t="str">
        <f>[12]table_31!B73</f>
        <v>Lincoln City Yr2000 UR Plan Area</v>
      </c>
      <c r="C79" s="457" t="str">
        <f>[12]table_31!C73</f>
        <v>Lincoln</v>
      </c>
      <c r="D79" s="457"/>
      <c r="E79" s="78">
        <f>[12]table_31!D73</f>
        <v>57958188</v>
      </c>
      <c r="F79" s="78">
        <f>[12]table_31!E73</f>
        <v>0</v>
      </c>
      <c r="G79" s="78"/>
      <c r="H79" s="78">
        <f>[12]table_31!F73</f>
        <v>803886</v>
      </c>
      <c r="I79" s="78">
        <f>[12]table_31!G73</f>
        <v>0</v>
      </c>
      <c r="J79" s="78"/>
      <c r="K79" s="78">
        <f>[12]table_31!H73</f>
        <v>0</v>
      </c>
      <c r="L79" s="78">
        <f>[12]table_31!I73</f>
        <v>0</v>
      </c>
      <c r="M79" s="79"/>
      <c r="N79" s="78">
        <f>[12]table_31!J73</f>
        <v>803886</v>
      </c>
      <c r="O79" s="78">
        <f>[12]table_31!K73</f>
        <v>0</v>
      </c>
      <c r="P79" s="78"/>
      <c r="Q79" s="253">
        <f>[12]table_31!L73</f>
        <v>-100</v>
      </c>
    </row>
    <row r="80" spans="1:17" x14ac:dyDescent="0.25">
      <c r="A80" s="254" t="str">
        <f>[12]table_31!A74</f>
        <v>City of Lincoln City</v>
      </c>
      <c r="B80" s="255" t="str">
        <f>[12]table_31!B74</f>
        <v>Lincoln City Roads End/Villages at Cascade Head Plan Ar</v>
      </c>
      <c r="C80" s="255" t="str">
        <f>[12]table_31!C74</f>
        <v>Lincoln</v>
      </c>
      <c r="D80" s="255"/>
      <c r="E80" s="256" t="s">
        <v>75</v>
      </c>
      <c r="F80" s="256">
        <f>[12]table_31!E74</f>
        <v>12749080</v>
      </c>
      <c r="G80" s="257"/>
      <c r="H80" s="256" t="s">
        <v>75</v>
      </c>
      <c r="I80" s="256">
        <f>[12]table_31!G74</f>
        <v>174301</v>
      </c>
      <c r="J80" s="257"/>
      <c r="K80" s="256">
        <f>[12]table_31!H74</f>
        <v>0</v>
      </c>
      <c r="L80" s="256">
        <f>[12]table_31!I74</f>
        <v>0</v>
      </c>
      <c r="M80" s="258"/>
      <c r="N80" s="256" t="s">
        <v>75</v>
      </c>
      <c r="O80" s="256">
        <f>[12]table_31!K74</f>
        <v>174301</v>
      </c>
      <c r="P80" s="257"/>
      <c r="Q80" s="259" t="s">
        <v>75</v>
      </c>
    </row>
    <row r="81" spans="1:17" x14ac:dyDescent="0.25">
      <c r="A81" s="161" t="str">
        <f>[12]table_31!A75</f>
        <v>City of Newport</v>
      </c>
      <c r="B81" s="457" t="str">
        <f>[12]table_31!B75</f>
        <v>Newport South Beach UR Plan Area</v>
      </c>
      <c r="C81" s="457" t="str">
        <f>[12]table_31!C75</f>
        <v>Lincoln</v>
      </c>
      <c r="D81" s="457"/>
      <c r="E81" s="78">
        <f>[12]table_31!D75</f>
        <v>162646589</v>
      </c>
      <c r="F81" s="78">
        <f>[12]table_31!E75</f>
        <v>166656959</v>
      </c>
      <c r="G81" s="78"/>
      <c r="H81" s="78">
        <f>[12]table_31!F75</f>
        <v>2278372</v>
      </c>
      <c r="I81" s="78">
        <f>[12]table_31!G75</f>
        <v>2330703</v>
      </c>
      <c r="J81" s="78"/>
      <c r="K81" s="78">
        <f>[12]table_31!H75</f>
        <v>0</v>
      </c>
      <c r="L81" s="78">
        <f>[12]table_31!I75</f>
        <v>0</v>
      </c>
      <c r="M81" s="79"/>
      <c r="N81" s="78">
        <f>[12]table_31!J75</f>
        <v>2278372</v>
      </c>
      <c r="O81" s="78">
        <f>[12]table_31!K75</f>
        <v>2330703</v>
      </c>
      <c r="P81" s="78"/>
      <c r="Q81" s="253">
        <f>[12]table_31!L75</f>
        <v>2.2999999999999998</v>
      </c>
    </row>
    <row r="82" spans="1:17" x14ac:dyDescent="0.25">
      <c r="A82" s="254" t="str">
        <f>[12]table_31!A76</f>
        <v>City of Newport</v>
      </c>
      <c r="B82" s="255" t="str">
        <f>[12]table_31!B76</f>
        <v>Mclean Point Plan Area</v>
      </c>
      <c r="C82" s="255" t="str">
        <f>[12]table_31!C76</f>
        <v>Lincoln</v>
      </c>
      <c r="D82" s="255"/>
      <c r="E82" s="256">
        <f>[12]table_31!D76</f>
        <v>2721760</v>
      </c>
      <c r="F82" s="256">
        <f>[12]table_31!E76</f>
        <v>3521460</v>
      </c>
      <c r="G82" s="257"/>
      <c r="H82" s="256">
        <f>[12]table_31!F76</f>
        <v>38765</v>
      </c>
      <c r="I82" s="256">
        <f>[12]table_31!G76</f>
        <v>50223</v>
      </c>
      <c r="J82" s="257"/>
      <c r="K82" s="256">
        <f>[12]table_31!H76</f>
        <v>0</v>
      </c>
      <c r="L82" s="256">
        <f>[12]table_31!I76</f>
        <v>0</v>
      </c>
      <c r="M82" s="258"/>
      <c r="N82" s="256">
        <f>[12]table_31!J76</f>
        <v>38765</v>
      </c>
      <c r="O82" s="256">
        <f>[12]table_31!K76</f>
        <v>50223</v>
      </c>
      <c r="P82" s="257"/>
      <c r="Q82" s="259">
        <f>[12]table_31!L76</f>
        <v>29.6</v>
      </c>
    </row>
    <row r="83" spans="1:17" x14ac:dyDescent="0.25">
      <c r="A83" s="161" t="str">
        <f>[12]table_31!A77</f>
        <v>City of Newport</v>
      </c>
      <c r="B83" s="457" t="str">
        <f>[12]table_31!B77</f>
        <v>Northside Plan Area</v>
      </c>
      <c r="C83" s="457" t="str">
        <f>[12]table_31!C77</f>
        <v>Lincoln</v>
      </c>
      <c r="D83" s="457"/>
      <c r="E83" s="78">
        <f>[12]table_31!D77</f>
        <v>76970532</v>
      </c>
      <c r="F83" s="78">
        <f>[12]table_31!E77</f>
        <v>87458912</v>
      </c>
      <c r="G83" s="78"/>
      <c r="H83" s="78">
        <f>[12]table_31!F77</f>
        <v>1113724</v>
      </c>
      <c r="I83" s="78">
        <f>[12]table_31!G77</f>
        <v>1265661</v>
      </c>
      <c r="J83" s="78"/>
      <c r="K83" s="78">
        <f>[12]table_31!H77</f>
        <v>0</v>
      </c>
      <c r="L83" s="78">
        <f>[12]table_31!I77</f>
        <v>0</v>
      </c>
      <c r="M83" s="79"/>
      <c r="N83" s="78">
        <f>[12]table_31!J77</f>
        <v>1113724</v>
      </c>
      <c r="O83" s="78">
        <f>[12]table_31!K77</f>
        <v>1265661</v>
      </c>
      <c r="P83" s="78"/>
      <c r="Q83" s="253">
        <f>[12]table_31!L77</f>
        <v>13.6</v>
      </c>
    </row>
    <row r="84" spans="1:17" x14ac:dyDescent="0.25">
      <c r="A84" s="254" t="str">
        <f>[12]table_31!A78</f>
        <v>City of Yachats</v>
      </c>
      <c r="B84" s="255" t="str">
        <f>[12]table_31!B78</f>
        <v>Yachats UR Plan Area</v>
      </c>
      <c r="C84" s="255" t="str">
        <f>[12]table_31!C78</f>
        <v>Lincoln</v>
      </c>
      <c r="D84" s="255"/>
      <c r="E84" s="256">
        <f>[12]table_31!D78</f>
        <v>44984835</v>
      </c>
      <c r="F84" s="256">
        <f>[12]table_31!E78</f>
        <v>49788715</v>
      </c>
      <c r="G84" s="257"/>
      <c r="H84" s="256">
        <f>[12]table_31!F78</f>
        <v>426142</v>
      </c>
      <c r="I84" s="256">
        <f>[12]table_31!G78</f>
        <v>471178</v>
      </c>
      <c r="J84" s="257"/>
      <c r="K84" s="256">
        <f>[12]table_31!H78</f>
        <v>0</v>
      </c>
      <c r="L84" s="256">
        <f>[12]table_31!I78</f>
        <v>0</v>
      </c>
      <c r="M84" s="258"/>
      <c r="N84" s="256">
        <f>[12]table_31!J78</f>
        <v>426142</v>
      </c>
      <c r="O84" s="256">
        <f>[12]table_31!K78</f>
        <v>471178</v>
      </c>
      <c r="P84" s="257"/>
      <c r="Q84" s="259">
        <f>[12]table_31!L78</f>
        <v>10.6</v>
      </c>
    </row>
    <row r="85" spans="1:17" x14ac:dyDescent="0.25">
      <c r="A85" s="161" t="str">
        <f>[12]table_31!A79</f>
        <v>City of Depoe Bay</v>
      </c>
      <c r="B85" s="457" t="str">
        <f>[12]table_31!B79</f>
        <v>Depoe Bay Plan Area</v>
      </c>
      <c r="C85" s="457" t="str">
        <f>[12]table_31!C79</f>
        <v>Lincoln</v>
      </c>
      <c r="D85" s="457"/>
      <c r="E85" s="78">
        <f>[12]table_31!D79</f>
        <v>28566490</v>
      </c>
      <c r="F85" s="78">
        <f>[12]table_31!E79</f>
        <v>30628550</v>
      </c>
      <c r="G85" s="78"/>
      <c r="H85" s="78">
        <f>[12]table_31!F79</f>
        <v>285703</v>
      </c>
      <c r="I85" s="78">
        <f>[12]table_31!G79</f>
        <v>308146</v>
      </c>
      <c r="J85" s="78"/>
      <c r="K85" s="78">
        <f>[12]table_31!H79</f>
        <v>0</v>
      </c>
      <c r="L85" s="78">
        <f>[12]table_31!I79</f>
        <v>0</v>
      </c>
      <c r="M85" s="79"/>
      <c r="N85" s="78">
        <f>[12]table_31!J79</f>
        <v>285703</v>
      </c>
      <c r="O85" s="78">
        <f>[12]table_31!K79</f>
        <v>308146</v>
      </c>
      <c r="P85" s="78"/>
      <c r="Q85" s="253">
        <f>[12]table_31!L79</f>
        <v>7.9</v>
      </c>
    </row>
    <row r="86" spans="1:17" x14ac:dyDescent="0.25">
      <c r="A86" s="254" t="str">
        <f>[12]table_31!A80</f>
        <v>City of Lebanon</v>
      </c>
      <c r="B86" s="255" t="str">
        <f>[12]table_31!B80</f>
        <v>NW Lebanon 2 UR Plan Area</v>
      </c>
      <c r="C86" s="255" t="str">
        <f>[12]table_31!C80</f>
        <v>Linn</v>
      </c>
      <c r="D86" s="255"/>
      <c r="E86" s="256">
        <f>[12]table_31!D80</f>
        <v>59999999</v>
      </c>
      <c r="F86" s="256">
        <f>[12]table_31!E80</f>
        <v>59999999</v>
      </c>
      <c r="G86" s="257"/>
      <c r="H86" s="256">
        <f>[12]table_31!F80</f>
        <v>986950</v>
      </c>
      <c r="I86" s="256">
        <f>[12]table_31!G80</f>
        <v>986655</v>
      </c>
      <c r="J86" s="257"/>
      <c r="K86" s="256">
        <f>[12]table_31!H80</f>
        <v>0</v>
      </c>
      <c r="L86" s="256">
        <f>[12]table_31!I80</f>
        <v>0</v>
      </c>
      <c r="M86" s="258"/>
      <c r="N86" s="256">
        <f>[12]table_31!J80</f>
        <v>986950</v>
      </c>
      <c r="O86" s="256">
        <f>[12]table_31!K80</f>
        <v>986655</v>
      </c>
      <c r="P86" s="257"/>
      <c r="Q86" s="259">
        <f>[12]table_31!L80</f>
        <v>0</v>
      </c>
    </row>
    <row r="87" spans="1:17" x14ac:dyDescent="0.25">
      <c r="A87" s="161" t="str">
        <f>[12]table_31!A81</f>
        <v>City of Lebanon</v>
      </c>
      <c r="B87" s="457" t="str">
        <f>[12]table_31!B81</f>
        <v>Cheadle Lake Lebanon 3 UR Plan Area</v>
      </c>
      <c r="C87" s="457" t="str">
        <f>[12]table_31!C81</f>
        <v>Linn</v>
      </c>
      <c r="D87" s="457"/>
      <c r="E87" s="78">
        <f>[12]table_31!D81</f>
        <v>27451752</v>
      </c>
      <c r="F87" s="78">
        <f>[12]table_31!E81</f>
        <v>29251452</v>
      </c>
      <c r="G87" s="78"/>
      <c r="H87" s="78">
        <f>[12]table_31!F81</f>
        <v>467577</v>
      </c>
      <c r="I87" s="78">
        <f>[12]table_31!G81</f>
        <v>487654</v>
      </c>
      <c r="J87" s="78"/>
      <c r="K87" s="78">
        <f>[12]table_31!H81</f>
        <v>0</v>
      </c>
      <c r="L87" s="78">
        <f>[12]table_31!I81</f>
        <v>0</v>
      </c>
      <c r="M87" s="79"/>
      <c r="N87" s="78">
        <f>[12]table_31!J81</f>
        <v>467577</v>
      </c>
      <c r="O87" s="78">
        <f>[12]table_31!K81</f>
        <v>487654</v>
      </c>
      <c r="P87" s="78"/>
      <c r="Q87" s="253">
        <f>[12]table_31!L81</f>
        <v>4.3</v>
      </c>
    </row>
    <row r="88" spans="1:17" x14ac:dyDescent="0.25">
      <c r="A88" s="254" t="str">
        <f>[12]table_31!A82</f>
        <v>City of Lebanon</v>
      </c>
      <c r="B88" s="255" t="str">
        <f>[12]table_31!B82</f>
        <v>North Gateway UR Plan Area</v>
      </c>
      <c r="C88" s="255" t="str">
        <f>[12]table_31!C82</f>
        <v>Linn</v>
      </c>
      <c r="D88" s="255"/>
      <c r="E88" s="256">
        <f>[12]table_31!D82</f>
        <v>59870211</v>
      </c>
      <c r="F88" s="256">
        <f>[12]table_31!E82</f>
        <v>57224110</v>
      </c>
      <c r="G88" s="257"/>
      <c r="H88" s="256">
        <f>[12]table_31!F82</f>
        <v>987339</v>
      </c>
      <c r="I88" s="256">
        <f>[12]table_31!G82</f>
        <v>942384</v>
      </c>
      <c r="J88" s="257"/>
      <c r="K88" s="256">
        <f>[12]table_31!H82</f>
        <v>0</v>
      </c>
      <c r="L88" s="256">
        <f>[12]table_31!I82</f>
        <v>0</v>
      </c>
      <c r="M88" s="258"/>
      <c r="N88" s="256">
        <f>[12]table_31!J82</f>
        <v>987339</v>
      </c>
      <c r="O88" s="256">
        <f>[12]table_31!K82</f>
        <v>942384</v>
      </c>
      <c r="P88" s="257"/>
      <c r="Q88" s="259">
        <f>[12]table_31!L82</f>
        <v>-4.5999999999999996</v>
      </c>
    </row>
    <row r="89" spans="1:17" x14ac:dyDescent="0.25">
      <c r="A89" s="161" t="str">
        <f>[12]table_31!A83</f>
        <v>City of Lebanon</v>
      </c>
      <c r="B89" s="457" t="str">
        <f>[12]table_31!B83</f>
        <v>Lebanon Downtown UR Plan Area</v>
      </c>
      <c r="C89" s="457" t="str">
        <f>[12]table_31!C83</f>
        <v>Linn</v>
      </c>
      <c r="D89" s="457"/>
      <c r="E89" s="78">
        <f>[12]table_31!D83</f>
        <v>797389</v>
      </c>
      <c r="F89" s="78">
        <f>[12]table_31!E83</f>
        <v>2047463</v>
      </c>
      <c r="G89" s="78"/>
      <c r="H89" s="78">
        <f>[12]table_31!F83</f>
        <v>12412</v>
      </c>
      <c r="I89" s="78">
        <f>[12]table_31!G83</f>
        <v>33126</v>
      </c>
      <c r="J89" s="78"/>
      <c r="K89" s="78">
        <f>[12]table_31!H83</f>
        <v>0</v>
      </c>
      <c r="L89" s="78">
        <f>[12]table_31!I83</f>
        <v>0</v>
      </c>
      <c r="M89" s="79"/>
      <c r="N89" s="78">
        <f>[12]table_31!J83</f>
        <v>12412</v>
      </c>
      <c r="O89" s="78">
        <f>[12]table_31!K83</f>
        <v>33126</v>
      </c>
      <c r="P89" s="78"/>
      <c r="Q89" s="253">
        <f>[12]table_31!L83</f>
        <v>166.9</v>
      </c>
    </row>
    <row r="90" spans="1:17" x14ac:dyDescent="0.25">
      <c r="A90" s="254" t="str">
        <f>[12]table_31!A84</f>
        <v>City of Lebanon</v>
      </c>
      <c r="B90" s="255" t="str">
        <f>[12]table_31!B84</f>
        <v>Mill Race UR Plan Area</v>
      </c>
      <c r="C90" s="255" t="str">
        <f>[12]table_31!C84</f>
        <v>Linn</v>
      </c>
      <c r="D90" s="255"/>
      <c r="E90" s="256" t="s">
        <v>75</v>
      </c>
      <c r="F90" s="256">
        <f>[12]table_31!E84</f>
        <v>3940643</v>
      </c>
      <c r="G90" s="257"/>
      <c r="H90" s="256" t="s">
        <v>75</v>
      </c>
      <c r="I90" s="256">
        <f>[12]table_31!G84</f>
        <v>64328</v>
      </c>
      <c r="J90" s="257"/>
      <c r="K90" s="256">
        <f>[12]table_31!H84</f>
        <v>0</v>
      </c>
      <c r="L90" s="256">
        <f>[12]table_31!I84</f>
        <v>0</v>
      </c>
      <c r="M90" s="258"/>
      <c r="N90" s="256" t="s">
        <v>75</v>
      </c>
      <c r="O90" s="256">
        <f>[12]table_31!K84</f>
        <v>64328</v>
      </c>
      <c r="P90" s="257"/>
      <c r="Q90" s="259" t="s">
        <v>75</v>
      </c>
    </row>
    <row r="91" spans="1:17" x14ac:dyDescent="0.25">
      <c r="A91" s="161" t="str">
        <f>[12]table_31!A85</f>
        <v>City of Harrisburg</v>
      </c>
      <c r="B91" s="457" t="str">
        <f>[12]table_31!B85</f>
        <v>Harrisburg UR Plan Area</v>
      </c>
      <c r="C91" s="457" t="str">
        <f>[12]table_31!C85</f>
        <v>Linn</v>
      </c>
      <c r="D91" s="457"/>
      <c r="E91" s="78">
        <f>[12]table_31!D85</f>
        <v>32563113</v>
      </c>
      <c r="F91" s="78">
        <f>[12]table_31!E85</f>
        <v>35408552</v>
      </c>
      <c r="G91" s="78"/>
      <c r="H91" s="78">
        <f>[12]table_31!F85</f>
        <v>409278</v>
      </c>
      <c r="I91" s="78">
        <f>[12]table_31!G85</f>
        <v>444451</v>
      </c>
      <c r="J91" s="78"/>
      <c r="K91" s="78">
        <f>[12]table_31!H85</f>
        <v>0</v>
      </c>
      <c r="L91" s="78">
        <f>[12]table_31!I85</f>
        <v>0</v>
      </c>
      <c r="M91" s="79"/>
      <c r="N91" s="78">
        <f>[12]table_31!J85</f>
        <v>409278</v>
      </c>
      <c r="O91" s="78">
        <f>[12]table_31!K85</f>
        <v>444451</v>
      </c>
      <c r="P91" s="78"/>
      <c r="Q91" s="253">
        <f>[12]table_31!L85</f>
        <v>8.6</v>
      </c>
    </row>
    <row r="92" spans="1:17" x14ac:dyDescent="0.25">
      <c r="A92" s="254" t="str">
        <f>[12]table_31!A86</f>
        <v>City of Albany</v>
      </c>
      <c r="B92" s="255" t="str">
        <f>[12]table_31!B86</f>
        <v>Central Albany UR Plan Area</v>
      </c>
      <c r="C92" s="255" t="str">
        <f>[12]table_31!C86</f>
        <v>Linn</v>
      </c>
      <c r="D92" s="255"/>
      <c r="E92" s="256">
        <f>[12]table_31!D86</f>
        <v>276449354</v>
      </c>
      <c r="F92" s="256">
        <f>[12]table_31!E86</f>
        <v>300729535</v>
      </c>
      <c r="G92" s="257"/>
      <c r="H92" s="256">
        <f>[12]table_31!F86</f>
        <v>4399601</v>
      </c>
      <c r="I92" s="256">
        <f>[12]table_31!G86</f>
        <v>4686941</v>
      </c>
      <c r="J92" s="257"/>
      <c r="K92" s="256">
        <f>[12]table_31!H86</f>
        <v>0</v>
      </c>
      <c r="L92" s="256">
        <f>[12]table_31!I86</f>
        <v>0</v>
      </c>
      <c r="M92" s="258"/>
      <c r="N92" s="256">
        <f>[12]table_31!J86</f>
        <v>4399601</v>
      </c>
      <c r="O92" s="256">
        <f>[12]table_31!K86</f>
        <v>4686941</v>
      </c>
      <c r="P92" s="257"/>
      <c r="Q92" s="259">
        <f>[12]table_31!L86</f>
        <v>6.5</v>
      </c>
    </row>
    <row r="93" spans="1:17" x14ac:dyDescent="0.25">
      <c r="A93" s="161" t="str">
        <f>[12]table_31!A87</f>
        <v>City of Salem</v>
      </c>
      <c r="B93" s="457" t="str">
        <f>[12]table_31!B87</f>
        <v>JORY APARTMENT TIF</v>
      </c>
      <c r="C93" s="457" t="str">
        <f>[12]table_31!C87</f>
        <v>Marion</v>
      </c>
      <c r="D93" s="457"/>
      <c r="E93" s="78" t="s">
        <v>75</v>
      </c>
      <c r="F93" s="78">
        <f>[12]table_31!E87</f>
        <v>1131020</v>
      </c>
      <c r="G93" s="78"/>
      <c r="H93" s="78" t="s">
        <v>75</v>
      </c>
      <c r="I93" s="78">
        <f>[12]table_31!G87</f>
        <v>12616</v>
      </c>
      <c r="J93" s="78"/>
      <c r="K93" s="78">
        <f>[12]table_31!H87</f>
        <v>0</v>
      </c>
      <c r="L93" s="78">
        <f>[12]table_31!I87</f>
        <v>0</v>
      </c>
      <c r="M93" s="79"/>
      <c r="N93" s="78" t="s">
        <v>75</v>
      </c>
      <c r="O93" s="78">
        <f>[12]table_31!K87</f>
        <v>12616</v>
      </c>
      <c r="P93" s="78"/>
      <c r="Q93" s="253" t="s">
        <v>75</v>
      </c>
    </row>
    <row r="94" spans="1:17" x14ac:dyDescent="0.25">
      <c r="A94" s="254" t="str">
        <f>[12]table_31!A88</f>
        <v>City of Salem</v>
      </c>
      <c r="B94" s="255" t="str">
        <f>[12]table_31!B88</f>
        <v>Mcgilchrist UR Plan Area</v>
      </c>
      <c r="C94" s="255" t="str">
        <f>[12]table_31!C88</f>
        <v>Marion</v>
      </c>
      <c r="D94" s="255"/>
      <c r="E94" s="256">
        <f>[12]table_31!D88</f>
        <v>68576956</v>
      </c>
      <c r="F94" s="256">
        <f>[12]table_31!E88</f>
        <v>77938384</v>
      </c>
      <c r="G94" s="257"/>
      <c r="H94" s="256">
        <f>[12]table_31!F88</f>
        <v>1033508</v>
      </c>
      <c r="I94" s="256">
        <f>[12]table_31!G88</f>
        <v>1175803</v>
      </c>
      <c r="J94" s="257"/>
      <c r="K94" s="256">
        <f>[12]table_31!H88</f>
        <v>0</v>
      </c>
      <c r="L94" s="256">
        <f>[12]table_31!I88</f>
        <v>0</v>
      </c>
      <c r="M94" s="258"/>
      <c r="N94" s="256">
        <f>[12]table_31!J88</f>
        <v>1033508</v>
      </c>
      <c r="O94" s="256">
        <f>[12]table_31!K88</f>
        <v>1175803</v>
      </c>
      <c r="P94" s="257"/>
      <c r="Q94" s="259">
        <f>[12]table_31!L88</f>
        <v>13.8</v>
      </c>
    </row>
    <row r="95" spans="1:17" x14ac:dyDescent="0.25">
      <c r="A95" s="161" t="str">
        <f>[12]table_31!A89</f>
        <v>City of Salem</v>
      </c>
      <c r="B95" s="457" t="str">
        <f>[12]table_31!B89</f>
        <v>Riverfront/Downtown UR Plan Area</v>
      </c>
      <c r="C95" s="457" t="str">
        <f>[12]table_31!C89</f>
        <v>Marion</v>
      </c>
      <c r="D95" s="457"/>
      <c r="E95" s="78">
        <f>[12]table_31!D89</f>
        <v>271697842</v>
      </c>
      <c r="F95" s="78">
        <f>[12]table_31!E89</f>
        <v>275915859</v>
      </c>
      <c r="G95" s="78"/>
      <c r="H95" s="78">
        <f>[12]table_31!F89</f>
        <v>4114017</v>
      </c>
      <c r="I95" s="78">
        <f>[12]table_31!G89</f>
        <v>4178986</v>
      </c>
      <c r="J95" s="78"/>
      <c r="K95" s="78">
        <f>[12]table_31!H89</f>
        <v>3354385</v>
      </c>
      <c r="L95" s="78">
        <f>[12]table_31!I89</f>
        <v>3406389</v>
      </c>
      <c r="M95" s="79"/>
      <c r="N95" s="78">
        <f>[12]table_31!J89</f>
        <v>7468402</v>
      </c>
      <c r="O95" s="78">
        <f>[12]table_31!K89</f>
        <v>7585375</v>
      </c>
      <c r="P95" s="78"/>
      <c r="Q95" s="253">
        <f>[12]table_31!L89</f>
        <v>1.6</v>
      </c>
    </row>
    <row r="96" spans="1:17" ht="13" thickBot="1" x14ac:dyDescent="0.3">
      <c r="A96" s="254" t="str">
        <f>[12]table_31!A90</f>
        <v>City of Salem</v>
      </c>
      <c r="B96" s="255" t="str">
        <f>[12]table_31!B90</f>
        <v>Mill Creek UR Plan Area</v>
      </c>
      <c r="C96" s="255" t="str">
        <f>[12]table_31!C90</f>
        <v>Marion</v>
      </c>
      <c r="D96" s="255"/>
      <c r="E96" s="256">
        <f>[12]table_31!D90</f>
        <v>90391467</v>
      </c>
      <c r="F96" s="256">
        <f>[12]table_31!E90</f>
        <v>121494006</v>
      </c>
      <c r="G96" s="257"/>
      <c r="H96" s="256">
        <f>[12]table_31!F90</f>
        <v>1365762</v>
      </c>
      <c r="I96" s="256">
        <f>[12]table_31!G90</f>
        <v>1834684</v>
      </c>
      <c r="J96" s="257"/>
      <c r="K96" s="256">
        <f>[12]table_31!H90</f>
        <v>0</v>
      </c>
      <c r="L96" s="256">
        <f>[12]table_31!I90</f>
        <v>0</v>
      </c>
      <c r="M96" s="258"/>
      <c r="N96" s="256">
        <f>[12]table_31!J90</f>
        <v>1365762</v>
      </c>
      <c r="O96" s="256">
        <f>[12]table_31!K90</f>
        <v>1834684</v>
      </c>
      <c r="P96" s="257"/>
      <c r="Q96" s="259">
        <f>[12]table_31!L90</f>
        <v>34.299999999999997</v>
      </c>
    </row>
    <row r="97" spans="1:17" ht="16" thickBot="1" x14ac:dyDescent="0.4">
      <c r="A97" s="241" t="str">
        <f>$A$1</f>
        <v>Table 3.1 Urban Renewal Excess Value Used and Revenue for FYs 2020-21 and 2021-22 by Urban Renewal Plan Area (Dollars)</v>
      </c>
      <c r="B97" s="242"/>
      <c r="C97" s="242"/>
      <c r="D97" s="242"/>
      <c r="E97" s="242"/>
      <c r="F97" s="242"/>
      <c r="G97" s="242"/>
      <c r="H97" s="242"/>
      <c r="I97" s="242"/>
      <c r="J97" s="242"/>
      <c r="K97" s="242"/>
      <c r="L97" s="242"/>
      <c r="M97" s="242"/>
      <c r="N97" s="242"/>
      <c r="O97" s="242"/>
      <c r="P97" s="242"/>
      <c r="Q97" s="243"/>
    </row>
    <row r="98" spans="1:17" ht="16" thickBot="1" x14ac:dyDescent="0.4">
      <c r="A98" s="139"/>
      <c r="B98" s="140"/>
      <c r="C98" s="140"/>
      <c r="D98" s="140"/>
      <c r="E98" s="140"/>
      <c r="F98" s="140"/>
      <c r="G98" s="140"/>
      <c r="H98" s="140"/>
      <c r="I98" s="140"/>
      <c r="J98" s="140"/>
      <c r="K98" s="140"/>
      <c r="L98" s="140"/>
      <c r="M98" s="140"/>
      <c r="N98" s="140"/>
      <c r="O98" s="140"/>
      <c r="P98" s="140"/>
      <c r="Q98" s="141"/>
    </row>
    <row r="99" spans="1:17" ht="13" customHeight="1" x14ac:dyDescent="0.3">
      <c r="A99" s="247"/>
      <c r="B99" s="248"/>
      <c r="C99" s="248"/>
      <c r="D99" s="248"/>
      <c r="E99" s="433" t="s">
        <v>118</v>
      </c>
      <c r="F99" s="433"/>
      <c r="G99" s="248"/>
      <c r="H99" s="433" t="s">
        <v>117</v>
      </c>
      <c r="I99" s="433"/>
      <c r="J99" s="248"/>
      <c r="K99" s="433" t="s">
        <v>116</v>
      </c>
      <c r="L99" s="433"/>
      <c r="M99" s="248"/>
      <c r="N99" s="433" t="s">
        <v>111</v>
      </c>
      <c r="O99" s="433"/>
      <c r="P99" s="433"/>
      <c r="Q99" s="434"/>
    </row>
    <row r="100" spans="1:17" ht="13.5" thickBot="1" x14ac:dyDescent="0.35">
      <c r="A100" s="249" t="str">
        <f>$A$4</f>
        <v>Agency</v>
      </c>
      <c r="B100" s="250" t="str">
        <f>$B$4</f>
        <v>Plan Area</v>
      </c>
      <c r="C100" s="250" t="str">
        <f>$C$4</f>
        <v>County</v>
      </c>
      <c r="D100" s="250"/>
      <c r="E100" s="251" t="str">
        <f>$E$4</f>
        <v>FY 2020-21</v>
      </c>
      <c r="F100" s="251" t="str">
        <f>$F$4</f>
        <v>FY 2021-22</v>
      </c>
      <c r="G100" s="251"/>
      <c r="H100" s="251" t="str">
        <f>$H$4</f>
        <v>FY 2020-21</v>
      </c>
      <c r="I100" s="251" t="str">
        <f>$I$4</f>
        <v>FY 2021-22</v>
      </c>
      <c r="J100" s="251"/>
      <c r="K100" s="251" t="str">
        <f>$K$4</f>
        <v>FY 2020-21</v>
      </c>
      <c r="L100" s="251" t="str">
        <f>$L$4</f>
        <v>FY 2021-22</v>
      </c>
      <c r="M100" s="251"/>
      <c r="N100" s="251" t="str">
        <f>$N$4</f>
        <v>FY 2020-21</v>
      </c>
      <c r="O100" s="251" t="str">
        <f>$O$4</f>
        <v>FY 2021-22</v>
      </c>
      <c r="P100" s="251"/>
      <c r="Q100" s="252" t="s">
        <v>41</v>
      </c>
    </row>
    <row r="101" spans="1:17" x14ac:dyDescent="0.25">
      <c r="A101" s="161" t="str">
        <f>[12]table_31!A91</f>
        <v>City of Salem</v>
      </c>
      <c r="B101" s="457" t="str">
        <f>[12]table_31!B91</f>
        <v>South Waterfront UR Plan Area</v>
      </c>
      <c r="C101" s="457" t="str">
        <f>[12]table_31!C91</f>
        <v>Marion</v>
      </c>
      <c r="D101" s="457"/>
      <c r="E101" s="78">
        <f>[12]table_31!D91</f>
        <v>30813298</v>
      </c>
      <c r="F101" s="78">
        <f>[12]table_31!E91</f>
        <v>32670189</v>
      </c>
      <c r="G101" s="78"/>
      <c r="H101" s="78">
        <f>[12]table_31!F91</f>
        <v>461066</v>
      </c>
      <c r="I101" s="78">
        <f>[12]table_31!G91</f>
        <v>487834</v>
      </c>
      <c r="J101" s="78"/>
      <c r="K101" s="78">
        <f>[12]table_31!H91</f>
        <v>0</v>
      </c>
      <c r="L101" s="78">
        <f>[12]table_31!I91</f>
        <v>0</v>
      </c>
      <c r="M101" s="79"/>
      <c r="N101" s="78">
        <f>[12]table_31!J91</f>
        <v>461066</v>
      </c>
      <c r="O101" s="78">
        <f>[12]table_31!K91</f>
        <v>487834</v>
      </c>
      <c r="P101" s="78"/>
      <c r="Q101" s="253">
        <f>[12]table_31!L91</f>
        <v>5.8</v>
      </c>
    </row>
    <row r="102" spans="1:17" x14ac:dyDescent="0.25">
      <c r="A102" s="254" t="str">
        <f>[12]table_31!A92</f>
        <v>City of Salem</v>
      </c>
      <c r="B102" s="255" t="str">
        <f>[12]table_31!B92</f>
        <v>North Gateway UR Plan Area</v>
      </c>
      <c r="C102" s="255" t="str">
        <f>[12]table_31!C92</f>
        <v>Marion</v>
      </c>
      <c r="D102" s="255"/>
      <c r="E102" s="256">
        <f>[12]table_31!D92</f>
        <v>271436276</v>
      </c>
      <c r="F102" s="256">
        <f>[12]table_31!E92</f>
        <v>277255653</v>
      </c>
      <c r="G102" s="257"/>
      <c r="H102" s="256">
        <f>[12]table_31!F92</f>
        <v>4110066</v>
      </c>
      <c r="I102" s="256">
        <f>[12]table_31!G92</f>
        <v>4198636</v>
      </c>
      <c r="J102" s="257"/>
      <c r="K102" s="256">
        <f>[12]table_31!H92</f>
        <v>0</v>
      </c>
      <c r="L102" s="256">
        <f>[12]table_31!I92</f>
        <v>0</v>
      </c>
      <c r="M102" s="258"/>
      <c r="N102" s="256">
        <f>[12]table_31!J92</f>
        <v>4110066</v>
      </c>
      <c r="O102" s="256">
        <f>[12]table_31!K92</f>
        <v>4198636</v>
      </c>
      <c r="P102" s="257"/>
      <c r="Q102" s="259">
        <f>[12]table_31!L92</f>
        <v>2.2000000000000002</v>
      </c>
    </row>
    <row r="103" spans="1:17" x14ac:dyDescent="0.25">
      <c r="A103" s="161" t="str">
        <f>[12]table_31!A93</f>
        <v>City of Salem</v>
      </c>
      <c r="B103" s="457" t="str">
        <f>[12]table_31!B93</f>
        <v>West Salem UR Plan Area</v>
      </c>
      <c r="C103" s="457" t="str">
        <f>[12]table_31!C93</f>
        <v>Polk</v>
      </c>
      <c r="D103" s="457"/>
      <c r="E103" s="78">
        <f>[12]table_31!D93</f>
        <v>107259923</v>
      </c>
      <c r="F103" s="78">
        <f>[12]table_31!E93</f>
        <v>109719680</v>
      </c>
      <c r="G103" s="78"/>
      <c r="H103" s="78">
        <f>[12]table_31!F93</f>
        <v>1928222</v>
      </c>
      <c r="I103" s="78">
        <f>[12]table_31!G93</f>
        <v>1975523</v>
      </c>
      <c r="J103" s="78"/>
      <c r="K103" s="78">
        <f>[12]table_31!H93</f>
        <v>0</v>
      </c>
      <c r="L103" s="78">
        <f>[12]table_31!I93</f>
        <v>0</v>
      </c>
      <c r="M103" s="79"/>
      <c r="N103" s="78">
        <f>[12]table_31!J93</f>
        <v>1928222</v>
      </c>
      <c r="O103" s="78">
        <f>[12]table_31!K93</f>
        <v>1975523</v>
      </c>
      <c r="P103" s="78"/>
      <c r="Q103" s="253">
        <f>[12]table_31!L93</f>
        <v>2.5</v>
      </c>
    </row>
    <row r="104" spans="1:17" x14ac:dyDescent="0.25">
      <c r="A104" s="254" t="str">
        <f>[12]table_31!A94</f>
        <v>City of Woodburn</v>
      </c>
      <c r="B104" s="255" t="str">
        <f>[12]table_31!B94</f>
        <v>Woodburn UR Plan Area</v>
      </c>
      <c r="C104" s="255" t="str">
        <f>[12]table_31!C94</f>
        <v>Marion</v>
      </c>
      <c r="D104" s="255"/>
      <c r="E104" s="256">
        <f>[12]table_31!D94</f>
        <v>49394832</v>
      </c>
      <c r="F104" s="256">
        <f>[12]table_31!E94</f>
        <v>52837274</v>
      </c>
      <c r="G104" s="257"/>
      <c r="H104" s="256">
        <f>[12]table_31!F94</f>
        <v>789826</v>
      </c>
      <c r="I104" s="256">
        <f>[12]table_31!G94</f>
        <v>844952</v>
      </c>
      <c r="J104" s="257"/>
      <c r="K104" s="256">
        <f>[12]table_31!H94</f>
        <v>0</v>
      </c>
      <c r="L104" s="256">
        <f>[12]table_31!I94</f>
        <v>0</v>
      </c>
      <c r="M104" s="258"/>
      <c r="N104" s="256">
        <f>[12]table_31!J94</f>
        <v>789826</v>
      </c>
      <c r="O104" s="256">
        <f>[12]table_31!K94</f>
        <v>844952</v>
      </c>
      <c r="P104" s="257"/>
      <c r="Q104" s="259">
        <f>[12]table_31!L94</f>
        <v>7</v>
      </c>
    </row>
    <row r="105" spans="1:17" x14ac:dyDescent="0.25">
      <c r="A105" s="161" t="str">
        <f>[12]table_31!A95</f>
        <v>City of Silverton</v>
      </c>
      <c r="B105" s="457" t="str">
        <f>[12]table_31!B95</f>
        <v>Silverton UR Plan Area</v>
      </c>
      <c r="C105" s="457" t="str">
        <f>[12]table_31!C95</f>
        <v>Marion</v>
      </c>
      <c r="D105" s="457"/>
      <c r="E105" s="78">
        <f>[12]table_31!D95</f>
        <v>60750515</v>
      </c>
      <c r="F105" s="78">
        <f>[12]table_31!E95</f>
        <v>71176397</v>
      </c>
      <c r="G105" s="78"/>
      <c r="H105" s="78">
        <f>[12]table_31!F95</f>
        <v>847512</v>
      </c>
      <c r="I105" s="78">
        <f>[12]table_31!G95</f>
        <v>992871</v>
      </c>
      <c r="J105" s="78"/>
      <c r="K105" s="78">
        <f>[12]table_31!H95</f>
        <v>0</v>
      </c>
      <c r="L105" s="78">
        <f>[12]table_31!I95</f>
        <v>0</v>
      </c>
      <c r="M105" s="79"/>
      <c r="N105" s="78">
        <f>[12]table_31!J95</f>
        <v>847512</v>
      </c>
      <c r="O105" s="78">
        <f>[12]table_31!K95</f>
        <v>992871</v>
      </c>
      <c r="P105" s="78"/>
      <c r="Q105" s="253">
        <f>[12]table_31!L95</f>
        <v>17.2</v>
      </c>
    </row>
    <row r="106" spans="1:17" x14ac:dyDescent="0.25">
      <c r="A106" s="254" t="str">
        <f>[12]table_31!A96</f>
        <v>City of Turner</v>
      </c>
      <c r="B106" s="255" t="str">
        <f>[12]table_31!B96</f>
        <v>Turner Downtown UR Plan Area</v>
      </c>
      <c r="C106" s="255" t="str">
        <f>[12]table_31!C96</f>
        <v>Marion</v>
      </c>
      <c r="D106" s="255"/>
      <c r="E106" s="256">
        <f>[12]table_31!D96</f>
        <v>2152126</v>
      </c>
      <c r="F106" s="256">
        <f>[12]table_31!E96</f>
        <v>3586964</v>
      </c>
      <c r="G106" s="257"/>
      <c r="H106" s="256">
        <f>[12]table_31!F96</f>
        <v>30209</v>
      </c>
      <c r="I106" s="256">
        <f>[12]table_31!G96</f>
        <v>50362</v>
      </c>
      <c r="J106" s="257"/>
      <c r="K106" s="256">
        <f>[12]table_31!H96</f>
        <v>0</v>
      </c>
      <c r="L106" s="256">
        <f>[12]table_31!I96</f>
        <v>0</v>
      </c>
      <c r="M106" s="258"/>
      <c r="N106" s="256">
        <f>[12]table_31!J96</f>
        <v>30209</v>
      </c>
      <c r="O106" s="256">
        <f>[12]table_31!K96</f>
        <v>50362</v>
      </c>
      <c r="P106" s="257"/>
      <c r="Q106" s="259">
        <f>[12]table_31!L96</f>
        <v>66.7</v>
      </c>
    </row>
    <row r="107" spans="1:17" x14ac:dyDescent="0.25">
      <c r="A107" s="161" t="str">
        <f>[12]table_31!A97</f>
        <v>City of Boardman</v>
      </c>
      <c r="B107" s="457" t="str">
        <f>[12]table_31!B97</f>
        <v>Central Boardman UR Plan Area</v>
      </c>
      <c r="C107" s="457" t="str">
        <f>[12]table_31!C97</f>
        <v>Morrow</v>
      </c>
      <c r="D107" s="457"/>
      <c r="E107" s="78">
        <f>[12]table_31!D97</f>
        <v>5376690</v>
      </c>
      <c r="F107" s="78">
        <f>[12]table_31!E97</f>
        <v>5321563</v>
      </c>
      <c r="G107" s="78"/>
      <c r="H107" s="78">
        <f>[12]table_31!F97</f>
        <v>87267</v>
      </c>
      <c r="I107" s="78">
        <f>[12]table_31!G97</f>
        <v>88838</v>
      </c>
      <c r="J107" s="78"/>
      <c r="K107" s="78">
        <f>[12]table_31!H97</f>
        <v>0</v>
      </c>
      <c r="L107" s="78">
        <f>[12]table_31!I97</f>
        <v>0</v>
      </c>
      <c r="M107" s="79"/>
      <c r="N107" s="78">
        <f>[12]table_31!J97</f>
        <v>87267</v>
      </c>
      <c r="O107" s="78">
        <f>[12]table_31!K97</f>
        <v>88838</v>
      </c>
      <c r="P107" s="78"/>
      <c r="Q107" s="253">
        <f>[12]table_31!L97</f>
        <v>1.8</v>
      </c>
    </row>
    <row r="108" spans="1:17" x14ac:dyDescent="0.25">
      <c r="A108" s="254" t="str">
        <f>[12]table_31!A98</f>
        <v>City of Boardman</v>
      </c>
      <c r="B108" s="255" t="str">
        <f>[12]table_31!B98</f>
        <v>West Boardman UR Plan Area</v>
      </c>
      <c r="C108" s="255" t="str">
        <f>[12]table_31!C98</f>
        <v>Morrow</v>
      </c>
      <c r="D108" s="255"/>
      <c r="E108" s="256">
        <f>[12]table_31!D98</f>
        <v>5274931</v>
      </c>
      <c r="F108" s="256">
        <f>[12]table_31!E98</f>
        <v>5313387</v>
      </c>
      <c r="G108" s="257"/>
      <c r="H108" s="256">
        <f>[12]table_31!F98</f>
        <v>85595</v>
      </c>
      <c r="I108" s="256">
        <f>[12]table_31!G98</f>
        <v>88782</v>
      </c>
      <c r="J108" s="257"/>
      <c r="K108" s="256">
        <f>[12]table_31!H98</f>
        <v>0</v>
      </c>
      <c r="L108" s="256">
        <f>[12]table_31!I98</f>
        <v>0</v>
      </c>
      <c r="M108" s="258"/>
      <c r="N108" s="256">
        <f>[12]table_31!J98</f>
        <v>85595</v>
      </c>
      <c r="O108" s="256">
        <f>[12]table_31!K98</f>
        <v>88782</v>
      </c>
      <c r="P108" s="257"/>
      <c r="Q108" s="259">
        <f>[12]table_31!L98</f>
        <v>3.7</v>
      </c>
    </row>
    <row r="109" spans="1:17" x14ac:dyDescent="0.25">
      <c r="A109" s="161" t="str">
        <f>[12]table_31!A99</f>
        <v>City of Portland (PP)</v>
      </c>
      <c r="B109" s="457" t="str">
        <f>[12]table_31!B99</f>
        <v>Downtown UR Plan Area</v>
      </c>
      <c r="C109" s="457" t="str">
        <f>[12]table_31!C99</f>
        <v>Multnomah</v>
      </c>
      <c r="D109" s="457"/>
      <c r="E109" s="78">
        <f>[12]table_31!D99</f>
        <v>338429529</v>
      </c>
      <c r="F109" s="78">
        <f>[12]table_31!E99</f>
        <v>328395335</v>
      </c>
      <c r="G109" s="78"/>
      <c r="H109" s="78">
        <f>[12]table_31!F99</f>
        <v>7287182</v>
      </c>
      <c r="I109" s="78">
        <f>[12]table_31!G99</f>
        <v>7301995</v>
      </c>
      <c r="J109" s="78"/>
      <c r="K109" s="78">
        <f>[12]table_31!H99</f>
        <v>104512</v>
      </c>
      <c r="L109" s="78">
        <f>[12]table_31!I99</f>
        <v>0</v>
      </c>
      <c r="M109" s="79"/>
      <c r="N109" s="78">
        <f>[12]table_31!J99</f>
        <v>7391694</v>
      </c>
      <c r="O109" s="78">
        <f>[12]table_31!K99</f>
        <v>7301995</v>
      </c>
      <c r="P109" s="78"/>
      <c r="Q109" s="253">
        <f>[12]table_31!L99</f>
        <v>-1.2</v>
      </c>
    </row>
    <row r="110" spans="1:17" x14ac:dyDescent="0.25">
      <c r="A110" s="254" t="str">
        <f>[12]table_31!A100</f>
        <v>City of Portland (PP)</v>
      </c>
      <c r="B110" s="255" t="str">
        <f>[12]table_31!B100</f>
        <v>42nd Avenue UR Plan</v>
      </c>
      <c r="C110" s="255" t="str">
        <f>[12]table_31!C100</f>
        <v>Multnomah</v>
      </c>
      <c r="D110" s="255"/>
      <c r="E110" s="256">
        <f>[12]table_31!D100</f>
        <v>6731463</v>
      </c>
      <c r="F110" s="256">
        <f>[12]table_31!E100</f>
        <v>0</v>
      </c>
      <c r="G110" s="257"/>
      <c r="H110" s="256">
        <f>[12]table_31!F100</f>
        <v>100197</v>
      </c>
      <c r="I110" s="256">
        <f>[12]table_31!G100</f>
        <v>0</v>
      </c>
      <c r="J110" s="257"/>
      <c r="K110" s="256">
        <f>[12]table_31!H100</f>
        <v>0</v>
      </c>
      <c r="L110" s="256">
        <f>[12]table_31!I100</f>
        <v>0</v>
      </c>
      <c r="M110" s="258"/>
      <c r="N110" s="256">
        <f>[12]table_31!J100</f>
        <v>100197</v>
      </c>
      <c r="O110" s="256">
        <f>[12]table_31!K100</f>
        <v>0</v>
      </c>
      <c r="P110" s="257"/>
      <c r="Q110" s="259">
        <f>[12]table_31!L100</f>
        <v>-100</v>
      </c>
    </row>
    <row r="111" spans="1:17" x14ac:dyDescent="0.25">
      <c r="A111" s="161" t="str">
        <f>[12]table_31!A101</f>
        <v>City of Portland (PP)</v>
      </c>
      <c r="B111" s="457" t="str">
        <f>[12]table_31!B101</f>
        <v>Cully Blvd UR Plan</v>
      </c>
      <c r="C111" s="457" t="str">
        <f>[12]table_31!C101</f>
        <v>Multnomah</v>
      </c>
      <c r="D111" s="457"/>
      <c r="E111" s="78">
        <f>[12]table_31!D101</f>
        <v>3206571</v>
      </c>
      <c r="F111" s="78">
        <f>[12]table_31!E101</f>
        <v>0</v>
      </c>
      <c r="G111" s="78"/>
      <c r="H111" s="78">
        <f>[12]table_31!F101</f>
        <v>32967</v>
      </c>
      <c r="I111" s="78">
        <f>[12]table_31!G101</f>
        <v>0</v>
      </c>
      <c r="J111" s="78"/>
      <c r="K111" s="78">
        <f>[12]table_31!H101</f>
        <v>0</v>
      </c>
      <c r="L111" s="78">
        <f>[12]table_31!I101</f>
        <v>0</v>
      </c>
      <c r="M111" s="79"/>
      <c r="N111" s="78">
        <f>[12]table_31!J101</f>
        <v>32967</v>
      </c>
      <c r="O111" s="78">
        <f>[12]table_31!K101</f>
        <v>0</v>
      </c>
      <c r="P111" s="78"/>
      <c r="Q111" s="253">
        <f>[12]table_31!L101</f>
        <v>-100</v>
      </c>
    </row>
    <row r="112" spans="1:17" x14ac:dyDescent="0.25">
      <c r="A112" s="254" t="str">
        <f>[12]table_31!A102</f>
        <v>City of Portland (PP)</v>
      </c>
      <c r="B112" s="255" t="str">
        <f>[12]table_31!B102</f>
        <v>Parkrose UR Plan</v>
      </c>
      <c r="C112" s="255" t="str">
        <f>[12]table_31!C102</f>
        <v>Multnomah</v>
      </c>
      <c r="D112" s="255"/>
      <c r="E112" s="256">
        <f>[12]table_31!D102</f>
        <v>6615605</v>
      </c>
      <c r="F112" s="256">
        <f>[12]table_31!E102</f>
        <v>0</v>
      </c>
      <c r="G112" s="257"/>
      <c r="H112" s="256">
        <f>[12]table_31!F102</f>
        <v>101034</v>
      </c>
      <c r="I112" s="256">
        <f>[12]table_31!G102</f>
        <v>0</v>
      </c>
      <c r="J112" s="257"/>
      <c r="K112" s="256">
        <f>[12]table_31!H102</f>
        <v>0</v>
      </c>
      <c r="L112" s="256">
        <f>[12]table_31!I102</f>
        <v>0</v>
      </c>
      <c r="M112" s="258"/>
      <c r="N112" s="256">
        <f>[12]table_31!J102</f>
        <v>101034</v>
      </c>
      <c r="O112" s="256">
        <f>[12]table_31!K102</f>
        <v>0</v>
      </c>
      <c r="P112" s="257"/>
      <c r="Q112" s="259">
        <f>[12]table_31!L102</f>
        <v>-100</v>
      </c>
    </row>
    <row r="113" spans="1:17" x14ac:dyDescent="0.25">
      <c r="A113" s="161" t="str">
        <f>[12]table_31!A103</f>
        <v>City of Portland (PP)</v>
      </c>
      <c r="B113" s="457" t="str">
        <f>[12]table_31!B103</f>
        <v>82nd &amp; Division UR Plan</v>
      </c>
      <c r="C113" s="457" t="str">
        <f>[12]table_31!C103</f>
        <v>Multnomah</v>
      </c>
      <c r="D113" s="457"/>
      <c r="E113" s="78">
        <f>[12]table_31!D103</f>
        <v>6731458</v>
      </c>
      <c r="F113" s="78">
        <f>[12]table_31!E103</f>
        <v>6654000</v>
      </c>
      <c r="G113" s="78"/>
      <c r="H113" s="78">
        <f>[12]table_31!F103</f>
        <v>99965</v>
      </c>
      <c r="I113" s="78">
        <f>[12]table_31!G103</f>
        <v>89804</v>
      </c>
      <c r="J113" s="78"/>
      <c r="K113" s="78">
        <f>[12]table_31!H103</f>
        <v>0</v>
      </c>
      <c r="L113" s="78">
        <f>[12]table_31!I103</f>
        <v>0</v>
      </c>
      <c r="M113" s="79"/>
      <c r="N113" s="78">
        <f>[12]table_31!J103</f>
        <v>99965</v>
      </c>
      <c r="O113" s="78">
        <f>[12]table_31!K103</f>
        <v>89804</v>
      </c>
      <c r="P113" s="78"/>
      <c r="Q113" s="253">
        <f>[12]table_31!L103</f>
        <v>-10.199999999999999</v>
      </c>
    </row>
    <row r="114" spans="1:17" x14ac:dyDescent="0.25">
      <c r="A114" s="254" t="str">
        <f>[12]table_31!A104</f>
        <v>City of Portland (PP)</v>
      </c>
      <c r="B114" s="255" t="str">
        <f>[12]table_31!B104</f>
        <v>Division-Midway UR Plan</v>
      </c>
      <c r="C114" s="255" t="str">
        <f>[12]table_31!C104</f>
        <v>Multnomah</v>
      </c>
      <c r="D114" s="255"/>
      <c r="E114" s="256">
        <f>[12]table_31!D104</f>
        <v>6612860</v>
      </c>
      <c r="F114" s="256">
        <f>[12]table_31!E104</f>
        <v>0</v>
      </c>
      <c r="G114" s="257"/>
      <c r="H114" s="256">
        <f>[12]table_31!F104</f>
        <v>102426</v>
      </c>
      <c r="I114" s="256">
        <f>[12]table_31!G104</f>
        <v>0</v>
      </c>
      <c r="J114" s="257"/>
      <c r="K114" s="256">
        <f>[12]table_31!H104</f>
        <v>0</v>
      </c>
      <c r="L114" s="256">
        <f>[12]table_31!I104</f>
        <v>0</v>
      </c>
      <c r="M114" s="258"/>
      <c r="N114" s="256">
        <f>[12]table_31!J104</f>
        <v>102426</v>
      </c>
      <c r="O114" s="256">
        <f>[12]table_31!K104</f>
        <v>0</v>
      </c>
      <c r="P114" s="257"/>
      <c r="Q114" s="259">
        <f>[12]table_31!L104</f>
        <v>-100</v>
      </c>
    </row>
    <row r="115" spans="1:17" x14ac:dyDescent="0.25">
      <c r="A115" s="161" t="str">
        <f>[12]table_31!A105</f>
        <v>City of Portland (PP)</v>
      </c>
      <c r="B115" s="457" t="str">
        <f>[12]table_31!B105</f>
        <v>Rosewood UR Plan</v>
      </c>
      <c r="C115" s="457" t="str">
        <f>[12]table_31!C105</f>
        <v>Multnomah</v>
      </c>
      <c r="D115" s="457"/>
      <c r="E115" s="78">
        <f>[12]table_31!D105</f>
        <v>6633967</v>
      </c>
      <c r="F115" s="78">
        <f>[12]table_31!E105</f>
        <v>5350000</v>
      </c>
      <c r="G115" s="78"/>
      <c r="H115" s="78">
        <f>[12]table_31!F105</f>
        <v>101345</v>
      </c>
      <c r="I115" s="78">
        <f>[12]table_31!G105</f>
        <v>83570</v>
      </c>
      <c r="J115" s="78"/>
      <c r="K115" s="78">
        <f>[12]table_31!H105</f>
        <v>0</v>
      </c>
      <c r="L115" s="78">
        <f>[12]table_31!I105</f>
        <v>0</v>
      </c>
      <c r="M115" s="79"/>
      <c r="N115" s="78">
        <f>[12]table_31!J105</f>
        <v>101345</v>
      </c>
      <c r="O115" s="78">
        <f>[12]table_31!K105</f>
        <v>83570</v>
      </c>
      <c r="P115" s="78"/>
      <c r="Q115" s="253">
        <f>[12]table_31!L105</f>
        <v>-17.5</v>
      </c>
    </row>
    <row r="116" spans="1:17" x14ac:dyDescent="0.25">
      <c r="A116" s="254" t="str">
        <f>[12]table_31!A106</f>
        <v>City of Portland (PP)</v>
      </c>
      <c r="B116" s="255" t="str">
        <f>[12]table_31!B106</f>
        <v>South Park Blocks UR Plan Area</v>
      </c>
      <c r="C116" s="255" t="str">
        <f>[12]table_31!C106</f>
        <v>Multnomah</v>
      </c>
      <c r="D116" s="255"/>
      <c r="E116" s="256">
        <f>[12]table_31!D106</f>
        <v>248445024</v>
      </c>
      <c r="F116" s="256">
        <f>[12]table_31!E106</f>
        <v>241078806</v>
      </c>
      <c r="G116" s="257"/>
      <c r="H116" s="256">
        <f>[12]table_31!F106</f>
        <v>5336336</v>
      </c>
      <c r="I116" s="256">
        <f>[12]table_31!G106</f>
        <v>5344658</v>
      </c>
      <c r="J116" s="257"/>
      <c r="K116" s="256">
        <f>[12]table_31!H106</f>
        <v>80760</v>
      </c>
      <c r="L116" s="256">
        <f>[12]table_31!I106</f>
        <v>79828</v>
      </c>
      <c r="M116" s="258"/>
      <c r="N116" s="256">
        <f>[12]table_31!J106</f>
        <v>5417096</v>
      </c>
      <c r="O116" s="256">
        <f>[12]table_31!K106</f>
        <v>5424486</v>
      </c>
      <c r="P116" s="257"/>
      <c r="Q116" s="259">
        <f>[12]table_31!L106</f>
        <v>0.1</v>
      </c>
    </row>
    <row r="117" spans="1:17" x14ac:dyDescent="0.25">
      <c r="A117" s="161" t="str">
        <f>[12]table_31!A107</f>
        <v>City of Portland (PP)</v>
      </c>
      <c r="B117" s="457" t="str">
        <f>[12]table_31!B107</f>
        <v>Central East Side UR Plan Area</v>
      </c>
      <c r="C117" s="457" t="str">
        <f>[12]table_31!C107</f>
        <v>Multnomah</v>
      </c>
      <c r="D117" s="457"/>
      <c r="E117" s="78">
        <f>[12]table_31!D107</f>
        <v>564194053</v>
      </c>
      <c r="F117" s="78">
        <f>[12]table_31!E107</f>
        <v>564194053</v>
      </c>
      <c r="G117" s="78"/>
      <c r="H117" s="78">
        <f>[12]table_31!F107</f>
        <v>10008362</v>
      </c>
      <c r="I117" s="78">
        <f>[12]table_31!G107</f>
        <v>10160518</v>
      </c>
      <c r="J117" s="78"/>
      <c r="K117" s="78">
        <f>[12]table_31!H107</f>
        <v>0</v>
      </c>
      <c r="L117" s="78">
        <f>[12]table_31!I107</f>
        <v>0</v>
      </c>
      <c r="M117" s="79"/>
      <c r="N117" s="78">
        <f>[12]table_31!J107</f>
        <v>10008362</v>
      </c>
      <c r="O117" s="78">
        <f>[12]table_31!K107</f>
        <v>10160518</v>
      </c>
      <c r="P117" s="78"/>
      <c r="Q117" s="253">
        <f>[12]table_31!L107</f>
        <v>1.5</v>
      </c>
    </row>
    <row r="118" spans="1:17" x14ac:dyDescent="0.25">
      <c r="A118" s="254" t="str">
        <f>[12]table_31!A109</f>
        <v>City of Portland (PP)</v>
      </c>
      <c r="B118" s="255" t="str">
        <f>[12]table_31!B109</f>
        <v>Convention Center UR Plan Area</v>
      </c>
      <c r="C118" s="255" t="str">
        <f>[12]table_31!C109</f>
        <v>Multnomah</v>
      </c>
      <c r="D118" s="255"/>
      <c r="E118" s="256">
        <f>[12]table_31!D109</f>
        <v>251680427</v>
      </c>
      <c r="F118" s="256">
        <f>[12]table_31!E109</f>
        <v>244226220</v>
      </c>
      <c r="G118" s="257"/>
      <c r="H118" s="256">
        <f>[12]table_31!F109</f>
        <v>5406682</v>
      </c>
      <c r="I118" s="256">
        <f>[12]table_31!G109</f>
        <v>5431806</v>
      </c>
      <c r="J118" s="257"/>
      <c r="K118" s="256">
        <f>[12]table_31!H109</f>
        <v>14066408</v>
      </c>
      <c r="L118" s="256">
        <f>[12]table_31!I109</f>
        <v>14203080</v>
      </c>
      <c r="M118" s="258"/>
      <c r="N118" s="256">
        <f>[12]table_31!J109</f>
        <v>19473089</v>
      </c>
      <c r="O118" s="256">
        <f>[12]table_31!K109</f>
        <v>19634886</v>
      </c>
      <c r="P118" s="257"/>
      <c r="Q118" s="259">
        <f>[12]table_31!L109</f>
        <v>0.8</v>
      </c>
    </row>
    <row r="119" spans="1:17" x14ac:dyDescent="0.25">
      <c r="A119" s="161" t="str">
        <f>[12]table_31!A110</f>
        <v>City of Portland (PP)</v>
      </c>
      <c r="B119" s="457" t="str">
        <f>[12]table_31!B110</f>
        <v>Lents Town Center UR Plan Area</v>
      </c>
      <c r="C119" s="457" t="str">
        <f>[12]table_31!C110</f>
        <v>Multnomah</v>
      </c>
      <c r="D119" s="457"/>
      <c r="E119" s="78">
        <f>[12]table_31!D110</f>
        <v>998233677</v>
      </c>
      <c r="F119" s="78">
        <f>[12]table_31!E110</f>
        <v>1052928597</v>
      </c>
      <c r="G119" s="78"/>
      <c r="H119" s="78">
        <f>[12]table_31!F110</f>
        <v>21082043</v>
      </c>
      <c r="I119" s="78">
        <f>[12]table_31!G110</f>
        <v>23011254</v>
      </c>
      <c r="J119" s="78"/>
      <c r="K119" s="78">
        <f>[12]table_31!H110</f>
        <v>0</v>
      </c>
      <c r="L119" s="78">
        <f>[12]table_31!I110</f>
        <v>0</v>
      </c>
      <c r="M119" s="79"/>
      <c r="N119" s="78">
        <f>[12]table_31!J110</f>
        <v>21082043</v>
      </c>
      <c r="O119" s="78">
        <f>[12]table_31!K110</f>
        <v>23011254</v>
      </c>
      <c r="P119" s="78"/>
      <c r="Q119" s="253">
        <f>[12]table_31!L110</f>
        <v>9.1999999999999993</v>
      </c>
    </row>
    <row r="120" spans="1:17" x14ac:dyDescent="0.25">
      <c r="A120" s="254" t="str">
        <f>[12]table_31!A111</f>
        <v>City of Portland (PP)</v>
      </c>
      <c r="B120" s="255" t="str">
        <f>[12]table_31!B111</f>
        <v>River District UR Plan Area</v>
      </c>
      <c r="C120" s="255" t="str">
        <f>[12]table_31!C111</f>
        <v>Multnomah</v>
      </c>
      <c r="D120" s="255"/>
      <c r="E120" s="256">
        <f>[12]table_31!D111</f>
        <v>2168690328</v>
      </c>
      <c r="F120" s="256">
        <f>[12]table_31!E111</f>
        <v>460088000</v>
      </c>
      <c r="G120" s="257"/>
      <c r="H120" s="256">
        <f>[12]table_31!F111</f>
        <v>46921444</v>
      </c>
      <c r="I120" s="256">
        <f>[12]table_31!G111</f>
        <v>10242233</v>
      </c>
      <c r="J120" s="257"/>
      <c r="K120" s="256">
        <f>[12]table_31!H111</f>
        <v>0</v>
      </c>
      <c r="L120" s="256">
        <f>[12]table_31!I111</f>
        <v>0</v>
      </c>
      <c r="M120" s="258"/>
      <c r="N120" s="256">
        <f>[12]table_31!J111</f>
        <v>46921444</v>
      </c>
      <c r="O120" s="256">
        <f>[12]table_31!K111</f>
        <v>10242233</v>
      </c>
      <c r="P120" s="257"/>
      <c r="Q120" s="259">
        <f>[12]table_31!L111</f>
        <v>-78.2</v>
      </c>
    </row>
    <row r="121" spans="1:17" x14ac:dyDescent="0.25">
      <c r="A121" s="161" t="str">
        <f>[12]table_31!A112</f>
        <v>City of Portland (PP)</v>
      </c>
      <c r="B121" s="457" t="str">
        <f>[12]table_31!B112</f>
        <v>Macadam UR Plan Area</v>
      </c>
      <c r="C121" s="457" t="str">
        <f>[12]table_31!C112</f>
        <v>Multnomah</v>
      </c>
      <c r="D121" s="457"/>
      <c r="E121" s="78">
        <f>[12]table_31!D112</f>
        <v>1053360116</v>
      </c>
      <c r="F121" s="78">
        <f>[12]table_31!E112</f>
        <v>1095791326</v>
      </c>
      <c r="G121" s="78"/>
      <c r="H121" s="78">
        <f>[12]table_31!F112</f>
        <v>22756753</v>
      </c>
      <c r="I121" s="78">
        <f>[12]table_31!G112</f>
        <v>24478031</v>
      </c>
      <c r="J121" s="78"/>
      <c r="K121" s="78">
        <f>[12]table_31!H112</f>
        <v>0</v>
      </c>
      <c r="L121" s="78">
        <f>[12]table_31!I112</f>
        <v>0</v>
      </c>
      <c r="M121" s="79"/>
      <c r="N121" s="78">
        <f>[12]table_31!J112</f>
        <v>22756753</v>
      </c>
      <c r="O121" s="78">
        <f>[12]table_31!K112</f>
        <v>24478031</v>
      </c>
      <c r="P121" s="78"/>
      <c r="Q121" s="253">
        <f>[12]table_31!L112</f>
        <v>7.6</v>
      </c>
    </row>
    <row r="122" spans="1:17" x14ac:dyDescent="0.25">
      <c r="A122" s="254" t="str">
        <f>[12]table_31!A113</f>
        <v>City of Portland (PP)</v>
      </c>
      <c r="B122" s="255" t="str">
        <f>[12]table_31!B113</f>
        <v>N Interstate Corridor UR Plan Area</v>
      </c>
      <c r="C122" s="255" t="str">
        <f>[12]table_31!C113</f>
        <v>Multnomah</v>
      </c>
      <c r="D122" s="255"/>
      <c r="E122" s="256">
        <f>[12]table_31!D113</f>
        <v>2226758383</v>
      </c>
      <c r="F122" s="256">
        <f>[12]table_31!E113</f>
        <v>2380490753</v>
      </c>
      <c r="G122" s="257"/>
      <c r="H122" s="256">
        <f>[12]table_31!F113</f>
        <v>48247169</v>
      </c>
      <c r="I122" s="256">
        <f>[12]table_31!G113</f>
        <v>44058519</v>
      </c>
      <c r="J122" s="257"/>
      <c r="K122" s="256">
        <f>[12]table_31!H113</f>
        <v>0</v>
      </c>
      <c r="L122" s="256">
        <f>[12]table_31!I113</f>
        <v>0</v>
      </c>
      <c r="M122" s="258"/>
      <c r="N122" s="256">
        <f>[12]table_31!J113</f>
        <v>48247169</v>
      </c>
      <c r="O122" s="256">
        <f>[12]table_31!K113</f>
        <v>44058519</v>
      </c>
      <c r="P122" s="257"/>
      <c r="Q122" s="259">
        <f>[12]table_31!L113</f>
        <v>-8.6999999999999993</v>
      </c>
    </row>
    <row r="123" spans="1:17" x14ac:dyDescent="0.25">
      <c r="A123" s="161" t="str">
        <f>[12]table_31!A114</f>
        <v>City of Portland (PP)</v>
      </c>
      <c r="B123" s="457" t="str">
        <f>[12]table_31!B114</f>
        <v>Gateway UR Plan Area</v>
      </c>
      <c r="C123" s="457" t="str">
        <f>[12]table_31!C114</f>
        <v>Multnomah</v>
      </c>
      <c r="D123" s="457"/>
      <c r="E123" s="78">
        <f>[12]table_31!D114</f>
        <v>319474099</v>
      </c>
      <c r="F123" s="78">
        <f>[12]table_31!E114</f>
        <v>335399529</v>
      </c>
      <c r="G123" s="78"/>
      <c r="H123" s="78">
        <f>[12]table_31!F114</f>
        <v>6362001</v>
      </c>
      <c r="I123" s="78">
        <f>[12]table_31!G114</f>
        <v>6897386</v>
      </c>
      <c r="J123" s="78"/>
      <c r="K123" s="78">
        <f>[12]table_31!H114</f>
        <v>0</v>
      </c>
      <c r="L123" s="78">
        <f>[12]table_31!I114</f>
        <v>0</v>
      </c>
      <c r="M123" s="79"/>
      <c r="N123" s="78">
        <f>[12]table_31!J114</f>
        <v>6362001</v>
      </c>
      <c r="O123" s="78">
        <f>[12]table_31!K114</f>
        <v>6897386</v>
      </c>
      <c r="P123" s="78"/>
      <c r="Q123" s="253">
        <f>[12]table_31!L114</f>
        <v>8.4</v>
      </c>
    </row>
    <row r="124" spans="1:17" x14ac:dyDescent="0.25">
      <c r="A124" s="254" t="str">
        <f>[12]table_31!A115</f>
        <v>City of Gresham (GRC)</v>
      </c>
      <c r="B124" s="255" t="str">
        <f>[12]table_31!B115</f>
        <v>Rockwood/W Gresham UR Plan Area</v>
      </c>
      <c r="C124" s="255" t="str">
        <f>[12]table_31!C115</f>
        <v>Multnomah</v>
      </c>
      <c r="D124" s="255"/>
      <c r="E124" s="256">
        <f>[12]table_31!D115</f>
        <v>407432396</v>
      </c>
      <c r="F124" s="256">
        <f>[12]table_31!E115</f>
        <v>461067306</v>
      </c>
      <c r="G124" s="257"/>
      <c r="H124" s="256">
        <f>[12]table_31!F115</f>
        <v>6035151</v>
      </c>
      <c r="I124" s="256">
        <f>[12]table_31!G115</f>
        <v>6825884</v>
      </c>
      <c r="J124" s="257"/>
      <c r="K124" s="256">
        <f>[12]table_31!H115</f>
        <v>0</v>
      </c>
      <c r="L124" s="256">
        <f>[12]table_31!I115</f>
        <v>0</v>
      </c>
      <c r="M124" s="258"/>
      <c r="N124" s="256">
        <f>[12]table_31!J115</f>
        <v>6035151</v>
      </c>
      <c r="O124" s="256">
        <f>[12]table_31!K115</f>
        <v>6825884</v>
      </c>
      <c r="P124" s="257"/>
      <c r="Q124" s="259">
        <f>[12]table_31!L115</f>
        <v>13.1</v>
      </c>
    </row>
    <row r="125" spans="1:17" x14ac:dyDescent="0.25">
      <c r="A125" s="161" t="str">
        <f>[12]table_31!A116</f>
        <v>City of Troutdale</v>
      </c>
      <c r="B125" s="457" t="str">
        <f>[12]table_31!B116</f>
        <v>Troutdale Riverfront UR Plan Area</v>
      </c>
      <c r="C125" s="457" t="str">
        <f>[12]table_31!C116</f>
        <v>Multnomah</v>
      </c>
      <c r="D125" s="457"/>
      <c r="E125" s="78">
        <f>[12]table_31!D116</f>
        <v>10672000</v>
      </c>
      <c r="F125" s="78">
        <f>[12]table_31!E116</f>
        <v>11819750</v>
      </c>
      <c r="G125" s="78"/>
      <c r="H125" s="78">
        <f>[12]table_31!F116</f>
        <v>159295</v>
      </c>
      <c r="I125" s="78">
        <f>[12]table_31!G116</f>
        <v>176848</v>
      </c>
      <c r="J125" s="78"/>
      <c r="K125" s="78">
        <f>[12]table_31!H116</f>
        <v>0</v>
      </c>
      <c r="L125" s="78">
        <f>[12]table_31!I116</f>
        <v>0</v>
      </c>
      <c r="M125" s="79"/>
      <c r="N125" s="78">
        <f>[12]table_31!J116</f>
        <v>159295</v>
      </c>
      <c r="O125" s="78">
        <f>[12]table_31!K116</f>
        <v>176848</v>
      </c>
      <c r="P125" s="78"/>
      <c r="Q125" s="253">
        <f>[12]table_31!L116</f>
        <v>11</v>
      </c>
    </row>
    <row r="126" spans="1:17" x14ac:dyDescent="0.25">
      <c r="A126" s="254" t="str">
        <f>[12]table_31!A117</f>
        <v>City of Wood Village</v>
      </c>
      <c r="B126" s="255" t="str">
        <f>[12]table_31!B117</f>
        <v>Wood Village UR Plan Area</v>
      </c>
      <c r="C126" s="255" t="str">
        <f>[12]table_31!C117</f>
        <v>Multnomah</v>
      </c>
      <c r="D126" s="255"/>
      <c r="E126" s="256">
        <f>[12]table_31!D117</f>
        <v>23500520</v>
      </c>
      <c r="F126" s="256">
        <f>[12]table_31!E117</f>
        <v>24546060</v>
      </c>
      <c r="G126" s="257"/>
      <c r="H126" s="256">
        <f>[12]table_31!F117</f>
        <v>337540</v>
      </c>
      <c r="I126" s="256">
        <f>[12]table_31!G117</f>
        <v>352494</v>
      </c>
      <c r="J126" s="257"/>
      <c r="K126" s="256">
        <f>[12]table_31!H117</f>
        <v>0</v>
      </c>
      <c r="L126" s="256">
        <f>[12]table_31!I117</f>
        <v>0</v>
      </c>
      <c r="M126" s="258"/>
      <c r="N126" s="256">
        <f>[12]table_31!J117</f>
        <v>337540</v>
      </c>
      <c r="O126" s="256">
        <f>[12]table_31!K117</f>
        <v>352494</v>
      </c>
      <c r="P126" s="257"/>
      <c r="Q126" s="259">
        <f>[12]table_31!L117</f>
        <v>4.4000000000000004</v>
      </c>
    </row>
    <row r="127" spans="1:17" x14ac:dyDescent="0.25">
      <c r="A127" s="161" t="str">
        <f>[12]table_31!A118</f>
        <v>City of Fairview</v>
      </c>
      <c r="B127" s="457" t="str">
        <f>[12]table_31!B118</f>
        <v>Fairview (Mult.) UR Plan Area</v>
      </c>
      <c r="C127" s="457" t="str">
        <f>[12]table_31!C118</f>
        <v>Multnomah</v>
      </c>
      <c r="D127" s="457"/>
      <c r="E127" s="78">
        <f>[12]table_31!D118</f>
        <v>25188343</v>
      </c>
      <c r="F127" s="78">
        <f>[12]table_31!E118</f>
        <v>35231423</v>
      </c>
      <c r="G127" s="78"/>
      <c r="H127" s="78">
        <f>[12]table_31!F118</f>
        <v>370024</v>
      </c>
      <c r="I127" s="78">
        <f>[12]table_31!G118</f>
        <v>518380</v>
      </c>
      <c r="J127" s="78"/>
      <c r="K127" s="78">
        <f>[12]table_31!H118</f>
        <v>0</v>
      </c>
      <c r="L127" s="78">
        <f>[12]table_31!I118</f>
        <v>0</v>
      </c>
      <c r="M127" s="79"/>
      <c r="N127" s="78">
        <f>[12]table_31!J118</f>
        <v>370024</v>
      </c>
      <c r="O127" s="78">
        <f>[12]table_31!K118</f>
        <v>518380</v>
      </c>
      <c r="P127" s="78"/>
      <c r="Q127" s="253">
        <f>[12]table_31!L118</f>
        <v>40.1</v>
      </c>
    </row>
    <row r="128" spans="1:17" x14ac:dyDescent="0.25">
      <c r="A128" s="254" t="str">
        <f>[12]table_31!A119</f>
        <v>City of Independence</v>
      </c>
      <c r="B128" s="255" t="str">
        <f>[12]table_31!B119</f>
        <v>Independence UR Plan Area</v>
      </c>
      <c r="C128" s="255" t="str">
        <f>[12]table_31!C119</f>
        <v>Polk</v>
      </c>
      <c r="D128" s="255"/>
      <c r="E128" s="256">
        <f>[12]table_31!D119</f>
        <v>52980975</v>
      </c>
      <c r="F128" s="256">
        <f>[12]table_31!E119</f>
        <v>63982275</v>
      </c>
      <c r="G128" s="257"/>
      <c r="H128" s="256">
        <f>[12]table_31!F119</f>
        <v>742598</v>
      </c>
      <c r="I128" s="256">
        <f>[12]table_31!G119</f>
        <v>897582</v>
      </c>
      <c r="J128" s="257"/>
      <c r="K128" s="256">
        <f>[12]table_31!H119</f>
        <v>0</v>
      </c>
      <c r="L128" s="256">
        <f>[12]table_31!I119</f>
        <v>0</v>
      </c>
      <c r="M128" s="258"/>
      <c r="N128" s="256">
        <f>[12]table_31!J119</f>
        <v>742598</v>
      </c>
      <c r="O128" s="256">
        <f>[12]table_31!K119</f>
        <v>897582</v>
      </c>
      <c r="P128" s="257"/>
      <c r="Q128" s="259">
        <f>[12]table_31!L119</f>
        <v>20.9</v>
      </c>
    </row>
    <row r="129" spans="1:17" x14ac:dyDescent="0.25">
      <c r="A129" s="161" t="str">
        <f>[12]table_31!A120</f>
        <v>City of Dallas</v>
      </c>
      <c r="B129" s="457" t="str">
        <f>[12]table_31!B120</f>
        <v>Dallas UR Plan Area</v>
      </c>
      <c r="C129" s="457" t="str">
        <f>[12]table_31!C120</f>
        <v>Polk</v>
      </c>
      <c r="D129" s="457"/>
      <c r="E129" s="78">
        <f>[12]table_31!D120</f>
        <v>19789425</v>
      </c>
      <c r="F129" s="78">
        <f>[12]table_31!E120</f>
        <v>20660961</v>
      </c>
      <c r="G129" s="78"/>
      <c r="H129" s="78">
        <f>[12]table_31!F120</f>
        <v>229799</v>
      </c>
      <c r="I129" s="78">
        <f>[12]table_31!G120</f>
        <v>240209</v>
      </c>
      <c r="J129" s="78"/>
      <c r="K129" s="78">
        <f>[12]table_31!H120</f>
        <v>0</v>
      </c>
      <c r="L129" s="78">
        <f>[12]table_31!I120</f>
        <v>0</v>
      </c>
      <c r="M129" s="79"/>
      <c r="N129" s="78">
        <f>[12]table_31!J120</f>
        <v>229799</v>
      </c>
      <c r="O129" s="78">
        <f>[12]table_31!K120</f>
        <v>240209</v>
      </c>
      <c r="P129" s="78"/>
      <c r="Q129" s="253">
        <f>[12]table_31!L120</f>
        <v>4.5</v>
      </c>
    </row>
    <row r="130" spans="1:17" x14ac:dyDescent="0.25">
      <c r="A130" s="254" t="str">
        <f>[12]table_31!A121</f>
        <v>City of Monmouth</v>
      </c>
      <c r="B130" s="255" t="str">
        <f>[12]table_31!B121</f>
        <v>Monmouth UR Plan Area</v>
      </c>
      <c r="C130" s="255" t="str">
        <f>[12]table_31!C121</f>
        <v>Polk</v>
      </c>
      <c r="D130" s="255"/>
      <c r="E130" s="256">
        <f>[12]table_31!D121</f>
        <v>31251048</v>
      </c>
      <c r="F130" s="256">
        <f>[12]table_31!E121</f>
        <v>45940943</v>
      </c>
      <c r="G130" s="257"/>
      <c r="H130" s="256">
        <f>[12]table_31!F121</f>
        <v>402791</v>
      </c>
      <c r="I130" s="256">
        <f>[12]table_31!G121</f>
        <v>592804</v>
      </c>
      <c r="J130" s="257"/>
      <c r="K130" s="256">
        <f>[12]table_31!H121</f>
        <v>0</v>
      </c>
      <c r="L130" s="256">
        <f>[12]table_31!I121</f>
        <v>0</v>
      </c>
      <c r="M130" s="258"/>
      <c r="N130" s="256">
        <f>[12]table_31!J121</f>
        <v>402791</v>
      </c>
      <c r="O130" s="256">
        <f>[12]table_31!K121</f>
        <v>592804</v>
      </c>
      <c r="P130" s="257"/>
      <c r="Q130" s="259">
        <f>[12]table_31!L121</f>
        <v>47.2</v>
      </c>
    </row>
    <row r="131" spans="1:17" x14ac:dyDescent="0.25">
      <c r="A131" s="161" t="str">
        <f>[12]table_31!A122</f>
        <v>City of Garibaldi</v>
      </c>
      <c r="B131" s="457" t="str">
        <f>[12]table_31!B122</f>
        <v>Garibaldi UR Plan Area</v>
      </c>
      <c r="C131" s="457" t="str">
        <f>[12]table_31!C122</f>
        <v>Tillamook</v>
      </c>
      <c r="D131" s="457"/>
      <c r="E131" s="78">
        <f>[12]table_31!D122</f>
        <v>12060262</v>
      </c>
      <c r="F131" s="78">
        <f>[12]table_31!E122</f>
        <v>13326875</v>
      </c>
      <c r="G131" s="78"/>
      <c r="H131" s="78">
        <f>[12]table_31!F122</f>
        <v>126013</v>
      </c>
      <c r="I131" s="78">
        <f>[12]table_31!G122</f>
        <v>139095</v>
      </c>
      <c r="J131" s="78"/>
      <c r="K131" s="78">
        <f>[12]table_31!H122</f>
        <v>0</v>
      </c>
      <c r="L131" s="78">
        <f>[12]table_31!I122</f>
        <v>0</v>
      </c>
      <c r="M131" s="79"/>
      <c r="N131" s="78">
        <f>[12]table_31!J122</f>
        <v>126013</v>
      </c>
      <c r="O131" s="78">
        <f>[12]table_31!K122</f>
        <v>139095</v>
      </c>
      <c r="P131" s="78"/>
      <c r="Q131" s="253">
        <f>[12]table_31!L122</f>
        <v>10.4</v>
      </c>
    </row>
    <row r="132" spans="1:17" x14ac:dyDescent="0.25">
      <c r="A132" s="254" t="str">
        <f>[12]table_31!A123</f>
        <v>City of Tillamook</v>
      </c>
      <c r="B132" s="255" t="str">
        <f>[12]table_31!B123</f>
        <v>Tillamook UR Plan Area</v>
      </c>
      <c r="C132" s="255" t="str">
        <f>[12]table_31!C123</f>
        <v>Tillamook</v>
      </c>
      <c r="D132" s="255"/>
      <c r="E132" s="256">
        <f>[12]table_31!D123</f>
        <v>54020471</v>
      </c>
      <c r="F132" s="256">
        <f>[12]table_31!E123</f>
        <v>60430890</v>
      </c>
      <c r="G132" s="257"/>
      <c r="H132" s="256">
        <f>[12]table_31!F123</f>
        <v>544472</v>
      </c>
      <c r="I132" s="256">
        <f>[12]table_31!G123</f>
        <v>609002</v>
      </c>
      <c r="J132" s="257"/>
      <c r="K132" s="256">
        <f>[12]table_31!H123</f>
        <v>0</v>
      </c>
      <c r="L132" s="256">
        <f>[12]table_31!I123</f>
        <v>0</v>
      </c>
      <c r="M132" s="258"/>
      <c r="N132" s="256">
        <f>[12]table_31!J123</f>
        <v>544472</v>
      </c>
      <c r="O132" s="256">
        <f>[12]table_31!K123</f>
        <v>609002</v>
      </c>
      <c r="P132" s="257"/>
      <c r="Q132" s="259">
        <f>[12]table_31!L123</f>
        <v>11.9</v>
      </c>
    </row>
    <row r="133" spans="1:17" x14ac:dyDescent="0.25">
      <c r="A133" s="161" t="str">
        <f>[12]table_31!A124</f>
        <v>City of Pendleton</v>
      </c>
      <c r="B133" s="457" t="str">
        <f>[12]table_31!B124</f>
        <v>Pendleton UR Plan Area</v>
      </c>
      <c r="C133" s="457" t="str">
        <f>[12]table_31!C124</f>
        <v>Umatilla</v>
      </c>
      <c r="D133" s="457"/>
      <c r="E133" s="78">
        <f>[12]table_31!D124</f>
        <v>61682495</v>
      </c>
      <c r="F133" s="78">
        <f>[12]table_31!E124</f>
        <v>66584465</v>
      </c>
      <c r="G133" s="78"/>
      <c r="H133" s="78">
        <f>[12]table_31!F124</f>
        <v>966340</v>
      </c>
      <c r="I133" s="78">
        <f>[12]table_31!G124</f>
        <v>1042558</v>
      </c>
      <c r="J133" s="78"/>
      <c r="K133" s="78">
        <f>[12]table_31!H124</f>
        <v>0</v>
      </c>
      <c r="L133" s="78">
        <f>[12]table_31!I124</f>
        <v>0</v>
      </c>
      <c r="M133" s="79"/>
      <c r="N133" s="78">
        <f>[12]table_31!J124</f>
        <v>966340</v>
      </c>
      <c r="O133" s="78">
        <f>[12]table_31!K124</f>
        <v>1042558</v>
      </c>
      <c r="P133" s="78"/>
      <c r="Q133" s="253">
        <f>[12]table_31!L124</f>
        <v>7.9</v>
      </c>
    </row>
    <row r="134" spans="1:17" x14ac:dyDescent="0.25">
      <c r="A134" s="254" t="str">
        <f>[12]table_31!A125</f>
        <v>City of Hermiston</v>
      </c>
      <c r="B134" s="255" t="str">
        <f>[12]table_31!B125</f>
        <v>Hermiston UR Plan Area</v>
      </c>
      <c r="C134" s="255" t="str">
        <f>[12]table_31!C125</f>
        <v>Umatilla</v>
      </c>
      <c r="D134" s="255"/>
      <c r="E134" s="256">
        <f>[12]table_31!D125</f>
        <v>13396175</v>
      </c>
      <c r="F134" s="256">
        <f>[12]table_31!E125</f>
        <v>15049186</v>
      </c>
      <c r="G134" s="257"/>
      <c r="H134" s="256">
        <f>[12]table_31!F125</f>
        <v>229415</v>
      </c>
      <c r="I134" s="256">
        <f>[12]table_31!G125</f>
        <v>258955</v>
      </c>
      <c r="J134" s="257"/>
      <c r="K134" s="256">
        <f>[12]table_31!H125</f>
        <v>0</v>
      </c>
      <c r="L134" s="256">
        <f>[12]table_31!I125</f>
        <v>0</v>
      </c>
      <c r="M134" s="258"/>
      <c r="N134" s="256">
        <f>[12]table_31!J125</f>
        <v>229415</v>
      </c>
      <c r="O134" s="256">
        <f>[12]table_31!K125</f>
        <v>258955</v>
      </c>
      <c r="P134" s="257"/>
      <c r="Q134" s="259">
        <f>[12]table_31!L125</f>
        <v>12.9</v>
      </c>
    </row>
    <row r="135" spans="1:17" x14ac:dyDescent="0.25">
      <c r="A135" s="73" t="str">
        <f>[12]table_31!A126</f>
        <v>City of La Grande</v>
      </c>
      <c r="B135" s="458" t="str">
        <f>[12]table_31!B126</f>
        <v>La Grande UR Plan Area</v>
      </c>
      <c r="C135" s="458" t="str">
        <f>[12]table_31!C126</f>
        <v>Union</v>
      </c>
      <c r="D135" s="458"/>
      <c r="E135" s="78">
        <f>[12]table_31!D126</f>
        <v>60200000</v>
      </c>
      <c r="F135" s="78">
        <f>[12]table_31!E126</f>
        <v>62078898</v>
      </c>
      <c r="G135" s="459"/>
      <c r="H135" s="78">
        <f>[12]table_31!F126</f>
        <v>1044960</v>
      </c>
      <c r="I135" s="78">
        <f>[12]table_31!G126</f>
        <v>1094924</v>
      </c>
      <c r="J135" s="459"/>
      <c r="K135" s="78">
        <f>[12]table_31!H126</f>
        <v>0</v>
      </c>
      <c r="L135" s="78">
        <f>[12]table_31!I126</f>
        <v>0</v>
      </c>
      <c r="M135" s="260"/>
      <c r="N135" s="78">
        <f>[12]table_31!J126</f>
        <v>1044960</v>
      </c>
      <c r="O135" s="78">
        <f>[12]table_31!K126</f>
        <v>1094924</v>
      </c>
      <c r="P135" s="459"/>
      <c r="Q135" s="253">
        <f>[12]table_31!L126</f>
        <v>4.8</v>
      </c>
    </row>
    <row r="136" spans="1:17" x14ac:dyDescent="0.25">
      <c r="A136" s="254" t="str">
        <f>[12]table_31!A127</f>
        <v>City of The Dalles</v>
      </c>
      <c r="B136" s="255" t="str">
        <f>[12]table_31!B127</f>
        <v>Columbia Gateway Downtown UR Plan Area</v>
      </c>
      <c r="C136" s="255" t="str">
        <f>[12]table_31!C127</f>
        <v>Wasco</v>
      </c>
      <c r="D136" s="255"/>
      <c r="E136" s="256">
        <f>[12]table_31!D127</f>
        <v>93353031</v>
      </c>
      <c r="F136" s="256">
        <f>[12]table_31!E127</f>
        <v>96205597</v>
      </c>
      <c r="G136" s="257"/>
      <c r="H136" s="256">
        <f>[12]table_31!F127</f>
        <v>1576892</v>
      </c>
      <c r="I136" s="256">
        <f>[12]table_31!G127</f>
        <v>1618060</v>
      </c>
      <c r="J136" s="257"/>
      <c r="K136" s="256">
        <f>[12]table_31!H127</f>
        <v>0</v>
      </c>
      <c r="L136" s="256">
        <f>[12]table_31!I127</f>
        <v>0</v>
      </c>
      <c r="M136" s="258"/>
      <c r="N136" s="256">
        <f>[12]table_31!J127</f>
        <v>1576892</v>
      </c>
      <c r="O136" s="256">
        <f>[12]table_31!K127</f>
        <v>1618060</v>
      </c>
      <c r="P136" s="257"/>
      <c r="Q136" s="259">
        <f>[12]table_31!L127</f>
        <v>2.6</v>
      </c>
    </row>
    <row r="137" spans="1:17" x14ac:dyDescent="0.25">
      <c r="A137" s="73" t="str">
        <f>[12]table_31!A128</f>
        <v>City of Sherwood</v>
      </c>
      <c r="B137" s="458" t="str">
        <f>[12]table_31!B128</f>
        <v>Old Town UR Plan Area</v>
      </c>
      <c r="C137" s="458" t="str">
        <f>[12]table_31!C128</f>
        <v>Washington</v>
      </c>
      <c r="D137" s="458"/>
      <c r="E137" s="78">
        <f>[12]table_31!D128</f>
        <v>166240589</v>
      </c>
      <c r="F137" s="78">
        <f>[12]table_31!E128</f>
        <v>209122443</v>
      </c>
      <c r="G137" s="459"/>
      <c r="H137" s="78">
        <f>[12]table_31!F128</f>
        <v>2915106</v>
      </c>
      <c r="I137" s="78">
        <f>[12]table_31!G128</f>
        <v>3606427</v>
      </c>
      <c r="J137" s="459"/>
      <c r="K137" s="78">
        <f>[12]table_31!H128</f>
        <v>0</v>
      </c>
      <c r="L137" s="78">
        <f>[12]table_31!I128</f>
        <v>0</v>
      </c>
      <c r="M137" s="260"/>
      <c r="N137" s="78">
        <f>[12]table_31!J128</f>
        <v>2915106</v>
      </c>
      <c r="O137" s="78">
        <f>[12]table_31!K128</f>
        <v>3606427</v>
      </c>
      <c r="P137" s="459"/>
      <c r="Q137" s="253">
        <f>[12]table_31!L128</f>
        <v>23.7</v>
      </c>
    </row>
    <row r="138" spans="1:17" x14ac:dyDescent="0.25">
      <c r="A138" s="254" t="str">
        <f>[12]table_31!A129</f>
        <v>City of North Plains</v>
      </c>
      <c r="B138" s="255" t="str">
        <f>[12]table_31!B129</f>
        <v>North Plains UR Plan Area</v>
      </c>
      <c r="C138" s="255" t="str">
        <f>[12]table_31!C129</f>
        <v>Washington</v>
      </c>
      <c r="D138" s="255"/>
      <c r="E138" s="256">
        <f>[12]table_31!D129</f>
        <v>61787497</v>
      </c>
      <c r="F138" s="256">
        <f>[12]table_31!E129</f>
        <v>64009513</v>
      </c>
      <c r="G138" s="257"/>
      <c r="H138" s="256">
        <f>[12]table_31!F129</f>
        <v>711104</v>
      </c>
      <c r="I138" s="256">
        <f>[12]table_31!G129</f>
        <v>736484</v>
      </c>
      <c r="J138" s="257"/>
      <c r="K138" s="256">
        <f>[12]table_31!H129</f>
        <v>0</v>
      </c>
      <c r="L138" s="256">
        <f>[12]table_31!I129</f>
        <v>0</v>
      </c>
      <c r="M138" s="258"/>
      <c r="N138" s="256">
        <f>[12]table_31!J129</f>
        <v>711104</v>
      </c>
      <c r="O138" s="256">
        <f>[12]table_31!K129</f>
        <v>736484</v>
      </c>
      <c r="P138" s="257"/>
      <c r="Q138" s="259">
        <f>[12]table_31!L129</f>
        <v>3.6</v>
      </c>
    </row>
    <row r="139" spans="1:17" x14ac:dyDescent="0.25">
      <c r="A139" s="73" t="str">
        <f>[12]table_31!A130</f>
        <v>City of Tigard</v>
      </c>
      <c r="B139" s="458" t="str">
        <f>[12]table_31!B130</f>
        <v>Tigard UR Plan Area</v>
      </c>
      <c r="C139" s="458" t="str">
        <f>[12]table_31!C130</f>
        <v>Washington</v>
      </c>
      <c r="D139" s="458"/>
      <c r="E139" s="78">
        <f>[12]table_31!D130</f>
        <v>56422440</v>
      </c>
      <c r="F139" s="78">
        <f>[12]table_31!E130</f>
        <v>62268245</v>
      </c>
      <c r="G139" s="459"/>
      <c r="H139" s="78">
        <f>[12]table_31!F130</f>
        <v>676568</v>
      </c>
      <c r="I139" s="78">
        <f>[12]table_31!G130</f>
        <v>746725</v>
      </c>
      <c r="J139" s="459"/>
      <c r="K139" s="78">
        <f>[12]table_31!H130</f>
        <v>0</v>
      </c>
      <c r="L139" s="78">
        <f>[12]table_31!I130</f>
        <v>0</v>
      </c>
      <c r="M139" s="260"/>
      <c r="N139" s="78">
        <f>[12]table_31!J130</f>
        <v>676568</v>
      </c>
      <c r="O139" s="78">
        <f>[12]table_31!K130</f>
        <v>746725</v>
      </c>
      <c r="P139" s="459"/>
      <c r="Q139" s="253">
        <f>[12]table_31!L130</f>
        <v>10.4</v>
      </c>
    </row>
    <row r="140" spans="1:17" x14ac:dyDescent="0.25">
      <c r="A140" s="254" t="str">
        <f>[12]table_31!A131</f>
        <v>City of Tigard</v>
      </c>
      <c r="B140" s="255" t="str">
        <f>[12]table_31!B131</f>
        <v>Tigard Triangle Urban Renewal Plan</v>
      </c>
      <c r="C140" s="255" t="str">
        <f>[12]table_31!C131</f>
        <v>Washington</v>
      </c>
      <c r="D140" s="255"/>
      <c r="E140" s="256">
        <f>[12]table_31!D131</f>
        <v>64498747</v>
      </c>
      <c r="F140" s="256">
        <f>[12]table_31!E131</f>
        <v>88030316</v>
      </c>
      <c r="G140" s="257"/>
      <c r="H140" s="256">
        <f>[12]table_31!F131</f>
        <v>774451</v>
      </c>
      <c r="I140" s="256">
        <f>[12]table_31!G131</f>
        <v>1057434</v>
      </c>
      <c r="J140" s="257"/>
      <c r="K140" s="256">
        <f>[12]table_31!H131</f>
        <v>0</v>
      </c>
      <c r="L140" s="256">
        <f>[12]table_31!I131</f>
        <v>0</v>
      </c>
      <c r="M140" s="258"/>
      <c r="N140" s="256">
        <f>[12]table_31!J131</f>
        <v>774451</v>
      </c>
      <c r="O140" s="256">
        <f>[12]table_31!K131</f>
        <v>1057434</v>
      </c>
      <c r="P140" s="257"/>
      <c r="Q140" s="259">
        <f>[12]table_31!L131</f>
        <v>36.5</v>
      </c>
    </row>
    <row r="141" spans="1:17" x14ac:dyDescent="0.25">
      <c r="A141" s="73" t="str">
        <f>[12]table_31!A132</f>
        <v>City of Hillsboro</v>
      </c>
      <c r="B141" s="458" t="str">
        <f>[12]table_31!B132</f>
        <v>North Hillsboro UR Plan Area</v>
      </c>
      <c r="C141" s="458" t="str">
        <f>[12]table_31!C132</f>
        <v>Washington</v>
      </c>
      <c r="D141" s="458"/>
      <c r="E141" s="78">
        <f>[12]table_31!D132</f>
        <v>354783656</v>
      </c>
      <c r="F141" s="78">
        <f>[12]table_31!E132</f>
        <v>467009121</v>
      </c>
      <c r="G141" s="459"/>
      <c r="H141" s="78">
        <f>[12]table_31!F132</f>
        <v>4039915</v>
      </c>
      <c r="I141" s="78">
        <f>[12]table_31!G132</f>
        <v>5399965</v>
      </c>
      <c r="J141" s="459"/>
      <c r="K141" s="78">
        <f>[12]table_31!H132</f>
        <v>0</v>
      </c>
      <c r="L141" s="78">
        <f>[12]table_31!I132</f>
        <v>0</v>
      </c>
      <c r="M141" s="260"/>
      <c r="N141" s="78">
        <f>[12]table_31!J132</f>
        <v>4039915</v>
      </c>
      <c r="O141" s="78">
        <f>[12]table_31!K132</f>
        <v>5399965</v>
      </c>
      <c r="P141" s="459"/>
      <c r="Q141" s="253">
        <f>[12]table_31!L132</f>
        <v>33.700000000000003</v>
      </c>
    </row>
    <row r="142" spans="1:17" x14ac:dyDescent="0.25">
      <c r="A142" s="254" t="str">
        <f>[12]table_31!A133</f>
        <v>City of Hillsboro</v>
      </c>
      <c r="B142" s="255" t="str">
        <f>[12]table_31!B133</f>
        <v>Downtown Hillsboro UR Plan Area</v>
      </c>
      <c r="C142" s="255" t="str">
        <f>[12]table_31!C133</f>
        <v>Washington</v>
      </c>
      <c r="D142" s="255"/>
      <c r="E142" s="256">
        <f>[12]table_31!D133</f>
        <v>145437287</v>
      </c>
      <c r="F142" s="256">
        <f>[12]table_31!E133</f>
        <v>161358491</v>
      </c>
      <c r="G142" s="257"/>
      <c r="H142" s="256">
        <f>[12]table_31!F133</f>
        <v>1677118</v>
      </c>
      <c r="I142" s="256">
        <f>[12]table_31!G133</f>
        <v>1861336</v>
      </c>
      <c r="J142" s="257"/>
      <c r="K142" s="256">
        <f>[12]table_31!H133</f>
        <v>0</v>
      </c>
      <c r="L142" s="256">
        <f>[12]table_31!I133</f>
        <v>0</v>
      </c>
      <c r="M142" s="258"/>
      <c r="N142" s="256">
        <f>[12]table_31!J133</f>
        <v>1677118</v>
      </c>
      <c r="O142" s="256">
        <f>[12]table_31!K133</f>
        <v>1861336</v>
      </c>
      <c r="P142" s="257"/>
      <c r="Q142" s="259">
        <f>[12]table_31!L133</f>
        <v>11</v>
      </c>
    </row>
    <row r="143" spans="1:17" x14ac:dyDescent="0.25">
      <c r="A143" s="73" t="str">
        <f>[12]table_31!A134</f>
        <v>City of Beaverton</v>
      </c>
      <c r="B143" s="458" t="str">
        <f>[12]table_31!B134</f>
        <v>Central Beaverton UR Plan Area</v>
      </c>
      <c r="C143" s="458" t="str">
        <f>[12]table_31!C134</f>
        <v>Washington</v>
      </c>
      <c r="D143" s="458"/>
      <c r="E143" s="78">
        <f>[12]table_31!D134</f>
        <v>336170047</v>
      </c>
      <c r="F143" s="78">
        <f>[12]table_31!E134</f>
        <v>377088724</v>
      </c>
      <c r="G143" s="459"/>
      <c r="H143" s="78">
        <f>[12]table_31!F134</f>
        <v>4976517</v>
      </c>
      <c r="I143" s="78">
        <f>[12]table_31!G134</f>
        <v>5580340</v>
      </c>
      <c r="J143" s="459"/>
      <c r="K143" s="78">
        <f>[12]table_31!H134</f>
        <v>0</v>
      </c>
      <c r="L143" s="78">
        <f>[12]table_31!I134</f>
        <v>0</v>
      </c>
      <c r="M143" s="260"/>
      <c r="N143" s="78">
        <f>[12]table_31!J134</f>
        <v>4976517</v>
      </c>
      <c r="O143" s="78">
        <f>[12]table_31!K134</f>
        <v>5580340</v>
      </c>
      <c r="P143" s="459"/>
      <c r="Q143" s="253">
        <f>[12]table_31!L134</f>
        <v>12.1</v>
      </c>
    </row>
    <row r="144" spans="1:17" ht="13" thickBot="1" x14ac:dyDescent="0.3">
      <c r="A144" s="254" t="str">
        <f>[12]table_31!A135</f>
        <v>City of Forest Grove</v>
      </c>
      <c r="B144" s="255" t="str">
        <f>[12]table_31!B135</f>
        <v>Forest Grove UR Plan Area</v>
      </c>
      <c r="C144" s="255" t="str">
        <f>[12]table_31!C135</f>
        <v>Washington</v>
      </c>
      <c r="D144" s="255"/>
      <c r="E144" s="256">
        <f>[12]table_31!D135</f>
        <v>39952570</v>
      </c>
      <c r="F144" s="256">
        <f>[12]table_31!E135</f>
        <v>46689715</v>
      </c>
      <c r="G144" s="257"/>
      <c r="H144" s="256">
        <f>[12]table_31!F135</f>
        <v>522713</v>
      </c>
      <c r="I144" s="256">
        <f>[12]table_31!G135</f>
        <v>550235</v>
      </c>
      <c r="J144" s="257"/>
      <c r="K144" s="256">
        <f>[12]table_31!H135</f>
        <v>0</v>
      </c>
      <c r="L144" s="256">
        <f>[12]table_31!I135</f>
        <v>0</v>
      </c>
      <c r="M144" s="258"/>
      <c r="N144" s="256">
        <f>[12]table_31!J135</f>
        <v>522713</v>
      </c>
      <c r="O144" s="256">
        <f>[12]table_31!K135</f>
        <v>550235</v>
      </c>
      <c r="P144" s="257"/>
      <c r="Q144" s="259">
        <f>[12]table_31!L135</f>
        <v>5.3</v>
      </c>
    </row>
    <row r="145" spans="1:22" ht="16.5" customHeight="1" thickTop="1" thickBot="1" x14ac:dyDescent="0.4">
      <c r="A145" s="241" t="str">
        <f>$A$1</f>
        <v>Table 3.1 Urban Renewal Excess Value Used and Revenue for FYs 2020-21 and 2021-22 by Urban Renewal Plan Area (Dollars)</v>
      </c>
      <c r="B145" s="242"/>
      <c r="C145" s="242"/>
      <c r="D145" s="242"/>
      <c r="E145" s="242"/>
      <c r="F145" s="242"/>
      <c r="G145" s="242"/>
      <c r="H145" s="242"/>
      <c r="I145" s="242"/>
      <c r="J145" s="242"/>
      <c r="K145" s="242"/>
      <c r="L145" s="242"/>
      <c r="M145" s="242"/>
      <c r="N145" s="242"/>
      <c r="O145" s="242"/>
      <c r="P145" s="242"/>
      <c r="Q145" s="243"/>
      <c r="R145" s="158"/>
      <c r="S145" s="424" t="s">
        <v>212</v>
      </c>
      <c r="T145" s="425"/>
      <c r="U145" s="426"/>
      <c r="V145" s="158"/>
    </row>
    <row r="146" spans="1:22" ht="16" thickBot="1" x14ac:dyDescent="0.4">
      <c r="A146" s="139"/>
      <c r="B146" s="140"/>
      <c r="C146" s="140"/>
      <c r="D146" s="140"/>
      <c r="E146" s="140"/>
      <c r="F146" s="140"/>
      <c r="G146" s="140"/>
      <c r="H146" s="140"/>
      <c r="I146" s="140"/>
      <c r="J146" s="140"/>
      <c r="K146" s="140"/>
      <c r="L146" s="140"/>
      <c r="M146" s="140"/>
      <c r="N146" s="140"/>
      <c r="O146" s="140"/>
      <c r="P146" s="140"/>
      <c r="Q146" s="141"/>
      <c r="R146" s="158"/>
      <c r="S146" s="427"/>
      <c r="T146" s="428"/>
      <c r="U146" s="429"/>
      <c r="V146" s="158"/>
    </row>
    <row r="147" spans="1:22" ht="16" thickBot="1" x14ac:dyDescent="0.4">
      <c r="A147" s="247"/>
      <c r="B147" s="248"/>
      <c r="C147" s="248"/>
      <c r="D147" s="248"/>
      <c r="E147" s="433" t="s">
        <v>118</v>
      </c>
      <c r="F147" s="433"/>
      <c r="G147" s="248"/>
      <c r="H147" s="433" t="s">
        <v>117</v>
      </c>
      <c r="I147" s="433"/>
      <c r="J147" s="248"/>
      <c r="K147" s="433" t="s">
        <v>116</v>
      </c>
      <c r="L147" s="433"/>
      <c r="M147" s="248"/>
      <c r="N147" s="433" t="s">
        <v>111</v>
      </c>
      <c r="O147" s="433"/>
      <c r="P147" s="433"/>
      <c r="Q147" s="434"/>
      <c r="R147" s="158"/>
      <c r="S147" s="430"/>
      <c r="T147" s="431"/>
      <c r="U147" s="432"/>
      <c r="V147" s="158"/>
    </row>
    <row r="148" spans="1:22" ht="14" thickTop="1" thickBot="1" x14ac:dyDescent="0.35">
      <c r="A148" s="249" t="str">
        <f>$A$4</f>
        <v>Agency</v>
      </c>
      <c r="B148" s="250" t="str">
        <f>$B$4</f>
        <v>Plan Area</v>
      </c>
      <c r="C148" s="250" t="str">
        <f>$C$4</f>
        <v>County</v>
      </c>
      <c r="D148" s="250"/>
      <c r="E148" s="251" t="str">
        <f>$E$4</f>
        <v>FY 2020-21</v>
      </c>
      <c r="F148" s="251" t="str">
        <f>$F$4</f>
        <v>FY 2021-22</v>
      </c>
      <c r="G148" s="251"/>
      <c r="H148" s="251" t="str">
        <f>$H$4</f>
        <v>FY 2020-21</v>
      </c>
      <c r="I148" s="251" t="str">
        <f>$I$4</f>
        <v>FY 2021-22</v>
      </c>
      <c r="J148" s="251"/>
      <c r="K148" s="251" t="str">
        <f>$K$4</f>
        <v>FY 2020-21</v>
      </c>
      <c r="L148" s="251" t="str">
        <f>$L$4</f>
        <v>FY 2021-22</v>
      </c>
      <c r="M148" s="251"/>
      <c r="N148" s="251" t="str">
        <f>$N$4</f>
        <v>FY 2020-21</v>
      </c>
      <c r="O148" s="251" t="str">
        <f>$O$4</f>
        <v>FY 2021-22</v>
      </c>
      <c r="P148" s="251"/>
      <c r="Q148" s="252" t="s">
        <v>41</v>
      </c>
    </row>
    <row r="149" spans="1:22" x14ac:dyDescent="0.25">
      <c r="A149" s="73" t="str">
        <f>[12]table_31!A136</f>
        <v>City of Banks</v>
      </c>
      <c r="B149" s="458" t="str">
        <f>[12]table_31!B136</f>
        <v>Banks Urban Renewal Plan Area</v>
      </c>
      <c r="C149" s="458" t="str">
        <f>[12]table_31!C136</f>
        <v>Washington</v>
      </c>
      <c r="D149" s="458"/>
      <c r="E149" s="78">
        <f>[12]table_31!D136</f>
        <v>5457297</v>
      </c>
      <c r="F149" s="78">
        <f>[12]table_31!E136</f>
        <v>6781086</v>
      </c>
      <c r="G149" s="459"/>
      <c r="H149" s="78">
        <f>[12]table_31!F136</f>
        <v>59175</v>
      </c>
      <c r="I149" s="78">
        <f>[12]table_31!G136</f>
        <v>73904</v>
      </c>
      <c r="J149" s="459"/>
      <c r="K149" s="78">
        <f>[12]table_31!H136</f>
        <v>0</v>
      </c>
      <c r="L149" s="78">
        <f>[12]table_31!I136</f>
        <v>0</v>
      </c>
      <c r="M149" s="260"/>
      <c r="N149" s="78">
        <f>[12]table_31!J136</f>
        <v>59175</v>
      </c>
      <c r="O149" s="78">
        <f>[12]table_31!K136</f>
        <v>73904</v>
      </c>
      <c r="P149" s="459"/>
      <c r="Q149" s="253">
        <f>[12]table_31!L136</f>
        <v>24.9</v>
      </c>
    </row>
    <row r="150" spans="1:22" x14ac:dyDescent="0.25">
      <c r="A150" s="254" t="str">
        <f>[12]table_31!A137</f>
        <v>City of Cornelius</v>
      </c>
      <c r="B150" s="255" t="str">
        <f>[12]table_31!B137</f>
        <v>Cornelius UR Plan Area</v>
      </c>
      <c r="C150" s="255" t="str">
        <f>[12]table_31!C137</f>
        <v>Washington</v>
      </c>
      <c r="D150" s="255"/>
      <c r="E150" s="256">
        <f>[12]table_31!D137</f>
        <v>4124730</v>
      </c>
      <c r="F150" s="256">
        <f>[12]table_31!E137</f>
        <v>10782201</v>
      </c>
      <c r="G150" s="257"/>
      <c r="H150" s="256">
        <f>[12]table_31!F137</f>
        <v>53532</v>
      </c>
      <c r="I150" s="256">
        <f>[12]table_31!G137</f>
        <v>127240</v>
      </c>
      <c r="J150" s="257"/>
      <c r="K150" s="256">
        <f>[12]table_31!H137</f>
        <v>0</v>
      </c>
      <c r="L150" s="256">
        <f>[12]table_31!I137</f>
        <v>0</v>
      </c>
      <c r="M150" s="258"/>
      <c r="N150" s="256">
        <f>[12]table_31!J137</f>
        <v>53532</v>
      </c>
      <c r="O150" s="256">
        <f>[12]table_31!K137</f>
        <v>127240</v>
      </c>
      <c r="P150" s="257"/>
      <c r="Q150" s="259">
        <f>[12]table_31!L137</f>
        <v>137.69999999999999</v>
      </c>
    </row>
    <row r="151" spans="1:22" x14ac:dyDescent="0.25">
      <c r="A151" s="73" t="str">
        <f>[12]table_31!A138</f>
        <v>City of Carlton</v>
      </c>
      <c r="B151" s="458" t="str">
        <f>[12]table_31!B138</f>
        <v>Carlton UR Plan Area</v>
      </c>
      <c r="C151" s="458" t="str">
        <f>[12]table_31!C138</f>
        <v>Yamhill</v>
      </c>
      <c r="D151" s="458"/>
      <c r="E151" s="78">
        <f>[12]table_31!D138</f>
        <v>13812691</v>
      </c>
      <c r="F151" s="78">
        <f>[12]table_31!E138</f>
        <v>15919413</v>
      </c>
      <c r="G151" s="459"/>
      <c r="H151" s="78">
        <f>[12]table_31!F138</f>
        <v>212925</v>
      </c>
      <c r="I151" s="78">
        <f>[12]table_31!G138</f>
        <v>230777</v>
      </c>
      <c r="J151" s="459"/>
      <c r="K151" s="78">
        <f>[12]table_31!H138</f>
        <v>0</v>
      </c>
      <c r="L151" s="78">
        <f>[12]table_31!I138</f>
        <v>0</v>
      </c>
      <c r="M151" s="260"/>
      <c r="N151" s="78">
        <f>[12]table_31!J138</f>
        <v>212925</v>
      </c>
      <c r="O151" s="78">
        <f>[12]table_31!K138</f>
        <v>230777</v>
      </c>
      <c r="P151" s="459"/>
      <c r="Q151" s="253">
        <f>[12]table_31!L138</f>
        <v>8.4</v>
      </c>
    </row>
    <row r="152" spans="1:22" x14ac:dyDescent="0.25">
      <c r="A152" s="254" t="str">
        <f>[12]table_31!A139</f>
        <v>City of McMinnville</v>
      </c>
      <c r="B152" s="255" t="str">
        <f>[12]table_31!B139</f>
        <v>McMinnVille UR Plan Area</v>
      </c>
      <c r="C152" s="255" t="str">
        <f>[12]table_31!C139</f>
        <v>Yamhill</v>
      </c>
      <c r="D152" s="255"/>
      <c r="E152" s="256">
        <f>[12]table_31!D139</f>
        <v>32381367</v>
      </c>
      <c r="F152" s="256">
        <f>[12]table_31!E139</f>
        <v>42260225</v>
      </c>
      <c r="G152" s="257"/>
      <c r="H152" s="256">
        <f>[12]table_31!F139</f>
        <v>414051</v>
      </c>
      <c r="I152" s="256">
        <f>[12]table_31!G139</f>
        <v>540756</v>
      </c>
      <c r="J152" s="257"/>
      <c r="K152" s="256">
        <f>[12]table_31!H139</f>
        <v>0</v>
      </c>
      <c r="L152" s="256">
        <f>[12]table_31!I139</f>
        <v>0</v>
      </c>
      <c r="M152" s="258"/>
      <c r="N152" s="256">
        <f>[12]table_31!J139</f>
        <v>414051</v>
      </c>
      <c r="O152" s="256">
        <f>[12]table_31!K139</f>
        <v>540756</v>
      </c>
      <c r="P152" s="257"/>
      <c r="Q152" s="259">
        <f>[12]table_31!L139</f>
        <v>30.6</v>
      </c>
    </row>
    <row r="153" spans="1:22" ht="13" thickBot="1" x14ac:dyDescent="0.3">
      <c r="A153" s="73" t="str">
        <f>[12]table_31!A140</f>
        <v>City of Dundee</v>
      </c>
      <c r="B153" s="458" t="str">
        <f>[12]table_31!B140</f>
        <v>Dundee UR Plan Area</v>
      </c>
      <c r="C153" s="458" t="str">
        <f>[12]table_31!C140</f>
        <v>Yamhill</v>
      </c>
      <c r="D153" s="458"/>
      <c r="E153" s="78">
        <f>[12]table_31!D140</f>
        <v>14203751</v>
      </c>
      <c r="F153" s="78">
        <f>[12]table_31!E140</f>
        <v>15322938</v>
      </c>
      <c r="G153" s="459"/>
      <c r="H153" s="78">
        <f>[12]table_31!F140</f>
        <v>157780</v>
      </c>
      <c r="I153" s="78">
        <f>[12]table_31!G140</f>
        <v>170212</v>
      </c>
      <c r="J153" s="459"/>
      <c r="K153" s="78">
        <f>[12]table_31!H140</f>
        <v>0</v>
      </c>
      <c r="L153" s="78">
        <f>[12]table_31!I140</f>
        <v>0</v>
      </c>
      <c r="M153" s="260"/>
      <c r="N153" s="78">
        <f>[12]table_31!J140</f>
        <v>157780</v>
      </c>
      <c r="O153" s="78">
        <f>[12]table_31!K140</f>
        <v>170212</v>
      </c>
      <c r="P153" s="459"/>
      <c r="Q153" s="253">
        <f>[12]table_31!L140</f>
        <v>7.9</v>
      </c>
    </row>
    <row r="154" spans="1:22" ht="13.5" thickBot="1" x14ac:dyDescent="0.35">
      <c r="A154" s="261" t="s">
        <v>114</v>
      </c>
      <c r="B154" s="262" t="s">
        <v>113</v>
      </c>
      <c r="C154" s="262"/>
      <c r="D154" s="262"/>
      <c r="E154" s="263">
        <f>[12]table_31!D2</f>
        <v>16977529911</v>
      </c>
      <c r="F154" s="263">
        <f>[12]table_31!E2</f>
        <v>16401076527</v>
      </c>
      <c r="G154" s="263"/>
      <c r="H154" s="263">
        <f>[12]table_31!F2</f>
        <v>297442806</v>
      </c>
      <c r="I154" s="263">
        <f>[12]table_31!G2</f>
        <v>274070982</v>
      </c>
      <c r="J154" s="263"/>
      <c r="K154" s="263">
        <f>[12]table_31!H2</f>
        <v>18398579</v>
      </c>
      <c r="L154" s="263">
        <f>[12]table_31!I2</f>
        <v>18544416</v>
      </c>
      <c r="M154" s="264"/>
      <c r="N154" s="263">
        <f>[12]table_31!J2</f>
        <v>315841385</v>
      </c>
      <c r="O154" s="263">
        <f>[12]table_31!K2</f>
        <v>292615398</v>
      </c>
      <c r="P154" s="262"/>
      <c r="Q154" s="265">
        <f>[12]table_31!L2</f>
        <v>-7.4</v>
      </c>
    </row>
    <row r="155" spans="1:22" ht="13" thickBot="1" x14ac:dyDescent="0.3">
      <c r="A155" s="266" t="s">
        <v>177</v>
      </c>
      <c r="B155" s="267"/>
      <c r="C155" s="267"/>
      <c r="D155" s="267"/>
      <c r="E155" s="268"/>
      <c r="F155" s="268"/>
      <c r="G155" s="267"/>
      <c r="H155" s="268"/>
      <c r="I155" s="268"/>
      <c r="J155" s="267"/>
      <c r="K155" s="268"/>
      <c r="L155" s="268"/>
      <c r="M155" s="267"/>
      <c r="N155" s="268"/>
      <c r="O155" s="268"/>
      <c r="P155" s="267"/>
      <c r="Q155" s="269"/>
    </row>
  </sheetData>
  <mergeCells count="18">
    <mergeCell ref="E3:F3"/>
    <mergeCell ref="H3:I3"/>
    <mergeCell ref="K3:L3"/>
    <mergeCell ref="N3:Q3"/>
    <mergeCell ref="S1:U3"/>
    <mergeCell ref="S145:U147"/>
    <mergeCell ref="E51:F51"/>
    <mergeCell ref="H51:I51"/>
    <mergeCell ref="K51:L51"/>
    <mergeCell ref="N51:Q51"/>
    <mergeCell ref="E99:F99"/>
    <mergeCell ref="H99:I99"/>
    <mergeCell ref="K99:L99"/>
    <mergeCell ref="N99:Q99"/>
    <mergeCell ref="E147:F147"/>
    <mergeCell ref="H147:I147"/>
    <mergeCell ref="K147:L147"/>
    <mergeCell ref="N147:Q147"/>
  </mergeCells>
  <hyperlinks>
    <hyperlink ref="S1:U3" location="'Table of Contents'!A1" tooltip="Click here" display="Return to             Table of Contents" xr:uid="{1C9F0E95-7426-4334-8183-82ACC56339C0}"/>
    <hyperlink ref="S145:U147" location="'3.1'!A1" tooltip="Click here" display="Return to                   Top of Table 3.1" xr:uid="{1C9CE2FF-62C7-4F65-ACDD-449CE34FD72D}"/>
  </hyperlinks>
  <pageMargins left="0.75" right="0.75" top="0.75" bottom="0.75" header="0.5" footer="0.5"/>
  <pageSetup scale="71"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V414"/>
  <sheetViews>
    <sheetView showGridLines="0" zoomScale="80" zoomScaleNormal="80" workbookViewId="0">
      <selection activeCell="A397" sqref="A397:Q397"/>
    </sheetView>
  </sheetViews>
  <sheetFormatPr defaultColWidth="9.1796875" defaultRowHeight="12.5" x14ac:dyDescent="0.25"/>
  <cols>
    <col min="1" max="1" width="13.81640625" style="52" customWidth="1"/>
    <col min="2" max="2" width="24" style="52" customWidth="1"/>
    <col min="3" max="3" width="14" style="52" customWidth="1"/>
    <col min="4" max="4" width="2" style="52" customWidth="1"/>
    <col min="5" max="6" width="12.453125" style="39" bestFit="1" customWidth="1"/>
    <col min="7" max="7" width="2" style="38" customWidth="1"/>
    <col min="8" max="9" width="11.1796875" style="39" customWidth="1"/>
    <col min="10" max="10" width="2" style="38" customWidth="1"/>
    <col min="11" max="12" width="11.453125" style="39" bestFit="1" customWidth="1"/>
    <col min="13" max="13" width="2" style="38" customWidth="1"/>
    <col min="14" max="14" width="12.1796875" style="39" bestFit="1" customWidth="1"/>
    <col min="15" max="15" width="12.7265625" style="39" bestFit="1" customWidth="1"/>
    <col min="16" max="16" width="2" style="38" customWidth="1"/>
    <col min="17" max="17" width="8.1796875" style="37" customWidth="1"/>
    <col min="18" max="19" width="1.7265625" style="52" customWidth="1"/>
    <col min="20" max="20" width="16.1796875" style="52" customWidth="1"/>
    <col min="21" max="22" width="1.7265625" style="52" customWidth="1"/>
    <col min="23" max="16384" width="9.1796875" style="52"/>
  </cols>
  <sheetData>
    <row r="1" spans="1:22" ht="16.5" thickTop="1" thickBot="1" x14ac:dyDescent="0.4">
      <c r="A1" s="241" t="s">
        <v>231</v>
      </c>
      <c r="B1" s="242"/>
      <c r="C1" s="242"/>
      <c r="D1" s="242"/>
      <c r="E1" s="242"/>
      <c r="F1" s="242"/>
      <c r="G1" s="242"/>
      <c r="H1" s="242"/>
      <c r="I1" s="242"/>
      <c r="J1" s="242"/>
      <c r="K1" s="242"/>
      <c r="L1" s="242"/>
      <c r="M1" s="242"/>
      <c r="N1" s="242"/>
      <c r="O1" s="242"/>
      <c r="P1" s="242"/>
      <c r="Q1" s="270"/>
      <c r="R1" s="158"/>
      <c r="S1" s="329" t="s">
        <v>209</v>
      </c>
      <c r="T1" s="330"/>
      <c r="U1" s="331"/>
      <c r="V1" s="158"/>
    </row>
    <row r="2" spans="1:22" ht="16" thickBot="1" x14ac:dyDescent="0.4">
      <c r="A2" s="244"/>
      <c r="B2" s="245"/>
      <c r="C2" s="245"/>
      <c r="D2" s="245"/>
      <c r="E2" s="245"/>
      <c r="F2" s="245"/>
      <c r="G2" s="245"/>
      <c r="H2" s="245"/>
      <c r="I2" s="245"/>
      <c r="J2" s="245"/>
      <c r="K2" s="245"/>
      <c r="L2" s="245"/>
      <c r="M2" s="245"/>
      <c r="N2" s="245"/>
      <c r="O2" s="245"/>
      <c r="P2" s="245"/>
      <c r="Q2" s="271"/>
      <c r="R2" s="158"/>
      <c r="S2" s="332"/>
      <c r="T2" s="333"/>
      <c r="U2" s="334"/>
      <c r="V2" s="158"/>
    </row>
    <row r="3" spans="1:22" ht="16" thickBot="1" x14ac:dyDescent="0.4">
      <c r="A3" s="247"/>
      <c r="B3" s="248"/>
      <c r="C3" s="248"/>
      <c r="D3" s="248"/>
      <c r="E3" s="435" t="s">
        <v>112</v>
      </c>
      <c r="F3" s="435"/>
      <c r="G3" s="248"/>
      <c r="H3" s="435" t="s">
        <v>37</v>
      </c>
      <c r="I3" s="435"/>
      <c r="J3" s="248"/>
      <c r="K3" s="435" t="s">
        <v>39</v>
      </c>
      <c r="L3" s="435"/>
      <c r="M3" s="248"/>
      <c r="N3" s="435" t="s">
        <v>111</v>
      </c>
      <c r="O3" s="435"/>
      <c r="P3" s="435"/>
      <c r="Q3" s="436"/>
      <c r="R3" s="158"/>
      <c r="S3" s="335"/>
      <c r="T3" s="336"/>
      <c r="U3" s="337"/>
      <c r="V3" s="158"/>
    </row>
    <row r="4" spans="1:22" ht="14" thickTop="1" thickBot="1" x14ac:dyDescent="0.35">
      <c r="A4" s="249" t="s">
        <v>42</v>
      </c>
      <c r="B4" s="250" t="s">
        <v>110</v>
      </c>
      <c r="C4" s="250" t="s">
        <v>61</v>
      </c>
      <c r="D4" s="250"/>
      <c r="E4" s="251" t="s">
        <v>206</v>
      </c>
      <c r="F4" s="251" t="s">
        <v>219</v>
      </c>
      <c r="G4" s="251"/>
      <c r="H4" s="251" t="s">
        <v>206</v>
      </c>
      <c r="I4" s="251" t="s">
        <v>219</v>
      </c>
      <c r="J4" s="251"/>
      <c r="K4" s="251" t="s">
        <v>206</v>
      </c>
      <c r="L4" s="251" t="s">
        <v>219</v>
      </c>
      <c r="M4" s="251"/>
      <c r="N4" s="251" t="s">
        <v>206</v>
      </c>
      <c r="O4" s="251" t="s">
        <v>219</v>
      </c>
      <c r="P4" s="251"/>
      <c r="Q4" s="272" t="s">
        <v>41</v>
      </c>
    </row>
    <row r="5" spans="1:22" x14ac:dyDescent="0.25">
      <c r="A5" s="65" t="str">
        <f>[13]table_32!A2</f>
        <v>Benton</v>
      </c>
      <c r="B5" s="66" t="str">
        <f>[13]table_32!B2</f>
        <v>City of Philomath</v>
      </c>
      <c r="C5" s="66" t="str">
        <f>[13]table_32!C2</f>
        <v>County</v>
      </c>
      <c r="D5" s="66"/>
      <c r="E5" s="78">
        <f>[13]table_32!D2</f>
        <v>102539</v>
      </c>
      <c r="F5" s="78">
        <f>[13]table_32!E2</f>
        <v>107790</v>
      </c>
      <c r="G5" s="78"/>
      <c r="H5" s="78">
        <f>[13]table_32!F2</f>
        <v>0</v>
      </c>
      <c r="I5" s="78">
        <f>[13]table_32!G2</f>
        <v>0</v>
      </c>
      <c r="J5" s="78"/>
      <c r="K5" s="78">
        <f>[13]table_32!H2</f>
        <v>0</v>
      </c>
      <c r="L5" s="78">
        <f>[13]table_32!I2</f>
        <v>0</v>
      </c>
      <c r="M5" s="79"/>
      <c r="N5" s="78">
        <f>[13]table_32!J2</f>
        <v>102539</v>
      </c>
      <c r="O5" s="78">
        <f>[13]table_32!K2</f>
        <v>107790</v>
      </c>
      <c r="P5" s="78"/>
      <c r="Q5" s="253">
        <f>[13]table_32!L2</f>
        <v>5.0999999999999996</v>
      </c>
    </row>
    <row r="6" spans="1:22" x14ac:dyDescent="0.25">
      <c r="A6" s="254" t="str">
        <f>[13]table_32!A3</f>
        <v>Benton</v>
      </c>
      <c r="B6" s="255" t="str">
        <f>[13]table_32!B3</f>
        <v>City of Philomath</v>
      </c>
      <c r="C6" s="255" t="str">
        <f>[13]table_32!C3</f>
        <v>City</v>
      </c>
      <c r="D6" s="255"/>
      <c r="E6" s="256">
        <f>[13]table_32!D3</f>
        <v>238503</v>
      </c>
      <c r="F6" s="256">
        <f>[13]table_32!E3</f>
        <v>251204</v>
      </c>
      <c r="G6" s="256"/>
      <c r="H6" s="256">
        <f>[13]table_32!F3</f>
        <v>0</v>
      </c>
      <c r="I6" s="256">
        <f>[13]table_32!G3</f>
        <v>0</v>
      </c>
      <c r="J6" s="256"/>
      <c r="K6" s="256">
        <f>[13]table_32!H3</f>
        <v>0</v>
      </c>
      <c r="L6" s="256">
        <f>[13]table_32!I3</f>
        <v>0</v>
      </c>
      <c r="M6" s="273"/>
      <c r="N6" s="256">
        <f>[13]table_32!J3</f>
        <v>238503</v>
      </c>
      <c r="O6" s="256">
        <f>[13]table_32!K3</f>
        <v>251204</v>
      </c>
      <c r="P6" s="257"/>
      <c r="Q6" s="259">
        <f>[13]table_32!L3</f>
        <v>5.3</v>
      </c>
    </row>
    <row r="7" spans="1:22" x14ac:dyDescent="0.25">
      <c r="A7" s="65" t="str">
        <f>[13]table_32!A4</f>
        <v>Benton</v>
      </c>
      <c r="B7" s="66" t="str">
        <f>[13]table_32!B4</f>
        <v>City of Philomath</v>
      </c>
      <c r="C7" s="66" t="str">
        <f>[13]table_32!C4</f>
        <v>Education</v>
      </c>
      <c r="D7" s="66"/>
      <c r="E7" s="78">
        <f>[13]table_32!D4</f>
        <v>263723</v>
      </c>
      <c r="F7" s="78">
        <f>[13]table_32!E4</f>
        <v>277295</v>
      </c>
      <c r="G7" s="78"/>
      <c r="H7" s="78">
        <f>[13]table_32!F4</f>
        <v>0</v>
      </c>
      <c r="I7" s="78">
        <f>[13]table_32!G4</f>
        <v>0</v>
      </c>
      <c r="J7" s="78"/>
      <c r="K7" s="78">
        <f>[13]table_32!H4</f>
        <v>7860</v>
      </c>
      <c r="L7" s="78">
        <f>[13]table_32!I4</f>
        <v>8038</v>
      </c>
      <c r="M7" s="79"/>
      <c r="N7" s="78">
        <f>[13]table_32!J4</f>
        <v>271583</v>
      </c>
      <c r="O7" s="78">
        <f>[13]table_32!K4</f>
        <v>285332</v>
      </c>
      <c r="P7" s="78"/>
      <c r="Q7" s="253">
        <f>[13]table_32!L4</f>
        <v>5.0999999999999996</v>
      </c>
    </row>
    <row r="8" spans="1:22" x14ac:dyDescent="0.25">
      <c r="A8" s="274" t="str">
        <f>[13]table_32!A5</f>
        <v>Benton</v>
      </c>
      <c r="B8" s="275" t="str">
        <f>[13]table_32!B5</f>
        <v>City of Philomath</v>
      </c>
      <c r="C8" s="275" t="str">
        <f>[13]table_32!C5</f>
        <v>Other</v>
      </c>
      <c r="D8" s="275"/>
      <c r="E8" s="276">
        <f>[13]table_32!D5</f>
        <v>115365</v>
      </c>
      <c r="F8" s="276">
        <f>[13]table_32!E5</f>
        <v>121312</v>
      </c>
      <c r="G8" s="276"/>
      <c r="H8" s="276">
        <f>[13]table_32!F5</f>
        <v>0</v>
      </c>
      <c r="I8" s="276">
        <f>[13]table_32!G5</f>
        <v>0</v>
      </c>
      <c r="J8" s="276"/>
      <c r="K8" s="276">
        <f>[13]table_32!H5</f>
        <v>0</v>
      </c>
      <c r="L8" s="276">
        <f>[13]table_32!I5</f>
        <v>0</v>
      </c>
      <c r="M8" s="277"/>
      <c r="N8" s="276">
        <f>[13]table_32!J5</f>
        <v>115365</v>
      </c>
      <c r="O8" s="276">
        <f>[13]table_32!K5</f>
        <v>121312</v>
      </c>
      <c r="P8" s="278"/>
      <c r="Q8" s="279">
        <f>[13]table_32!L5</f>
        <v>5.2</v>
      </c>
    </row>
    <row r="9" spans="1:22" x14ac:dyDescent="0.25">
      <c r="A9" s="65" t="str">
        <f>[13]table_32!A6</f>
        <v>Benton</v>
      </c>
      <c r="B9" s="66" t="str">
        <f>[13]table_32!B6</f>
        <v>City of Corvallis</v>
      </c>
      <c r="C9" s="66" t="str">
        <f>[13]table_32!C6</f>
        <v>County</v>
      </c>
      <c r="D9" s="66"/>
      <c r="E9" s="78">
        <f>[13]table_32!D6</f>
        <v>24658</v>
      </c>
      <c r="F9" s="78">
        <f>[13]table_32!E6</f>
        <v>30031</v>
      </c>
      <c r="G9" s="78"/>
      <c r="H9" s="78">
        <f>[13]table_32!F6</f>
        <v>0</v>
      </c>
      <c r="I9" s="78">
        <f>[13]table_32!G6</f>
        <v>0</v>
      </c>
      <c r="J9" s="78"/>
      <c r="K9" s="78">
        <f>[13]table_32!H6</f>
        <v>0</v>
      </c>
      <c r="L9" s="78">
        <f>[13]table_32!I6</f>
        <v>0</v>
      </c>
      <c r="M9" s="79"/>
      <c r="N9" s="78">
        <f>[13]table_32!J6</f>
        <v>24658</v>
      </c>
      <c r="O9" s="78">
        <f>[13]table_32!K6</f>
        <v>30031</v>
      </c>
      <c r="P9" s="78"/>
      <c r="Q9" s="253">
        <f>[13]table_32!L6</f>
        <v>21.8</v>
      </c>
    </row>
    <row r="10" spans="1:22" x14ac:dyDescent="0.25">
      <c r="A10" s="254" t="str">
        <f>[13]table_32!A7</f>
        <v>Benton</v>
      </c>
      <c r="B10" s="255" t="str">
        <f>[13]table_32!B7</f>
        <v>City of Corvallis</v>
      </c>
      <c r="C10" s="255" t="str">
        <f>[13]table_32!C7</f>
        <v>City</v>
      </c>
      <c r="D10" s="255"/>
      <c r="E10" s="256">
        <f>[13]table_32!D7</f>
        <v>57121</v>
      </c>
      <c r="F10" s="256">
        <f>[13]table_32!E7</f>
        <v>70661</v>
      </c>
      <c r="G10" s="256"/>
      <c r="H10" s="256">
        <f>[13]table_32!F7</f>
        <v>0</v>
      </c>
      <c r="I10" s="256">
        <f>[13]table_32!G7</f>
        <v>0</v>
      </c>
      <c r="J10" s="256"/>
      <c r="K10" s="256">
        <f>[13]table_32!H7</f>
        <v>0</v>
      </c>
      <c r="L10" s="256">
        <f>[13]table_32!I7</f>
        <v>0</v>
      </c>
      <c r="M10" s="273"/>
      <c r="N10" s="256">
        <f>[13]table_32!J7</f>
        <v>57121</v>
      </c>
      <c r="O10" s="256">
        <f>[13]table_32!K7</f>
        <v>70661</v>
      </c>
      <c r="P10" s="257"/>
      <c r="Q10" s="259">
        <f>[13]table_32!L7</f>
        <v>23.7</v>
      </c>
    </row>
    <row r="11" spans="1:22" x14ac:dyDescent="0.25">
      <c r="A11" s="65" t="str">
        <f>[13]table_32!A8</f>
        <v>Benton</v>
      </c>
      <c r="B11" s="66" t="str">
        <f>[13]table_32!B8</f>
        <v>City of Corvallis</v>
      </c>
      <c r="C11" s="66" t="str">
        <f>[13]table_32!C8</f>
        <v>Education</v>
      </c>
      <c r="D11" s="66"/>
      <c r="E11" s="78">
        <f>[13]table_32!D8</f>
        <v>58909</v>
      </c>
      <c r="F11" s="78">
        <f>[13]table_32!E8</f>
        <v>72207</v>
      </c>
      <c r="G11" s="78"/>
      <c r="H11" s="78">
        <f>[13]table_32!F8</f>
        <v>0</v>
      </c>
      <c r="I11" s="78">
        <f>[13]table_32!G8</f>
        <v>0</v>
      </c>
      <c r="J11" s="78"/>
      <c r="K11" s="78">
        <f>[13]table_32!H8</f>
        <v>1885</v>
      </c>
      <c r="L11" s="78">
        <f>[13]table_32!I8</f>
        <v>1761</v>
      </c>
      <c r="M11" s="79"/>
      <c r="N11" s="78">
        <f>[13]table_32!J8</f>
        <v>60794</v>
      </c>
      <c r="O11" s="78">
        <f>[13]table_32!K8</f>
        <v>73968</v>
      </c>
      <c r="P11" s="78"/>
      <c r="Q11" s="253">
        <f>[13]table_32!L8</f>
        <v>21.7</v>
      </c>
    </row>
    <row r="12" spans="1:22" x14ac:dyDescent="0.25">
      <c r="A12" s="274" t="str">
        <f>[13]table_32!A9</f>
        <v>Benton</v>
      </c>
      <c r="B12" s="275" t="str">
        <f>[13]table_32!B9</f>
        <v>City of Corvallis</v>
      </c>
      <c r="C12" s="275" t="str">
        <f>[13]table_32!C9</f>
        <v>Other</v>
      </c>
      <c r="D12" s="275"/>
      <c r="E12" s="276">
        <f>[13]table_32!D9</f>
        <v>10885</v>
      </c>
      <c r="F12" s="276">
        <f>[13]table_32!E9</f>
        <v>12366</v>
      </c>
      <c r="G12" s="276"/>
      <c r="H12" s="276">
        <f>[13]table_32!F9</f>
        <v>0</v>
      </c>
      <c r="I12" s="276">
        <f>[13]table_32!G9</f>
        <v>0</v>
      </c>
      <c r="J12" s="276"/>
      <c r="K12" s="276">
        <f>[13]table_32!H9</f>
        <v>0</v>
      </c>
      <c r="L12" s="276">
        <f>[13]table_32!I9</f>
        <v>0</v>
      </c>
      <c r="M12" s="277"/>
      <c r="N12" s="276">
        <f>[13]table_32!J9</f>
        <v>10885</v>
      </c>
      <c r="O12" s="276">
        <f>[13]table_32!K9</f>
        <v>12366</v>
      </c>
      <c r="P12" s="278"/>
      <c r="Q12" s="279">
        <f>[13]table_32!L9</f>
        <v>13.6</v>
      </c>
    </row>
    <row r="13" spans="1:22" x14ac:dyDescent="0.25">
      <c r="A13" s="65" t="str">
        <f>[13]table_32!A10</f>
        <v>Clackamas</v>
      </c>
      <c r="B13" s="66" t="str">
        <f>[13]table_32!B10</f>
        <v>City of Estacada</v>
      </c>
      <c r="C13" s="66" t="str">
        <f>[13]table_32!C10</f>
        <v>County</v>
      </c>
      <c r="D13" s="66"/>
      <c r="E13" s="78">
        <f>[13]table_32!D10</f>
        <v>88751</v>
      </c>
      <c r="F13" s="78">
        <f>[13]table_32!E10</f>
        <v>94685</v>
      </c>
      <c r="G13" s="78"/>
      <c r="H13" s="78">
        <f>[13]table_32!F10</f>
        <v>0</v>
      </c>
      <c r="I13" s="78">
        <f>[13]table_32!G10</f>
        <v>0</v>
      </c>
      <c r="J13" s="78"/>
      <c r="K13" s="78">
        <f>[13]table_32!H10</f>
        <v>0</v>
      </c>
      <c r="L13" s="78">
        <f>[13]table_32!I10</f>
        <v>0</v>
      </c>
      <c r="M13" s="79"/>
      <c r="N13" s="78">
        <f>[13]table_32!J10</f>
        <v>88751</v>
      </c>
      <c r="O13" s="78">
        <f>[13]table_32!K10</f>
        <v>94685</v>
      </c>
      <c r="P13" s="78"/>
      <c r="Q13" s="253">
        <f>[13]table_32!L10</f>
        <v>6.7</v>
      </c>
    </row>
    <row r="14" spans="1:22" x14ac:dyDescent="0.25">
      <c r="A14" s="254" t="str">
        <f>[13]table_32!A11</f>
        <v>Clackamas</v>
      </c>
      <c r="B14" s="255" t="str">
        <f>[13]table_32!B11</f>
        <v>City of Estacada</v>
      </c>
      <c r="C14" s="255" t="str">
        <f>[13]table_32!C11</f>
        <v>City</v>
      </c>
      <c r="D14" s="255"/>
      <c r="E14" s="256">
        <f>[13]table_32!D11</f>
        <v>79767</v>
      </c>
      <c r="F14" s="256">
        <f>[13]table_32!E11</f>
        <v>85093</v>
      </c>
      <c r="G14" s="256"/>
      <c r="H14" s="256">
        <f>[13]table_32!F11</f>
        <v>0</v>
      </c>
      <c r="I14" s="256">
        <f>[13]table_32!G11</f>
        <v>0</v>
      </c>
      <c r="J14" s="256"/>
      <c r="K14" s="256">
        <f>[13]table_32!H11</f>
        <v>5850</v>
      </c>
      <c r="L14" s="256">
        <f>[13]table_32!I11</f>
        <v>5698</v>
      </c>
      <c r="M14" s="273"/>
      <c r="N14" s="256">
        <f>[13]table_32!J11</f>
        <v>85617</v>
      </c>
      <c r="O14" s="256">
        <f>[13]table_32!K11</f>
        <v>90791</v>
      </c>
      <c r="P14" s="257"/>
      <c r="Q14" s="259">
        <f>[13]table_32!L11</f>
        <v>6</v>
      </c>
    </row>
    <row r="15" spans="1:22" x14ac:dyDescent="0.25">
      <c r="A15" s="65" t="str">
        <f>[13]table_32!A12</f>
        <v>Clackamas</v>
      </c>
      <c r="B15" s="66" t="str">
        <f>[13]table_32!B12</f>
        <v>City of Estacada</v>
      </c>
      <c r="C15" s="66" t="str">
        <f>[13]table_32!C12</f>
        <v>Education</v>
      </c>
      <c r="D15" s="66"/>
      <c r="E15" s="78">
        <f>[13]table_32!D12</f>
        <v>151303</v>
      </c>
      <c r="F15" s="78">
        <f>[13]table_32!E12</f>
        <v>161449</v>
      </c>
      <c r="G15" s="78"/>
      <c r="H15" s="78">
        <f>[13]table_32!F12</f>
        <v>0</v>
      </c>
      <c r="I15" s="78">
        <f>[13]table_32!G12</f>
        <v>0</v>
      </c>
      <c r="J15" s="78"/>
      <c r="K15" s="78">
        <f>[13]table_32!H12</f>
        <v>36854</v>
      </c>
      <c r="L15" s="78">
        <f>[13]table_32!I12</f>
        <v>44446</v>
      </c>
      <c r="M15" s="79"/>
      <c r="N15" s="78">
        <f>[13]table_32!J12</f>
        <v>188157</v>
      </c>
      <c r="O15" s="78">
        <f>[13]table_32!K12</f>
        <v>205895</v>
      </c>
      <c r="P15" s="78"/>
      <c r="Q15" s="253">
        <f>[13]table_32!L12</f>
        <v>9.4</v>
      </c>
    </row>
    <row r="16" spans="1:22" x14ac:dyDescent="0.25">
      <c r="A16" s="274" t="str">
        <f>[13]table_32!A13</f>
        <v>Clackamas</v>
      </c>
      <c r="B16" s="275" t="str">
        <f>[13]table_32!B13</f>
        <v>City of Estacada</v>
      </c>
      <c r="C16" s="275" t="str">
        <f>[13]table_32!C13</f>
        <v>Other</v>
      </c>
      <c r="D16" s="275"/>
      <c r="E16" s="276">
        <f>[13]table_32!D13</f>
        <v>90398</v>
      </c>
      <c r="F16" s="276">
        <f>[13]table_32!E13</f>
        <v>96418</v>
      </c>
      <c r="G16" s="276"/>
      <c r="H16" s="276">
        <f>[13]table_32!F13</f>
        <v>0</v>
      </c>
      <c r="I16" s="276">
        <f>[13]table_32!G13</f>
        <v>0</v>
      </c>
      <c r="J16" s="276"/>
      <c r="K16" s="276">
        <f>[13]table_32!H13</f>
        <v>0</v>
      </c>
      <c r="L16" s="276">
        <f>[13]table_32!I13</f>
        <v>0</v>
      </c>
      <c r="M16" s="277"/>
      <c r="N16" s="276">
        <f>[13]table_32!J13</f>
        <v>90398</v>
      </c>
      <c r="O16" s="276">
        <f>[13]table_32!K13</f>
        <v>96418</v>
      </c>
      <c r="P16" s="278"/>
      <c r="Q16" s="279">
        <f>[13]table_32!L13</f>
        <v>6.7</v>
      </c>
    </row>
    <row r="17" spans="1:17" x14ac:dyDescent="0.25">
      <c r="A17" s="65" t="str">
        <f>[13]table_32!A14</f>
        <v>Clackamas</v>
      </c>
      <c r="B17" s="66" t="str">
        <f>[13]table_32!B14</f>
        <v>Clackamas County</v>
      </c>
      <c r="C17" s="66" t="str">
        <f>[13]table_32!C14</f>
        <v>County</v>
      </c>
      <c r="D17" s="66"/>
      <c r="E17" s="78">
        <f>[13]table_32!D14</f>
        <v>862120</v>
      </c>
      <c r="F17" s="78">
        <f>[13]table_32!E14</f>
        <v>960800</v>
      </c>
      <c r="G17" s="78"/>
      <c r="H17" s="78">
        <f>[13]table_32!F14</f>
        <v>0</v>
      </c>
      <c r="I17" s="78">
        <f>[13]table_32!G14</f>
        <v>0</v>
      </c>
      <c r="J17" s="78"/>
      <c r="K17" s="78">
        <f>[13]table_32!H14</f>
        <v>0</v>
      </c>
      <c r="L17" s="78">
        <f>[13]table_32!I14</f>
        <v>0</v>
      </c>
      <c r="M17" s="79"/>
      <c r="N17" s="78">
        <f>[13]table_32!J14</f>
        <v>862120</v>
      </c>
      <c r="O17" s="78">
        <f>[13]table_32!K14</f>
        <v>960800</v>
      </c>
      <c r="P17" s="78"/>
      <c r="Q17" s="253">
        <f>[13]table_32!L14</f>
        <v>11.4</v>
      </c>
    </row>
    <row r="18" spans="1:17" x14ac:dyDescent="0.25">
      <c r="A18" s="254" t="str">
        <f>[13]table_32!A15</f>
        <v>Clackamas</v>
      </c>
      <c r="B18" s="255" t="str">
        <f>[13]table_32!B15</f>
        <v>Clackamas County</v>
      </c>
      <c r="C18" s="255" t="str">
        <f>[13]table_32!C15</f>
        <v>City</v>
      </c>
      <c r="D18" s="255"/>
      <c r="E18" s="256">
        <f>[13]table_32!D15</f>
        <v>58767</v>
      </c>
      <c r="F18" s="256">
        <f>[13]table_32!E15</f>
        <v>65043</v>
      </c>
      <c r="G18" s="256"/>
      <c r="H18" s="256">
        <f>[13]table_32!F15</f>
        <v>0</v>
      </c>
      <c r="I18" s="256">
        <f>[13]table_32!G15</f>
        <v>0</v>
      </c>
      <c r="J18" s="256"/>
      <c r="K18" s="256">
        <f>[13]table_32!H15</f>
        <v>0</v>
      </c>
      <c r="L18" s="256">
        <f>[13]table_32!I15</f>
        <v>0</v>
      </c>
      <c r="M18" s="273"/>
      <c r="N18" s="256">
        <f>[13]table_32!J15</f>
        <v>58767</v>
      </c>
      <c r="O18" s="256">
        <f>[13]table_32!K15</f>
        <v>65043</v>
      </c>
      <c r="P18" s="257"/>
      <c r="Q18" s="259">
        <f>[13]table_32!L15</f>
        <v>10.7</v>
      </c>
    </row>
    <row r="19" spans="1:17" x14ac:dyDescent="0.25">
      <c r="A19" s="65" t="str">
        <f>[13]table_32!A16</f>
        <v>Clackamas</v>
      </c>
      <c r="B19" s="66" t="str">
        <f>[13]table_32!B16</f>
        <v>Clackamas County</v>
      </c>
      <c r="C19" s="66" t="str">
        <f>[13]table_32!C16</f>
        <v>Education</v>
      </c>
      <c r="D19" s="66"/>
      <c r="E19" s="78">
        <f>[13]table_32!D16</f>
        <v>1694630</v>
      </c>
      <c r="F19" s="78">
        <f>[13]table_32!E16</f>
        <v>1890826</v>
      </c>
      <c r="G19" s="78"/>
      <c r="H19" s="78">
        <f>[13]table_32!F16</f>
        <v>0</v>
      </c>
      <c r="I19" s="78">
        <f>[13]table_32!G16</f>
        <v>0</v>
      </c>
      <c r="J19" s="78"/>
      <c r="K19" s="78">
        <f>[13]table_32!H16</f>
        <v>0</v>
      </c>
      <c r="L19" s="78">
        <f>[13]table_32!I16</f>
        <v>0</v>
      </c>
      <c r="M19" s="79"/>
      <c r="N19" s="78">
        <f>[13]table_32!J16</f>
        <v>1694630</v>
      </c>
      <c r="O19" s="78">
        <f>[13]table_32!K16</f>
        <v>1890826</v>
      </c>
      <c r="P19" s="78"/>
      <c r="Q19" s="253">
        <f>[13]table_32!L16</f>
        <v>11.6</v>
      </c>
    </row>
    <row r="20" spans="1:17" x14ac:dyDescent="0.25">
      <c r="A20" s="274" t="str">
        <f>[13]table_32!A17</f>
        <v>Clackamas</v>
      </c>
      <c r="B20" s="275" t="str">
        <f>[13]table_32!B17</f>
        <v>Clackamas County</v>
      </c>
      <c r="C20" s="275" t="str">
        <f>[13]table_32!C17</f>
        <v>Other</v>
      </c>
      <c r="D20" s="275"/>
      <c r="E20" s="276">
        <f>[13]table_32!D17</f>
        <v>1234261</v>
      </c>
      <c r="F20" s="276">
        <f>[13]table_32!E17</f>
        <v>1380229</v>
      </c>
      <c r="G20" s="276"/>
      <c r="H20" s="276">
        <f>[13]table_32!F17</f>
        <v>0</v>
      </c>
      <c r="I20" s="276">
        <f>[13]table_32!G17</f>
        <v>0</v>
      </c>
      <c r="J20" s="276"/>
      <c r="K20" s="276">
        <f>[13]table_32!H17</f>
        <v>0</v>
      </c>
      <c r="L20" s="276">
        <f>[13]table_32!I17</f>
        <v>0</v>
      </c>
      <c r="M20" s="277"/>
      <c r="N20" s="276">
        <f>[13]table_32!J17</f>
        <v>1234261</v>
      </c>
      <c r="O20" s="276">
        <f>[13]table_32!K17</f>
        <v>1380229</v>
      </c>
      <c r="P20" s="278"/>
      <c r="Q20" s="279">
        <f>[13]table_32!L17</f>
        <v>11.8</v>
      </c>
    </row>
    <row r="21" spans="1:17" x14ac:dyDescent="0.25">
      <c r="A21" s="65" t="str">
        <f>[13]table_32!A18</f>
        <v>Clackamas</v>
      </c>
      <c r="B21" s="66" t="str">
        <f>[13]table_32!B18</f>
        <v>City of Gladstone</v>
      </c>
      <c r="C21" s="66" t="str">
        <f>[13]table_32!C18</f>
        <v>County</v>
      </c>
      <c r="D21" s="66"/>
      <c r="E21" s="78">
        <f>[13]table_32!D18</f>
        <v>182229</v>
      </c>
      <c r="F21" s="78">
        <f>[13]table_32!E18</f>
        <v>184353</v>
      </c>
      <c r="G21" s="78"/>
      <c r="H21" s="78">
        <f>[13]table_32!F18</f>
        <v>0</v>
      </c>
      <c r="I21" s="78">
        <f>[13]table_32!G18</f>
        <v>0</v>
      </c>
      <c r="J21" s="78"/>
      <c r="K21" s="78">
        <f>[13]table_32!H18</f>
        <v>0</v>
      </c>
      <c r="L21" s="78">
        <f>[13]table_32!I18</f>
        <v>0</v>
      </c>
      <c r="M21" s="79"/>
      <c r="N21" s="78">
        <f>[13]table_32!J18</f>
        <v>182229</v>
      </c>
      <c r="O21" s="78">
        <f>[13]table_32!K18</f>
        <v>184353</v>
      </c>
      <c r="P21" s="78"/>
      <c r="Q21" s="253">
        <f>[13]table_32!L18</f>
        <v>1.2</v>
      </c>
    </row>
    <row r="22" spans="1:17" x14ac:dyDescent="0.25">
      <c r="A22" s="254" t="str">
        <f>[13]table_32!A19</f>
        <v>Clackamas</v>
      </c>
      <c r="B22" s="255" t="str">
        <f>[13]table_32!B19</f>
        <v>City of Gladstone</v>
      </c>
      <c r="C22" s="255" t="str">
        <f>[13]table_32!C19</f>
        <v>City</v>
      </c>
      <c r="D22" s="255"/>
      <c r="E22" s="256">
        <f>[13]table_32!D19</f>
        <v>365186</v>
      </c>
      <c r="F22" s="256">
        <f>[13]table_32!E19</f>
        <v>369565</v>
      </c>
      <c r="G22" s="256"/>
      <c r="H22" s="256">
        <f>[13]table_32!F19</f>
        <v>0</v>
      </c>
      <c r="I22" s="256">
        <f>[13]table_32!G19</f>
        <v>0</v>
      </c>
      <c r="J22" s="256"/>
      <c r="K22" s="256">
        <f>[13]table_32!H19</f>
        <v>0</v>
      </c>
      <c r="L22" s="256">
        <f>[13]table_32!I19</f>
        <v>0</v>
      </c>
      <c r="M22" s="273"/>
      <c r="N22" s="256">
        <f>[13]table_32!J19</f>
        <v>365186</v>
      </c>
      <c r="O22" s="256">
        <f>[13]table_32!K19</f>
        <v>369565</v>
      </c>
      <c r="P22" s="257"/>
      <c r="Q22" s="259">
        <f>[13]table_32!L19</f>
        <v>1.2</v>
      </c>
    </row>
    <row r="23" spans="1:17" x14ac:dyDescent="0.25">
      <c r="A23" s="65" t="str">
        <f>[13]table_32!A20</f>
        <v>Clackamas</v>
      </c>
      <c r="B23" s="66" t="str">
        <f>[13]table_32!B20</f>
        <v>City of Gladstone</v>
      </c>
      <c r="C23" s="66" t="str">
        <f>[13]table_32!C20</f>
        <v>Education</v>
      </c>
      <c r="D23" s="66"/>
      <c r="E23" s="78">
        <f>[13]table_32!D20</f>
        <v>438953</v>
      </c>
      <c r="F23" s="78">
        <f>[13]table_32!E20</f>
        <v>444148</v>
      </c>
      <c r="G23" s="78"/>
      <c r="H23" s="78">
        <f>[13]table_32!F20</f>
        <v>0</v>
      </c>
      <c r="I23" s="78">
        <f>[13]table_32!G20</f>
        <v>0</v>
      </c>
      <c r="J23" s="78"/>
      <c r="K23" s="78">
        <f>[13]table_32!H20</f>
        <v>0</v>
      </c>
      <c r="L23" s="78">
        <f>[13]table_32!I20</f>
        <v>0</v>
      </c>
      <c r="M23" s="79"/>
      <c r="N23" s="78">
        <f>[13]table_32!J20</f>
        <v>438953</v>
      </c>
      <c r="O23" s="78">
        <f>[13]table_32!K20</f>
        <v>444148</v>
      </c>
      <c r="P23" s="78"/>
      <c r="Q23" s="253">
        <f>[13]table_32!L20</f>
        <v>1.2</v>
      </c>
    </row>
    <row r="24" spans="1:17" x14ac:dyDescent="0.25">
      <c r="A24" s="274" t="str">
        <f>[13]table_32!A21</f>
        <v>Clackamas</v>
      </c>
      <c r="B24" s="275" t="str">
        <f>[13]table_32!B21</f>
        <v>City of Gladstone</v>
      </c>
      <c r="C24" s="275" t="str">
        <f>[13]table_32!C21</f>
        <v>Other</v>
      </c>
      <c r="D24" s="275"/>
      <c r="E24" s="276">
        <f>[13]table_32!D21</f>
        <v>50579</v>
      </c>
      <c r="F24" s="276">
        <f>[13]table_32!E21</f>
        <v>51108</v>
      </c>
      <c r="G24" s="276"/>
      <c r="H24" s="276">
        <f>[13]table_32!F21</f>
        <v>0</v>
      </c>
      <c r="I24" s="276">
        <f>[13]table_32!G21</f>
        <v>0</v>
      </c>
      <c r="J24" s="276"/>
      <c r="K24" s="276">
        <f>[13]table_32!H21</f>
        <v>0</v>
      </c>
      <c r="L24" s="276">
        <f>[13]table_32!I21</f>
        <v>0</v>
      </c>
      <c r="M24" s="277"/>
      <c r="N24" s="276">
        <f>[13]table_32!J21</f>
        <v>50579</v>
      </c>
      <c r="O24" s="276">
        <f>[13]table_32!K21</f>
        <v>51108</v>
      </c>
      <c r="P24" s="278"/>
      <c r="Q24" s="279">
        <f>[13]table_32!L21</f>
        <v>1</v>
      </c>
    </row>
    <row r="25" spans="1:17" x14ac:dyDescent="0.25">
      <c r="A25" s="65" t="str">
        <f>[13]table_32!A22</f>
        <v>Clackamas</v>
      </c>
      <c r="B25" s="66" t="str">
        <f>[13]table_32!B22</f>
        <v>City of Lake Oswego</v>
      </c>
      <c r="C25" s="66" t="str">
        <f>[13]table_32!C22</f>
        <v>County</v>
      </c>
      <c r="D25" s="66"/>
      <c r="E25" s="78">
        <f>[13]table_32!D22</f>
        <v>1192339</v>
      </c>
      <c r="F25" s="78">
        <f>[13]table_32!E22</f>
        <v>1271304</v>
      </c>
      <c r="G25" s="78"/>
      <c r="H25" s="78">
        <f>[13]table_32!F22</f>
        <v>0</v>
      </c>
      <c r="I25" s="78">
        <f>[13]table_32!G22</f>
        <v>0</v>
      </c>
      <c r="J25" s="78"/>
      <c r="K25" s="78">
        <f>[13]table_32!H22</f>
        <v>33655</v>
      </c>
      <c r="L25" s="78">
        <f>[13]table_32!I22</f>
        <v>35894</v>
      </c>
      <c r="M25" s="79"/>
      <c r="N25" s="78">
        <f>[13]table_32!J22</f>
        <v>1225994</v>
      </c>
      <c r="O25" s="78">
        <f>[13]table_32!K22</f>
        <v>1307198</v>
      </c>
      <c r="P25" s="78"/>
      <c r="Q25" s="253">
        <f>[13]table_32!L22</f>
        <v>6.6</v>
      </c>
    </row>
    <row r="26" spans="1:17" x14ac:dyDescent="0.25">
      <c r="A26" s="254" t="str">
        <f>[13]table_32!A23</f>
        <v>Clackamas</v>
      </c>
      <c r="B26" s="255" t="str">
        <f>[13]table_32!B23</f>
        <v>City of Lake Oswego</v>
      </c>
      <c r="C26" s="255" t="str">
        <f>[13]table_32!C23</f>
        <v>City</v>
      </c>
      <c r="D26" s="255"/>
      <c r="E26" s="256">
        <f>[13]table_32!D23</f>
        <v>2466325</v>
      </c>
      <c r="F26" s="256">
        <f>[13]table_32!E23</f>
        <v>2628391</v>
      </c>
      <c r="G26" s="256"/>
      <c r="H26" s="256">
        <f>[13]table_32!F23</f>
        <v>0</v>
      </c>
      <c r="I26" s="256">
        <f>[13]table_32!G23</f>
        <v>0</v>
      </c>
      <c r="J26" s="256"/>
      <c r="K26" s="256">
        <f>[13]table_32!H23</f>
        <v>84469</v>
      </c>
      <c r="L26" s="256">
        <f>[13]table_32!I23</f>
        <v>85308</v>
      </c>
      <c r="M26" s="273"/>
      <c r="N26" s="256">
        <f>[13]table_32!J23</f>
        <v>2550795</v>
      </c>
      <c r="O26" s="256">
        <f>[13]table_32!K23</f>
        <v>2713700</v>
      </c>
      <c r="P26" s="257"/>
      <c r="Q26" s="259">
        <f>[13]table_32!L23</f>
        <v>6.4</v>
      </c>
    </row>
    <row r="27" spans="1:17" x14ac:dyDescent="0.25">
      <c r="A27" s="65" t="str">
        <f>[13]table_32!A24</f>
        <v>Clackamas</v>
      </c>
      <c r="B27" s="66" t="str">
        <f>[13]table_32!B24</f>
        <v>City of Lake Oswego</v>
      </c>
      <c r="C27" s="66" t="str">
        <f>[13]table_32!C24</f>
        <v>Education</v>
      </c>
      <c r="D27" s="66"/>
      <c r="E27" s="78">
        <f>[13]table_32!D24</f>
        <v>2540554</v>
      </c>
      <c r="F27" s="78">
        <f>[13]table_32!E24</f>
        <v>2707618</v>
      </c>
      <c r="G27" s="78"/>
      <c r="H27" s="78">
        <f>[13]table_32!F24</f>
        <v>0</v>
      </c>
      <c r="I27" s="78">
        <f>[13]table_32!G24</f>
        <v>0</v>
      </c>
      <c r="J27" s="78"/>
      <c r="K27" s="78">
        <f>[13]table_32!H24</f>
        <v>991302</v>
      </c>
      <c r="L27" s="78">
        <f>[13]table_32!I24</f>
        <v>1033372</v>
      </c>
      <c r="M27" s="79"/>
      <c r="N27" s="78">
        <f>[13]table_32!J24</f>
        <v>3531856</v>
      </c>
      <c r="O27" s="78">
        <f>[13]table_32!K24</f>
        <v>3740990</v>
      </c>
      <c r="P27" s="78"/>
      <c r="Q27" s="253">
        <f>[13]table_32!L24</f>
        <v>5.9</v>
      </c>
    </row>
    <row r="28" spans="1:17" x14ac:dyDescent="0.25">
      <c r="A28" s="274" t="str">
        <f>[13]table_32!A25</f>
        <v>Clackamas</v>
      </c>
      <c r="B28" s="275" t="str">
        <f>[13]table_32!B25</f>
        <v>City of Lake Oswego</v>
      </c>
      <c r="C28" s="275" t="str">
        <f>[13]table_32!C25</f>
        <v>Other</v>
      </c>
      <c r="D28" s="275"/>
      <c r="E28" s="276">
        <f>[13]table_32!D25</f>
        <v>333772</v>
      </c>
      <c r="F28" s="276">
        <f>[13]table_32!E25</f>
        <v>355250</v>
      </c>
      <c r="G28" s="276"/>
      <c r="H28" s="276">
        <f>[13]table_32!F25</f>
        <v>0</v>
      </c>
      <c r="I28" s="276">
        <f>[13]table_32!G25</f>
        <v>0</v>
      </c>
      <c r="J28" s="276"/>
      <c r="K28" s="276">
        <f>[13]table_32!H25</f>
        <v>141064</v>
      </c>
      <c r="L28" s="276">
        <f>[13]table_32!I25</f>
        <v>141594</v>
      </c>
      <c r="M28" s="277"/>
      <c r="N28" s="276">
        <f>[13]table_32!J25</f>
        <v>474836</v>
      </c>
      <c r="O28" s="276">
        <f>[13]table_32!K25</f>
        <v>496844</v>
      </c>
      <c r="P28" s="278"/>
      <c r="Q28" s="279">
        <f>[13]table_32!L25</f>
        <v>4.5999999999999996</v>
      </c>
    </row>
    <row r="29" spans="1:17" x14ac:dyDescent="0.25">
      <c r="A29" s="65" t="str">
        <f>[13]table_32!A26</f>
        <v>Clackamas</v>
      </c>
      <c r="B29" s="66" t="str">
        <f>[13]table_32!B26</f>
        <v>City of Oregon City</v>
      </c>
      <c r="C29" s="66" t="str">
        <f>[13]table_32!C26</f>
        <v>County</v>
      </c>
      <c r="D29" s="66"/>
      <c r="E29" s="78">
        <f>[13]table_32!D26</f>
        <v>482674</v>
      </c>
      <c r="F29" s="78">
        <f>[13]table_32!E26</f>
        <v>498082</v>
      </c>
      <c r="G29" s="78"/>
      <c r="H29" s="78">
        <f>[13]table_32!F26</f>
        <v>0</v>
      </c>
      <c r="I29" s="78">
        <f>[13]table_32!G26</f>
        <v>0</v>
      </c>
      <c r="J29" s="78"/>
      <c r="K29" s="78">
        <f>[13]table_32!H26</f>
        <v>0</v>
      </c>
      <c r="L29" s="78">
        <f>[13]table_32!I26</f>
        <v>0</v>
      </c>
      <c r="M29" s="79"/>
      <c r="N29" s="78">
        <f>[13]table_32!J26</f>
        <v>482674</v>
      </c>
      <c r="O29" s="78">
        <f>[13]table_32!K26</f>
        <v>498082</v>
      </c>
      <c r="P29" s="78"/>
      <c r="Q29" s="253">
        <f>[13]table_32!L26</f>
        <v>3.2</v>
      </c>
    </row>
    <row r="30" spans="1:17" x14ac:dyDescent="0.25">
      <c r="A30" s="254" t="str">
        <f>[13]table_32!A27</f>
        <v>Clackamas</v>
      </c>
      <c r="B30" s="255" t="str">
        <f>[13]table_32!B27</f>
        <v>City of Oregon City</v>
      </c>
      <c r="C30" s="255" t="str">
        <f>[13]table_32!C27</f>
        <v>City</v>
      </c>
      <c r="D30" s="255"/>
      <c r="E30" s="256">
        <f>[13]table_32!D27</f>
        <v>885079</v>
      </c>
      <c r="F30" s="256">
        <f>[13]table_32!E27</f>
        <v>913273</v>
      </c>
      <c r="G30" s="256"/>
      <c r="H30" s="256">
        <f>[13]table_32!F27</f>
        <v>0</v>
      </c>
      <c r="I30" s="256">
        <f>[13]table_32!G27</f>
        <v>0</v>
      </c>
      <c r="J30" s="256"/>
      <c r="K30" s="256">
        <f>[13]table_32!H27</f>
        <v>0</v>
      </c>
      <c r="L30" s="256">
        <f>[13]table_32!I27</f>
        <v>0</v>
      </c>
      <c r="M30" s="273"/>
      <c r="N30" s="256">
        <f>[13]table_32!J27</f>
        <v>885079</v>
      </c>
      <c r="O30" s="256">
        <f>[13]table_32!K27</f>
        <v>913273</v>
      </c>
      <c r="P30" s="257"/>
      <c r="Q30" s="259">
        <f>[13]table_32!L27</f>
        <v>3.2</v>
      </c>
    </row>
    <row r="31" spans="1:17" x14ac:dyDescent="0.25">
      <c r="A31" s="65" t="str">
        <f>[13]table_32!A28</f>
        <v>Clackamas</v>
      </c>
      <c r="B31" s="66" t="str">
        <f>[13]table_32!B28</f>
        <v>City of Oregon City</v>
      </c>
      <c r="C31" s="66" t="str">
        <f>[13]table_32!C28</f>
        <v>Education</v>
      </c>
      <c r="D31" s="66"/>
      <c r="E31" s="78">
        <f>[13]table_32!D28</f>
        <v>1182356</v>
      </c>
      <c r="F31" s="78">
        <f>[13]table_32!E28</f>
        <v>1219786</v>
      </c>
      <c r="G31" s="78"/>
      <c r="H31" s="78">
        <f>[13]table_32!F28</f>
        <v>0</v>
      </c>
      <c r="I31" s="78">
        <f>[13]table_32!G28</f>
        <v>0</v>
      </c>
      <c r="J31" s="78"/>
      <c r="K31" s="78">
        <f>[13]table_32!H28</f>
        <v>0</v>
      </c>
      <c r="L31" s="78">
        <f>[13]table_32!I28</f>
        <v>0</v>
      </c>
      <c r="M31" s="79"/>
      <c r="N31" s="78">
        <f>[13]table_32!J28</f>
        <v>1182356</v>
      </c>
      <c r="O31" s="78">
        <f>[13]table_32!K28</f>
        <v>1219786</v>
      </c>
      <c r="P31" s="78"/>
      <c r="Q31" s="253">
        <f>[13]table_32!L28</f>
        <v>3.2</v>
      </c>
    </row>
    <row r="32" spans="1:17" x14ac:dyDescent="0.25">
      <c r="A32" s="274" t="str">
        <f>[13]table_32!A29</f>
        <v>Clackamas</v>
      </c>
      <c r="B32" s="275" t="str">
        <f>[13]table_32!B29</f>
        <v>City of Oregon City</v>
      </c>
      <c r="C32" s="275" t="str">
        <f>[13]table_32!C29</f>
        <v>Other</v>
      </c>
      <c r="D32" s="275"/>
      <c r="E32" s="276">
        <f>[13]table_32!D29</f>
        <v>615494</v>
      </c>
      <c r="F32" s="276">
        <f>[13]table_32!E29</f>
        <v>635483</v>
      </c>
      <c r="G32" s="276"/>
      <c r="H32" s="276">
        <f>[13]table_32!F29</f>
        <v>0</v>
      </c>
      <c r="I32" s="276">
        <f>[13]table_32!G29</f>
        <v>0</v>
      </c>
      <c r="J32" s="276"/>
      <c r="K32" s="276">
        <f>[13]table_32!H29</f>
        <v>0</v>
      </c>
      <c r="L32" s="276">
        <f>[13]table_32!I29</f>
        <v>0</v>
      </c>
      <c r="M32" s="277"/>
      <c r="N32" s="276">
        <f>[13]table_32!J29</f>
        <v>615494</v>
      </c>
      <c r="O32" s="276">
        <f>[13]table_32!K29</f>
        <v>635483</v>
      </c>
      <c r="P32" s="278"/>
      <c r="Q32" s="279">
        <f>[13]table_32!L29</f>
        <v>3.2</v>
      </c>
    </row>
    <row r="33" spans="1:17" x14ac:dyDescent="0.25">
      <c r="A33" s="65" t="str">
        <f>[13]table_32!A30</f>
        <v>Clackamas</v>
      </c>
      <c r="B33" s="66" t="str">
        <f>[13]table_32!B30</f>
        <v>City of Wilsonville</v>
      </c>
      <c r="C33" s="66" t="str">
        <f>[13]table_32!C30</f>
        <v>County</v>
      </c>
      <c r="D33" s="66"/>
      <c r="E33" s="78">
        <f>[13]table_32!D30</f>
        <v>1802396</v>
      </c>
      <c r="F33" s="78">
        <f>[13]table_32!E30</f>
        <v>1804014</v>
      </c>
      <c r="G33" s="78"/>
      <c r="H33" s="78">
        <f>[13]table_32!F30</f>
        <v>0</v>
      </c>
      <c r="I33" s="78">
        <f>[13]table_32!G30</f>
        <v>0</v>
      </c>
      <c r="J33" s="78"/>
      <c r="K33" s="78">
        <f>[13]table_32!H30</f>
        <v>0</v>
      </c>
      <c r="L33" s="78">
        <f>[13]table_32!I30</f>
        <v>0</v>
      </c>
      <c r="M33" s="79"/>
      <c r="N33" s="78">
        <f>[13]table_32!J30</f>
        <v>1802396</v>
      </c>
      <c r="O33" s="78">
        <f>[13]table_32!K30</f>
        <v>1804014</v>
      </c>
      <c r="P33" s="78"/>
      <c r="Q33" s="253">
        <f>[13]table_32!L30</f>
        <v>0.1</v>
      </c>
    </row>
    <row r="34" spans="1:17" x14ac:dyDescent="0.25">
      <c r="A34" s="254" t="str">
        <f>[13]table_32!A31</f>
        <v>Clackamas</v>
      </c>
      <c r="B34" s="255" t="str">
        <f>[13]table_32!B31</f>
        <v>City of Wilsonville</v>
      </c>
      <c r="C34" s="255" t="str">
        <f>[13]table_32!C31</f>
        <v>City</v>
      </c>
      <c r="D34" s="255"/>
      <c r="E34" s="256">
        <f>[13]table_32!D31</f>
        <v>1888968</v>
      </c>
      <c r="F34" s="256">
        <f>[13]table_32!E31</f>
        <v>1885442</v>
      </c>
      <c r="G34" s="256"/>
      <c r="H34" s="256">
        <f>[13]table_32!F31</f>
        <v>0</v>
      </c>
      <c r="I34" s="256">
        <f>[13]table_32!G31</f>
        <v>0</v>
      </c>
      <c r="J34" s="256"/>
      <c r="K34" s="256">
        <f>[13]table_32!H31</f>
        <v>0</v>
      </c>
      <c r="L34" s="256">
        <f>[13]table_32!I31</f>
        <v>0</v>
      </c>
      <c r="M34" s="273"/>
      <c r="N34" s="256">
        <f>[13]table_32!J31</f>
        <v>1888968</v>
      </c>
      <c r="O34" s="256">
        <f>[13]table_32!K31</f>
        <v>1885442</v>
      </c>
      <c r="P34" s="257"/>
      <c r="Q34" s="259">
        <f>[13]table_32!L31</f>
        <v>-0.2</v>
      </c>
    </row>
    <row r="35" spans="1:17" x14ac:dyDescent="0.25">
      <c r="A35" s="65" t="str">
        <f>[13]table_32!A32</f>
        <v>Clackamas</v>
      </c>
      <c r="B35" s="66" t="str">
        <f>[13]table_32!B32</f>
        <v>City of Wilsonville</v>
      </c>
      <c r="C35" s="66" t="str">
        <f>[13]table_32!C32</f>
        <v>Education</v>
      </c>
      <c r="D35" s="66"/>
      <c r="E35" s="78">
        <f>[13]table_32!D32</f>
        <v>4337422</v>
      </c>
      <c r="F35" s="78">
        <f>[13]table_32!E32</f>
        <v>4343487</v>
      </c>
      <c r="G35" s="78"/>
      <c r="H35" s="78">
        <f>[13]table_32!F32</f>
        <v>0</v>
      </c>
      <c r="I35" s="78">
        <f>[13]table_32!G32</f>
        <v>0</v>
      </c>
      <c r="J35" s="78"/>
      <c r="K35" s="78">
        <f>[13]table_32!H32</f>
        <v>0</v>
      </c>
      <c r="L35" s="78">
        <f>[13]table_32!I32</f>
        <v>0</v>
      </c>
      <c r="M35" s="79"/>
      <c r="N35" s="78">
        <f>[13]table_32!J32</f>
        <v>4337422</v>
      </c>
      <c r="O35" s="78">
        <f>[13]table_32!K32</f>
        <v>4343487</v>
      </c>
      <c r="P35" s="78"/>
      <c r="Q35" s="253">
        <f>[13]table_32!L32</f>
        <v>0.1</v>
      </c>
    </row>
    <row r="36" spans="1:17" x14ac:dyDescent="0.25">
      <c r="A36" s="274" t="str">
        <f>[13]table_32!A33</f>
        <v>Clackamas</v>
      </c>
      <c r="B36" s="275" t="str">
        <f>[13]table_32!B33</f>
        <v>City of Wilsonville</v>
      </c>
      <c r="C36" s="275" t="str">
        <f>[13]table_32!C33</f>
        <v>Other</v>
      </c>
      <c r="D36" s="275"/>
      <c r="E36" s="276">
        <f>[13]table_32!D33</f>
        <v>1637739</v>
      </c>
      <c r="F36" s="276">
        <f>[13]table_32!E33</f>
        <v>1635685</v>
      </c>
      <c r="G36" s="276"/>
      <c r="H36" s="276">
        <f>[13]table_32!F33</f>
        <v>0</v>
      </c>
      <c r="I36" s="276">
        <f>[13]table_32!G33</f>
        <v>0</v>
      </c>
      <c r="J36" s="276"/>
      <c r="K36" s="276">
        <f>[13]table_32!H33</f>
        <v>0</v>
      </c>
      <c r="L36" s="276">
        <f>[13]table_32!I33</f>
        <v>0</v>
      </c>
      <c r="M36" s="277"/>
      <c r="N36" s="276">
        <f>[13]table_32!J33</f>
        <v>1637739</v>
      </c>
      <c r="O36" s="276">
        <f>[13]table_32!K33</f>
        <v>1635685</v>
      </c>
      <c r="P36" s="278"/>
      <c r="Q36" s="279">
        <f>[13]table_32!L33</f>
        <v>-0.1</v>
      </c>
    </row>
    <row r="37" spans="1:17" x14ac:dyDescent="0.25">
      <c r="A37" s="65" t="str">
        <f>[13]table_32!A34</f>
        <v>Clackamas</v>
      </c>
      <c r="B37" s="66" t="str">
        <f>[13]table_32!B34</f>
        <v>City of Sandy</v>
      </c>
      <c r="C37" s="66" t="str">
        <f>[13]table_32!C34</f>
        <v>County</v>
      </c>
      <c r="D37" s="66"/>
      <c r="E37" s="78">
        <f>[13]table_32!D34</f>
        <v>278718</v>
      </c>
      <c r="F37" s="78">
        <f>[13]table_32!E34</f>
        <v>298453</v>
      </c>
      <c r="G37" s="78"/>
      <c r="H37" s="78">
        <f>[13]table_32!F34</f>
        <v>0</v>
      </c>
      <c r="I37" s="78">
        <f>[13]table_32!G34</f>
        <v>0</v>
      </c>
      <c r="J37" s="78"/>
      <c r="K37" s="78">
        <f>[13]table_32!H34</f>
        <v>11188</v>
      </c>
      <c r="L37" s="78">
        <f>[13]table_32!I34</f>
        <v>11925</v>
      </c>
      <c r="M37" s="79"/>
      <c r="N37" s="78">
        <f>[13]table_32!J34</f>
        <v>289906</v>
      </c>
      <c r="O37" s="78">
        <f>[13]table_32!K34</f>
        <v>310378</v>
      </c>
      <c r="P37" s="78"/>
      <c r="Q37" s="253">
        <f>[13]table_32!L34</f>
        <v>7.1</v>
      </c>
    </row>
    <row r="38" spans="1:17" x14ac:dyDescent="0.25">
      <c r="A38" s="254" t="str">
        <f>[13]table_32!A35</f>
        <v>Clackamas</v>
      </c>
      <c r="B38" s="255" t="str">
        <f>[13]table_32!B35</f>
        <v>City of Sandy</v>
      </c>
      <c r="C38" s="255" t="str">
        <f>[13]table_32!C35</f>
        <v>City</v>
      </c>
      <c r="D38" s="255"/>
      <c r="E38" s="256">
        <f>[13]table_32!D35</f>
        <v>477188</v>
      </c>
      <c r="F38" s="256">
        <f>[13]table_32!E35</f>
        <v>510823</v>
      </c>
      <c r="G38" s="256"/>
      <c r="H38" s="256">
        <f>[13]table_32!F35</f>
        <v>0</v>
      </c>
      <c r="I38" s="256">
        <f>[13]table_32!G35</f>
        <v>0</v>
      </c>
      <c r="J38" s="256"/>
      <c r="K38" s="256">
        <f>[13]table_32!H35</f>
        <v>0</v>
      </c>
      <c r="L38" s="256">
        <f>[13]table_32!I35</f>
        <v>0</v>
      </c>
      <c r="M38" s="273"/>
      <c r="N38" s="256">
        <f>[13]table_32!J35</f>
        <v>477188</v>
      </c>
      <c r="O38" s="256">
        <f>[13]table_32!K35</f>
        <v>510823</v>
      </c>
      <c r="P38" s="257"/>
      <c r="Q38" s="259">
        <f>[13]table_32!L35</f>
        <v>7</v>
      </c>
    </row>
    <row r="39" spans="1:17" x14ac:dyDescent="0.25">
      <c r="A39" s="65" t="str">
        <f>[13]table_32!A36</f>
        <v>Clackamas</v>
      </c>
      <c r="B39" s="66" t="str">
        <f>[13]table_32!B36</f>
        <v>City of Sandy</v>
      </c>
      <c r="C39" s="66" t="str">
        <f>[13]table_32!C36</f>
        <v>Education</v>
      </c>
      <c r="D39" s="66"/>
      <c r="E39" s="78">
        <f>[13]table_32!D36</f>
        <v>637685</v>
      </c>
      <c r="F39" s="78">
        <f>[13]table_32!E36</f>
        <v>682649</v>
      </c>
      <c r="G39" s="78"/>
      <c r="H39" s="78">
        <f>[13]table_32!F36</f>
        <v>0</v>
      </c>
      <c r="I39" s="78">
        <f>[13]table_32!G36</f>
        <v>0</v>
      </c>
      <c r="J39" s="78"/>
      <c r="K39" s="78">
        <f>[13]table_32!H36</f>
        <v>210088</v>
      </c>
      <c r="L39" s="78">
        <f>[13]table_32!I36</f>
        <v>220546</v>
      </c>
      <c r="M39" s="79"/>
      <c r="N39" s="78">
        <f>[13]table_32!J36</f>
        <v>847773</v>
      </c>
      <c r="O39" s="78">
        <f>[13]table_32!K36</f>
        <v>903195</v>
      </c>
      <c r="P39" s="78"/>
      <c r="Q39" s="253">
        <f>[13]table_32!L36</f>
        <v>6.5</v>
      </c>
    </row>
    <row r="40" spans="1:17" x14ac:dyDescent="0.25">
      <c r="A40" s="274" t="str">
        <f>[13]table_32!A37</f>
        <v>Clackamas</v>
      </c>
      <c r="B40" s="275" t="str">
        <f>[13]table_32!B37</f>
        <v>City of Sandy</v>
      </c>
      <c r="C40" s="275" t="str">
        <f>[13]table_32!C37</f>
        <v>Other</v>
      </c>
      <c r="D40" s="275"/>
      <c r="E40" s="276">
        <f>[13]table_32!D37</f>
        <v>318735</v>
      </c>
      <c r="F40" s="276">
        <f>[13]table_32!E37</f>
        <v>341265</v>
      </c>
      <c r="G40" s="276"/>
      <c r="H40" s="276">
        <f>[13]table_32!F37</f>
        <v>0</v>
      </c>
      <c r="I40" s="276">
        <f>[13]table_32!G37</f>
        <v>0</v>
      </c>
      <c r="J40" s="276"/>
      <c r="K40" s="276">
        <f>[13]table_32!H37</f>
        <v>0</v>
      </c>
      <c r="L40" s="276">
        <f>[13]table_32!I37</f>
        <v>0</v>
      </c>
      <c r="M40" s="277"/>
      <c r="N40" s="276">
        <f>[13]table_32!J37</f>
        <v>318735</v>
      </c>
      <c r="O40" s="276">
        <f>[13]table_32!K37</f>
        <v>341265</v>
      </c>
      <c r="P40" s="278"/>
      <c r="Q40" s="279">
        <f>[13]table_32!L37</f>
        <v>7.1</v>
      </c>
    </row>
    <row r="41" spans="1:17" x14ac:dyDescent="0.25">
      <c r="A41" s="65" t="str">
        <f>[13]table_32!A38</f>
        <v>Clackamas</v>
      </c>
      <c r="B41" s="66" t="str">
        <f>[13]table_32!B38</f>
        <v>City of Canby</v>
      </c>
      <c r="C41" s="66" t="str">
        <f>[13]table_32!C38</f>
        <v>County</v>
      </c>
      <c r="D41" s="66"/>
      <c r="E41" s="78">
        <f>[13]table_32!D38</f>
        <v>655496</v>
      </c>
      <c r="F41" s="78">
        <f>[13]table_32!E38</f>
        <v>684687</v>
      </c>
      <c r="G41" s="78"/>
      <c r="H41" s="78">
        <f>[13]table_32!F38</f>
        <v>0</v>
      </c>
      <c r="I41" s="78">
        <f>[13]table_32!G38</f>
        <v>0</v>
      </c>
      <c r="J41" s="78"/>
      <c r="K41" s="78">
        <f>[13]table_32!H38</f>
        <v>25955</v>
      </c>
      <c r="L41" s="78">
        <f>[13]table_32!I38</f>
        <v>27317</v>
      </c>
      <c r="M41" s="79"/>
      <c r="N41" s="78">
        <f>[13]table_32!J38</f>
        <v>681451</v>
      </c>
      <c r="O41" s="78">
        <f>[13]table_32!K38</f>
        <v>712004</v>
      </c>
      <c r="P41" s="78"/>
      <c r="Q41" s="253">
        <f>[13]table_32!L38</f>
        <v>4.5</v>
      </c>
    </row>
    <row r="42" spans="1:17" x14ac:dyDescent="0.25">
      <c r="A42" s="254" t="str">
        <f>[13]table_32!A39</f>
        <v>Clackamas</v>
      </c>
      <c r="B42" s="255" t="str">
        <f>[13]table_32!B39</f>
        <v>City of Canby</v>
      </c>
      <c r="C42" s="255" t="str">
        <f>[13]table_32!C39</f>
        <v>City</v>
      </c>
      <c r="D42" s="255"/>
      <c r="E42" s="256">
        <f>[13]table_32!D39</f>
        <v>914455</v>
      </c>
      <c r="F42" s="256">
        <f>[13]table_32!E39</f>
        <v>952517</v>
      </c>
      <c r="G42" s="256"/>
      <c r="H42" s="256">
        <f>[13]table_32!F39</f>
        <v>0</v>
      </c>
      <c r="I42" s="256">
        <f>[13]table_32!G39</f>
        <v>0</v>
      </c>
      <c r="J42" s="256"/>
      <c r="K42" s="256">
        <f>[13]table_32!H39</f>
        <v>0</v>
      </c>
      <c r="L42" s="256">
        <f>[13]table_32!I39</f>
        <v>0</v>
      </c>
      <c r="M42" s="273"/>
      <c r="N42" s="256">
        <f>[13]table_32!J39</f>
        <v>914455</v>
      </c>
      <c r="O42" s="256">
        <f>[13]table_32!K39</f>
        <v>952517</v>
      </c>
      <c r="P42" s="257"/>
      <c r="Q42" s="259">
        <f>[13]table_32!L39</f>
        <v>4.2</v>
      </c>
    </row>
    <row r="43" spans="1:17" x14ac:dyDescent="0.25">
      <c r="A43" s="65" t="str">
        <f>[13]table_32!A40</f>
        <v>Clackamas</v>
      </c>
      <c r="B43" s="66" t="str">
        <f>[13]table_32!B40</f>
        <v>City of Canby</v>
      </c>
      <c r="C43" s="66" t="str">
        <f>[13]table_32!C40</f>
        <v>Education</v>
      </c>
      <c r="D43" s="66"/>
      <c r="E43" s="78">
        <f>[13]table_32!D40</f>
        <v>1489213</v>
      </c>
      <c r="F43" s="78">
        <f>[13]table_32!E40</f>
        <v>1554866</v>
      </c>
      <c r="G43" s="78"/>
      <c r="H43" s="78">
        <f>[13]table_32!F40</f>
        <v>0</v>
      </c>
      <c r="I43" s="78">
        <f>[13]table_32!G40</f>
        <v>0</v>
      </c>
      <c r="J43" s="78"/>
      <c r="K43" s="78">
        <f>[13]table_32!H40</f>
        <v>623483</v>
      </c>
      <c r="L43" s="78">
        <f>[13]table_32!I40</f>
        <v>596156</v>
      </c>
      <c r="M43" s="79"/>
      <c r="N43" s="78">
        <f>[13]table_32!J40</f>
        <v>2112696</v>
      </c>
      <c r="O43" s="78">
        <f>[13]table_32!K40</f>
        <v>2151022</v>
      </c>
      <c r="P43" s="78"/>
      <c r="Q43" s="253">
        <f>[13]table_32!L40</f>
        <v>1.8</v>
      </c>
    </row>
    <row r="44" spans="1:17" ht="13" thickBot="1" x14ac:dyDescent="0.3">
      <c r="A44" s="274" t="str">
        <f>[13]table_32!A41</f>
        <v>Clackamas</v>
      </c>
      <c r="B44" s="275" t="str">
        <f>[13]table_32!B41</f>
        <v>City of Canby</v>
      </c>
      <c r="C44" s="275" t="str">
        <f>[13]table_32!C41</f>
        <v>Other</v>
      </c>
      <c r="D44" s="275"/>
      <c r="E44" s="276">
        <f>[13]table_32!D41</f>
        <v>572890</v>
      </c>
      <c r="F44" s="276">
        <f>[13]table_32!E41</f>
        <v>598566</v>
      </c>
      <c r="G44" s="276"/>
      <c r="H44" s="276">
        <f>[13]table_32!F41</f>
        <v>0</v>
      </c>
      <c r="I44" s="276">
        <f>[13]table_32!G41</f>
        <v>0</v>
      </c>
      <c r="J44" s="276"/>
      <c r="K44" s="276">
        <f>[13]table_32!H41</f>
        <v>63383</v>
      </c>
      <c r="L44" s="276">
        <f>[13]table_32!I41</f>
        <v>64878</v>
      </c>
      <c r="M44" s="277"/>
      <c r="N44" s="276">
        <f>[13]table_32!J41</f>
        <v>636273</v>
      </c>
      <c r="O44" s="276">
        <f>[13]table_32!K41</f>
        <v>663444</v>
      </c>
      <c r="P44" s="278"/>
      <c r="Q44" s="279">
        <f>[13]table_32!L41</f>
        <v>4.3</v>
      </c>
    </row>
    <row r="45" spans="1:17" ht="16" thickBot="1" x14ac:dyDescent="0.4">
      <c r="A45" s="241" t="e">
        <f>IDX</f>
        <v>#REF!</v>
      </c>
      <c r="B45" s="242"/>
      <c r="C45" s="242"/>
      <c r="D45" s="242"/>
      <c r="E45" s="242"/>
      <c r="F45" s="242"/>
      <c r="G45" s="242"/>
      <c r="H45" s="242"/>
      <c r="I45" s="242"/>
      <c r="J45" s="242"/>
      <c r="K45" s="242"/>
      <c r="L45" s="242"/>
      <c r="M45" s="242"/>
      <c r="N45" s="242"/>
      <c r="O45" s="242"/>
      <c r="P45" s="242"/>
      <c r="Q45" s="270"/>
    </row>
    <row r="46" spans="1:17" ht="16" thickBot="1" x14ac:dyDescent="0.4">
      <c r="A46" s="244"/>
      <c r="B46" s="245"/>
      <c r="C46" s="245"/>
      <c r="D46" s="245"/>
      <c r="E46" s="245"/>
      <c r="F46" s="245"/>
      <c r="G46" s="245"/>
      <c r="H46" s="245"/>
      <c r="I46" s="245"/>
      <c r="J46" s="245"/>
      <c r="K46" s="245"/>
      <c r="L46" s="245"/>
      <c r="M46" s="245"/>
      <c r="N46" s="245"/>
      <c r="O46" s="245"/>
      <c r="P46" s="245"/>
      <c r="Q46" s="271"/>
    </row>
    <row r="47" spans="1:17" ht="13" x14ac:dyDescent="0.3">
      <c r="A47" s="247"/>
      <c r="B47" s="248"/>
      <c r="C47" s="248"/>
      <c r="D47" s="248"/>
      <c r="E47" s="435" t="s">
        <v>112</v>
      </c>
      <c r="F47" s="435"/>
      <c r="G47" s="248"/>
      <c r="H47" s="435" t="s">
        <v>37</v>
      </c>
      <c r="I47" s="435"/>
      <c r="J47" s="248"/>
      <c r="K47" s="435" t="s">
        <v>39</v>
      </c>
      <c r="L47" s="435"/>
      <c r="M47" s="248"/>
      <c r="N47" s="435" t="s">
        <v>111</v>
      </c>
      <c r="O47" s="435"/>
      <c r="P47" s="435"/>
      <c r="Q47" s="436"/>
    </row>
    <row r="48" spans="1:17" ht="13.5" thickBot="1" x14ac:dyDescent="0.35">
      <c r="A48" s="249" t="s">
        <v>42</v>
      </c>
      <c r="B48" s="250" t="s">
        <v>110</v>
      </c>
      <c r="C48" s="250" t="s">
        <v>61</v>
      </c>
      <c r="D48" s="250"/>
      <c r="E48" s="251" t="str">
        <f>E4</f>
        <v>FY 2020-21</v>
      </c>
      <c r="F48" s="251" t="str">
        <f>F4</f>
        <v>FY 2021-22</v>
      </c>
      <c r="G48" s="251"/>
      <c r="H48" s="251" t="str">
        <f>H4</f>
        <v>FY 2020-21</v>
      </c>
      <c r="I48" s="251" t="str">
        <f>I4</f>
        <v>FY 2021-22</v>
      </c>
      <c r="J48" s="251"/>
      <c r="K48" s="251" t="str">
        <f>K4</f>
        <v>FY 2020-21</v>
      </c>
      <c r="L48" s="251" t="str">
        <f>L4</f>
        <v>FY 2021-22</v>
      </c>
      <c r="M48" s="251"/>
      <c r="N48" s="251" t="str">
        <f>N4</f>
        <v>FY 2020-21</v>
      </c>
      <c r="O48" s="251" t="str">
        <f>O4</f>
        <v>FY 2021-22</v>
      </c>
      <c r="P48" s="251"/>
      <c r="Q48" s="272" t="s">
        <v>41</v>
      </c>
    </row>
    <row r="49" spans="1:17" x14ac:dyDescent="0.25">
      <c r="A49" s="65" t="str">
        <f>[13]table_32!A42</f>
        <v>Clackamas</v>
      </c>
      <c r="B49" s="66" t="str">
        <f>[13]table_32!B42</f>
        <v>City of Molalla</v>
      </c>
      <c r="C49" s="66" t="str">
        <f>[13]table_32!C42</f>
        <v>County</v>
      </c>
      <c r="D49" s="66"/>
      <c r="E49" s="78">
        <f>[13]table_32!D42</f>
        <v>110384</v>
      </c>
      <c r="F49" s="78">
        <f>[13]table_32!E42</f>
        <v>121588</v>
      </c>
      <c r="G49" s="78"/>
      <c r="H49" s="78">
        <f>[13]table_32!F42</f>
        <v>0</v>
      </c>
      <c r="I49" s="78">
        <f>[13]table_32!G42</f>
        <v>0</v>
      </c>
      <c r="J49" s="78"/>
      <c r="K49" s="78">
        <f>[13]table_32!H42</f>
        <v>0</v>
      </c>
      <c r="L49" s="78">
        <f>[13]table_32!I42</f>
        <v>0</v>
      </c>
      <c r="M49" s="79"/>
      <c r="N49" s="78">
        <f>[13]table_32!J42</f>
        <v>110384</v>
      </c>
      <c r="O49" s="78">
        <f>[13]table_32!K42</f>
        <v>121588</v>
      </c>
      <c r="P49" s="78"/>
      <c r="Q49" s="253">
        <f>[13]table_32!L42</f>
        <v>10.199999999999999</v>
      </c>
    </row>
    <row r="50" spans="1:17" x14ac:dyDescent="0.25">
      <c r="A50" s="254" t="str">
        <f>[13]table_32!A43</f>
        <v>Clackamas</v>
      </c>
      <c r="B50" s="255" t="str">
        <f>[13]table_32!B43</f>
        <v>City of Molalla</v>
      </c>
      <c r="C50" s="255" t="str">
        <f>[13]table_32!C43</f>
        <v>City</v>
      </c>
      <c r="D50" s="255"/>
      <c r="E50" s="256">
        <f>[13]table_32!D43</f>
        <v>241373</v>
      </c>
      <c r="F50" s="256">
        <f>[13]table_32!E43</f>
        <v>266119</v>
      </c>
      <c r="G50" s="256"/>
      <c r="H50" s="256">
        <f>[13]table_32!F43</f>
        <v>0</v>
      </c>
      <c r="I50" s="256">
        <f>[13]table_32!G43</f>
        <v>0</v>
      </c>
      <c r="J50" s="256"/>
      <c r="K50" s="256">
        <f>[13]table_32!H43</f>
        <v>0</v>
      </c>
      <c r="L50" s="256">
        <f>[13]table_32!I43</f>
        <v>0</v>
      </c>
      <c r="M50" s="273"/>
      <c r="N50" s="256">
        <f>[13]table_32!J43</f>
        <v>241373</v>
      </c>
      <c r="O50" s="256">
        <f>[13]table_32!K43</f>
        <v>266119</v>
      </c>
      <c r="P50" s="257"/>
      <c r="Q50" s="259">
        <f>[13]table_32!L43</f>
        <v>10.3</v>
      </c>
    </row>
    <row r="51" spans="1:17" x14ac:dyDescent="0.25">
      <c r="A51" s="65" t="str">
        <f>[13]table_32!A44</f>
        <v>Clackamas</v>
      </c>
      <c r="B51" s="66" t="str">
        <f>[13]table_32!B44</f>
        <v>City of Molalla</v>
      </c>
      <c r="C51" s="66" t="str">
        <f>[13]table_32!C44</f>
        <v>Education</v>
      </c>
      <c r="D51" s="66"/>
      <c r="E51" s="78">
        <f>[13]table_32!D44</f>
        <v>257842</v>
      </c>
      <c r="F51" s="78">
        <f>[13]table_32!E44</f>
        <v>284111</v>
      </c>
      <c r="G51" s="78"/>
      <c r="H51" s="78">
        <f>[13]table_32!F44</f>
        <v>0</v>
      </c>
      <c r="I51" s="78">
        <f>[13]table_32!G44</f>
        <v>0</v>
      </c>
      <c r="J51" s="78"/>
      <c r="K51" s="78">
        <f>[13]table_32!H44</f>
        <v>0</v>
      </c>
      <c r="L51" s="78">
        <f>[13]table_32!I44</f>
        <v>0</v>
      </c>
      <c r="M51" s="79"/>
      <c r="N51" s="78">
        <f>[13]table_32!J44</f>
        <v>257842</v>
      </c>
      <c r="O51" s="78">
        <f>[13]table_32!K44</f>
        <v>284111</v>
      </c>
      <c r="P51" s="78"/>
      <c r="Q51" s="253">
        <f>[13]table_32!L44</f>
        <v>10.199999999999999</v>
      </c>
    </row>
    <row r="52" spans="1:17" x14ac:dyDescent="0.25">
      <c r="A52" s="254" t="str">
        <f>[13]table_32!A45</f>
        <v>Clackamas</v>
      </c>
      <c r="B52" s="255" t="str">
        <f>[13]table_32!B45</f>
        <v>City of Molalla</v>
      </c>
      <c r="C52" s="255" t="str">
        <f>[13]table_32!C45</f>
        <v>Other</v>
      </c>
      <c r="D52" s="255"/>
      <c r="E52" s="256">
        <f>[13]table_32!D45</f>
        <v>75325</v>
      </c>
      <c r="F52" s="256">
        <f>[13]table_32!E45</f>
        <v>82904</v>
      </c>
      <c r="G52" s="256"/>
      <c r="H52" s="256">
        <f>[13]table_32!F45</f>
        <v>0</v>
      </c>
      <c r="I52" s="256">
        <f>[13]table_32!G45</f>
        <v>0</v>
      </c>
      <c r="J52" s="256"/>
      <c r="K52" s="256">
        <f>[13]table_32!H45</f>
        <v>0</v>
      </c>
      <c r="L52" s="256">
        <f>[13]table_32!I45</f>
        <v>0</v>
      </c>
      <c r="M52" s="273"/>
      <c r="N52" s="256">
        <f>[13]table_32!J45</f>
        <v>75325</v>
      </c>
      <c r="O52" s="256">
        <f>[13]table_32!K45</f>
        <v>82904</v>
      </c>
      <c r="P52" s="257"/>
      <c r="Q52" s="279">
        <f>[13]table_32!L45</f>
        <v>10.1</v>
      </c>
    </row>
    <row r="53" spans="1:17" x14ac:dyDescent="0.25">
      <c r="A53" s="280" t="str">
        <f>[13]table_32!A46</f>
        <v>Clackamas</v>
      </c>
      <c r="B53" s="281" t="str">
        <f>[13]table_32!B46</f>
        <v>City of Milwaukie</v>
      </c>
      <c r="C53" s="281" t="str">
        <f>[13]table_32!C46</f>
        <v>County</v>
      </c>
      <c r="D53" s="281"/>
      <c r="E53" s="282">
        <f>[13]table_32!D46</f>
        <v>69677</v>
      </c>
      <c r="F53" s="282">
        <f>[13]table_32!E46</f>
        <v>75057</v>
      </c>
      <c r="G53" s="282"/>
      <c r="H53" s="282">
        <f>[13]table_32!F46</f>
        <v>0</v>
      </c>
      <c r="I53" s="282">
        <f>[13]table_32!G46</f>
        <v>0</v>
      </c>
      <c r="J53" s="282"/>
      <c r="K53" s="282">
        <f>[13]table_32!H46</f>
        <v>0</v>
      </c>
      <c r="L53" s="282">
        <f>[13]table_32!I46</f>
        <v>0</v>
      </c>
      <c r="M53" s="283"/>
      <c r="N53" s="282">
        <f>[13]table_32!J46</f>
        <v>69677</v>
      </c>
      <c r="O53" s="282">
        <f>[13]table_32!K46</f>
        <v>75057</v>
      </c>
      <c r="P53" s="282"/>
      <c r="Q53" s="253">
        <f>[13]table_32!L46</f>
        <v>7.7</v>
      </c>
    </row>
    <row r="54" spans="1:17" x14ac:dyDescent="0.25">
      <c r="A54" s="254" t="str">
        <f>[13]table_32!A47</f>
        <v>Clackamas</v>
      </c>
      <c r="B54" s="255" t="str">
        <f>[13]table_32!B47</f>
        <v>City of Milwaukie</v>
      </c>
      <c r="C54" s="255" t="str">
        <f>[13]table_32!C47</f>
        <v>City</v>
      </c>
      <c r="D54" s="255"/>
      <c r="E54" s="256">
        <f>[13]table_32!D47</f>
        <v>119423</v>
      </c>
      <c r="F54" s="256">
        <f>[13]table_32!E47</f>
        <v>129074</v>
      </c>
      <c r="G54" s="256"/>
      <c r="H54" s="256">
        <f>[13]table_32!F47</f>
        <v>0</v>
      </c>
      <c r="I54" s="256">
        <f>[13]table_32!G47</f>
        <v>0</v>
      </c>
      <c r="J54" s="256"/>
      <c r="K54" s="256">
        <f>[13]table_32!H47</f>
        <v>0</v>
      </c>
      <c r="L54" s="256">
        <f>[13]table_32!I47</f>
        <v>0</v>
      </c>
      <c r="M54" s="273"/>
      <c r="N54" s="256">
        <f>[13]table_32!J47</f>
        <v>119423</v>
      </c>
      <c r="O54" s="256">
        <f>[13]table_32!K47</f>
        <v>129074</v>
      </c>
      <c r="P54" s="257"/>
      <c r="Q54" s="259">
        <f>[13]table_32!L47</f>
        <v>8.1</v>
      </c>
    </row>
    <row r="55" spans="1:17" x14ac:dyDescent="0.25">
      <c r="A55" s="65" t="str">
        <f>[13]table_32!A48</f>
        <v>Clackamas</v>
      </c>
      <c r="B55" s="66" t="str">
        <f>[13]table_32!B48</f>
        <v>City of Milwaukie</v>
      </c>
      <c r="C55" s="66" t="str">
        <f>[13]table_32!C48</f>
        <v>Education</v>
      </c>
      <c r="D55" s="66"/>
      <c r="E55" s="78">
        <f>[13]table_32!D48</f>
        <v>167454</v>
      </c>
      <c r="F55" s="78">
        <f>[13]table_32!E48</f>
        <v>180895</v>
      </c>
      <c r="G55" s="78"/>
      <c r="H55" s="78">
        <f>[13]table_32!F48</f>
        <v>0</v>
      </c>
      <c r="I55" s="78">
        <f>[13]table_32!G48</f>
        <v>0</v>
      </c>
      <c r="J55" s="78"/>
      <c r="K55" s="78">
        <f>[13]table_32!H48</f>
        <v>0</v>
      </c>
      <c r="L55" s="78">
        <f>[13]table_32!I48</f>
        <v>0</v>
      </c>
      <c r="M55" s="79"/>
      <c r="N55" s="78">
        <f>[13]table_32!J48</f>
        <v>167454</v>
      </c>
      <c r="O55" s="78">
        <f>[13]table_32!K48</f>
        <v>180895</v>
      </c>
      <c r="P55" s="78"/>
      <c r="Q55" s="253">
        <f>[13]table_32!L48</f>
        <v>8</v>
      </c>
    </row>
    <row r="56" spans="1:17" x14ac:dyDescent="0.25">
      <c r="A56" s="274" t="str">
        <f>[13]table_32!A49</f>
        <v>Clackamas</v>
      </c>
      <c r="B56" s="275" t="str">
        <f>[13]table_32!B49</f>
        <v>City of Milwaukie</v>
      </c>
      <c r="C56" s="275" t="str">
        <f>[13]table_32!C49</f>
        <v>Other</v>
      </c>
      <c r="D56" s="275"/>
      <c r="E56" s="276">
        <f>[13]table_32!D49</f>
        <v>132164</v>
      </c>
      <c r="F56" s="276">
        <f>[13]table_32!E49</f>
        <v>140142</v>
      </c>
      <c r="G56" s="276"/>
      <c r="H56" s="276">
        <f>[13]table_32!F49</f>
        <v>0</v>
      </c>
      <c r="I56" s="276">
        <f>[13]table_32!G49</f>
        <v>0</v>
      </c>
      <c r="J56" s="276"/>
      <c r="K56" s="276">
        <f>[13]table_32!H49</f>
        <v>0</v>
      </c>
      <c r="L56" s="276">
        <f>[13]table_32!I49</f>
        <v>0</v>
      </c>
      <c r="M56" s="277"/>
      <c r="N56" s="276">
        <f>[13]table_32!J49</f>
        <v>132164</v>
      </c>
      <c r="O56" s="276">
        <f>[13]table_32!K49</f>
        <v>140142</v>
      </c>
      <c r="P56" s="278"/>
      <c r="Q56" s="279">
        <f>[13]table_32!L49</f>
        <v>6</v>
      </c>
    </row>
    <row r="57" spans="1:17" x14ac:dyDescent="0.25">
      <c r="A57" s="65" t="str">
        <f>[13]table_32!A50</f>
        <v>Clackamas</v>
      </c>
      <c r="B57" s="66" t="str">
        <f>[13]table_32!B50</f>
        <v>City of Happy Valley</v>
      </c>
      <c r="C57" s="66" t="str">
        <f>[13]table_32!C50</f>
        <v>County</v>
      </c>
      <c r="D57" s="66"/>
      <c r="E57" s="78">
        <f>[13]table_32!D50</f>
        <v>148533</v>
      </c>
      <c r="F57" s="78">
        <f>[13]table_32!E50</f>
        <v>281414</v>
      </c>
      <c r="G57" s="78"/>
      <c r="H57" s="78">
        <f>[13]table_32!F50</f>
        <v>0</v>
      </c>
      <c r="I57" s="78">
        <f>[13]table_32!G50</f>
        <v>0</v>
      </c>
      <c r="J57" s="78"/>
      <c r="K57" s="78">
        <f>[13]table_32!H50</f>
        <v>0</v>
      </c>
      <c r="L57" s="78">
        <f>[13]table_32!I50</f>
        <v>0</v>
      </c>
      <c r="M57" s="79"/>
      <c r="N57" s="78">
        <f>[13]table_32!J50</f>
        <v>148533</v>
      </c>
      <c r="O57" s="78">
        <f>[13]table_32!K50</f>
        <v>281414</v>
      </c>
      <c r="P57" s="78"/>
      <c r="Q57" s="253">
        <f>[13]table_32!L50</f>
        <v>89.5</v>
      </c>
    </row>
    <row r="58" spans="1:17" x14ac:dyDescent="0.25">
      <c r="A58" s="254" t="str">
        <f>[13]table_32!A51</f>
        <v>Clackamas</v>
      </c>
      <c r="B58" s="255" t="str">
        <f>[13]table_32!B51</f>
        <v>City of Happy Valley</v>
      </c>
      <c r="C58" s="255" t="str">
        <f>[13]table_32!C51</f>
        <v>City</v>
      </c>
      <c r="D58" s="255"/>
      <c r="E58" s="256">
        <f>[13]table_32!D51</f>
        <v>41278</v>
      </c>
      <c r="F58" s="256">
        <f>[13]table_32!E51</f>
        <v>78231</v>
      </c>
      <c r="G58" s="256"/>
      <c r="H58" s="256">
        <f>[13]table_32!F51</f>
        <v>0</v>
      </c>
      <c r="I58" s="256">
        <f>[13]table_32!G51</f>
        <v>0</v>
      </c>
      <c r="J58" s="256"/>
      <c r="K58" s="256">
        <f>[13]table_32!H51</f>
        <v>0</v>
      </c>
      <c r="L58" s="256">
        <f>[13]table_32!I51</f>
        <v>0</v>
      </c>
      <c r="M58" s="273"/>
      <c r="N58" s="256">
        <f>[13]table_32!J51</f>
        <v>41278</v>
      </c>
      <c r="O58" s="256">
        <f>[13]table_32!K51</f>
        <v>78231</v>
      </c>
      <c r="P58" s="257"/>
      <c r="Q58" s="259">
        <f>[13]table_32!L51</f>
        <v>89.5</v>
      </c>
    </row>
    <row r="59" spans="1:17" x14ac:dyDescent="0.25">
      <c r="A59" s="65" t="str">
        <f>[13]table_32!A52</f>
        <v>Clackamas</v>
      </c>
      <c r="B59" s="66" t="str">
        <f>[13]table_32!B52</f>
        <v>City of Happy Valley</v>
      </c>
      <c r="C59" s="66" t="str">
        <f>[13]table_32!C52</f>
        <v>Education</v>
      </c>
      <c r="D59" s="66"/>
      <c r="E59" s="78">
        <f>[13]table_32!D52</f>
        <v>357625</v>
      </c>
      <c r="F59" s="78">
        <f>[13]table_32!E52</f>
        <v>678368</v>
      </c>
      <c r="G59" s="78"/>
      <c r="H59" s="78">
        <f>[13]table_32!F52</f>
        <v>0</v>
      </c>
      <c r="I59" s="78">
        <f>[13]table_32!G52</f>
        <v>0</v>
      </c>
      <c r="J59" s="78"/>
      <c r="K59" s="78">
        <f>[13]table_32!H52</f>
        <v>0</v>
      </c>
      <c r="L59" s="78">
        <f>[13]table_32!I52</f>
        <v>0</v>
      </c>
      <c r="M59" s="79"/>
      <c r="N59" s="78">
        <f>[13]table_32!J52</f>
        <v>357625</v>
      </c>
      <c r="O59" s="78">
        <f>[13]table_32!K52</f>
        <v>678368</v>
      </c>
      <c r="P59" s="78"/>
      <c r="Q59" s="253">
        <f>[13]table_32!L52</f>
        <v>89.7</v>
      </c>
    </row>
    <row r="60" spans="1:17" x14ac:dyDescent="0.25">
      <c r="A60" s="274" t="str">
        <f>[13]table_32!A53</f>
        <v>Clackamas</v>
      </c>
      <c r="B60" s="275" t="str">
        <f>[13]table_32!B53</f>
        <v>City of Happy Valley</v>
      </c>
      <c r="C60" s="275" t="str">
        <f>[13]table_32!C53</f>
        <v>Other</v>
      </c>
      <c r="D60" s="275"/>
      <c r="E60" s="276">
        <f>[13]table_32!D53</f>
        <v>188788</v>
      </c>
      <c r="F60" s="276">
        <f>[13]table_32!E53</f>
        <v>358907</v>
      </c>
      <c r="G60" s="276"/>
      <c r="H60" s="276">
        <f>[13]table_32!F53</f>
        <v>0</v>
      </c>
      <c r="I60" s="276">
        <f>[13]table_32!G53</f>
        <v>0</v>
      </c>
      <c r="J60" s="276"/>
      <c r="K60" s="276">
        <f>[13]table_32!H53</f>
        <v>0</v>
      </c>
      <c r="L60" s="276">
        <f>[13]table_32!I53</f>
        <v>0</v>
      </c>
      <c r="M60" s="277"/>
      <c r="N60" s="276">
        <f>[13]table_32!J53</f>
        <v>188788</v>
      </c>
      <c r="O60" s="276">
        <f>[13]table_32!K53</f>
        <v>358907</v>
      </c>
      <c r="P60" s="278"/>
      <c r="Q60" s="279">
        <f>[13]table_32!L53</f>
        <v>90.1</v>
      </c>
    </row>
    <row r="61" spans="1:17" x14ac:dyDescent="0.25">
      <c r="A61" s="65" t="str">
        <f>[13]table_32!A54</f>
        <v>Clatsop</v>
      </c>
      <c r="B61" s="66" t="str">
        <f>[13]table_32!B54</f>
        <v>City of Astoria</v>
      </c>
      <c r="C61" s="66" t="str">
        <f>[13]table_32!C54</f>
        <v>County</v>
      </c>
      <c r="D61" s="66"/>
      <c r="E61" s="78">
        <f>[13]table_32!D54</f>
        <v>108850</v>
      </c>
      <c r="F61" s="78">
        <f>[13]table_32!E54</f>
        <v>34066</v>
      </c>
      <c r="G61" s="78"/>
      <c r="H61" s="78">
        <f>[13]table_32!F54</f>
        <v>0</v>
      </c>
      <c r="I61" s="78">
        <f>[13]table_32!G54</f>
        <v>0</v>
      </c>
      <c r="J61" s="78"/>
      <c r="K61" s="78">
        <f>[13]table_32!H54</f>
        <v>0</v>
      </c>
      <c r="L61" s="78">
        <f>[13]table_32!I54</f>
        <v>0</v>
      </c>
      <c r="M61" s="79"/>
      <c r="N61" s="78">
        <f>[13]table_32!J54</f>
        <v>108850</v>
      </c>
      <c r="O61" s="78">
        <f>[13]table_32!K54</f>
        <v>34066</v>
      </c>
      <c r="P61" s="78"/>
      <c r="Q61" s="253">
        <f>[13]table_32!L54</f>
        <v>-68.7</v>
      </c>
    </row>
    <row r="62" spans="1:17" x14ac:dyDescent="0.25">
      <c r="A62" s="254" t="str">
        <f>[13]table_32!A55</f>
        <v>Clatsop</v>
      </c>
      <c r="B62" s="255" t="str">
        <f>[13]table_32!B55</f>
        <v>City of Astoria</v>
      </c>
      <c r="C62" s="255" t="str">
        <f>[13]table_32!C55</f>
        <v>City</v>
      </c>
      <c r="D62" s="255"/>
      <c r="E62" s="256">
        <f>[13]table_32!D55</f>
        <v>580165</v>
      </c>
      <c r="F62" s="256">
        <f>[13]table_32!E55</f>
        <v>181969</v>
      </c>
      <c r="G62" s="256"/>
      <c r="H62" s="256">
        <f>[13]table_32!F55</f>
        <v>0</v>
      </c>
      <c r="I62" s="256">
        <f>[13]table_32!G55</f>
        <v>0</v>
      </c>
      <c r="J62" s="256"/>
      <c r="K62" s="256">
        <f>[13]table_32!H55</f>
        <v>0</v>
      </c>
      <c r="L62" s="256">
        <f>[13]table_32!I55</f>
        <v>0</v>
      </c>
      <c r="M62" s="273"/>
      <c r="N62" s="256">
        <f>[13]table_32!J55</f>
        <v>580165</v>
      </c>
      <c r="O62" s="256">
        <f>[13]table_32!K55</f>
        <v>181969</v>
      </c>
      <c r="P62" s="257"/>
      <c r="Q62" s="259">
        <f>[13]table_32!L55</f>
        <v>-68.599999999999994</v>
      </c>
    </row>
    <row r="63" spans="1:17" x14ac:dyDescent="0.25">
      <c r="A63" s="65" t="str">
        <f>[13]table_32!A56</f>
        <v>Clatsop</v>
      </c>
      <c r="B63" s="66" t="str">
        <f>[13]table_32!B56</f>
        <v>City of Astoria</v>
      </c>
      <c r="C63" s="66" t="str">
        <f>[13]table_32!C56</f>
        <v>Education</v>
      </c>
      <c r="D63" s="66"/>
      <c r="E63" s="78">
        <f>[13]table_32!D56</f>
        <v>416705</v>
      </c>
      <c r="F63" s="78">
        <f>[13]table_32!E56</f>
        <v>130679</v>
      </c>
      <c r="G63" s="78"/>
      <c r="H63" s="78">
        <f>[13]table_32!F56</f>
        <v>0</v>
      </c>
      <c r="I63" s="78">
        <f>[13]table_32!G56</f>
        <v>0</v>
      </c>
      <c r="J63" s="78"/>
      <c r="K63" s="78">
        <f>[13]table_32!H56</f>
        <v>0</v>
      </c>
      <c r="L63" s="78">
        <f>[13]table_32!I56</f>
        <v>0</v>
      </c>
      <c r="M63" s="79"/>
      <c r="N63" s="78">
        <f>[13]table_32!J56</f>
        <v>416705</v>
      </c>
      <c r="O63" s="78">
        <f>[13]table_32!K56</f>
        <v>130679</v>
      </c>
      <c r="P63" s="78"/>
      <c r="Q63" s="253">
        <f>[13]table_32!L56</f>
        <v>-68.599999999999994</v>
      </c>
    </row>
    <row r="64" spans="1:17" x14ac:dyDescent="0.25">
      <c r="A64" s="274" t="str">
        <f>[13]table_32!A57</f>
        <v>Clatsop</v>
      </c>
      <c r="B64" s="275" t="str">
        <f>[13]table_32!B57</f>
        <v>City of Astoria</v>
      </c>
      <c r="C64" s="275" t="str">
        <f>[13]table_32!C57</f>
        <v>Other</v>
      </c>
      <c r="D64" s="275"/>
      <c r="E64" s="276">
        <f>[13]table_32!D57</f>
        <v>36283</v>
      </c>
      <c r="F64" s="276">
        <f>[13]table_32!E57</f>
        <v>11356</v>
      </c>
      <c r="G64" s="276"/>
      <c r="H64" s="276">
        <f>[13]table_32!F57</f>
        <v>0</v>
      </c>
      <c r="I64" s="276">
        <f>[13]table_32!G57</f>
        <v>0</v>
      </c>
      <c r="J64" s="276"/>
      <c r="K64" s="276">
        <f>[13]table_32!H57</f>
        <v>0</v>
      </c>
      <c r="L64" s="276">
        <f>[13]table_32!I57</f>
        <v>0</v>
      </c>
      <c r="M64" s="277"/>
      <c r="N64" s="276">
        <f>[13]table_32!J57</f>
        <v>36283</v>
      </c>
      <c r="O64" s="276">
        <f>[13]table_32!K57</f>
        <v>11356</v>
      </c>
      <c r="P64" s="278"/>
      <c r="Q64" s="279">
        <f>[13]table_32!L57</f>
        <v>-68.7</v>
      </c>
    </row>
    <row r="65" spans="1:17" x14ac:dyDescent="0.25">
      <c r="A65" s="65" t="str">
        <f>[13]table_32!A58</f>
        <v>Clatsop</v>
      </c>
      <c r="B65" s="66" t="str">
        <f>[13]table_32!B58</f>
        <v>City of Seaside</v>
      </c>
      <c r="C65" s="66" t="str">
        <f>[13]table_32!C58</f>
        <v>County</v>
      </c>
      <c r="D65" s="66"/>
      <c r="E65" s="78">
        <f>[13]table_32!D58</f>
        <v>38257</v>
      </c>
      <c r="F65" s="78">
        <f>[13]table_32!E58</f>
        <v>58292</v>
      </c>
      <c r="G65" s="78"/>
      <c r="H65" s="78">
        <f>[13]table_32!F58</f>
        <v>0</v>
      </c>
      <c r="I65" s="78">
        <f>[13]table_32!G58</f>
        <v>0</v>
      </c>
      <c r="J65" s="78"/>
      <c r="K65" s="78">
        <f>[13]table_32!H58</f>
        <v>0</v>
      </c>
      <c r="L65" s="78">
        <f>[13]table_32!I58</f>
        <v>0</v>
      </c>
      <c r="M65" s="79"/>
      <c r="N65" s="78">
        <f>[13]table_32!J58</f>
        <v>38257</v>
      </c>
      <c r="O65" s="78">
        <f>[13]table_32!K58</f>
        <v>58292</v>
      </c>
      <c r="P65" s="78"/>
      <c r="Q65" s="253">
        <f>[13]table_32!L58</f>
        <v>52.4</v>
      </c>
    </row>
    <row r="66" spans="1:17" x14ac:dyDescent="0.25">
      <c r="A66" s="254" t="str">
        <f>[13]table_32!A59</f>
        <v>Clatsop</v>
      </c>
      <c r="B66" s="255" t="str">
        <f>[13]table_32!B59</f>
        <v>City of Seaside</v>
      </c>
      <c r="C66" s="255" t="str">
        <f>[13]table_32!C59</f>
        <v>City</v>
      </c>
      <c r="D66" s="255"/>
      <c r="E66" s="256">
        <f>[13]table_32!D59</f>
        <v>76933</v>
      </c>
      <c r="F66" s="256">
        <f>[13]table_32!E59</f>
        <v>119607</v>
      </c>
      <c r="G66" s="256"/>
      <c r="H66" s="256">
        <f>[13]table_32!F59</f>
        <v>0</v>
      </c>
      <c r="I66" s="256">
        <f>[13]table_32!G59</f>
        <v>0</v>
      </c>
      <c r="J66" s="256"/>
      <c r="K66" s="256">
        <f>[13]table_32!H59</f>
        <v>0</v>
      </c>
      <c r="L66" s="256">
        <f>[13]table_32!I59</f>
        <v>0</v>
      </c>
      <c r="M66" s="273"/>
      <c r="N66" s="256">
        <f>[13]table_32!J59</f>
        <v>76933</v>
      </c>
      <c r="O66" s="256">
        <f>[13]table_32!K59</f>
        <v>119607</v>
      </c>
      <c r="P66" s="257"/>
      <c r="Q66" s="259">
        <f>[13]table_32!L59</f>
        <v>55.5</v>
      </c>
    </row>
    <row r="67" spans="1:17" x14ac:dyDescent="0.25">
      <c r="A67" s="65" t="str">
        <f>[13]table_32!A60</f>
        <v>Clatsop</v>
      </c>
      <c r="B67" s="66" t="str">
        <f>[13]table_32!B60</f>
        <v>City of Seaside</v>
      </c>
      <c r="C67" s="66" t="str">
        <f>[13]table_32!C60</f>
        <v>Education</v>
      </c>
      <c r="D67" s="66"/>
      <c r="E67" s="78">
        <f>[13]table_32!D60</f>
        <v>133239</v>
      </c>
      <c r="F67" s="78">
        <f>[13]table_32!E60</f>
        <v>203270</v>
      </c>
      <c r="G67" s="78"/>
      <c r="H67" s="78">
        <f>[13]table_32!F60</f>
        <v>0</v>
      </c>
      <c r="I67" s="78">
        <f>[13]table_32!G60</f>
        <v>0</v>
      </c>
      <c r="J67" s="78"/>
      <c r="K67" s="78">
        <f>[13]table_32!H60</f>
        <v>0</v>
      </c>
      <c r="L67" s="78">
        <f>[13]table_32!I60</f>
        <v>0</v>
      </c>
      <c r="M67" s="79"/>
      <c r="N67" s="78">
        <f>[13]table_32!J60</f>
        <v>133239</v>
      </c>
      <c r="O67" s="78">
        <f>[13]table_32!K60</f>
        <v>203270</v>
      </c>
      <c r="P67" s="78"/>
      <c r="Q67" s="253">
        <f>[13]table_32!L60</f>
        <v>52.6</v>
      </c>
    </row>
    <row r="68" spans="1:17" x14ac:dyDescent="0.25">
      <c r="A68" s="274" t="str">
        <f>[13]table_32!A61</f>
        <v>Clatsop</v>
      </c>
      <c r="B68" s="275" t="str">
        <f>[13]table_32!B61</f>
        <v>City of Seaside</v>
      </c>
      <c r="C68" s="275" t="str">
        <f>[13]table_32!C61</f>
        <v>Other</v>
      </c>
      <c r="D68" s="275"/>
      <c r="E68" s="276">
        <f>[13]table_32!D61</f>
        <v>43334</v>
      </c>
      <c r="F68" s="276">
        <f>[13]table_32!E61</f>
        <v>64550</v>
      </c>
      <c r="G68" s="276"/>
      <c r="H68" s="276">
        <f>[13]table_32!F61</f>
        <v>0</v>
      </c>
      <c r="I68" s="276">
        <f>[13]table_32!G61</f>
        <v>0</v>
      </c>
      <c r="J68" s="276"/>
      <c r="K68" s="276">
        <f>[13]table_32!H61</f>
        <v>0</v>
      </c>
      <c r="L68" s="276">
        <f>[13]table_32!I61</f>
        <v>0</v>
      </c>
      <c r="M68" s="277"/>
      <c r="N68" s="276">
        <f>[13]table_32!J61</f>
        <v>43334</v>
      </c>
      <c r="O68" s="276">
        <f>[13]table_32!K61</f>
        <v>64550</v>
      </c>
      <c r="P68" s="278"/>
      <c r="Q68" s="279">
        <f>[13]table_32!L61</f>
        <v>49</v>
      </c>
    </row>
    <row r="69" spans="1:17" x14ac:dyDescent="0.25">
      <c r="A69" s="65" t="str">
        <f>[13]table_32!A62</f>
        <v>Clatsop</v>
      </c>
      <c r="B69" s="66" t="str">
        <f>[13]table_32!B62</f>
        <v>City of Warrenton</v>
      </c>
      <c r="C69" s="66" t="str">
        <f>[13]table_32!C62</f>
        <v>County</v>
      </c>
      <c r="D69" s="66"/>
      <c r="E69" s="78">
        <f>[13]table_32!D62</f>
        <v>136622</v>
      </c>
      <c r="F69" s="78">
        <f>[13]table_32!E62</f>
        <v>156645</v>
      </c>
      <c r="G69" s="78"/>
      <c r="H69" s="78">
        <f>[13]table_32!F62</f>
        <v>0</v>
      </c>
      <c r="I69" s="78">
        <f>[13]table_32!G62</f>
        <v>0</v>
      </c>
      <c r="J69" s="78"/>
      <c r="K69" s="78">
        <f>[13]table_32!H62</f>
        <v>0</v>
      </c>
      <c r="L69" s="78">
        <f>[13]table_32!I62</f>
        <v>0</v>
      </c>
      <c r="M69" s="79"/>
      <c r="N69" s="78">
        <f>[13]table_32!J62</f>
        <v>136622</v>
      </c>
      <c r="O69" s="78">
        <f>[13]table_32!K62</f>
        <v>156645</v>
      </c>
      <c r="P69" s="78"/>
      <c r="Q69" s="253">
        <f>[13]table_32!L62</f>
        <v>14.7</v>
      </c>
    </row>
    <row r="70" spans="1:17" x14ac:dyDescent="0.25">
      <c r="A70" s="254" t="str">
        <f>[13]table_32!A63</f>
        <v>Clatsop</v>
      </c>
      <c r="B70" s="255" t="str">
        <f>[13]table_32!B63</f>
        <v>City of Warrenton</v>
      </c>
      <c r="C70" s="255" t="str">
        <f>[13]table_32!C63</f>
        <v>City</v>
      </c>
      <c r="D70" s="255"/>
      <c r="E70" s="256">
        <f>[13]table_32!D63</f>
        <v>148799</v>
      </c>
      <c r="F70" s="256">
        <f>[13]table_32!E63</f>
        <v>170568</v>
      </c>
      <c r="G70" s="256"/>
      <c r="H70" s="256">
        <f>[13]table_32!F63</f>
        <v>0</v>
      </c>
      <c r="I70" s="256">
        <f>[13]table_32!G63</f>
        <v>0</v>
      </c>
      <c r="J70" s="256"/>
      <c r="K70" s="256">
        <f>[13]table_32!H63</f>
        <v>0</v>
      </c>
      <c r="L70" s="256">
        <f>[13]table_32!I63</f>
        <v>0</v>
      </c>
      <c r="M70" s="273"/>
      <c r="N70" s="256">
        <f>[13]table_32!J63</f>
        <v>148799</v>
      </c>
      <c r="O70" s="256">
        <f>[13]table_32!K63</f>
        <v>170568</v>
      </c>
      <c r="P70" s="257"/>
      <c r="Q70" s="259">
        <f>[13]table_32!L63</f>
        <v>14.6</v>
      </c>
    </row>
    <row r="71" spans="1:17" x14ac:dyDescent="0.25">
      <c r="A71" s="65" t="str">
        <f>[13]table_32!A64</f>
        <v>Clatsop</v>
      </c>
      <c r="B71" s="66" t="str">
        <f>[13]table_32!B64</f>
        <v>City of Warrenton</v>
      </c>
      <c r="C71" s="66" t="str">
        <f>[13]table_32!C64</f>
        <v>Education</v>
      </c>
      <c r="D71" s="66"/>
      <c r="E71" s="78">
        <f>[13]table_32!D64</f>
        <v>491961</v>
      </c>
      <c r="F71" s="78">
        <f>[13]table_32!E64</f>
        <v>564127</v>
      </c>
      <c r="G71" s="78"/>
      <c r="H71" s="78">
        <f>[13]table_32!F64</f>
        <v>0</v>
      </c>
      <c r="I71" s="78">
        <f>[13]table_32!G64</f>
        <v>0</v>
      </c>
      <c r="J71" s="78"/>
      <c r="K71" s="78">
        <f>[13]table_32!H64</f>
        <v>0</v>
      </c>
      <c r="L71" s="78">
        <f>[13]table_32!I64</f>
        <v>0</v>
      </c>
      <c r="M71" s="79"/>
      <c r="N71" s="78">
        <f>[13]table_32!J64</f>
        <v>491961</v>
      </c>
      <c r="O71" s="78">
        <f>[13]table_32!K64</f>
        <v>564127</v>
      </c>
      <c r="P71" s="78"/>
      <c r="Q71" s="253">
        <f>[13]table_32!L64</f>
        <v>14.7</v>
      </c>
    </row>
    <row r="72" spans="1:17" x14ac:dyDescent="0.25">
      <c r="A72" s="274" t="str">
        <f>[13]table_32!A65</f>
        <v>Clatsop</v>
      </c>
      <c r="B72" s="275" t="str">
        <f>[13]table_32!B65</f>
        <v>City of Warrenton</v>
      </c>
      <c r="C72" s="275" t="str">
        <f>[13]table_32!C65</f>
        <v>Other</v>
      </c>
      <c r="D72" s="275"/>
      <c r="E72" s="276">
        <f>[13]table_32!D65</f>
        <v>45963</v>
      </c>
      <c r="F72" s="276">
        <f>[13]table_32!E65</f>
        <v>52774</v>
      </c>
      <c r="G72" s="276"/>
      <c r="H72" s="276">
        <f>[13]table_32!F65</f>
        <v>0</v>
      </c>
      <c r="I72" s="276">
        <f>[13]table_32!G65</f>
        <v>0</v>
      </c>
      <c r="J72" s="276"/>
      <c r="K72" s="276">
        <f>[13]table_32!H65</f>
        <v>0</v>
      </c>
      <c r="L72" s="276">
        <f>[13]table_32!I65</f>
        <v>0</v>
      </c>
      <c r="M72" s="277"/>
      <c r="N72" s="276">
        <f>[13]table_32!J65</f>
        <v>45963</v>
      </c>
      <c r="O72" s="276">
        <f>[13]table_32!K65</f>
        <v>52774</v>
      </c>
      <c r="P72" s="278"/>
      <c r="Q72" s="279">
        <f>[13]table_32!L65</f>
        <v>14.8</v>
      </c>
    </row>
    <row r="73" spans="1:17" x14ac:dyDescent="0.25">
      <c r="A73" s="65" t="str">
        <f>[13]table_32!A66</f>
        <v>Columbia</v>
      </c>
      <c r="B73" s="66" t="str">
        <f>[13]table_32!B66</f>
        <v>City of Rainier</v>
      </c>
      <c r="C73" s="66" t="str">
        <f>[13]table_32!C66</f>
        <v>County</v>
      </c>
      <c r="D73" s="66"/>
      <c r="E73" s="78">
        <f>[13]table_32!D66</f>
        <v>23807</v>
      </c>
      <c r="F73" s="78">
        <f>[13]table_32!E66</f>
        <v>23851</v>
      </c>
      <c r="G73" s="78"/>
      <c r="H73" s="78">
        <f>[13]table_32!F66</f>
        <v>0</v>
      </c>
      <c r="I73" s="78">
        <f>[13]table_32!G66</f>
        <v>0</v>
      </c>
      <c r="J73" s="78"/>
      <c r="K73" s="78">
        <f>[13]table_32!H66</f>
        <v>0</v>
      </c>
      <c r="L73" s="78">
        <f>[13]table_32!I66</f>
        <v>0</v>
      </c>
      <c r="M73" s="79"/>
      <c r="N73" s="78">
        <f>[13]table_32!J66</f>
        <v>23807</v>
      </c>
      <c r="O73" s="78">
        <f>[13]table_32!K66</f>
        <v>23851</v>
      </c>
      <c r="P73" s="78"/>
      <c r="Q73" s="253">
        <f>[13]table_32!L66</f>
        <v>0.2</v>
      </c>
    </row>
    <row r="74" spans="1:17" x14ac:dyDescent="0.25">
      <c r="A74" s="254" t="str">
        <f>[13]table_32!A67</f>
        <v>Columbia</v>
      </c>
      <c r="B74" s="255" t="str">
        <f>[13]table_32!B67</f>
        <v>City of Rainier</v>
      </c>
      <c r="C74" s="255" t="str">
        <f>[13]table_32!C67</f>
        <v>City</v>
      </c>
      <c r="D74" s="255"/>
      <c r="E74" s="256">
        <f>[13]table_32!D67</f>
        <v>78172</v>
      </c>
      <c r="F74" s="256">
        <f>[13]table_32!E67</f>
        <v>78442</v>
      </c>
      <c r="G74" s="256"/>
      <c r="H74" s="256">
        <f>[13]table_32!F67</f>
        <v>0</v>
      </c>
      <c r="I74" s="256">
        <f>[13]table_32!G67</f>
        <v>0</v>
      </c>
      <c r="J74" s="256"/>
      <c r="K74" s="256">
        <f>[13]table_32!H67</f>
        <v>32714</v>
      </c>
      <c r="L74" s="256">
        <f>[13]table_32!I67</f>
        <v>31807</v>
      </c>
      <c r="M74" s="273"/>
      <c r="N74" s="256">
        <f>[13]table_32!J67</f>
        <v>110885</v>
      </c>
      <c r="O74" s="256">
        <f>[13]table_32!K67</f>
        <v>110248</v>
      </c>
      <c r="P74" s="257"/>
      <c r="Q74" s="259">
        <f>[13]table_32!L67</f>
        <v>-0.6</v>
      </c>
    </row>
    <row r="75" spans="1:17" x14ac:dyDescent="0.25">
      <c r="A75" s="65" t="str">
        <f>[13]table_32!A68</f>
        <v>Columbia</v>
      </c>
      <c r="B75" s="66" t="str">
        <f>[13]table_32!B68</f>
        <v>City of Rainier</v>
      </c>
      <c r="C75" s="66" t="str">
        <f>[13]table_32!C68</f>
        <v>Education</v>
      </c>
      <c r="D75" s="66"/>
      <c r="E75" s="78">
        <f>[13]table_32!D68</f>
        <v>95433</v>
      </c>
      <c r="F75" s="78">
        <f>[13]table_32!E68</f>
        <v>95588</v>
      </c>
      <c r="G75" s="78"/>
      <c r="H75" s="78">
        <f>[13]table_32!F68</f>
        <v>0</v>
      </c>
      <c r="I75" s="78">
        <f>[13]table_32!G68</f>
        <v>0</v>
      </c>
      <c r="J75" s="78"/>
      <c r="K75" s="78">
        <f>[13]table_32!H68</f>
        <v>0</v>
      </c>
      <c r="L75" s="78">
        <f>[13]table_32!I68</f>
        <v>0</v>
      </c>
      <c r="M75" s="79"/>
      <c r="N75" s="78">
        <f>[13]table_32!J68</f>
        <v>95433</v>
      </c>
      <c r="O75" s="78">
        <f>[13]table_32!K68</f>
        <v>95588</v>
      </c>
      <c r="P75" s="78"/>
      <c r="Q75" s="253">
        <f>[13]table_32!L68</f>
        <v>0.2</v>
      </c>
    </row>
    <row r="76" spans="1:17" x14ac:dyDescent="0.25">
      <c r="A76" s="274" t="str">
        <f>[13]table_32!A69</f>
        <v>Columbia</v>
      </c>
      <c r="B76" s="275" t="str">
        <f>[13]table_32!B69</f>
        <v>City of Rainier</v>
      </c>
      <c r="C76" s="275" t="str">
        <f>[13]table_32!C69</f>
        <v>Other</v>
      </c>
      <c r="D76" s="275"/>
      <c r="E76" s="276">
        <f>[13]table_32!D69</f>
        <v>61118</v>
      </c>
      <c r="F76" s="276">
        <f>[13]table_32!E69</f>
        <v>61201</v>
      </c>
      <c r="G76" s="276"/>
      <c r="H76" s="276">
        <f>[13]table_32!F69</f>
        <v>0</v>
      </c>
      <c r="I76" s="276">
        <f>[13]table_32!G69</f>
        <v>846</v>
      </c>
      <c r="J76" s="276"/>
      <c r="K76" s="276">
        <f>[13]table_32!H69</f>
        <v>0</v>
      </c>
      <c r="L76" s="276">
        <f>[13]table_32!I69</f>
        <v>0</v>
      </c>
      <c r="M76" s="277"/>
      <c r="N76" s="276">
        <f>[13]table_32!J69</f>
        <v>61118</v>
      </c>
      <c r="O76" s="276">
        <f>[13]table_32!K69</f>
        <v>62047</v>
      </c>
      <c r="P76" s="278"/>
      <c r="Q76" s="279">
        <f>[13]table_32!L69</f>
        <v>1.5</v>
      </c>
    </row>
    <row r="77" spans="1:17" x14ac:dyDescent="0.25">
      <c r="A77" s="65" t="str">
        <f>[13]table_32!A70</f>
        <v>Columbia</v>
      </c>
      <c r="B77" s="66" t="str">
        <f>[13]table_32!B70</f>
        <v>Columbia County</v>
      </c>
      <c r="C77" s="66" t="str">
        <f>[13]table_32!C70</f>
        <v>County</v>
      </c>
      <c r="D77" s="66"/>
      <c r="E77" s="78">
        <f>[13]table_32!D70</f>
        <v>391971</v>
      </c>
      <c r="F77" s="78">
        <f>[13]table_32!E70</f>
        <v>11468</v>
      </c>
      <c r="G77" s="78"/>
      <c r="H77" s="78">
        <f>[13]table_32!F70</f>
        <v>0</v>
      </c>
      <c r="I77" s="78">
        <f>[13]table_32!G70</f>
        <v>0</v>
      </c>
      <c r="J77" s="78"/>
      <c r="K77" s="78">
        <f>[13]table_32!H70</f>
        <v>0</v>
      </c>
      <c r="L77" s="78">
        <f>[13]table_32!I70</f>
        <v>0</v>
      </c>
      <c r="M77" s="79"/>
      <c r="N77" s="78">
        <f>[13]table_32!J70</f>
        <v>391971</v>
      </c>
      <c r="O77" s="78">
        <f>[13]table_32!K70</f>
        <v>11468</v>
      </c>
      <c r="P77" s="78"/>
      <c r="Q77" s="253">
        <f>[13]table_32!L70</f>
        <v>-97.1</v>
      </c>
    </row>
    <row r="78" spans="1:17" x14ac:dyDescent="0.25">
      <c r="A78" s="254" t="str">
        <f>[13]table_32!A71</f>
        <v>Columbia</v>
      </c>
      <c r="B78" s="255" t="str">
        <f>[13]table_32!B71</f>
        <v>Columbia County</v>
      </c>
      <c r="C78" s="255" t="s">
        <v>60</v>
      </c>
      <c r="D78" s="255"/>
      <c r="E78" s="256">
        <v>0</v>
      </c>
      <c r="F78" s="256">
        <v>0</v>
      </c>
      <c r="G78" s="256"/>
      <c r="H78" s="256">
        <v>0</v>
      </c>
      <c r="I78" s="256">
        <v>0</v>
      </c>
      <c r="J78" s="256"/>
      <c r="K78" s="256">
        <v>0</v>
      </c>
      <c r="L78" s="256">
        <v>0</v>
      </c>
      <c r="M78" s="273"/>
      <c r="N78" s="256">
        <v>0</v>
      </c>
      <c r="O78" s="256">
        <v>0</v>
      </c>
      <c r="P78" s="257"/>
      <c r="Q78" s="259" t="s">
        <v>75</v>
      </c>
    </row>
    <row r="79" spans="1:17" x14ac:dyDescent="0.25">
      <c r="A79" s="65" t="str">
        <f>[13]table_32!A71</f>
        <v>Columbia</v>
      </c>
      <c r="B79" s="66" t="str">
        <f>[13]table_32!B71</f>
        <v>Columbia County</v>
      </c>
      <c r="C79" s="66" t="str">
        <f>[13]table_32!C71</f>
        <v>Education</v>
      </c>
      <c r="D79" s="66"/>
      <c r="E79" s="78">
        <f>[13]table_32!D71</f>
        <v>1336570</v>
      </c>
      <c r="F79" s="78">
        <f>[13]table_32!E71</f>
        <v>40694</v>
      </c>
      <c r="G79" s="78"/>
      <c r="H79" s="78">
        <f>[13]table_32!F71</f>
        <v>0</v>
      </c>
      <c r="I79" s="78">
        <f>[13]table_32!G71</f>
        <v>0</v>
      </c>
      <c r="J79" s="78"/>
      <c r="K79" s="78">
        <f>[13]table_32!H71</f>
        <v>254400</v>
      </c>
      <c r="L79" s="78">
        <f>[13]table_32!I71</f>
        <v>5573</v>
      </c>
      <c r="M79" s="79"/>
      <c r="N79" s="78">
        <f>[13]table_32!J71</f>
        <v>1590970</v>
      </c>
      <c r="O79" s="78">
        <f>[13]table_32!K71</f>
        <v>46267</v>
      </c>
      <c r="P79" s="78"/>
      <c r="Q79" s="253">
        <f>[13]table_32!L71</f>
        <v>-97.1</v>
      </c>
    </row>
    <row r="80" spans="1:17" x14ac:dyDescent="0.25">
      <c r="A80" s="274" t="str">
        <f>[13]table_32!A72</f>
        <v>Columbia</v>
      </c>
      <c r="B80" s="275" t="str">
        <f>[13]table_32!B72</f>
        <v>Columbia County</v>
      </c>
      <c r="C80" s="275" t="str">
        <f>[13]table_32!C72</f>
        <v>Other</v>
      </c>
      <c r="D80" s="275"/>
      <c r="E80" s="276">
        <f>[13]table_32!D72</f>
        <v>831551</v>
      </c>
      <c r="F80" s="276">
        <f>[13]table_32!E72</f>
        <v>24037</v>
      </c>
      <c r="G80" s="276"/>
      <c r="H80" s="276">
        <f>[13]table_32!F72</f>
        <v>0</v>
      </c>
      <c r="I80" s="276">
        <f>[13]table_32!G72</f>
        <v>288</v>
      </c>
      <c r="J80" s="276"/>
      <c r="K80" s="276">
        <f>[13]table_32!H72</f>
        <v>0</v>
      </c>
      <c r="L80" s="276">
        <f>[13]table_32!I72</f>
        <v>0</v>
      </c>
      <c r="M80" s="277"/>
      <c r="N80" s="276">
        <f>[13]table_32!J72</f>
        <v>831551</v>
      </c>
      <c r="O80" s="276">
        <f>[13]table_32!K72</f>
        <v>24324</v>
      </c>
      <c r="P80" s="278"/>
      <c r="Q80" s="279">
        <f>[13]table_32!L72</f>
        <v>-97.1</v>
      </c>
    </row>
    <row r="81" spans="1:17" x14ac:dyDescent="0.25">
      <c r="A81" s="65" t="str">
        <f>[13]table_32!A73</f>
        <v>Columbia</v>
      </c>
      <c r="B81" s="66" t="str">
        <f>[13]table_32!B73</f>
        <v>City of St Helens</v>
      </c>
      <c r="C81" s="66" t="str">
        <f>[13]table_32!C73</f>
        <v>County</v>
      </c>
      <c r="D81" s="66"/>
      <c r="E81" s="78">
        <f>[13]table_32!D73</f>
        <v>27537</v>
      </c>
      <c r="F81" s="78">
        <f>[13]table_32!E73</f>
        <v>83900</v>
      </c>
      <c r="G81" s="78"/>
      <c r="H81" s="78">
        <f>[13]table_32!F73</f>
        <v>0</v>
      </c>
      <c r="I81" s="78">
        <f>[13]table_32!G73</f>
        <v>0</v>
      </c>
      <c r="J81" s="78"/>
      <c r="K81" s="78">
        <f>[13]table_32!H73</f>
        <v>0</v>
      </c>
      <c r="L81" s="78">
        <f>[13]table_32!I73</f>
        <v>0</v>
      </c>
      <c r="M81" s="79"/>
      <c r="N81" s="78">
        <f>[13]table_32!J73</f>
        <v>27537</v>
      </c>
      <c r="O81" s="78">
        <f>[13]table_32!K73</f>
        <v>83900</v>
      </c>
      <c r="P81" s="78"/>
      <c r="Q81" s="253">
        <f>[13]table_32!L73</f>
        <v>204.7</v>
      </c>
    </row>
    <row r="82" spans="1:17" x14ac:dyDescent="0.25">
      <c r="A82" s="254" t="str">
        <f>[13]table_32!A74</f>
        <v>Columbia</v>
      </c>
      <c r="B82" s="255" t="str">
        <f>[13]table_32!B74</f>
        <v>City of St Helens</v>
      </c>
      <c r="C82" s="255" t="str">
        <f>[13]table_32!C74</f>
        <v>City</v>
      </c>
      <c r="D82" s="255"/>
      <c r="E82" s="256">
        <f>[13]table_32!D74</f>
        <v>37561</v>
      </c>
      <c r="F82" s="256">
        <f>[13]table_32!E74</f>
        <v>114714</v>
      </c>
      <c r="G82" s="256"/>
      <c r="H82" s="256">
        <f>[13]table_32!F74</f>
        <v>0</v>
      </c>
      <c r="I82" s="256">
        <f>[13]table_32!G74</f>
        <v>0</v>
      </c>
      <c r="J82" s="256"/>
      <c r="K82" s="256">
        <f>[13]table_32!H74</f>
        <v>0</v>
      </c>
      <c r="L82" s="256">
        <f>[13]table_32!I74</f>
        <v>0</v>
      </c>
      <c r="M82" s="273"/>
      <c r="N82" s="256">
        <f>[13]table_32!J74</f>
        <v>37561</v>
      </c>
      <c r="O82" s="256">
        <f>[13]table_32!K74</f>
        <v>114714</v>
      </c>
      <c r="P82" s="257"/>
      <c r="Q82" s="259">
        <f>[13]table_32!L74</f>
        <v>205.4</v>
      </c>
    </row>
    <row r="83" spans="1:17" x14ac:dyDescent="0.25">
      <c r="A83" s="65" t="str">
        <f>[13]table_32!A75</f>
        <v>Columbia</v>
      </c>
      <c r="B83" s="66" t="str">
        <f>[13]table_32!B75</f>
        <v>City of St Helens</v>
      </c>
      <c r="C83" s="66" t="str">
        <f>[13]table_32!C75</f>
        <v>Education</v>
      </c>
      <c r="D83" s="66"/>
      <c r="E83" s="78">
        <f>[13]table_32!D75</f>
        <v>107907</v>
      </c>
      <c r="F83" s="78">
        <f>[13]table_32!E75</f>
        <v>328793</v>
      </c>
      <c r="G83" s="78"/>
      <c r="H83" s="78">
        <f>[13]table_32!F75</f>
        <v>0</v>
      </c>
      <c r="I83" s="78">
        <f>[13]table_32!G75</f>
        <v>0</v>
      </c>
      <c r="J83" s="78"/>
      <c r="K83" s="78">
        <f>[13]table_32!H75</f>
        <v>0</v>
      </c>
      <c r="L83" s="78">
        <f>[13]table_32!I75</f>
        <v>0</v>
      </c>
      <c r="M83" s="79"/>
      <c r="N83" s="78">
        <f>[13]table_32!J75</f>
        <v>107907</v>
      </c>
      <c r="O83" s="78">
        <f>[13]table_32!K75</f>
        <v>328793</v>
      </c>
      <c r="P83" s="78"/>
      <c r="Q83" s="253">
        <f>[13]table_32!L75</f>
        <v>204.7</v>
      </c>
    </row>
    <row r="84" spans="1:17" x14ac:dyDescent="0.25">
      <c r="A84" s="274" t="str">
        <f>[13]table_32!A76</f>
        <v>Columbia</v>
      </c>
      <c r="B84" s="275" t="str">
        <f>[13]table_32!B76</f>
        <v>City of St Helens</v>
      </c>
      <c r="C84" s="275" t="str">
        <f>[13]table_32!C76</f>
        <v>Other</v>
      </c>
      <c r="D84" s="275"/>
      <c r="E84" s="276">
        <f>[13]table_32!D76</f>
        <v>73798</v>
      </c>
      <c r="F84" s="276">
        <f>[13]table_32!E76</f>
        <v>225323</v>
      </c>
      <c r="G84" s="276"/>
      <c r="H84" s="276">
        <f>[13]table_32!F76</f>
        <v>0</v>
      </c>
      <c r="I84" s="276">
        <f>[13]table_32!G76</f>
        <v>0</v>
      </c>
      <c r="J84" s="276"/>
      <c r="K84" s="276">
        <f>[13]table_32!H76</f>
        <v>0</v>
      </c>
      <c r="L84" s="276">
        <f>[13]table_32!I76</f>
        <v>0</v>
      </c>
      <c r="M84" s="277"/>
      <c r="N84" s="276">
        <f>[13]table_32!J76</f>
        <v>73798</v>
      </c>
      <c r="O84" s="276">
        <f>[13]table_32!K76</f>
        <v>225323</v>
      </c>
      <c r="P84" s="278"/>
      <c r="Q84" s="279">
        <f>[13]table_32!L76</f>
        <v>205.3</v>
      </c>
    </row>
    <row r="85" spans="1:17" x14ac:dyDescent="0.25">
      <c r="A85" s="65" t="str">
        <f>[13]table_32!A77</f>
        <v>Columbia</v>
      </c>
      <c r="B85" s="66" t="str">
        <f>[13]table_32!B77</f>
        <v>City of Scappoose</v>
      </c>
      <c r="C85" s="66" t="str">
        <f>[13]table_32!C77</f>
        <v>County</v>
      </c>
      <c r="D85" s="66"/>
      <c r="E85" s="78">
        <f>[13]table_32!D77</f>
        <v>11203</v>
      </c>
      <c r="F85" s="78">
        <f>[13]table_32!E77</f>
        <v>27946</v>
      </c>
      <c r="G85" s="78"/>
      <c r="H85" s="78">
        <f>[13]table_32!F77</f>
        <v>0</v>
      </c>
      <c r="I85" s="78">
        <f>[13]table_32!G77</f>
        <v>0</v>
      </c>
      <c r="J85" s="78"/>
      <c r="K85" s="78">
        <f>[13]table_32!H77</f>
        <v>0</v>
      </c>
      <c r="L85" s="78">
        <f>[13]table_32!I77</f>
        <v>0</v>
      </c>
      <c r="M85" s="79"/>
      <c r="N85" s="78">
        <f>[13]table_32!J77</f>
        <v>11203</v>
      </c>
      <c r="O85" s="78">
        <f>[13]table_32!K77</f>
        <v>27946</v>
      </c>
      <c r="P85" s="78"/>
      <c r="Q85" s="253">
        <f>[13]table_32!L77</f>
        <v>149.4</v>
      </c>
    </row>
    <row r="86" spans="1:17" x14ac:dyDescent="0.25">
      <c r="A86" s="254" t="str">
        <f>[13]table_32!A78</f>
        <v>Columbia</v>
      </c>
      <c r="B86" s="255" t="str">
        <f>[13]table_32!B78</f>
        <v>City of Scappoose</v>
      </c>
      <c r="C86" s="255" t="str">
        <f>[13]table_32!C78</f>
        <v>City</v>
      </c>
      <c r="D86" s="255"/>
      <c r="E86" s="256">
        <f>[13]table_32!D78</f>
        <v>25971</v>
      </c>
      <c r="F86" s="256">
        <f>[13]table_32!E78</f>
        <v>64724</v>
      </c>
      <c r="G86" s="256"/>
      <c r="H86" s="256">
        <f>[13]table_32!F78</f>
        <v>0</v>
      </c>
      <c r="I86" s="256">
        <f>[13]table_32!G78</f>
        <v>0</v>
      </c>
      <c r="J86" s="256"/>
      <c r="K86" s="256">
        <f>[13]table_32!H78</f>
        <v>0</v>
      </c>
      <c r="L86" s="256">
        <f>[13]table_32!I78</f>
        <v>0</v>
      </c>
      <c r="M86" s="273"/>
      <c r="N86" s="256">
        <f>[13]table_32!J78</f>
        <v>25971</v>
      </c>
      <c r="O86" s="256">
        <f>[13]table_32!K78</f>
        <v>64724</v>
      </c>
      <c r="P86" s="257"/>
      <c r="Q86" s="259">
        <f>[13]table_32!L78</f>
        <v>149.19999999999999</v>
      </c>
    </row>
    <row r="87" spans="1:17" x14ac:dyDescent="0.25">
      <c r="A87" s="65" t="str">
        <f>[13]table_32!A79</f>
        <v>Columbia</v>
      </c>
      <c r="B87" s="66" t="str">
        <f>[13]table_32!B79</f>
        <v>City of Scappoose</v>
      </c>
      <c r="C87" s="66" t="str">
        <f>[13]table_32!C79</f>
        <v>Education</v>
      </c>
      <c r="D87" s="66"/>
      <c r="E87" s="78">
        <f>[13]table_32!D79</f>
        <v>43576</v>
      </c>
      <c r="F87" s="78">
        <f>[13]table_32!E79</f>
        <v>108432</v>
      </c>
      <c r="G87" s="78"/>
      <c r="H87" s="78">
        <f>[13]table_32!F79</f>
        <v>0</v>
      </c>
      <c r="I87" s="78">
        <f>[13]table_32!G79</f>
        <v>0</v>
      </c>
      <c r="J87" s="78"/>
      <c r="K87" s="78">
        <f>[13]table_32!H79</f>
        <v>0</v>
      </c>
      <c r="L87" s="78">
        <f>[13]table_32!I79</f>
        <v>0</v>
      </c>
      <c r="M87" s="79"/>
      <c r="N87" s="78">
        <f>[13]table_32!J79</f>
        <v>43576</v>
      </c>
      <c r="O87" s="78">
        <f>[13]table_32!K79</f>
        <v>108432</v>
      </c>
      <c r="P87" s="78"/>
      <c r="Q87" s="253">
        <f>[13]table_32!L79</f>
        <v>148.80000000000001</v>
      </c>
    </row>
    <row r="88" spans="1:17" ht="13" thickBot="1" x14ac:dyDescent="0.3">
      <c r="A88" s="274" t="str">
        <f>[13]table_32!A80</f>
        <v>Columbia</v>
      </c>
      <c r="B88" s="275" t="str">
        <f>[13]table_32!B80</f>
        <v>City of Scappoose</v>
      </c>
      <c r="C88" s="275" t="str">
        <f>[13]table_32!C80</f>
        <v>Other</v>
      </c>
      <c r="D88" s="275"/>
      <c r="E88" s="276">
        <f>[13]table_32!D80</f>
        <v>15270</v>
      </c>
      <c r="F88" s="276">
        <f>[13]table_32!E80</f>
        <v>38054</v>
      </c>
      <c r="G88" s="276"/>
      <c r="H88" s="276">
        <f>[13]table_32!F80</f>
        <v>0</v>
      </c>
      <c r="I88" s="276">
        <f>[13]table_32!G80</f>
        <v>0</v>
      </c>
      <c r="J88" s="276"/>
      <c r="K88" s="276">
        <f>[13]table_32!H80</f>
        <v>0</v>
      </c>
      <c r="L88" s="276">
        <f>[13]table_32!I80</f>
        <v>0</v>
      </c>
      <c r="M88" s="277"/>
      <c r="N88" s="276">
        <f>[13]table_32!J80</f>
        <v>15270</v>
      </c>
      <c r="O88" s="276">
        <f>[13]table_32!K80</f>
        <v>38054</v>
      </c>
      <c r="P88" s="278"/>
      <c r="Q88" s="279">
        <f>[13]table_32!L80</f>
        <v>149.19999999999999</v>
      </c>
    </row>
    <row r="89" spans="1:17" ht="16" thickBot="1" x14ac:dyDescent="0.4">
      <c r="A89" s="241" t="e">
        <f>IDX</f>
        <v>#REF!</v>
      </c>
      <c r="B89" s="242"/>
      <c r="C89" s="242"/>
      <c r="D89" s="242"/>
      <c r="E89" s="242"/>
      <c r="F89" s="242"/>
      <c r="G89" s="242"/>
      <c r="H89" s="242"/>
      <c r="I89" s="242"/>
      <c r="J89" s="242"/>
      <c r="K89" s="242"/>
      <c r="L89" s="242"/>
      <c r="M89" s="242"/>
      <c r="N89" s="242"/>
      <c r="O89" s="242"/>
      <c r="P89" s="242"/>
      <c r="Q89" s="270"/>
    </row>
    <row r="90" spans="1:17" ht="16" thickBot="1" x14ac:dyDescent="0.4">
      <c r="A90" s="244"/>
      <c r="B90" s="245"/>
      <c r="C90" s="245"/>
      <c r="D90" s="245"/>
      <c r="E90" s="245"/>
      <c r="F90" s="245"/>
      <c r="G90" s="245"/>
      <c r="H90" s="245"/>
      <c r="I90" s="245"/>
      <c r="J90" s="245"/>
      <c r="K90" s="245"/>
      <c r="L90" s="245"/>
      <c r="M90" s="245"/>
      <c r="N90" s="245"/>
      <c r="O90" s="245"/>
      <c r="P90" s="245"/>
      <c r="Q90" s="271"/>
    </row>
    <row r="91" spans="1:17" ht="13" x14ac:dyDescent="0.3">
      <c r="A91" s="247"/>
      <c r="B91" s="248"/>
      <c r="C91" s="248"/>
      <c r="D91" s="248"/>
      <c r="E91" s="435" t="s">
        <v>112</v>
      </c>
      <c r="F91" s="435"/>
      <c r="G91" s="248"/>
      <c r="H91" s="435" t="s">
        <v>37</v>
      </c>
      <c r="I91" s="435"/>
      <c r="J91" s="248"/>
      <c r="K91" s="435" t="s">
        <v>39</v>
      </c>
      <c r="L91" s="435"/>
      <c r="M91" s="248"/>
      <c r="N91" s="435" t="s">
        <v>111</v>
      </c>
      <c r="O91" s="435"/>
      <c r="P91" s="435"/>
      <c r="Q91" s="436"/>
    </row>
    <row r="92" spans="1:17" ht="13.5" thickBot="1" x14ac:dyDescent="0.35">
      <c r="A92" s="249" t="s">
        <v>42</v>
      </c>
      <c r="B92" s="250" t="s">
        <v>110</v>
      </c>
      <c r="C92" s="250" t="s">
        <v>61</v>
      </c>
      <c r="D92" s="250"/>
      <c r="E92" s="251" t="str">
        <f>E48</f>
        <v>FY 2020-21</v>
      </c>
      <c r="F92" s="251" t="str">
        <f>F48</f>
        <v>FY 2021-22</v>
      </c>
      <c r="G92" s="251"/>
      <c r="H92" s="251" t="str">
        <f>H48</f>
        <v>FY 2020-21</v>
      </c>
      <c r="I92" s="251" t="str">
        <f>I48</f>
        <v>FY 2021-22</v>
      </c>
      <c r="J92" s="251"/>
      <c r="K92" s="251" t="str">
        <f>K48</f>
        <v>FY 2020-21</v>
      </c>
      <c r="L92" s="251" t="str">
        <f>L48</f>
        <v>FY 2021-22</v>
      </c>
      <c r="M92" s="251"/>
      <c r="N92" s="251" t="str">
        <f>N48</f>
        <v>FY 2020-21</v>
      </c>
      <c r="O92" s="251" t="str">
        <f>O48</f>
        <v>FY 2021-22</v>
      </c>
      <c r="P92" s="251"/>
      <c r="Q92" s="272" t="s">
        <v>41</v>
      </c>
    </row>
    <row r="93" spans="1:17" x14ac:dyDescent="0.25">
      <c r="A93" s="65" t="str">
        <f>[13]table_32!A81</f>
        <v>Coos</v>
      </c>
      <c r="B93" s="66" t="str">
        <f>[13]table_32!B81</f>
        <v>Coos County</v>
      </c>
      <c r="C93" s="66" t="str">
        <f>[13]table_32!C81</f>
        <v>County</v>
      </c>
      <c r="D93" s="66"/>
      <c r="E93" s="78">
        <f>[13]table_32!D81</f>
        <v>18599</v>
      </c>
      <c r="F93" s="78">
        <f>[13]table_32!E81</f>
        <v>22907</v>
      </c>
      <c r="G93" s="78"/>
      <c r="H93" s="78">
        <f>[13]table_32!F81</f>
        <v>0</v>
      </c>
      <c r="I93" s="78">
        <f>[13]table_32!G81</f>
        <v>0</v>
      </c>
      <c r="J93" s="78"/>
      <c r="K93" s="78">
        <f>[13]table_32!H81</f>
        <v>4200</v>
      </c>
      <c r="L93" s="78">
        <f>[13]table_32!I81</f>
        <v>4334</v>
      </c>
      <c r="M93" s="79"/>
      <c r="N93" s="78">
        <f>[13]table_32!J81</f>
        <v>22799</v>
      </c>
      <c r="O93" s="78">
        <f>[13]table_32!K81</f>
        <v>27240</v>
      </c>
      <c r="P93" s="78"/>
      <c r="Q93" s="253">
        <f>[13]table_32!L81</f>
        <v>19.5</v>
      </c>
    </row>
    <row r="94" spans="1:17" x14ac:dyDescent="0.25">
      <c r="A94" s="254" t="str">
        <f>[13]table_32!A82</f>
        <v>Coos</v>
      </c>
      <c r="B94" s="255" t="str">
        <f>[13]table_32!B82</f>
        <v>Coos County</v>
      </c>
      <c r="C94" s="255" t="str">
        <f>[13]table_32!C82</f>
        <v>City</v>
      </c>
      <c r="D94" s="255"/>
      <c r="E94" s="256">
        <f>[13]table_32!D82</f>
        <v>77</v>
      </c>
      <c r="F94" s="256">
        <f>[13]table_32!E82</f>
        <v>79</v>
      </c>
      <c r="G94" s="256"/>
      <c r="H94" s="256">
        <f>[13]table_32!F82</f>
        <v>0</v>
      </c>
      <c r="I94" s="256">
        <f>[13]table_32!G82</f>
        <v>0</v>
      </c>
      <c r="J94" s="256"/>
      <c r="K94" s="256">
        <f>[13]table_32!H82</f>
        <v>0</v>
      </c>
      <c r="L94" s="256">
        <f>[13]table_32!I82</f>
        <v>0</v>
      </c>
      <c r="M94" s="273"/>
      <c r="N94" s="256">
        <f>[13]table_32!J82</f>
        <v>77</v>
      </c>
      <c r="O94" s="256">
        <f>[13]table_32!K82</f>
        <v>79</v>
      </c>
      <c r="P94" s="257"/>
      <c r="Q94" s="259">
        <f>[13]table_32!L82</f>
        <v>2.6</v>
      </c>
    </row>
    <row r="95" spans="1:17" x14ac:dyDescent="0.25">
      <c r="A95" s="65" t="str">
        <f>[13]table_32!A83</f>
        <v>Coos</v>
      </c>
      <c r="B95" s="66" t="str">
        <f>[13]table_32!B83</f>
        <v>Coos County</v>
      </c>
      <c r="C95" s="66" t="str">
        <f>[13]table_32!C83</f>
        <v>Education</v>
      </c>
      <c r="D95" s="66"/>
      <c r="E95" s="78">
        <f>[13]table_32!D83</f>
        <v>97626</v>
      </c>
      <c r="F95" s="78">
        <f>[13]table_32!E83</f>
        <v>120663</v>
      </c>
      <c r="G95" s="78"/>
      <c r="H95" s="78">
        <f>[13]table_32!F83</f>
        <v>0</v>
      </c>
      <c r="I95" s="78">
        <f>[13]table_32!G83</f>
        <v>0</v>
      </c>
      <c r="J95" s="78"/>
      <c r="K95" s="78">
        <f>[13]table_32!H83</f>
        <v>0</v>
      </c>
      <c r="L95" s="78">
        <f>[13]table_32!I83</f>
        <v>0</v>
      </c>
      <c r="M95" s="79"/>
      <c r="N95" s="78">
        <f>[13]table_32!J83</f>
        <v>97626</v>
      </c>
      <c r="O95" s="78">
        <f>[13]table_32!K83</f>
        <v>120663</v>
      </c>
      <c r="P95" s="78"/>
      <c r="Q95" s="253">
        <f>[13]table_32!L83</f>
        <v>23.6</v>
      </c>
    </row>
    <row r="96" spans="1:17" x14ac:dyDescent="0.25">
      <c r="A96" s="274" t="str">
        <f>[13]table_32!A84</f>
        <v>Coos</v>
      </c>
      <c r="B96" s="275" t="str">
        <f>[13]table_32!B84</f>
        <v>Coos County</v>
      </c>
      <c r="C96" s="275" t="str">
        <f>[13]table_32!C84</f>
        <v>Other</v>
      </c>
      <c r="D96" s="275"/>
      <c r="E96" s="276">
        <f>[13]table_32!D84</f>
        <v>28039</v>
      </c>
      <c r="F96" s="276">
        <f>[13]table_32!E84</f>
        <v>35395</v>
      </c>
      <c r="G96" s="276"/>
      <c r="H96" s="276">
        <f>[13]table_32!F84</f>
        <v>0</v>
      </c>
      <c r="I96" s="276">
        <f>[13]table_32!G84</f>
        <v>0</v>
      </c>
      <c r="J96" s="276"/>
      <c r="K96" s="276">
        <f>[13]table_32!H84</f>
        <v>0</v>
      </c>
      <c r="L96" s="276">
        <f>[13]table_32!I84</f>
        <v>0</v>
      </c>
      <c r="M96" s="277"/>
      <c r="N96" s="276">
        <f>[13]table_32!J84</f>
        <v>28039</v>
      </c>
      <c r="O96" s="276">
        <f>[13]table_32!K84</f>
        <v>35395</v>
      </c>
      <c r="P96" s="278"/>
      <c r="Q96" s="279">
        <f>[13]table_32!L84</f>
        <v>26.2</v>
      </c>
    </row>
    <row r="97" spans="1:17" x14ac:dyDescent="0.25">
      <c r="A97" s="65" t="str">
        <f>[13]table_32!A85</f>
        <v>Coos</v>
      </c>
      <c r="B97" s="66" t="str">
        <f>[13]table_32!B85</f>
        <v>City of Bandon</v>
      </c>
      <c r="C97" s="66" t="str">
        <f>[13]table_32!C85</f>
        <v>County</v>
      </c>
      <c r="D97" s="66"/>
      <c r="E97" s="78">
        <f>[13]table_32!D85</f>
        <v>61660</v>
      </c>
      <c r="F97" s="78">
        <f>[13]table_32!E85</f>
        <v>65389</v>
      </c>
      <c r="G97" s="78"/>
      <c r="H97" s="78">
        <f>[13]table_32!F85</f>
        <v>0</v>
      </c>
      <c r="I97" s="78">
        <f>[13]table_32!G85</f>
        <v>0</v>
      </c>
      <c r="J97" s="78"/>
      <c r="K97" s="78">
        <f>[13]table_32!H85</f>
        <v>13767</v>
      </c>
      <c r="L97" s="78">
        <f>[13]table_32!I85</f>
        <v>13924</v>
      </c>
      <c r="M97" s="79"/>
      <c r="N97" s="78">
        <f>[13]table_32!J85</f>
        <v>75427</v>
      </c>
      <c r="O97" s="78">
        <f>[13]table_32!K85</f>
        <v>79313</v>
      </c>
      <c r="P97" s="78"/>
      <c r="Q97" s="253">
        <f>[13]table_32!L85</f>
        <v>5.2</v>
      </c>
    </row>
    <row r="98" spans="1:17" x14ac:dyDescent="0.25">
      <c r="A98" s="254" t="str">
        <f>[13]table_32!A86</f>
        <v>Coos</v>
      </c>
      <c r="B98" s="255" t="str">
        <f>[13]table_32!B86</f>
        <v>City of Bandon</v>
      </c>
      <c r="C98" s="255" t="str">
        <f>[13]table_32!C86</f>
        <v>City</v>
      </c>
      <c r="D98" s="255"/>
      <c r="E98" s="256">
        <f>[13]table_32!D86</f>
        <v>26099</v>
      </c>
      <c r="F98" s="256">
        <f>[13]table_32!E86</f>
        <v>27737</v>
      </c>
      <c r="G98" s="256"/>
      <c r="H98" s="256">
        <f>[13]table_32!F86</f>
        <v>0</v>
      </c>
      <c r="I98" s="256">
        <f>[13]table_32!G86</f>
        <v>0</v>
      </c>
      <c r="J98" s="256"/>
      <c r="K98" s="256">
        <f>[13]table_32!H86</f>
        <v>19933</v>
      </c>
      <c r="L98" s="256">
        <f>[13]table_32!I86</f>
        <v>20162</v>
      </c>
      <c r="M98" s="273"/>
      <c r="N98" s="256">
        <f>[13]table_32!J86</f>
        <v>46032</v>
      </c>
      <c r="O98" s="256">
        <f>[13]table_32!K86</f>
        <v>47900</v>
      </c>
      <c r="P98" s="257"/>
      <c r="Q98" s="259">
        <f>[13]table_32!L86</f>
        <v>4.0999999999999996</v>
      </c>
    </row>
    <row r="99" spans="1:17" x14ac:dyDescent="0.25">
      <c r="A99" s="65" t="str">
        <f>[13]table_32!A87</f>
        <v>Coos</v>
      </c>
      <c r="B99" s="66" t="str">
        <f>[13]table_32!B87</f>
        <v>City of Bandon</v>
      </c>
      <c r="C99" s="66" t="str">
        <f>[13]table_32!C87</f>
        <v>Education</v>
      </c>
      <c r="D99" s="66"/>
      <c r="E99" s="78">
        <f>[13]table_32!D87</f>
        <v>291981</v>
      </c>
      <c r="F99" s="78">
        <f>[13]table_32!E87</f>
        <v>309789</v>
      </c>
      <c r="G99" s="78"/>
      <c r="H99" s="78">
        <f>[13]table_32!F87</f>
        <v>0</v>
      </c>
      <c r="I99" s="78">
        <f>[13]table_32!G87</f>
        <v>0</v>
      </c>
      <c r="J99" s="78"/>
      <c r="K99" s="78">
        <f>[13]table_32!H87</f>
        <v>0</v>
      </c>
      <c r="L99" s="78">
        <f>[13]table_32!I87</f>
        <v>0</v>
      </c>
      <c r="M99" s="79"/>
      <c r="N99" s="78">
        <f>[13]table_32!J87</f>
        <v>291981</v>
      </c>
      <c r="O99" s="78">
        <f>[13]table_32!K87</f>
        <v>309789</v>
      </c>
      <c r="P99" s="78"/>
      <c r="Q99" s="253">
        <f>[13]table_32!L87</f>
        <v>6.1</v>
      </c>
    </row>
    <row r="100" spans="1:17" x14ac:dyDescent="0.25">
      <c r="A100" s="274" t="str">
        <f>[13]table_32!A88</f>
        <v>Coos</v>
      </c>
      <c r="B100" s="275" t="str">
        <f>[13]table_32!B88</f>
        <v>City of Bandon</v>
      </c>
      <c r="C100" s="275" t="str">
        <f>[13]table_32!C88</f>
        <v>Other</v>
      </c>
      <c r="D100" s="275"/>
      <c r="E100" s="276">
        <f>[13]table_32!D88</f>
        <v>129539</v>
      </c>
      <c r="F100" s="276">
        <f>[13]table_32!E88</f>
        <v>137350</v>
      </c>
      <c r="G100" s="276"/>
      <c r="H100" s="276">
        <f>[13]table_32!F88</f>
        <v>0</v>
      </c>
      <c r="I100" s="276">
        <f>[13]table_32!G88</f>
        <v>0</v>
      </c>
      <c r="J100" s="276"/>
      <c r="K100" s="276">
        <f>[13]table_32!H88</f>
        <v>0</v>
      </c>
      <c r="L100" s="276">
        <f>[13]table_32!I88</f>
        <v>0</v>
      </c>
      <c r="M100" s="277"/>
      <c r="N100" s="276">
        <f>[13]table_32!J88</f>
        <v>129539</v>
      </c>
      <c r="O100" s="276">
        <f>[13]table_32!K88</f>
        <v>137350</v>
      </c>
      <c r="P100" s="278"/>
      <c r="Q100" s="279">
        <f>[13]table_32!L88</f>
        <v>6</v>
      </c>
    </row>
    <row r="101" spans="1:17" x14ac:dyDescent="0.25">
      <c r="A101" s="65" t="str">
        <f>[13]table_32!A89</f>
        <v>Coos</v>
      </c>
      <c r="B101" s="66" t="str">
        <f>[13]table_32!B89</f>
        <v>City of Coos Bay</v>
      </c>
      <c r="C101" s="66" t="str">
        <f>[13]table_32!C89</f>
        <v>County</v>
      </c>
      <c r="D101" s="66"/>
      <c r="E101" s="78">
        <f>[13]table_32!D89</f>
        <v>152034</v>
      </c>
      <c r="F101" s="78">
        <f>[13]table_32!E89</f>
        <v>161360</v>
      </c>
      <c r="G101" s="78"/>
      <c r="H101" s="78">
        <f>[13]table_32!F89</f>
        <v>0</v>
      </c>
      <c r="I101" s="78">
        <f>[13]table_32!G89</f>
        <v>0</v>
      </c>
      <c r="J101" s="78"/>
      <c r="K101" s="78">
        <f>[13]table_32!H89</f>
        <v>33931</v>
      </c>
      <c r="L101" s="78">
        <f>[13]table_32!I89</f>
        <v>34340</v>
      </c>
      <c r="M101" s="79"/>
      <c r="N101" s="78">
        <f>[13]table_32!J89</f>
        <v>185964</v>
      </c>
      <c r="O101" s="78">
        <f>[13]table_32!K89</f>
        <v>195699</v>
      </c>
      <c r="P101" s="78"/>
      <c r="Q101" s="253">
        <f>[13]table_32!L89</f>
        <v>5.2</v>
      </c>
    </row>
    <row r="102" spans="1:17" x14ac:dyDescent="0.25">
      <c r="A102" s="254" t="str">
        <f>[13]table_32!A90</f>
        <v>Coos</v>
      </c>
      <c r="B102" s="255" t="str">
        <f>[13]table_32!B90</f>
        <v>City of Coos Bay</v>
      </c>
      <c r="C102" s="255" t="str">
        <f>[13]table_32!C90</f>
        <v>City</v>
      </c>
      <c r="D102" s="255"/>
      <c r="E102" s="256">
        <f>[13]table_32!D90</f>
        <v>896962</v>
      </c>
      <c r="F102" s="256">
        <f>[13]table_32!E90</f>
        <v>951665</v>
      </c>
      <c r="G102" s="256"/>
      <c r="H102" s="256">
        <f>[13]table_32!F90</f>
        <v>0</v>
      </c>
      <c r="I102" s="256">
        <f>[13]table_32!G90</f>
        <v>0</v>
      </c>
      <c r="J102" s="256"/>
      <c r="K102" s="256">
        <f>[13]table_32!H90</f>
        <v>0</v>
      </c>
      <c r="L102" s="256">
        <f>[13]table_32!I90</f>
        <v>0</v>
      </c>
      <c r="M102" s="273"/>
      <c r="N102" s="256">
        <f>[13]table_32!J90</f>
        <v>896962</v>
      </c>
      <c r="O102" s="256">
        <f>[13]table_32!K90</f>
        <v>951665</v>
      </c>
      <c r="P102" s="257"/>
      <c r="Q102" s="259">
        <f>[13]table_32!L90</f>
        <v>6.1</v>
      </c>
    </row>
    <row r="103" spans="1:17" x14ac:dyDescent="0.25">
      <c r="A103" s="65" t="str">
        <f>[13]table_32!A91</f>
        <v>Coos</v>
      </c>
      <c r="B103" s="66" t="str">
        <f>[13]table_32!B91</f>
        <v>City of Coos Bay</v>
      </c>
      <c r="C103" s="66" t="str">
        <f>[13]table_32!C91</f>
        <v>Education</v>
      </c>
      <c r="D103" s="66"/>
      <c r="E103" s="78">
        <f>[13]table_32!D91</f>
        <v>799337</v>
      </c>
      <c r="F103" s="78">
        <f>[13]table_32!E91</f>
        <v>848030</v>
      </c>
      <c r="G103" s="78"/>
      <c r="H103" s="78">
        <f>[13]table_32!F91</f>
        <v>0</v>
      </c>
      <c r="I103" s="78">
        <f>[13]table_32!G91</f>
        <v>0</v>
      </c>
      <c r="J103" s="78"/>
      <c r="K103" s="78">
        <f>[13]table_32!H91</f>
        <v>0</v>
      </c>
      <c r="L103" s="78">
        <f>[13]table_32!I91</f>
        <v>0</v>
      </c>
      <c r="M103" s="79"/>
      <c r="N103" s="78">
        <f>[13]table_32!J91</f>
        <v>799337</v>
      </c>
      <c r="O103" s="78">
        <f>[13]table_32!K91</f>
        <v>848030</v>
      </c>
      <c r="P103" s="78"/>
      <c r="Q103" s="253">
        <f>[13]table_32!L91</f>
        <v>6.1</v>
      </c>
    </row>
    <row r="104" spans="1:17" x14ac:dyDescent="0.25">
      <c r="A104" s="274" t="str">
        <f>[13]table_32!A92</f>
        <v>Coos</v>
      </c>
      <c r="B104" s="275" t="str">
        <f>[13]table_32!B92</f>
        <v>City of Coos Bay</v>
      </c>
      <c r="C104" s="275" t="str">
        <f>[13]table_32!C92</f>
        <v>Other</v>
      </c>
      <c r="D104" s="275"/>
      <c r="E104" s="276">
        <f>[13]table_32!D92</f>
        <v>235015</v>
      </c>
      <c r="F104" s="276">
        <f>[13]table_32!E92</f>
        <v>249117</v>
      </c>
      <c r="G104" s="276"/>
      <c r="H104" s="276">
        <f>[13]table_32!F92</f>
        <v>0</v>
      </c>
      <c r="I104" s="276">
        <f>[13]table_32!G92</f>
        <v>0</v>
      </c>
      <c r="J104" s="276"/>
      <c r="K104" s="276">
        <f>[13]table_32!H92</f>
        <v>0</v>
      </c>
      <c r="L104" s="276">
        <f>[13]table_32!I92</f>
        <v>0</v>
      </c>
      <c r="M104" s="277"/>
      <c r="N104" s="276">
        <f>[13]table_32!J92</f>
        <v>235015</v>
      </c>
      <c r="O104" s="276">
        <f>[13]table_32!K92</f>
        <v>249117</v>
      </c>
      <c r="P104" s="278"/>
      <c r="Q104" s="279">
        <f>[13]table_32!L92</f>
        <v>6</v>
      </c>
    </row>
    <row r="105" spans="1:17" x14ac:dyDescent="0.25">
      <c r="A105" s="65" t="str">
        <f>[13]table_32!A93</f>
        <v>Coos</v>
      </c>
      <c r="B105" s="66" t="str">
        <f>[13]table_32!B93</f>
        <v>City of North Bend</v>
      </c>
      <c r="C105" s="66" t="str">
        <f>[13]table_32!C93</f>
        <v>County</v>
      </c>
      <c r="D105" s="66"/>
      <c r="E105" s="78">
        <f>[13]table_32!D93</f>
        <v>38573</v>
      </c>
      <c r="F105" s="78">
        <f>[13]table_32!E93</f>
        <v>41963</v>
      </c>
      <c r="G105" s="78"/>
      <c r="H105" s="78">
        <f>[13]table_32!F93</f>
        <v>0</v>
      </c>
      <c r="I105" s="78">
        <f>[13]table_32!G93</f>
        <v>0</v>
      </c>
      <c r="J105" s="78"/>
      <c r="K105" s="78">
        <f>[13]table_32!H93</f>
        <v>8640</v>
      </c>
      <c r="L105" s="78">
        <f>[13]table_32!I93</f>
        <v>8947</v>
      </c>
      <c r="M105" s="79"/>
      <c r="N105" s="78">
        <f>[13]table_32!J93</f>
        <v>47214</v>
      </c>
      <c r="O105" s="78">
        <f>[13]table_32!K93</f>
        <v>50910</v>
      </c>
      <c r="P105" s="78"/>
      <c r="Q105" s="253">
        <f>[13]table_32!L93</f>
        <v>7.8</v>
      </c>
    </row>
    <row r="106" spans="1:17" x14ac:dyDescent="0.25">
      <c r="A106" s="254" t="str">
        <f>[13]table_32!A94</f>
        <v>Coos</v>
      </c>
      <c r="B106" s="255" t="str">
        <f>[13]table_32!B94</f>
        <v>City of North Bend</v>
      </c>
      <c r="C106" s="255" t="str">
        <f>[13]table_32!C94</f>
        <v>City</v>
      </c>
      <c r="D106" s="255"/>
      <c r="E106" s="256">
        <f>[13]table_32!D94</f>
        <v>220871</v>
      </c>
      <c r="F106" s="256">
        <f>[13]table_32!E94</f>
        <v>240534</v>
      </c>
      <c r="G106" s="256"/>
      <c r="H106" s="256">
        <f>[13]table_32!F94</f>
        <v>0</v>
      </c>
      <c r="I106" s="256">
        <f>[13]table_32!G94</f>
        <v>0</v>
      </c>
      <c r="J106" s="256"/>
      <c r="K106" s="256">
        <f>[13]table_32!H94</f>
        <v>0</v>
      </c>
      <c r="L106" s="256">
        <f>[13]table_32!I94</f>
        <v>0</v>
      </c>
      <c r="M106" s="273"/>
      <c r="N106" s="256">
        <f>[13]table_32!J94</f>
        <v>220871</v>
      </c>
      <c r="O106" s="256">
        <f>[13]table_32!K94</f>
        <v>240534</v>
      </c>
      <c r="P106" s="257"/>
      <c r="Q106" s="259">
        <f>[13]table_32!L94</f>
        <v>8.9</v>
      </c>
    </row>
    <row r="107" spans="1:17" x14ac:dyDescent="0.25">
      <c r="A107" s="65" t="str">
        <f>[13]table_32!A95</f>
        <v>Coos</v>
      </c>
      <c r="B107" s="66" t="str">
        <f>[13]table_32!B95</f>
        <v>City of North Bend</v>
      </c>
      <c r="C107" s="66" t="str">
        <f>[13]table_32!C95</f>
        <v>Education</v>
      </c>
      <c r="D107" s="66"/>
      <c r="E107" s="78">
        <f>[13]table_32!D95</f>
        <v>189571</v>
      </c>
      <c r="F107" s="78">
        <f>[13]table_32!E95</f>
        <v>206323</v>
      </c>
      <c r="G107" s="78"/>
      <c r="H107" s="78">
        <f>[13]table_32!F95</f>
        <v>0</v>
      </c>
      <c r="I107" s="78">
        <f>[13]table_32!G95</f>
        <v>0</v>
      </c>
      <c r="J107" s="78"/>
      <c r="K107" s="78">
        <f>[13]table_32!H95</f>
        <v>0</v>
      </c>
      <c r="L107" s="78">
        <f>[13]table_32!I95</f>
        <v>0</v>
      </c>
      <c r="M107" s="79"/>
      <c r="N107" s="78">
        <f>[13]table_32!J95</f>
        <v>189571</v>
      </c>
      <c r="O107" s="78">
        <f>[13]table_32!K95</f>
        <v>206323</v>
      </c>
      <c r="P107" s="78"/>
      <c r="Q107" s="253">
        <f>[13]table_32!L95</f>
        <v>8.8000000000000007</v>
      </c>
    </row>
    <row r="108" spans="1:17" x14ac:dyDescent="0.25">
      <c r="A108" s="274" t="str">
        <f>[13]table_32!A96</f>
        <v>Coos</v>
      </c>
      <c r="B108" s="275" t="str">
        <f>[13]table_32!B96</f>
        <v>City of North Bend</v>
      </c>
      <c r="C108" s="275" t="str">
        <f>[13]table_32!C96</f>
        <v>Other</v>
      </c>
      <c r="D108" s="275"/>
      <c r="E108" s="276">
        <f>[13]table_32!D96</f>
        <v>59557</v>
      </c>
      <c r="F108" s="276">
        <f>[13]table_32!E96</f>
        <v>64765</v>
      </c>
      <c r="G108" s="276"/>
      <c r="H108" s="276">
        <f>[13]table_32!F96</f>
        <v>0</v>
      </c>
      <c r="I108" s="276">
        <f>[13]table_32!G96</f>
        <v>0</v>
      </c>
      <c r="J108" s="276"/>
      <c r="K108" s="276">
        <f>[13]table_32!H96</f>
        <v>0</v>
      </c>
      <c r="L108" s="276">
        <f>[13]table_32!I96</f>
        <v>0</v>
      </c>
      <c r="M108" s="277"/>
      <c r="N108" s="276">
        <f>[13]table_32!J96</f>
        <v>59557</v>
      </c>
      <c r="O108" s="276">
        <f>[13]table_32!K96</f>
        <v>64765</v>
      </c>
      <c r="P108" s="278"/>
      <c r="Q108" s="279">
        <f>[13]table_32!L96</f>
        <v>8.6999999999999993</v>
      </c>
    </row>
    <row r="109" spans="1:17" x14ac:dyDescent="0.25">
      <c r="A109" s="65" t="str">
        <f>[13]table_32!A97</f>
        <v>Coos</v>
      </c>
      <c r="B109" s="66" t="str">
        <f>[13]table_32!B97</f>
        <v>City of Coquille</v>
      </c>
      <c r="C109" s="66" t="str">
        <f>[13]table_32!C97</f>
        <v>County</v>
      </c>
      <c r="D109" s="66"/>
      <c r="E109" s="78">
        <f>[13]table_32!D97</f>
        <v>24815</v>
      </c>
      <c r="F109" s="78">
        <f>[13]table_32!E97</f>
        <v>36634</v>
      </c>
      <c r="G109" s="78"/>
      <c r="H109" s="78">
        <f>[13]table_32!F97</f>
        <v>0</v>
      </c>
      <c r="I109" s="78">
        <f>[13]table_32!G97</f>
        <v>0</v>
      </c>
      <c r="J109" s="78"/>
      <c r="K109" s="78">
        <f>[13]table_32!H97</f>
        <v>5558</v>
      </c>
      <c r="L109" s="78">
        <f>[13]table_32!I97</f>
        <v>7805</v>
      </c>
      <c r="M109" s="79"/>
      <c r="N109" s="78">
        <f>[13]table_32!J97</f>
        <v>30373</v>
      </c>
      <c r="O109" s="78">
        <f>[13]table_32!K97</f>
        <v>44440</v>
      </c>
      <c r="P109" s="78"/>
      <c r="Q109" s="253">
        <f>[13]table_32!L97</f>
        <v>46.3</v>
      </c>
    </row>
    <row r="110" spans="1:17" x14ac:dyDescent="0.25">
      <c r="A110" s="254" t="str">
        <f>[13]table_32!A98</f>
        <v>Coos</v>
      </c>
      <c r="B110" s="255" t="str">
        <f>[13]table_32!B98</f>
        <v>City of Coquille</v>
      </c>
      <c r="C110" s="255" t="str">
        <f>[13]table_32!C98</f>
        <v>City</v>
      </c>
      <c r="D110" s="255"/>
      <c r="E110" s="256">
        <f>[13]table_32!D98</f>
        <v>140331</v>
      </c>
      <c r="F110" s="256">
        <f>[13]table_32!E98</f>
        <v>207139</v>
      </c>
      <c r="G110" s="256"/>
      <c r="H110" s="256">
        <f>[13]table_32!F98</f>
        <v>0</v>
      </c>
      <c r="I110" s="256">
        <f>[13]table_32!G98</f>
        <v>0</v>
      </c>
      <c r="J110" s="256"/>
      <c r="K110" s="256">
        <f>[13]table_32!H98</f>
        <v>0</v>
      </c>
      <c r="L110" s="256">
        <f>[13]table_32!I98</f>
        <v>0</v>
      </c>
      <c r="M110" s="273"/>
      <c r="N110" s="256">
        <f>[13]table_32!J98</f>
        <v>140331</v>
      </c>
      <c r="O110" s="256">
        <f>[13]table_32!K98</f>
        <v>207139</v>
      </c>
      <c r="P110" s="257"/>
      <c r="Q110" s="259">
        <f>[13]table_32!L98</f>
        <v>47.6</v>
      </c>
    </row>
    <row r="111" spans="1:17" x14ac:dyDescent="0.25">
      <c r="A111" s="65" t="str">
        <f>[13]table_32!A99</f>
        <v>Coos</v>
      </c>
      <c r="B111" s="66" t="str">
        <f>[13]table_32!B99</f>
        <v>City of Coquille</v>
      </c>
      <c r="C111" s="66" t="str">
        <f>[13]table_32!C99</f>
        <v>Education</v>
      </c>
      <c r="D111" s="66"/>
      <c r="E111" s="78">
        <f>[13]table_32!D99</f>
        <v>124075</v>
      </c>
      <c r="F111" s="78">
        <f>[13]table_32!E99</f>
        <v>183146</v>
      </c>
      <c r="G111" s="78"/>
      <c r="H111" s="78">
        <f>[13]table_32!F99</f>
        <v>0</v>
      </c>
      <c r="I111" s="78">
        <f>[13]table_32!G99</f>
        <v>0</v>
      </c>
      <c r="J111" s="78"/>
      <c r="K111" s="78">
        <f>[13]table_32!H99</f>
        <v>15592</v>
      </c>
      <c r="L111" s="78">
        <f>[13]table_32!I99</f>
        <v>0</v>
      </c>
      <c r="M111" s="79"/>
      <c r="N111" s="78">
        <f>[13]table_32!J99</f>
        <v>139667</v>
      </c>
      <c r="O111" s="78">
        <f>[13]table_32!K99</f>
        <v>183146</v>
      </c>
      <c r="P111" s="78"/>
      <c r="Q111" s="253">
        <f>[13]table_32!L99</f>
        <v>31.1</v>
      </c>
    </row>
    <row r="112" spans="1:17" x14ac:dyDescent="0.25">
      <c r="A112" s="274" t="str">
        <f>[13]table_32!A100</f>
        <v>Coos</v>
      </c>
      <c r="B112" s="275" t="str">
        <f>[13]table_32!B100</f>
        <v>City of Coquille</v>
      </c>
      <c r="C112" s="275" t="str">
        <f>[13]table_32!C100</f>
        <v>Other</v>
      </c>
      <c r="D112" s="275"/>
      <c r="E112" s="276">
        <f>[13]table_32!D100</f>
        <v>66919</v>
      </c>
      <c r="F112" s="276">
        <f>[13]table_32!E100</f>
        <v>98760</v>
      </c>
      <c r="G112" s="276"/>
      <c r="H112" s="276">
        <f>[13]table_32!F100</f>
        <v>0</v>
      </c>
      <c r="I112" s="276">
        <f>[13]table_32!G100</f>
        <v>0</v>
      </c>
      <c r="J112" s="276"/>
      <c r="K112" s="276">
        <f>[13]table_32!H100</f>
        <v>0</v>
      </c>
      <c r="L112" s="276">
        <f>[13]table_32!I100</f>
        <v>0</v>
      </c>
      <c r="M112" s="277"/>
      <c r="N112" s="276">
        <f>[13]table_32!J100</f>
        <v>66919</v>
      </c>
      <c r="O112" s="276">
        <f>[13]table_32!K100</f>
        <v>98760</v>
      </c>
      <c r="P112" s="278"/>
      <c r="Q112" s="279">
        <f>[13]table_32!L100</f>
        <v>47.6</v>
      </c>
    </row>
    <row r="113" spans="1:17" x14ac:dyDescent="0.25">
      <c r="A113" s="65" t="str">
        <f>[13]table_32!A101</f>
        <v>Curry</v>
      </c>
      <c r="B113" s="66" t="str">
        <f>[13]table_32!B101</f>
        <v>City of Brookings</v>
      </c>
      <c r="C113" s="66" t="str">
        <f>[13]table_32!C101</f>
        <v>County</v>
      </c>
      <c r="D113" s="66"/>
      <c r="E113" s="78">
        <f>[13]table_32!D101</f>
        <v>40335</v>
      </c>
      <c r="F113" s="78">
        <f>[13]table_32!E101</f>
        <v>41573</v>
      </c>
      <c r="G113" s="78"/>
      <c r="H113" s="78">
        <f>[13]table_32!F101</f>
        <v>0</v>
      </c>
      <c r="I113" s="78">
        <f>[13]table_32!G101</f>
        <v>0</v>
      </c>
      <c r="J113" s="78"/>
      <c r="K113" s="78">
        <f>[13]table_32!H101</f>
        <v>0</v>
      </c>
      <c r="L113" s="78">
        <f>[13]table_32!I101</f>
        <v>0</v>
      </c>
      <c r="M113" s="79"/>
      <c r="N113" s="78">
        <f>[13]table_32!J101</f>
        <v>40335</v>
      </c>
      <c r="O113" s="78">
        <f>[13]table_32!K101</f>
        <v>41573</v>
      </c>
      <c r="P113" s="78"/>
      <c r="Q113" s="253">
        <f>[13]table_32!L101</f>
        <v>3.1</v>
      </c>
    </row>
    <row r="114" spans="1:17" x14ac:dyDescent="0.25">
      <c r="A114" s="254" t="str">
        <f>[13]table_32!A102</f>
        <v>Curry</v>
      </c>
      <c r="B114" s="255" t="str">
        <f>[13]table_32!B102</f>
        <v>City of Brookings</v>
      </c>
      <c r="C114" s="255" t="str">
        <f>[13]table_32!C102</f>
        <v>City</v>
      </c>
      <c r="D114" s="255"/>
      <c r="E114" s="256">
        <f>[13]table_32!D102</f>
        <v>253574</v>
      </c>
      <c r="F114" s="256">
        <f>[13]table_32!E102</f>
        <v>260979</v>
      </c>
      <c r="G114" s="256"/>
      <c r="H114" s="256">
        <f>[13]table_32!F102</f>
        <v>0</v>
      </c>
      <c r="I114" s="256">
        <f>[13]table_32!G102</f>
        <v>0</v>
      </c>
      <c r="J114" s="256"/>
      <c r="K114" s="256">
        <f>[13]table_32!H102</f>
        <v>0</v>
      </c>
      <c r="L114" s="256">
        <f>[13]table_32!I102</f>
        <v>0</v>
      </c>
      <c r="M114" s="273"/>
      <c r="N114" s="256">
        <f>[13]table_32!J102</f>
        <v>253574</v>
      </c>
      <c r="O114" s="256">
        <f>[13]table_32!K102</f>
        <v>260979</v>
      </c>
      <c r="P114" s="257"/>
      <c r="Q114" s="259">
        <f>[13]table_32!L102</f>
        <v>2.9</v>
      </c>
    </row>
    <row r="115" spans="1:17" x14ac:dyDescent="0.25">
      <c r="A115" s="65" t="str">
        <f>[13]table_32!A103</f>
        <v>Curry</v>
      </c>
      <c r="B115" s="66" t="str">
        <f>[13]table_32!B103</f>
        <v>City of Brookings</v>
      </c>
      <c r="C115" s="66" t="str">
        <f>[13]table_32!C103</f>
        <v>Education</v>
      </c>
      <c r="D115" s="66"/>
      <c r="E115" s="78">
        <f>[13]table_32!D103</f>
        <v>295909</v>
      </c>
      <c r="F115" s="78">
        <f>[13]table_32!E103</f>
        <v>304626</v>
      </c>
      <c r="G115" s="78"/>
      <c r="H115" s="78">
        <f>[13]table_32!F103</f>
        <v>0</v>
      </c>
      <c r="I115" s="78">
        <f>[13]table_32!G103</f>
        <v>0</v>
      </c>
      <c r="J115" s="78"/>
      <c r="K115" s="78">
        <f>[13]table_32!H103</f>
        <v>40075</v>
      </c>
      <c r="L115" s="78">
        <f>[13]table_32!I103</f>
        <v>0</v>
      </c>
      <c r="M115" s="79"/>
      <c r="N115" s="78">
        <f>[13]table_32!J103</f>
        <v>335984</v>
      </c>
      <c r="O115" s="78">
        <f>[13]table_32!K103</f>
        <v>304626</v>
      </c>
      <c r="P115" s="78"/>
      <c r="Q115" s="253">
        <f>[13]table_32!L103</f>
        <v>-9.3000000000000007</v>
      </c>
    </row>
    <row r="116" spans="1:17" x14ac:dyDescent="0.25">
      <c r="A116" s="274" t="str">
        <f>[13]table_32!A104</f>
        <v>Curry</v>
      </c>
      <c r="B116" s="275" t="str">
        <f>[13]table_32!B104</f>
        <v>City of Brookings</v>
      </c>
      <c r="C116" s="275" t="str">
        <f>[13]table_32!C104</f>
        <v>Other</v>
      </c>
      <c r="D116" s="275"/>
      <c r="E116" s="276">
        <f>[13]table_32!D104</f>
        <v>46768</v>
      </c>
      <c r="F116" s="276">
        <f>[13]table_32!E104</f>
        <v>48156</v>
      </c>
      <c r="G116" s="276"/>
      <c r="H116" s="276">
        <f>[13]table_32!F104</f>
        <v>0</v>
      </c>
      <c r="I116" s="276">
        <f>[13]table_32!G104</f>
        <v>0</v>
      </c>
      <c r="J116" s="276"/>
      <c r="K116" s="276">
        <f>[13]table_32!H104</f>
        <v>0</v>
      </c>
      <c r="L116" s="276">
        <f>[13]table_32!I104</f>
        <v>0</v>
      </c>
      <c r="M116" s="277"/>
      <c r="N116" s="276">
        <f>[13]table_32!J104</f>
        <v>46768</v>
      </c>
      <c r="O116" s="276">
        <f>[13]table_32!K104</f>
        <v>48156</v>
      </c>
      <c r="P116" s="278"/>
      <c r="Q116" s="279">
        <f>[13]table_32!L104</f>
        <v>3</v>
      </c>
    </row>
    <row r="117" spans="1:17" x14ac:dyDescent="0.25">
      <c r="A117" s="65" t="str">
        <f>[13]table_32!A105</f>
        <v>Curry</v>
      </c>
      <c r="B117" s="66" t="str">
        <f>[13]table_32!B105</f>
        <v>City of Gold Beach</v>
      </c>
      <c r="C117" s="66" t="str">
        <f>[13]table_32!C105</f>
        <v>County</v>
      </c>
      <c r="D117" s="66"/>
      <c r="E117" s="78">
        <f>[13]table_32!D105</f>
        <v>4113</v>
      </c>
      <c r="F117" s="78">
        <f>[13]table_32!E105</f>
        <v>5385</v>
      </c>
      <c r="G117" s="78"/>
      <c r="H117" s="78">
        <f>[13]table_32!F105</f>
        <v>0</v>
      </c>
      <c r="I117" s="78">
        <f>[13]table_32!G105</f>
        <v>0</v>
      </c>
      <c r="J117" s="78"/>
      <c r="K117" s="78">
        <f>[13]table_32!H105</f>
        <v>0</v>
      </c>
      <c r="L117" s="78">
        <f>[13]table_32!I105</f>
        <v>0</v>
      </c>
      <c r="M117" s="79"/>
      <c r="N117" s="78">
        <f>[13]table_32!J105</f>
        <v>4113</v>
      </c>
      <c r="O117" s="78">
        <f>[13]table_32!K105</f>
        <v>5385</v>
      </c>
      <c r="P117" s="78"/>
      <c r="Q117" s="253">
        <f>[13]table_32!L105</f>
        <v>30.9</v>
      </c>
    </row>
    <row r="118" spans="1:17" x14ac:dyDescent="0.25">
      <c r="A118" s="254" t="str">
        <f>[13]table_32!A106</f>
        <v>Curry</v>
      </c>
      <c r="B118" s="255" t="str">
        <f>[13]table_32!B106</f>
        <v>City of Gold Beach</v>
      </c>
      <c r="C118" s="255" t="str">
        <f>[13]table_32!C106</f>
        <v>City</v>
      </c>
      <c r="D118" s="255"/>
      <c r="E118" s="256">
        <f>[13]table_32!D106</f>
        <v>16069</v>
      </c>
      <c r="F118" s="256">
        <f>[13]table_32!E106</f>
        <v>21054</v>
      </c>
      <c r="G118" s="256"/>
      <c r="H118" s="256">
        <f>[13]table_32!F106</f>
        <v>0</v>
      </c>
      <c r="I118" s="256">
        <f>[13]table_32!G106</f>
        <v>0</v>
      </c>
      <c r="J118" s="256"/>
      <c r="K118" s="256">
        <f>[13]table_32!H106</f>
        <v>0</v>
      </c>
      <c r="L118" s="256">
        <f>[13]table_32!I106</f>
        <v>0</v>
      </c>
      <c r="M118" s="273"/>
      <c r="N118" s="256">
        <f>[13]table_32!J106</f>
        <v>16069</v>
      </c>
      <c r="O118" s="256">
        <f>[13]table_32!K106</f>
        <v>21054</v>
      </c>
      <c r="P118" s="257"/>
      <c r="Q118" s="259">
        <f>[13]table_32!L106</f>
        <v>31</v>
      </c>
    </row>
    <row r="119" spans="1:17" x14ac:dyDescent="0.25">
      <c r="A119" s="65" t="str">
        <f>[13]table_32!A107</f>
        <v>Curry</v>
      </c>
      <c r="B119" s="66" t="str">
        <f>[13]table_32!B107</f>
        <v>City of Gold Beach</v>
      </c>
      <c r="C119" s="66" t="str">
        <f>[13]table_32!C107</f>
        <v>Education</v>
      </c>
      <c r="D119" s="66"/>
      <c r="E119" s="78">
        <f>[13]table_32!D107</f>
        <v>34826</v>
      </c>
      <c r="F119" s="78">
        <f>[13]table_32!E107</f>
        <v>45641</v>
      </c>
      <c r="G119" s="78"/>
      <c r="H119" s="78">
        <f>[13]table_32!F107</f>
        <v>0</v>
      </c>
      <c r="I119" s="78">
        <f>[13]table_32!G107</f>
        <v>0</v>
      </c>
      <c r="J119" s="78"/>
      <c r="K119" s="78">
        <f>[13]table_32!H107</f>
        <v>0</v>
      </c>
      <c r="L119" s="78">
        <f>[13]table_32!I107</f>
        <v>0</v>
      </c>
      <c r="M119" s="79"/>
      <c r="N119" s="78">
        <f>[13]table_32!J107</f>
        <v>34826</v>
      </c>
      <c r="O119" s="78">
        <f>[13]table_32!K107</f>
        <v>45641</v>
      </c>
      <c r="P119" s="78"/>
      <c r="Q119" s="253">
        <f>[13]table_32!L107</f>
        <v>31.1</v>
      </c>
    </row>
    <row r="120" spans="1:17" x14ac:dyDescent="0.25">
      <c r="A120" s="274" t="str">
        <f>[13]table_32!A108</f>
        <v>Curry</v>
      </c>
      <c r="B120" s="275" t="str">
        <f>[13]table_32!B108</f>
        <v>City of Gold Beach</v>
      </c>
      <c r="C120" s="275" t="str">
        <f>[13]table_32!C108</f>
        <v>Other</v>
      </c>
      <c r="D120" s="275"/>
      <c r="E120" s="276">
        <f>[13]table_32!D108</f>
        <v>13656</v>
      </c>
      <c r="F120" s="276">
        <f>[13]table_32!E108</f>
        <v>17949</v>
      </c>
      <c r="G120" s="276"/>
      <c r="H120" s="276">
        <f>[13]table_32!F108</f>
        <v>0</v>
      </c>
      <c r="I120" s="276">
        <f>[13]table_32!G108</f>
        <v>0</v>
      </c>
      <c r="J120" s="276"/>
      <c r="K120" s="276">
        <f>[13]table_32!H108</f>
        <v>0</v>
      </c>
      <c r="L120" s="276">
        <f>[13]table_32!I108</f>
        <v>0</v>
      </c>
      <c r="M120" s="277"/>
      <c r="N120" s="276">
        <f>[13]table_32!J108</f>
        <v>13656</v>
      </c>
      <c r="O120" s="276">
        <f>[13]table_32!K108</f>
        <v>17949</v>
      </c>
      <c r="P120" s="278"/>
      <c r="Q120" s="279">
        <f>[13]table_32!L108</f>
        <v>31.4</v>
      </c>
    </row>
    <row r="121" spans="1:17" x14ac:dyDescent="0.25">
      <c r="A121" s="65" t="str">
        <f>[13]table_32!A109</f>
        <v>Deschutes</v>
      </c>
      <c r="B121" s="66" t="str">
        <f>[13]table_32!B109</f>
        <v>City of Redmond</v>
      </c>
      <c r="C121" s="66" t="str">
        <f>[13]table_32!C109</f>
        <v>County</v>
      </c>
      <c r="D121" s="66"/>
      <c r="E121" s="78">
        <f>[13]table_32!D109</f>
        <v>282440</v>
      </c>
      <c r="F121" s="78">
        <f>[13]table_32!E109</f>
        <v>246212</v>
      </c>
      <c r="G121" s="78"/>
      <c r="H121" s="78">
        <f>[13]table_32!F109</f>
        <v>0</v>
      </c>
      <c r="I121" s="78">
        <f>[13]table_32!G109</f>
        <v>0</v>
      </c>
      <c r="J121" s="78"/>
      <c r="K121" s="78">
        <f>[13]table_32!H109</f>
        <v>0</v>
      </c>
      <c r="L121" s="78">
        <f>[13]table_32!I109</f>
        <v>0</v>
      </c>
      <c r="M121" s="79"/>
      <c r="N121" s="78">
        <f>[13]table_32!J109</f>
        <v>282440</v>
      </c>
      <c r="O121" s="78">
        <f>[13]table_32!K109</f>
        <v>246212</v>
      </c>
      <c r="P121" s="78"/>
      <c r="Q121" s="253">
        <f>[13]table_32!L109</f>
        <v>-12.8</v>
      </c>
    </row>
    <row r="122" spans="1:17" x14ac:dyDescent="0.25">
      <c r="A122" s="254" t="str">
        <f>[13]table_32!A110</f>
        <v>Deschutes</v>
      </c>
      <c r="B122" s="255" t="str">
        <f>[13]table_32!B110</f>
        <v>City of Redmond</v>
      </c>
      <c r="C122" s="255" t="str">
        <f>[13]table_32!C110</f>
        <v>City</v>
      </c>
      <c r="D122" s="255"/>
      <c r="E122" s="256">
        <f>[13]table_32!D110</f>
        <v>1022712</v>
      </c>
      <c r="F122" s="256">
        <f>[13]table_32!E110</f>
        <v>891925</v>
      </c>
      <c r="G122" s="256"/>
      <c r="H122" s="256">
        <f>[13]table_32!F110</f>
        <v>0</v>
      </c>
      <c r="I122" s="256">
        <f>[13]table_32!G110</f>
        <v>0</v>
      </c>
      <c r="J122" s="256"/>
      <c r="K122" s="256">
        <f>[13]table_32!H110</f>
        <v>0</v>
      </c>
      <c r="L122" s="256">
        <f>[13]table_32!I110</f>
        <v>0</v>
      </c>
      <c r="M122" s="273"/>
      <c r="N122" s="256">
        <f>[13]table_32!J110</f>
        <v>1022712</v>
      </c>
      <c r="O122" s="256">
        <f>[13]table_32!K110</f>
        <v>891925</v>
      </c>
      <c r="P122" s="257"/>
      <c r="Q122" s="259">
        <f>[13]table_32!L110</f>
        <v>-12.8</v>
      </c>
    </row>
    <row r="123" spans="1:17" x14ac:dyDescent="0.25">
      <c r="A123" s="65" t="str">
        <f>[13]table_32!A111</f>
        <v>Deschutes</v>
      </c>
      <c r="B123" s="66" t="str">
        <f>[13]table_32!B111</f>
        <v>City of Redmond</v>
      </c>
      <c r="C123" s="66" t="str">
        <f>[13]table_32!C111</f>
        <v>Education</v>
      </c>
      <c r="D123" s="66"/>
      <c r="E123" s="78">
        <f>[13]table_32!D111</f>
        <v>1331227</v>
      </c>
      <c r="F123" s="78">
        <f>[13]table_32!E111</f>
        <v>1160627</v>
      </c>
      <c r="G123" s="78"/>
      <c r="H123" s="78">
        <f>[13]table_32!F111</f>
        <v>0</v>
      </c>
      <c r="I123" s="78">
        <f>[13]table_32!G111</f>
        <v>0</v>
      </c>
      <c r="J123" s="78"/>
      <c r="K123" s="78">
        <f>[13]table_32!H111</f>
        <v>0</v>
      </c>
      <c r="L123" s="78">
        <f>[13]table_32!I111</f>
        <v>0</v>
      </c>
      <c r="M123" s="79"/>
      <c r="N123" s="78">
        <f>[13]table_32!J111</f>
        <v>1331227</v>
      </c>
      <c r="O123" s="78">
        <f>[13]table_32!K111</f>
        <v>1160627</v>
      </c>
      <c r="P123" s="78"/>
      <c r="Q123" s="253">
        <f>[13]table_32!L111</f>
        <v>-12.8</v>
      </c>
    </row>
    <row r="124" spans="1:17" x14ac:dyDescent="0.25">
      <c r="A124" s="274" t="str">
        <f>[13]table_32!A112</f>
        <v>Deschutes</v>
      </c>
      <c r="B124" s="275" t="str">
        <f>[13]table_32!B112</f>
        <v>City of Redmond</v>
      </c>
      <c r="C124" s="275" t="str">
        <f>[13]table_32!C112</f>
        <v>Other</v>
      </c>
      <c r="D124" s="275"/>
      <c r="E124" s="276">
        <f>[13]table_32!D112</f>
        <v>959307</v>
      </c>
      <c r="F124" s="276">
        <f>[13]table_32!E112</f>
        <v>830076</v>
      </c>
      <c r="G124" s="276"/>
      <c r="H124" s="276">
        <f>[13]table_32!F112</f>
        <v>0</v>
      </c>
      <c r="I124" s="276">
        <f>[13]table_32!G112</f>
        <v>0</v>
      </c>
      <c r="J124" s="276"/>
      <c r="K124" s="276">
        <f>[13]table_32!H112</f>
        <v>0</v>
      </c>
      <c r="L124" s="276">
        <f>[13]table_32!I112</f>
        <v>0</v>
      </c>
      <c r="M124" s="277"/>
      <c r="N124" s="276">
        <f>[13]table_32!J112</f>
        <v>959307</v>
      </c>
      <c r="O124" s="276">
        <f>[13]table_32!K112</f>
        <v>830076</v>
      </c>
      <c r="P124" s="278"/>
      <c r="Q124" s="279">
        <f>[13]table_32!L112</f>
        <v>-13.5</v>
      </c>
    </row>
    <row r="125" spans="1:17" x14ac:dyDescent="0.25">
      <c r="A125" s="65" t="str">
        <f>[13]table_32!A113</f>
        <v>Deschutes</v>
      </c>
      <c r="B125" s="66" t="str">
        <f>[13]table_32!B113</f>
        <v>City of Bend</v>
      </c>
      <c r="C125" s="66" t="str">
        <f>[13]table_32!C113</f>
        <v>County</v>
      </c>
      <c r="D125" s="66"/>
      <c r="E125" s="78">
        <f>[13]table_32!D113</f>
        <v>182146</v>
      </c>
      <c r="F125" s="78">
        <f>[13]table_32!E113</f>
        <v>269188</v>
      </c>
      <c r="G125" s="78"/>
      <c r="H125" s="78">
        <f>[13]table_32!F113</f>
        <v>0</v>
      </c>
      <c r="I125" s="78">
        <f>[13]table_32!G113</f>
        <v>0</v>
      </c>
      <c r="J125" s="78"/>
      <c r="K125" s="78">
        <f>[13]table_32!H113</f>
        <v>0</v>
      </c>
      <c r="L125" s="78">
        <f>[13]table_32!I113</f>
        <v>0</v>
      </c>
      <c r="M125" s="79"/>
      <c r="N125" s="78">
        <f>[13]table_32!J113</f>
        <v>182146</v>
      </c>
      <c r="O125" s="78">
        <f>[13]table_32!K113</f>
        <v>269188</v>
      </c>
      <c r="P125" s="78"/>
      <c r="Q125" s="253">
        <f>[13]table_32!L113</f>
        <v>47.8</v>
      </c>
    </row>
    <row r="126" spans="1:17" x14ac:dyDescent="0.25">
      <c r="A126" s="254" t="str">
        <f>[13]table_32!A114</f>
        <v>Deschutes</v>
      </c>
      <c r="B126" s="255" t="str">
        <f>[13]table_32!B114</f>
        <v>City of Bend</v>
      </c>
      <c r="C126" s="255" t="str">
        <f>[13]table_32!C114</f>
        <v>City</v>
      </c>
      <c r="D126" s="255"/>
      <c r="E126" s="256">
        <f>[13]table_32!D114</f>
        <v>422840</v>
      </c>
      <c r="F126" s="256">
        <f>[13]table_32!E114</f>
        <v>622153</v>
      </c>
      <c r="G126" s="256"/>
      <c r="H126" s="256">
        <f>[13]table_32!F114</f>
        <v>0</v>
      </c>
      <c r="I126" s="256">
        <f>[13]table_32!G114</f>
        <v>0</v>
      </c>
      <c r="J126" s="256"/>
      <c r="K126" s="256">
        <f>[13]table_32!H114</f>
        <v>0</v>
      </c>
      <c r="L126" s="256">
        <f>[13]table_32!I114</f>
        <v>0</v>
      </c>
      <c r="M126" s="273"/>
      <c r="N126" s="256">
        <f>[13]table_32!J114</f>
        <v>422840</v>
      </c>
      <c r="O126" s="256">
        <f>[13]table_32!K114</f>
        <v>622153</v>
      </c>
      <c r="P126" s="257"/>
      <c r="Q126" s="259">
        <f>[13]table_32!L114</f>
        <v>47.1</v>
      </c>
    </row>
    <row r="127" spans="1:17" x14ac:dyDescent="0.25">
      <c r="A127" s="65" t="str">
        <f>[13]table_32!A115</f>
        <v>Deschutes</v>
      </c>
      <c r="B127" s="66" t="str">
        <f>[13]table_32!B115</f>
        <v>City of Bend</v>
      </c>
      <c r="C127" s="66" t="str">
        <f>[13]table_32!C115</f>
        <v>Education</v>
      </c>
      <c r="D127" s="66"/>
      <c r="E127" s="78">
        <f>[13]table_32!D115</f>
        <v>823562</v>
      </c>
      <c r="F127" s="78">
        <f>[13]table_32!E115</f>
        <v>1212718</v>
      </c>
      <c r="G127" s="78"/>
      <c r="H127" s="78">
        <f>[13]table_32!F115</f>
        <v>0</v>
      </c>
      <c r="I127" s="78">
        <f>[13]table_32!G115</f>
        <v>0</v>
      </c>
      <c r="J127" s="78"/>
      <c r="K127" s="78">
        <f>[13]table_32!H115</f>
        <v>0</v>
      </c>
      <c r="L127" s="78">
        <f>[13]table_32!I115</f>
        <v>0</v>
      </c>
      <c r="M127" s="79"/>
      <c r="N127" s="78">
        <f>[13]table_32!J115</f>
        <v>823562</v>
      </c>
      <c r="O127" s="78">
        <f>[13]table_32!K115</f>
        <v>1212718</v>
      </c>
      <c r="P127" s="78"/>
      <c r="Q127" s="253">
        <f>[13]table_32!L115</f>
        <v>47.3</v>
      </c>
    </row>
    <row r="128" spans="1:17" x14ac:dyDescent="0.25">
      <c r="A128" s="274" t="str">
        <f>[13]table_32!A116</f>
        <v>Deschutes</v>
      </c>
      <c r="B128" s="275" t="str">
        <f>[13]table_32!B116</f>
        <v>City of Bend</v>
      </c>
      <c r="C128" s="275" t="str">
        <f>[13]table_32!C116</f>
        <v>Other</v>
      </c>
      <c r="D128" s="275"/>
      <c r="E128" s="276">
        <f>[13]table_32!D116</f>
        <v>517816</v>
      </c>
      <c r="F128" s="276">
        <f>[13]table_32!E116</f>
        <v>755374</v>
      </c>
      <c r="G128" s="276"/>
      <c r="H128" s="276">
        <f>[13]table_32!F116</f>
        <v>0</v>
      </c>
      <c r="I128" s="276">
        <f>[13]table_32!G116</f>
        <v>0</v>
      </c>
      <c r="J128" s="276"/>
      <c r="K128" s="276">
        <f>[13]table_32!H116</f>
        <v>0</v>
      </c>
      <c r="L128" s="276">
        <f>[13]table_32!I116</f>
        <v>0</v>
      </c>
      <c r="M128" s="277"/>
      <c r="N128" s="276">
        <f>[13]table_32!J116</f>
        <v>517816</v>
      </c>
      <c r="O128" s="276">
        <f>[13]table_32!K116</f>
        <v>755374</v>
      </c>
      <c r="P128" s="278"/>
      <c r="Q128" s="279">
        <f>[13]table_32!L116</f>
        <v>45.9</v>
      </c>
    </row>
    <row r="129" spans="1:17" x14ac:dyDescent="0.25">
      <c r="A129" s="65" t="str">
        <f>[13]table_32!A117</f>
        <v>Deschutes</v>
      </c>
      <c r="B129" s="66" t="str">
        <f>[13]table_32!B117</f>
        <v>City of Sisters</v>
      </c>
      <c r="C129" s="66" t="str">
        <f>[13]table_32!C117</f>
        <v>County</v>
      </c>
      <c r="D129" s="66"/>
      <c r="E129" s="78">
        <f>[13]table_32!D117</f>
        <v>36768</v>
      </c>
      <c r="F129" s="78">
        <f>[13]table_32!E117</f>
        <v>39534</v>
      </c>
      <c r="G129" s="78"/>
      <c r="H129" s="78">
        <f>[13]table_32!F117</f>
        <v>0</v>
      </c>
      <c r="I129" s="78">
        <f>[13]table_32!G117</f>
        <v>0</v>
      </c>
      <c r="J129" s="78"/>
      <c r="K129" s="78">
        <f>[13]table_32!H117</f>
        <v>0</v>
      </c>
      <c r="L129" s="78">
        <f>[13]table_32!I117</f>
        <v>0</v>
      </c>
      <c r="M129" s="79"/>
      <c r="N129" s="78">
        <f>[13]table_32!J117</f>
        <v>36768</v>
      </c>
      <c r="O129" s="78">
        <f>[13]table_32!K117</f>
        <v>39534</v>
      </c>
      <c r="P129" s="78"/>
      <c r="Q129" s="253">
        <f>[13]table_32!L117</f>
        <v>7.5</v>
      </c>
    </row>
    <row r="130" spans="1:17" x14ac:dyDescent="0.25">
      <c r="A130" s="254" t="str">
        <f>[13]table_32!A118</f>
        <v>Deschutes</v>
      </c>
      <c r="B130" s="255" t="str">
        <f>[13]table_32!B118</f>
        <v>City of Sisters</v>
      </c>
      <c r="C130" s="255" t="str">
        <f>[13]table_32!C118</f>
        <v>City</v>
      </c>
      <c r="D130" s="255"/>
      <c r="E130" s="256">
        <f>[13]table_32!D118</f>
        <v>79766</v>
      </c>
      <c r="F130" s="256">
        <f>[13]table_32!E118</f>
        <v>85798</v>
      </c>
      <c r="G130" s="256"/>
      <c r="H130" s="256">
        <f>[13]table_32!F118</f>
        <v>0</v>
      </c>
      <c r="I130" s="256">
        <f>[13]table_32!G118</f>
        <v>0</v>
      </c>
      <c r="J130" s="256"/>
      <c r="K130" s="256">
        <f>[13]table_32!H118</f>
        <v>0</v>
      </c>
      <c r="L130" s="256">
        <f>[13]table_32!I118</f>
        <v>0</v>
      </c>
      <c r="M130" s="273"/>
      <c r="N130" s="256">
        <f>[13]table_32!J118</f>
        <v>79766</v>
      </c>
      <c r="O130" s="256">
        <f>[13]table_32!K118</f>
        <v>85798</v>
      </c>
      <c r="P130" s="257"/>
      <c r="Q130" s="259">
        <f>[13]table_32!L118</f>
        <v>7.6</v>
      </c>
    </row>
    <row r="131" spans="1:17" x14ac:dyDescent="0.25">
      <c r="A131" s="65" t="str">
        <f>[13]table_32!A119</f>
        <v>Deschutes</v>
      </c>
      <c r="B131" s="66" t="str">
        <f>[13]table_32!B119</f>
        <v>City of Sisters</v>
      </c>
      <c r="C131" s="66" t="str">
        <f>[13]table_32!C119</f>
        <v>Education</v>
      </c>
      <c r="D131" s="66"/>
      <c r="E131" s="78">
        <f>[13]table_32!D119</f>
        <v>145371</v>
      </c>
      <c r="F131" s="78">
        <f>[13]table_32!E119</f>
        <v>156343</v>
      </c>
      <c r="G131" s="78"/>
      <c r="H131" s="78">
        <f>[13]table_32!F119</f>
        <v>0</v>
      </c>
      <c r="I131" s="78">
        <f>[13]table_32!G119</f>
        <v>0</v>
      </c>
      <c r="J131" s="78"/>
      <c r="K131" s="78">
        <f>[13]table_32!H119</f>
        <v>28683</v>
      </c>
      <c r="L131" s="78">
        <f>[13]table_32!I119</f>
        <v>0</v>
      </c>
      <c r="M131" s="79"/>
      <c r="N131" s="78">
        <f>[13]table_32!J119</f>
        <v>174054</v>
      </c>
      <c r="O131" s="78">
        <f>[13]table_32!K119</f>
        <v>156343</v>
      </c>
      <c r="P131" s="78"/>
      <c r="Q131" s="253">
        <f>[13]table_32!L119</f>
        <v>-10.199999999999999</v>
      </c>
    </row>
    <row r="132" spans="1:17" ht="13" thickBot="1" x14ac:dyDescent="0.3">
      <c r="A132" s="274" t="str">
        <f>[13]table_32!A120</f>
        <v>Deschutes</v>
      </c>
      <c r="B132" s="275" t="str">
        <f>[13]table_32!B120</f>
        <v>City of Sisters</v>
      </c>
      <c r="C132" s="275" t="str">
        <f>[13]table_32!C120</f>
        <v>Other</v>
      </c>
      <c r="D132" s="275"/>
      <c r="E132" s="276">
        <f>[13]table_32!D120</f>
        <v>126678</v>
      </c>
      <c r="F132" s="276">
        <f>[13]table_32!E120</f>
        <v>134757</v>
      </c>
      <c r="G132" s="276"/>
      <c r="H132" s="276">
        <f>[13]table_32!F120</f>
        <v>0</v>
      </c>
      <c r="I132" s="276">
        <f>[13]table_32!G120</f>
        <v>0</v>
      </c>
      <c r="J132" s="276"/>
      <c r="K132" s="276">
        <f>[13]table_32!H120</f>
        <v>0</v>
      </c>
      <c r="L132" s="276">
        <f>[13]table_32!I120</f>
        <v>0</v>
      </c>
      <c r="M132" s="277"/>
      <c r="N132" s="276">
        <f>[13]table_32!J120</f>
        <v>126678</v>
      </c>
      <c r="O132" s="276">
        <f>[13]table_32!K120</f>
        <v>134757</v>
      </c>
      <c r="P132" s="278"/>
      <c r="Q132" s="279">
        <f>[13]table_32!L120</f>
        <v>6.4</v>
      </c>
    </row>
    <row r="133" spans="1:17" ht="16" thickBot="1" x14ac:dyDescent="0.4">
      <c r="A133" s="241" t="e">
        <f>IDX</f>
        <v>#REF!</v>
      </c>
      <c r="B133" s="242"/>
      <c r="C133" s="242"/>
      <c r="D133" s="242"/>
      <c r="E133" s="242"/>
      <c r="F133" s="242"/>
      <c r="G133" s="242"/>
      <c r="H133" s="242"/>
      <c r="I133" s="242"/>
      <c r="J133" s="242"/>
      <c r="K133" s="242"/>
      <c r="L133" s="242"/>
      <c r="M133" s="242"/>
      <c r="N133" s="242"/>
      <c r="O133" s="242"/>
      <c r="P133" s="242"/>
      <c r="Q133" s="270"/>
    </row>
    <row r="134" spans="1:17" ht="16" thickBot="1" x14ac:dyDescent="0.4">
      <c r="A134" s="244"/>
      <c r="B134" s="245"/>
      <c r="C134" s="245"/>
      <c r="D134" s="245"/>
      <c r="E134" s="245"/>
      <c r="F134" s="245"/>
      <c r="G134" s="245"/>
      <c r="H134" s="245"/>
      <c r="I134" s="245"/>
      <c r="J134" s="245"/>
      <c r="K134" s="245"/>
      <c r="L134" s="245"/>
      <c r="M134" s="245"/>
      <c r="N134" s="245"/>
      <c r="O134" s="245"/>
      <c r="P134" s="245"/>
      <c r="Q134" s="271"/>
    </row>
    <row r="135" spans="1:17" ht="13" x14ac:dyDescent="0.3">
      <c r="A135" s="247"/>
      <c r="B135" s="248"/>
      <c r="C135" s="248"/>
      <c r="D135" s="248"/>
      <c r="E135" s="435" t="s">
        <v>112</v>
      </c>
      <c r="F135" s="435"/>
      <c r="G135" s="248"/>
      <c r="H135" s="435" t="s">
        <v>37</v>
      </c>
      <c r="I135" s="435"/>
      <c r="J135" s="248"/>
      <c r="K135" s="435" t="s">
        <v>39</v>
      </c>
      <c r="L135" s="435"/>
      <c r="M135" s="248"/>
      <c r="N135" s="435" t="s">
        <v>111</v>
      </c>
      <c r="O135" s="435"/>
      <c r="P135" s="435"/>
      <c r="Q135" s="436"/>
    </row>
    <row r="136" spans="1:17" ht="13.5" thickBot="1" x14ac:dyDescent="0.35">
      <c r="A136" s="249" t="s">
        <v>42</v>
      </c>
      <c r="B136" s="250" t="s">
        <v>110</v>
      </c>
      <c r="C136" s="250" t="s">
        <v>61</v>
      </c>
      <c r="D136" s="250"/>
      <c r="E136" s="251" t="str">
        <f>E92</f>
        <v>FY 2020-21</v>
      </c>
      <c r="F136" s="251" t="str">
        <f>F92</f>
        <v>FY 2021-22</v>
      </c>
      <c r="G136" s="251"/>
      <c r="H136" s="251" t="str">
        <f>H92</f>
        <v>FY 2020-21</v>
      </c>
      <c r="I136" s="251" t="str">
        <f>I92</f>
        <v>FY 2021-22</v>
      </c>
      <c r="J136" s="251"/>
      <c r="K136" s="251" t="str">
        <f>K92</f>
        <v>FY 2020-21</v>
      </c>
      <c r="L136" s="251" t="str">
        <f>L92</f>
        <v>FY 2021-22</v>
      </c>
      <c r="M136" s="251"/>
      <c r="N136" s="251" t="str">
        <f>N92</f>
        <v>FY 2020-21</v>
      </c>
      <c r="O136" s="251" t="str">
        <f>O92</f>
        <v>FY 2021-22</v>
      </c>
      <c r="P136" s="251"/>
      <c r="Q136" s="272" t="s">
        <v>41</v>
      </c>
    </row>
    <row r="137" spans="1:17" x14ac:dyDescent="0.25">
      <c r="A137" s="65" t="str">
        <f>[13]table_32!A121</f>
        <v>Deschutes</v>
      </c>
      <c r="B137" s="66" t="str">
        <f>[13]table_32!B121</f>
        <v>City of La Pine</v>
      </c>
      <c r="C137" s="66" t="str">
        <f>[13]table_32!C121</f>
        <v>County</v>
      </c>
      <c r="D137" s="66"/>
      <c r="E137" s="78">
        <f>[13]table_32!D121</f>
        <v>11931</v>
      </c>
      <c r="F137" s="78">
        <f>[13]table_32!E121</f>
        <v>13660</v>
      </c>
      <c r="G137" s="78"/>
      <c r="H137" s="78">
        <f>[13]table_32!F121</f>
        <v>0</v>
      </c>
      <c r="I137" s="78">
        <f>[13]table_32!G121</f>
        <v>0</v>
      </c>
      <c r="J137" s="78"/>
      <c r="K137" s="78">
        <f>[13]table_32!H121</f>
        <v>0</v>
      </c>
      <c r="L137" s="78">
        <f>[13]table_32!I121</f>
        <v>0</v>
      </c>
      <c r="M137" s="79"/>
      <c r="N137" s="78">
        <f>[13]table_32!J121</f>
        <v>11931</v>
      </c>
      <c r="O137" s="78">
        <f>[13]table_32!K121</f>
        <v>13660</v>
      </c>
      <c r="P137" s="78"/>
      <c r="Q137" s="253">
        <f>[13]table_32!L121</f>
        <v>14.5</v>
      </c>
    </row>
    <row r="138" spans="1:17" x14ac:dyDescent="0.25">
      <c r="A138" s="254" t="str">
        <f>[13]table_32!A122</f>
        <v>Deschutes</v>
      </c>
      <c r="B138" s="255" t="str">
        <f>[13]table_32!B122</f>
        <v>City of La Pine</v>
      </c>
      <c r="C138" s="255" t="str">
        <f>[13]table_32!C122</f>
        <v>City</v>
      </c>
      <c r="D138" s="255"/>
      <c r="E138" s="256">
        <f>[13]table_32!D122</f>
        <v>19412</v>
      </c>
      <c r="F138" s="256">
        <f>[13]table_32!E122</f>
        <v>22215</v>
      </c>
      <c r="G138" s="256"/>
      <c r="H138" s="256">
        <f>[13]table_32!F122</f>
        <v>0</v>
      </c>
      <c r="I138" s="256">
        <f>[13]table_32!G122</f>
        <v>0</v>
      </c>
      <c r="J138" s="256"/>
      <c r="K138" s="256">
        <f>[13]table_32!H122</f>
        <v>0</v>
      </c>
      <c r="L138" s="256">
        <f>[13]table_32!I122</f>
        <v>0</v>
      </c>
      <c r="M138" s="273"/>
      <c r="N138" s="256">
        <f>[13]table_32!J122</f>
        <v>19412</v>
      </c>
      <c r="O138" s="256">
        <f>[13]table_32!K122</f>
        <v>22215</v>
      </c>
      <c r="P138" s="257"/>
      <c r="Q138" s="259">
        <f>[13]table_32!L122</f>
        <v>14.4</v>
      </c>
    </row>
    <row r="139" spans="1:17" x14ac:dyDescent="0.25">
      <c r="A139" s="65" t="str">
        <f>[13]table_32!A123</f>
        <v>Deschutes</v>
      </c>
      <c r="B139" s="66" t="str">
        <f>[13]table_32!B123</f>
        <v>City of La Pine</v>
      </c>
      <c r="C139" s="66" t="str">
        <f>[13]table_32!C123</f>
        <v>Education</v>
      </c>
      <c r="D139" s="66"/>
      <c r="E139" s="78">
        <f>[13]table_32!D123</f>
        <v>53748</v>
      </c>
      <c r="F139" s="78">
        <f>[13]table_32!E123</f>
        <v>61500</v>
      </c>
      <c r="G139" s="78"/>
      <c r="H139" s="78">
        <f>[13]table_32!F123</f>
        <v>0</v>
      </c>
      <c r="I139" s="78">
        <f>[13]table_32!G123</f>
        <v>0</v>
      </c>
      <c r="J139" s="78"/>
      <c r="K139" s="78">
        <f>[13]table_32!H123</f>
        <v>0</v>
      </c>
      <c r="L139" s="78">
        <f>[13]table_32!I123</f>
        <v>0</v>
      </c>
      <c r="M139" s="79"/>
      <c r="N139" s="78">
        <f>[13]table_32!J123</f>
        <v>53748</v>
      </c>
      <c r="O139" s="78">
        <f>[13]table_32!K123</f>
        <v>61500</v>
      </c>
      <c r="P139" s="78"/>
      <c r="Q139" s="253">
        <f>[13]table_32!L123</f>
        <v>14.4</v>
      </c>
    </row>
    <row r="140" spans="1:17" x14ac:dyDescent="0.25">
      <c r="A140" s="274" t="str">
        <f>[13]table_32!A124</f>
        <v>Deschutes</v>
      </c>
      <c r="B140" s="275" t="str">
        <f>[13]table_32!B124</f>
        <v>City of La Pine</v>
      </c>
      <c r="C140" s="275" t="str">
        <f>[13]table_32!C124</f>
        <v>Other</v>
      </c>
      <c r="D140" s="275"/>
      <c r="E140" s="276">
        <f>[13]table_32!D124</f>
        <v>50519</v>
      </c>
      <c r="F140" s="276">
        <f>[13]table_32!E124</f>
        <v>57448</v>
      </c>
      <c r="G140" s="276"/>
      <c r="H140" s="276">
        <f>[13]table_32!F124</f>
        <v>0</v>
      </c>
      <c r="I140" s="276">
        <f>[13]table_32!G124</f>
        <v>0</v>
      </c>
      <c r="J140" s="276"/>
      <c r="K140" s="276">
        <f>[13]table_32!H124</f>
        <v>0</v>
      </c>
      <c r="L140" s="276">
        <f>[13]table_32!I124</f>
        <v>0</v>
      </c>
      <c r="M140" s="277"/>
      <c r="N140" s="276">
        <f>[13]table_32!J124</f>
        <v>50519</v>
      </c>
      <c r="O140" s="276">
        <f>[13]table_32!K124</f>
        <v>57448</v>
      </c>
      <c r="P140" s="278"/>
      <c r="Q140" s="279">
        <f>[13]table_32!L124</f>
        <v>13.7</v>
      </c>
    </row>
    <row r="141" spans="1:17" x14ac:dyDescent="0.25">
      <c r="A141" s="65" t="str">
        <f>[13]table_32!A125</f>
        <v>Douglas</v>
      </c>
      <c r="B141" s="66" t="str">
        <f>[13]table_32!B125</f>
        <v>City of Roseburg</v>
      </c>
      <c r="C141" s="66" t="str">
        <f>[13]table_32!C125</f>
        <v>County</v>
      </c>
      <c r="D141" s="66"/>
      <c r="E141" s="78">
        <f>[13]table_32!D125</f>
        <v>30943</v>
      </c>
      <c r="F141" s="78">
        <f>[13]table_32!E125</f>
        <v>41603</v>
      </c>
      <c r="G141" s="78"/>
      <c r="H141" s="78">
        <f>[13]table_32!F125</f>
        <v>0</v>
      </c>
      <c r="I141" s="78">
        <f>[13]table_32!G125</f>
        <v>0</v>
      </c>
      <c r="J141" s="78"/>
      <c r="K141" s="78">
        <f>[13]table_32!H125</f>
        <v>0</v>
      </c>
      <c r="L141" s="78">
        <f>[13]table_32!I125</f>
        <v>0</v>
      </c>
      <c r="M141" s="79"/>
      <c r="N141" s="78">
        <f>[13]table_32!J125</f>
        <v>30943</v>
      </c>
      <c r="O141" s="78">
        <f>[13]table_32!K125</f>
        <v>41603</v>
      </c>
      <c r="P141" s="78"/>
      <c r="Q141" s="253">
        <f>[13]table_32!L125</f>
        <v>34.4</v>
      </c>
    </row>
    <row r="142" spans="1:17" x14ac:dyDescent="0.25">
      <c r="A142" s="254" t="str">
        <f>[13]table_32!A126</f>
        <v>Douglas</v>
      </c>
      <c r="B142" s="255" t="str">
        <f>[13]table_32!B126</f>
        <v>City of Roseburg</v>
      </c>
      <c r="C142" s="255" t="str">
        <f>[13]table_32!C126</f>
        <v>City</v>
      </c>
      <c r="D142" s="255"/>
      <c r="E142" s="256">
        <f>[13]table_32!D126</f>
        <v>233980</v>
      </c>
      <c r="F142" s="256">
        <f>[13]table_32!E126</f>
        <v>313835</v>
      </c>
      <c r="G142" s="256"/>
      <c r="H142" s="256">
        <f>[13]table_32!F126</f>
        <v>0</v>
      </c>
      <c r="I142" s="256">
        <f>[13]table_32!G126</f>
        <v>0</v>
      </c>
      <c r="J142" s="256"/>
      <c r="K142" s="256">
        <f>[13]table_32!H126</f>
        <v>0</v>
      </c>
      <c r="L142" s="256">
        <f>[13]table_32!I126</f>
        <v>0</v>
      </c>
      <c r="M142" s="273"/>
      <c r="N142" s="256">
        <f>[13]table_32!J126</f>
        <v>233980</v>
      </c>
      <c r="O142" s="256">
        <f>[13]table_32!K126</f>
        <v>313835</v>
      </c>
      <c r="P142" s="257"/>
      <c r="Q142" s="259">
        <f>[13]table_32!L126</f>
        <v>34.1</v>
      </c>
    </row>
    <row r="143" spans="1:17" x14ac:dyDescent="0.25">
      <c r="A143" s="65" t="str">
        <f>[13]table_32!A127</f>
        <v>Douglas</v>
      </c>
      <c r="B143" s="66" t="str">
        <f>[13]table_32!B127</f>
        <v>City of Roseburg</v>
      </c>
      <c r="C143" s="66" t="str">
        <f>[13]table_32!C127</f>
        <v>Education</v>
      </c>
      <c r="D143" s="66"/>
      <c r="E143" s="78">
        <f>[13]table_32!D127</f>
        <v>139476</v>
      </c>
      <c r="F143" s="78">
        <f>[13]table_32!E127</f>
        <v>186994</v>
      </c>
      <c r="G143" s="78"/>
      <c r="H143" s="78">
        <f>[13]table_32!F127</f>
        <v>0</v>
      </c>
      <c r="I143" s="78">
        <f>[13]table_32!G127</f>
        <v>0</v>
      </c>
      <c r="J143" s="78"/>
      <c r="K143" s="78">
        <f>[13]table_32!H127</f>
        <v>10345</v>
      </c>
      <c r="L143" s="78">
        <f>[13]table_32!I127</f>
        <v>0</v>
      </c>
      <c r="M143" s="79"/>
      <c r="N143" s="78">
        <f>[13]table_32!J127</f>
        <v>149822</v>
      </c>
      <c r="O143" s="78">
        <f>[13]table_32!K127</f>
        <v>186994</v>
      </c>
      <c r="P143" s="78"/>
      <c r="Q143" s="253">
        <f>[13]table_32!L127</f>
        <v>24.8</v>
      </c>
    </row>
    <row r="144" spans="1:17" x14ac:dyDescent="0.25">
      <c r="A144" s="274" t="str">
        <f>[13]table_32!A128</f>
        <v>Douglas</v>
      </c>
      <c r="B144" s="275" t="str">
        <f>[13]table_32!B128</f>
        <v>City of Roseburg</v>
      </c>
      <c r="C144" s="275" t="str">
        <f>[13]table_32!C128</f>
        <v>Other</v>
      </c>
      <c r="D144" s="275"/>
      <c r="E144" s="276">
        <f>[13]table_32!D128</f>
        <v>1656</v>
      </c>
      <c r="F144" s="276">
        <f>[13]table_32!E128</f>
        <v>2133</v>
      </c>
      <c r="G144" s="276"/>
      <c r="H144" s="276">
        <f>[13]table_32!F128</f>
        <v>0</v>
      </c>
      <c r="I144" s="276">
        <f>[13]table_32!G128</f>
        <v>0</v>
      </c>
      <c r="J144" s="276"/>
      <c r="K144" s="276">
        <f>[13]table_32!H128</f>
        <v>0</v>
      </c>
      <c r="L144" s="276">
        <f>[13]table_32!I128</f>
        <v>0</v>
      </c>
      <c r="M144" s="277"/>
      <c r="N144" s="276">
        <f>[13]table_32!J128</f>
        <v>1656</v>
      </c>
      <c r="O144" s="276">
        <f>[13]table_32!K128</f>
        <v>2133</v>
      </c>
      <c r="P144" s="278"/>
      <c r="Q144" s="279">
        <f>[13]table_32!L128</f>
        <v>28.8</v>
      </c>
    </row>
    <row r="145" spans="1:17" x14ac:dyDescent="0.25">
      <c r="A145" s="65" t="str">
        <f>[13]table_32!A129</f>
        <v>Douglas</v>
      </c>
      <c r="B145" s="66" t="str">
        <f>[13]table_32!B129</f>
        <v>City of Winston</v>
      </c>
      <c r="C145" s="66" t="str">
        <f>[13]table_32!C129</f>
        <v>County</v>
      </c>
      <c r="D145" s="66"/>
      <c r="E145" s="78">
        <f>[13]table_32!D129</f>
        <v>11834</v>
      </c>
      <c r="F145" s="78">
        <f>[13]table_32!E129</f>
        <v>14342</v>
      </c>
      <c r="G145" s="78"/>
      <c r="H145" s="78">
        <f>[13]table_32!F129</f>
        <v>0</v>
      </c>
      <c r="I145" s="78">
        <f>[13]table_32!G129</f>
        <v>0</v>
      </c>
      <c r="J145" s="78"/>
      <c r="K145" s="78">
        <f>[13]table_32!H129</f>
        <v>0</v>
      </c>
      <c r="L145" s="78">
        <f>[13]table_32!I129</f>
        <v>0</v>
      </c>
      <c r="M145" s="79"/>
      <c r="N145" s="78">
        <f>[13]table_32!J129</f>
        <v>11834</v>
      </c>
      <c r="O145" s="78">
        <f>[13]table_32!K129</f>
        <v>14342</v>
      </c>
      <c r="P145" s="78"/>
      <c r="Q145" s="253">
        <f>[13]table_32!L129</f>
        <v>21.2</v>
      </c>
    </row>
    <row r="146" spans="1:17" x14ac:dyDescent="0.25">
      <c r="A146" s="254" t="str">
        <f>[13]table_32!A130</f>
        <v>Douglas</v>
      </c>
      <c r="B146" s="255" t="str">
        <f>[13]table_32!B130</f>
        <v>City of Winston</v>
      </c>
      <c r="C146" s="255" t="str">
        <f>[13]table_32!C130</f>
        <v>City</v>
      </c>
      <c r="D146" s="255"/>
      <c r="E146" s="256">
        <f>[13]table_32!D130</f>
        <v>45497</v>
      </c>
      <c r="F146" s="256">
        <f>[13]table_32!E130</f>
        <v>55146</v>
      </c>
      <c r="G146" s="256"/>
      <c r="H146" s="256">
        <f>[13]table_32!F130</f>
        <v>0</v>
      </c>
      <c r="I146" s="256">
        <f>[13]table_32!G130</f>
        <v>0</v>
      </c>
      <c r="J146" s="256"/>
      <c r="K146" s="256">
        <f>[13]table_32!H130</f>
        <v>0</v>
      </c>
      <c r="L146" s="256">
        <f>[13]table_32!I130</f>
        <v>0</v>
      </c>
      <c r="M146" s="273"/>
      <c r="N146" s="256">
        <f>[13]table_32!J130</f>
        <v>45497</v>
      </c>
      <c r="O146" s="256">
        <f>[13]table_32!K130</f>
        <v>55146</v>
      </c>
      <c r="P146" s="257"/>
      <c r="Q146" s="259">
        <f>[13]table_32!L130</f>
        <v>21.2</v>
      </c>
    </row>
    <row r="147" spans="1:17" x14ac:dyDescent="0.25">
      <c r="A147" s="65" t="str">
        <f>[13]table_32!A131</f>
        <v>Douglas</v>
      </c>
      <c r="B147" s="66" t="str">
        <f>[13]table_32!B131</f>
        <v>City of Winston</v>
      </c>
      <c r="C147" s="66" t="str">
        <f>[13]table_32!C131</f>
        <v>Education</v>
      </c>
      <c r="D147" s="66"/>
      <c r="E147" s="78">
        <f>[13]table_32!D131</f>
        <v>57331</v>
      </c>
      <c r="F147" s="66">
        <f>[13]table_32!E131</f>
        <v>69488</v>
      </c>
      <c r="G147" s="78"/>
      <c r="H147" s="78">
        <f>[13]table_32!F131</f>
        <v>0</v>
      </c>
      <c r="I147" s="78">
        <f>[13]table_32!G131</f>
        <v>0</v>
      </c>
      <c r="J147" s="78"/>
      <c r="K147" s="78">
        <f>[13]table_32!H131</f>
        <v>12842</v>
      </c>
      <c r="L147" s="78">
        <f>[13]table_32!I131</f>
        <v>0</v>
      </c>
      <c r="M147" s="79"/>
      <c r="N147" s="78">
        <f>[13]table_32!J131</f>
        <v>70174</v>
      </c>
      <c r="O147" s="78">
        <f>[13]table_32!K131</f>
        <v>69488</v>
      </c>
      <c r="P147" s="78"/>
      <c r="Q147" s="253">
        <f>[13]table_32!L131</f>
        <v>-1</v>
      </c>
    </row>
    <row r="148" spans="1:17" x14ac:dyDescent="0.25">
      <c r="A148" s="274" t="str">
        <f>[13]table_32!A132</f>
        <v>Douglas</v>
      </c>
      <c r="B148" s="275" t="str">
        <f>[13]table_32!B132</f>
        <v>City of Winston</v>
      </c>
      <c r="C148" s="275" t="str">
        <f>[13]table_32!C132</f>
        <v>Other</v>
      </c>
      <c r="D148" s="275"/>
      <c r="E148" s="276">
        <f>[13]table_32!D132</f>
        <v>50106</v>
      </c>
      <c r="F148" s="276">
        <f>[13]table_32!E132</f>
        <v>60739</v>
      </c>
      <c r="G148" s="276"/>
      <c r="H148" s="276">
        <f>[13]table_32!F132</f>
        <v>0</v>
      </c>
      <c r="I148" s="276">
        <f>[13]table_32!G132</f>
        <v>0</v>
      </c>
      <c r="J148" s="276"/>
      <c r="K148" s="276">
        <f>[13]table_32!H132</f>
        <v>0</v>
      </c>
      <c r="L148" s="276">
        <f>[13]table_32!I132</f>
        <v>0</v>
      </c>
      <c r="M148" s="277"/>
      <c r="N148" s="276">
        <f>[13]table_32!J132</f>
        <v>50106</v>
      </c>
      <c r="O148" s="276">
        <f>[13]table_32!K132</f>
        <v>60739</v>
      </c>
      <c r="P148" s="278"/>
      <c r="Q148" s="279">
        <f>[13]table_32!L132</f>
        <v>21.2</v>
      </c>
    </row>
    <row r="149" spans="1:17" x14ac:dyDescent="0.25">
      <c r="A149" s="65" t="str">
        <f>[13]table_32!A133</f>
        <v>Douglas</v>
      </c>
      <c r="B149" s="66" t="str">
        <f>[13]table_32!B133</f>
        <v>City of Reedsport</v>
      </c>
      <c r="C149" s="66" t="str">
        <f>[13]table_32!C133</f>
        <v>County</v>
      </c>
      <c r="D149" s="66"/>
      <c r="E149" s="78">
        <f>[13]table_32!D133</f>
        <v>8369</v>
      </c>
      <c r="F149" s="78">
        <f>[13]table_32!E133</f>
        <v>8022</v>
      </c>
      <c r="G149" s="78"/>
      <c r="H149" s="78">
        <f>[13]table_32!F133</f>
        <v>0</v>
      </c>
      <c r="I149" s="78">
        <f>[13]table_32!G133</f>
        <v>0</v>
      </c>
      <c r="J149" s="78"/>
      <c r="K149" s="78">
        <f>[13]table_32!H133</f>
        <v>0</v>
      </c>
      <c r="L149" s="78">
        <f>[13]table_32!I133</f>
        <v>0</v>
      </c>
      <c r="M149" s="79"/>
      <c r="N149" s="78">
        <f>[13]table_32!J133</f>
        <v>8369</v>
      </c>
      <c r="O149" s="78">
        <f>[13]table_32!K133</f>
        <v>8022</v>
      </c>
      <c r="P149" s="78"/>
      <c r="Q149" s="253">
        <f>[13]table_32!L133</f>
        <v>-4.0999999999999996</v>
      </c>
    </row>
    <row r="150" spans="1:17" x14ac:dyDescent="0.25">
      <c r="A150" s="254" t="str">
        <f>[13]table_32!A134</f>
        <v>Douglas</v>
      </c>
      <c r="B150" s="255" t="str">
        <f>[13]table_32!B134</f>
        <v>City of Reedsport</v>
      </c>
      <c r="C150" s="255" t="str">
        <f>[13]table_32!C134</f>
        <v>City</v>
      </c>
      <c r="D150" s="255"/>
      <c r="E150" s="256">
        <f>[13]table_32!D134</f>
        <v>46563</v>
      </c>
      <c r="F150" s="256">
        <f>[13]table_32!E134</f>
        <v>44747</v>
      </c>
      <c r="G150" s="256"/>
      <c r="H150" s="256">
        <f>[13]table_32!F134</f>
        <v>0</v>
      </c>
      <c r="I150" s="256">
        <f>[13]table_32!G134</f>
        <v>0</v>
      </c>
      <c r="J150" s="256"/>
      <c r="K150" s="256">
        <f>[13]table_32!H134</f>
        <v>0</v>
      </c>
      <c r="L150" s="256">
        <f>[13]table_32!I134</f>
        <v>0</v>
      </c>
      <c r="M150" s="273"/>
      <c r="N150" s="256">
        <f>[13]table_32!J134</f>
        <v>46563</v>
      </c>
      <c r="O150" s="256">
        <f>[13]table_32!K134</f>
        <v>44747</v>
      </c>
      <c r="P150" s="257"/>
      <c r="Q150" s="259">
        <f>[13]table_32!L134</f>
        <v>-3.9</v>
      </c>
    </row>
    <row r="151" spans="1:17" x14ac:dyDescent="0.25">
      <c r="A151" s="65" t="str">
        <f>[13]table_32!A135</f>
        <v>Douglas</v>
      </c>
      <c r="B151" s="66" t="str">
        <f>[13]table_32!B135</f>
        <v>City of Reedsport</v>
      </c>
      <c r="C151" s="66" t="str">
        <f>[13]table_32!C135</f>
        <v>Education</v>
      </c>
      <c r="D151" s="66"/>
      <c r="E151" s="78">
        <f>[13]table_32!D135</f>
        <v>41532</v>
      </c>
      <c r="F151" s="78">
        <f>[13]table_32!E135</f>
        <v>39915</v>
      </c>
      <c r="G151" s="78"/>
      <c r="H151" s="78">
        <f>[13]table_32!F135</f>
        <v>0</v>
      </c>
      <c r="I151" s="78">
        <f>[13]table_32!G135</f>
        <v>0</v>
      </c>
      <c r="J151" s="78"/>
      <c r="K151" s="78">
        <f>[13]table_32!H135</f>
        <v>0</v>
      </c>
      <c r="L151" s="78">
        <f>[13]table_32!I135</f>
        <v>0</v>
      </c>
      <c r="M151" s="79"/>
      <c r="N151" s="78">
        <f>[13]table_32!J135</f>
        <v>41532</v>
      </c>
      <c r="O151" s="78">
        <f>[13]table_32!K135</f>
        <v>39915</v>
      </c>
      <c r="P151" s="78"/>
      <c r="Q151" s="253">
        <f>[13]table_32!L135</f>
        <v>-3.9</v>
      </c>
    </row>
    <row r="152" spans="1:17" x14ac:dyDescent="0.25">
      <c r="A152" s="274" t="str">
        <f>[13]table_32!A136</f>
        <v>Douglas</v>
      </c>
      <c r="B152" s="275" t="str">
        <f>[13]table_32!B136</f>
        <v>City of Reedsport</v>
      </c>
      <c r="C152" s="275" t="str">
        <f>[13]table_32!C136</f>
        <v>Other</v>
      </c>
      <c r="D152" s="275"/>
      <c r="E152" s="276">
        <f>[13]table_32!D136</f>
        <v>37204</v>
      </c>
      <c r="F152" s="276">
        <f>[13]table_32!E136</f>
        <v>32932</v>
      </c>
      <c r="G152" s="276"/>
      <c r="H152" s="276">
        <f>[13]table_32!F136</f>
        <v>0</v>
      </c>
      <c r="I152" s="276">
        <f>[13]table_32!G136</f>
        <v>0</v>
      </c>
      <c r="J152" s="276"/>
      <c r="K152" s="276">
        <f>[13]table_32!H136</f>
        <v>0</v>
      </c>
      <c r="L152" s="276">
        <f>[13]table_32!I136</f>
        <v>0</v>
      </c>
      <c r="M152" s="277"/>
      <c r="N152" s="276">
        <f>[13]table_32!J136</f>
        <v>37204</v>
      </c>
      <c r="O152" s="276">
        <f>[13]table_32!K136</f>
        <v>32932</v>
      </c>
      <c r="P152" s="278"/>
      <c r="Q152" s="279">
        <f>[13]table_32!L136</f>
        <v>-11.5</v>
      </c>
    </row>
    <row r="153" spans="1:17" x14ac:dyDescent="0.25">
      <c r="A153" s="65" t="str">
        <f>[13]table_32!A137</f>
        <v>Douglas</v>
      </c>
      <c r="B153" s="66" t="str">
        <f>[13]table_32!B137</f>
        <v>City of Myrtle Creek</v>
      </c>
      <c r="C153" s="66" t="str">
        <f>[13]table_32!C137</f>
        <v>County</v>
      </c>
      <c r="D153" s="66"/>
      <c r="E153" s="78">
        <f>[13]table_32!D137</f>
        <v>23005</v>
      </c>
      <c r="F153" s="78">
        <f>[13]table_32!E137</f>
        <v>26568</v>
      </c>
      <c r="G153" s="78"/>
      <c r="H153" s="78">
        <f>[13]table_32!F137</f>
        <v>0</v>
      </c>
      <c r="I153" s="78">
        <f>[13]table_32!G137</f>
        <v>0</v>
      </c>
      <c r="J153" s="78"/>
      <c r="K153" s="78">
        <f>[13]table_32!H137</f>
        <v>0</v>
      </c>
      <c r="L153" s="78">
        <f>[13]table_32!I137</f>
        <v>0</v>
      </c>
      <c r="M153" s="79"/>
      <c r="N153" s="78">
        <f>[13]table_32!J137</f>
        <v>23005</v>
      </c>
      <c r="O153" s="78">
        <f>[13]table_32!K137</f>
        <v>26568</v>
      </c>
      <c r="P153" s="78"/>
      <c r="Q153" s="253">
        <f>[13]table_32!L137</f>
        <v>15.5</v>
      </c>
    </row>
    <row r="154" spans="1:17" x14ac:dyDescent="0.25">
      <c r="A154" s="254" t="str">
        <f>[13]table_32!A138</f>
        <v>Douglas</v>
      </c>
      <c r="B154" s="255" t="str">
        <f>[13]table_32!B138</f>
        <v>City of Myrtle Creek</v>
      </c>
      <c r="C154" s="255" t="str">
        <f>[13]table_32!C138</f>
        <v>City</v>
      </c>
      <c r="D154" s="255"/>
      <c r="E154" s="256">
        <f>[13]table_32!D138</f>
        <v>134598</v>
      </c>
      <c r="F154" s="256">
        <f>[13]table_32!E138</f>
        <v>155483</v>
      </c>
      <c r="G154" s="256"/>
      <c r="H154" s="256">
        <f>[13]table_32!F138</f>
        <v>0</v>
      </c>
      <c r="I154" s="256">
        <f>[13]table_32!G138</f>
        <v>0</v>
      </c>
      <c r="J154" s="256"/>
      <c r="K154" s="256">
        <f>[13]table_32!H138</f>
        <v>0</v>
      </c>
      <c r="L154" s="256">
        <f>[13]table_32!I138</f>
        <v>0</v>
      </c>
      <c r="M154" s="273"/>
      <c r="N154" s="256">
        <f>[13]table_32!J138</f>
        <v>134598</v>
      </c>
      <c r="O154" s="256">
        <f>[13]table_32!K138</f>
        <v>155483</v>
      </c>
      <c r="P154" s="257"/>
      <c r="Q154" s="259">
        <f>[13]table_32!L138</f>
        <v>15.5</v>
      </c>
    </row>
    <row r="155" spans="1:17" x14ac:dyDescent="0.25">
      <c r="A155" s="65" t="str">
        <f>[13]table_32!A139</f>
        <v>Douglas</v>
      </c>
      <c r="B155" s="66" t="str">
        <f>[13]table_32!B139</f>
        <v>City of Myrtle Creek</v>
      </c>
      <c r="C155" s="66" t="str">
        <f>[13]table_32!C139</f>
        <v>Education</v>
      </c>
      <c r="D155" s="66"/>
      <c r="E155" s="78">
        <f>[13]table_32!D139</f>
        <v>117741</v>
      </c>
      <c r="F155" s="78">
        <f>[13]table_32!E139</f>
        <v>135985</v>
      </c>
      <c r="G155" s="78"/>
      <c r="H155" s="78">
        <f>[13]table_32!F139</f>
        <v>0</v>
      </c>
      <c r="I155" s="78">
        <f>[13]table_32!G139</f>
        <v>0</v>
      </c>
      <c r="J155" s="78"/>
      <c r="K155" s="78">
        <f>[13]table_32!H139</f>
        <v>0</v>
      </c>
      <c r="L155" s="78">
        <f>[13]table_32!I139</f>
        <v>0</v>
      </c>
      <c r="M155" s="79"/>
      <c r="N155" s="78">
        <f>[13]table_32!J139</f>
        <v>117741</v>
      </c>
      <c r="O155" s="78">
        <f>[13]table_32!K139</f>
        <v>135985</v>
      </c>
      <c r="P155" s="78"/>
      <c r="Q155" s="253">
        <f>[13]table_32!L139</f>
        <v>15.5</v>
      </c>
    </row>
    <row r="156" spans="1:17" x14ac:dyDescent="0.25">
      <c r="A156" s="274" t="str">
        <f>[13]table_32!A140</f>
        <v>Douglas</v>
      </c>
      <c r="B156" s="275" t="str">
        <f>[13]table_32!B140</f>
        <v>City of Myrtle Creek</v>
      </c>
      <c r="C156" s="275" t="str">
        <f>[13]table_32!C140</f>
        <v>Other</v>
      </c>
      <c r="D156" s="275"/>
      <c r="E156" s="276">
        <f>[13]table_32!D140</f>
        <v>1238</v>
      </c>
      <c r="F156" s="276">
        <f>[13]table_32!E140</f>
        <v>1414</v>
      </c>
      <c r="G156" s="276"/>
      <c r="H156" s="276">
        <f>[13]table_32!F140</f>
        <v>0</v>
      </c>
      <c r="I156" s="276">
        <f>[13]table_32!G140</f>
        <v>0</v>
      </c>
      <c r="J156" s="276"/>
      <c r="K156" s="276">
        <f>[13]table_32!H140</f>
        <v>0</v>
      </c>
      <c r="L156" s="276">
        <f>[13]table_32!I140</f>
        <v>0</v>
      </c>
      <c r="M156" s="277"/>
      <c r="N156" s="276">
        <f>[13]table_32!J140</f>
        <v>1238</v>
      </c>
      <c r="O156" s="276">
        <f>[13]table_32!K140</f>
        <v>1414</v>
      </c>
      <c r="P156" s="278"/>
      <c r="Q156" s="279">
        <f>[13]table_32!L140</f>
        <v>14.2</v>
      </c>
    </row>
    <row r="157" spans="1:17" x14ac:dyDescent="0.25">
      <c r="A157" s="65" t="str">
        <f>[13]table_32!A141</f>
        <v>Douglas</v>
      </c>
      <c r="B157" s="66" t="str">
        <f>[13]table_32!B141</f>
        <v>City of Sutherlin</v>
      </c>
      <c r="C157" s="66" t="str">
        <f>[13]table_32!C141</f>
        <v>County</v>
      </c>
      <c r="D157" s="66"/>
      <c r="E157" s="78">
        <v>0</v>
      </c>
      <c r="F157" s="78">
        <v>9685</v>
      </c>
      <c r="G157" s="78"/>
      <c r="H157" s="78">
        <v>0</v>
      </c>
      <c r="I157" s="78">
        <v>0</v>
      </c>
      <c r="J157" s="78"/>
      <c r="K157" s="78">
        <v>0</v>
      </c>
      <c r="L157" s="78">
        <v>0</v>
      </c>
      <c r="M157" s="79"/>
      <c r="N157" s="78">
        <v>0</v>
      </c>
      <c r="O157" s="78">
        <v>9685</v>
      </c>
      <c r="P157" s="78"/>
      <c r="Q157" s="253">
        <v>0</v>
      </c>
    </row>
    <row r="158" spans="1:17" x14ac:dyDescent="0.25">
      <c r="A158" s="254" t="str">
        <f>[13]table_32!A142</f>
        <v>Douglas</v>
      </c>
      <c r="B158" s="255" t="str">
        <f>[13]table_32!B142</f>
        <v>City of Sutherlin</v>
      </c>
      <c r="C158" s="255" t="str">
        <f>[13]table_32!C142</f>
        <v>City</v>
      </c>
      <c r="D158" s="255"/>
      <c r="E158" s="256">
        <v>0</v>
      </c>
      <c r="F158" s="256">
        <v>49047</v>
      </c>
      <c r="G158" s="256"/>
      <c r="H158" s="256">
        <v>0</v>
      </c>
      <c r="I158" s="256">
        <v>0</v>
      </c>
      <c r="J158" s="256"/>
      <c r="K158" s="256">
        <v>0</v>
      </c>
      <c r="L158" s="256">
        <v>0</v>
      </c>
      <c r="M158" s="273"/>
      <c r="N158" s="256">
        <v>0</v>
      </c>
      <c r="O158" s="256">
        <v>49047</v>
      </c>
      <c r="P158" s="257"/>
      <c r="Q158" s="259">
        <v>0</v>
      </c>
    </row>
    <row r="159" spans="1:17" x14ac:dyDescent="0.25">
      <c r="A159" s="65" t="str">
        <f>[13]table_32!A143</f>
        <v>Douglas</v>
      </c>
      <c r="B159" s="66" t="str">
        <f>[13]table_32!B143</f>
        <v>City of Sutherlin</v>
      </c>
      <c r="C159" s="66" t="str">
        <f>[13]table_32!C143</f>
        <v>Education</v>
      </c>
      <c r="D159" s="66"/>
      <c r="E159" s="78">
        <v>0</v>
      </c>
      <c r="F159" s="78">
        <v>44056</v>
      </c>
      <c r="G159" s="78"/>
      <c r="H159" s="78">
        <v>0</v>
      </c>
      <c r="I159" s="78">
        <v>0</v>
      </c>
      <c r="J159" s="78"/>
      <c r="K159" s="78">
        <v>0</v>
      </c>
      <c r="L159" s="78">
        <v>0</v>
      </c>
      <c r="M159" s="79"/>
      <c r="N159" s="78">
        <v>0</v>
      </c>
      <c r="O159" s="78">
        <v>44056</v>
      </c>
      <c r="P159" s="78"/>
      <c r="Q159" s="253">
        <v>0</v>
      </c>
    </row>
    <row r="160" spans="1:17" x14ac:dyDescent="0.25">
      <c r="A160" s="274" t="str">
        <f>[13]table_32!A144</f>
        <v>Douglas</v>
      </c>
      <c r="B160" s="275" t="str">
        <f>[13]table_32!B144</f>
        <v>City of Sutherlin</v>
      </c>
      <c r="C160" s="275" t="str">
        <f>[13]table_32!C144</f>
        <v>Other</v>
      </c>
      <c r="D160" s="275"/>
      <c r="E160" s="276">
        <v>0</v>
      </c>
      <c r="F160" s="276">
        <v>3331</v>
      </c>
      <c r="G160" s="276"/>
      <c r="H160" s="276">
        <v>0</v>
      </c>
      <c r="I160" s="276">
        <v>0</v>
      </c>
      <c r="J160" s="276"/>
      <c r="K160" s="276">
        <v>0</v>
      </c>
      <c r="L160" s="276">
        <v>0</v>
      </c>
      <c r="M160" s="277"/>
      <c r="N160" s="276">
        <v>0</v>
      </c>
      <c r="O160" s="276">
        <v>3331</v>
      </c>
      <c r="P160" s="278"/>
      <c r="Q160" s="279">
        <v>0</v>
      </c>
    </row>
    <row r="161" spans="1:17" x14ac:dyDescent="0.25">
      <c r="A161" s="65" t="str">
        <f>[13]table_32!A145</f>
        <v>Grant</v>
      </c>
      <c r="B161" s="66" t="str">
        <f>[13]table_32!B145</f>
        <v>City of John Day</v>
      </c>
      <c r="C161" s="66" t="str">
        <f>[13]table_32!C145</f>
        <v>County</v>
      </c>
      <c r="D161" s="66"/>
      <c r="E161" s="78">
        <v>9747</v>
      </c>
      <c r="F161" s="78">
        <v>12733</v>
      </c>
      <c r="G161" s="78"/>
      <c r="H161" s="78">
        <v>0</v>
      </c>
      <c r="I161" s="78">
        <v>0</v>
      </c>
      <c r="J161" s="78"/>
      <c r="K161" s="78">
        <v>0</v>
      </c>
      <c r="L161" s="78">
        <v>0</v>
      </c>
      <c r="M161" s="79"/>
      <c r="N161" s="78">
        <v>9747</v>
      </c>
      <c r="O161" s="78">
        <v>12733</v>
      </c>
      <c r="P161" s="78"/>
      <c r="Q161" s="253">
        <v>30.6</v>
      </c>
    </row>
    <row r="162" spans="1:17" x14ac:dyDescent="0.25">
      <c r="A162" s="254" t="str">
        <f>[13]table_32!A146</f>
        <v>Grant</v>
      </c>
      <c r="B162" s="255" t="str">
        <f>[13]table_32!B146</f>
        <v>City of John Day</v>
      </c>
      <c r="C162" s="255" t="str">
        <f>[13]table_32!C146</f>
        <v>City</v>
      </c>
      <c r="D162" s="255"/>
      <c r="E162" s="256">
        <v>10117</v>
      </c>
      <c r="F162" s="256">
        <v>13218</v>
      </c>
      <c r="G162" s="256"/>
      <c r="H162" s="256">
        <v>0</v>
      </c>
      <c r="I162" s="256">
        <v>0</v>
      </c>
      <c r="J162" s="256"/>
      <c r="K162" s="256">
        <v>0</v>
      </c>
      <c r="L162" s="256">
        <v>0</v>
      </c>
      <c r="M162" s="273"/>
      <c r="N162" s="256">
        <v>10117</v>
      </c>
      <c r="O162" s="256">
        <v>13218</v>
      </c>
      <c r="P162" s="257"/>
      <c r="Q162" s="259">
        <v>30.7</v>
      </c>
    </row>
    <row r="163" spans="1:17" x14ac:dyDescent="0.25">
      <c r="A163" s="65" t="str">
        <f>[13]table_32!A147</f>
        <v>Grant</v>
      </c>
      <c r="B163" s="66" t="str">
        <f>[13]table_32!B147</f>
        <v>City of John Day</v>
      </c>
      <c r="C163" s="66" t="str">
        <f>[13]table_32!C147</f>
        <v>Education</v>
      </c>
      <c r="D163" s="66"/>
      <c r="E163" s="78">
        <v>18275</v>
      </c>
      <c r="F163" s="78">
        <v>23861</v>
      </c>
      <c r="G163" s="78"/>
      <c r="H163" s="78">
        <v>0</v>
      </c>
      <c r="I163" s="78">
        <v>0</v>
      </c>
      <c r="J163" s="78"/>
      <c r="K163" s="78">
        <v>0</v>
      </c>
      <c r="L163" s="78">
        <v>0</v>
      </c>
      <c r="M163" s="79"/>
      <c r="N163" s="78">
        <v>18275</v>
      </c>
      <c r="O163" s="78">
        <v>23861</v>
      </c>
      <c r="P163" s="78"/>
      <c r="Q163" s="253">
        <v>30.6</v>
      </c>
    </row>
    <row r="164" spans="1:17" x14ac:dyDescent="0.25">
      <c r="A164" s="274" t="str">
        <f>[13]table_32!A148</f>
        <v>Grant</v>
      </c>
      <c r="B164" s="275" t="str">
        <f>[13]table_32!B148</f>
        <v>City of John Day</v>
      </c>
      <c r="C164" s="275" t="str">
        <f>[13]table_32!C148</f>
        <v>Other</v>
      </c>
      <c r="D164" s="275"/>
      <c r="E164" s="276">
        <v>11639</v>
      </c>
      <c r="F164" s="276">
        <v>15191</v>
      </c>
      <c r="G164" s="276"/>
      <c r="H164" s="276">
        <v>0</v>
      </c>
      <c r="I164" s="276">
        <v>0</v>
      </c>
      <c r="J164" s="276"/>
      <c r="K164" s="276">
        <v>3984</v>
      </c>
      <c r="L164" s="276">
        <v>0</v>
      </c>
      <c r="M164" s="277"/>
      <c r="N164" s="276">
        <v>15623</v>
      </c>
      <c r="O164" s="276">
        <v>15191</v>
      </c>
      <c r="P164" s="278"/>
      <c r="Q164" s="279">
        <v>-2.8</v>
      </c>
    </row>
    <row r="165" spans="1:17" x14ac:dyDescent="0.25">
      <c r="A165" s="65" t="str">
        <f>[13]table_32!A149</f>
        <v>Hood River</v>
      </c>
      <c r="B165" s="66" t="str">
        <f>[13]table_32!B149</f>
        <v>City of Hood River</v>
      </c>
      <c r="C165" s="66" t="str">
        <f>[13]table_32!C149</f>
        <v>County</v>
      </c>
      <c r="D165" s="66"/>
      <c r="E165" s="78">
        <v>0</v>
      </c>
      <c r="F165" s="78">
        <v>208237</v>
      </c>
      <c r="G165" s="78"/>
      <c r="H165" s="78">
        <v>0</v>
      </c>
      <c r="I165" s="78">
        <v>0</v>
      </c>
      <c r="J165" s="78"/>
      <c r="K165" s="78">
        <v>0</v>
      </c>
      <c r="L165" s="78">
        <v>0</v>
      </c>
      <c r="M165" s="79"/>
      <c r="N165" s="78">
        <v>0</v>
      </c>
      <c r="O165" s="78">
        <v>208237</v>
      </c>
      <c r="P165" s="78"/>
      <c r="Q165" s="253">
        <v>0</v>
      </c>
    </row>
    <row r="166" spans="1:17" x14ac:dyDescent="0.25">
      <c r="A166" s="254" t="str">
        <f>[13]table_32!A150</f>
        <v>Hood River</v>
      </c>
      <c r="B166" s="255" t="str">
        <f>[13]table_32!B150</f>
        <v>City of Hood River</v>
      </c>
      <c r="C166" s="255" t="str">
        <f>[13]table_32!C150</f>
        <v>City</v>
      </c>
      <c r="D166" s="255"/>
      <c r="E166" s="256">
        <v>0</v>
      </c>
      <c r="F166" s="256">
        <v>413314</v>
      </c>
      <c r="G166" s="256"/>
      <c r="H166" s="256">
        <v>0</v>
      </c>
      <c r="I166" s="256">
        <v>0</v>
      </c>
      <c r="J166" s="256"/>
      <c r="K166" s="256">
        <v>0</v>
      </c>
      <c r="L166" s="256">
        <v>0</v>
      </c>
      <c r="M166" s="273"/>
      <c r="N166" s="256">
        <v>0</v>
      </c>
      <c r="O166" s="256">
        <v>413314</v>
      </c>
      <c r="P166" s="257"/>
      <c r="Q166" s="259">
        <v>0</v>
      </c>
    </row>
    <row r="167" spans="1:17" x14ac:dyDescent="0.25">
      <c r="A167" s="65" t="str">
        <f>[13]table_32!A151</f>
        <v>Hood River</v>
      </c>
      <c r="B167" s="66" t="str">
        <f>[13]table_32!B151</f>
        <v>City of Hood River</v>
      </c>
      <c r="C167" s="66" t="str">
        <f>[13]table_32!C151</f>
        <v>Education</v>
      </c>
      <c r="D167" s="66"/>
      <c r="E167" s="78">
        <v>0</v>
      </c>
      <c r="F167" s="78">
        <v>815808</v>
      </c>
      <c r="G167" s="78"/>
      <c r="H167" s="78">
        <v>0</v>
      </c>
      <c r="I167" s="78">
        <v>0</v>
      </c>
      <c r="J167" s="78"/>
      <c r="K167" s="78">
        <v>0</v>
      </c>
      <c r="L167" s="78">
        <v>0</v>
      </c>
      <c r="M167" s="79"/>
      <c r="N167" s="78">
        <v>0</v>
      </c>
      <c r="O167" s="78">
        <v>815808</v>
      </c>
      <c r="P167" s="78"/>
      <c r="Q167" s="253">
        <v>0</v>
      </c>
    </row>
    <row r="168" spans="1:17" x14ac:dyDescent="0.25">
      <c r="A168" s="274" t="str">
        <f>[13]table_32!A152</f>
        <v>Hood River</v>
      </c>
      <c r="B168" s="275" t="str">
        <f>[13]table_32!B152</f>
        <v>City of Hood River</v>
      </c>
      <c r="C168" s="275" t="str">
        <f>[13]table_32!C152</f>
        <v>Other</v>
      </c>
      <c r="D168" s="275"/>
      <c r="E168" s="276">
        <v>0</v>
      </c>
      <c r="F168" s="276">
        <v>206292</v>
      </c>
      <c r="G168" s="276"/>
      <c r="H168" s="276">
        <v>0</v>
      </c>
      <c r="I168" s="276">
        <v>0</v>
      </c>
      <c r="J168" s="276"/>
      <c r="K168" s="276">
        <v>0</v>
      </c>
      <c r="L168" s="276">
        <v>0</v>
      </c>
      <c r="M168" s="277"/>
      <c r="N168" s="276">
        <v>0</v>
      </c>
      <c r="O168" s="276">
        <v>206292</v>
      </c>
      <c r="P168" s="278"/>
      <c r="Q168" s="279">
        <v>0</v>
      </c>
    </row>
    <row r="169" spans="1:17" x14ac:dyDescent="0.25">
      <c r="A169" s="65" t="str">
        <f>[13]table_32!A153</f>
        <v>Hood River</v>
      </c>
      <c r="B169" s="66" t="str">
        <f>[13]table_32!B153</f>
        <v>Hood River County</v>
      </c>
      <c r="C169" s="66" t="str">
        <f>[13]table_32!C153</f>
        <v>County</v>
      </c>
      <c r="D169" s="66"/>
      <c r="E169" s="78">
        <v>39010</v>
      </c>
      <c r="F169" s="78">
        <v>42225</v>
      </c>
      <c r="G169" s="78"/>
      <c r="H169" s="78">
        <v>0</v>
      </c>
      <c r="I169" s="78">
        <v>0</v>
      </c>
      <c r="J169" s="78"/>
      <c r="K169" s="78">
        <v>0</v>
      </c>
      <c r="L169" s="78">
        <v>0</v>
      </c>
      <c r="M169" s="79"/>
      <c r="N169" s="78">
        <v>39010</v>
      </c>
      <c r="O169" s="78">
        <v>42225</v>
      </c>
      <c r="P169" s="78"/>
      <c r="Q169" s="253">
        <v>8.1999999999999993</v>
      </c>
    </row>
    <row r="170" spans="1:17" x14ac:dyDescent="0.25">
      <c r="A170" s="254" t="str">
        <f>[13]table_32!A154</f>
        <v>Hood River</v>
      </c>
      <c r="B170" s="255" t="str">
        <f>[13]table_32!B154</f>
        <v>Hood River County</v>
      </c>
      <c r="C170" s="255" t="s">
        <v>60</v>
      </c>
      <c r="D170" s="255"/>
      <c r="E170" s="256">
        <v>0</v>
      </c>
      <c r="F170" s="256">
        <v>0</v>
      </c>
      <c r="G170" s="256"/>
      <c r="H170" s="256">
        <v>0</v>
      </c>
      <c r="I170" s="256">
        <v>0</v>
      </c>
      <c r="J170" s="256"/>
      <c r="K170" s="256">
        <v>0</v>
      </c>
      <c r="L170" s="256">
        <v>0</v>
      </c>
      <c r="M170" s="273"/>
      <c r="N170" s="256">
        <v>0</v>
      </c>
      <c r="O170" s="256">
        <v>0</v>
      </c>
      <c r="P170" s="257"/>
      <c r="Q170" s="259" t="s">
        <v>75</v>
      </c>
    </row>
    <row r="171" spans="1:17" x14ac:dyDescent="0.25">
      <c r="A171" s="65" t="str">
        <f>[13]table_32!A154</f>
        <v>Hood River</v>
      </c>
      <c r="B171" s="66" t="str">
        <f>[13]table_32!B154</f>
        <v>Hood River County</v>
      </c>
      <c r="C171" s="66" t="str">
        <f>[13]table_32!C154</f>
        <v>Education</v>
      </c>
      <c r="D171" s="66"/>
      <c r="E171" s="78">
        <v>152931</v>
      </c>
      <c r="F171" s="78">
        <v>165633</v>
      </c>
      <c r="G171" s="78"/>
      <c r="H171" s="78">
        <v>0</v>
      </c>
      <c r="I171" s="78">
        <v>0</v>
      </c>
      <c r="J171" s="78"/>
      <c r="K171" s="78">
        <v>0</v>
      </c>
      <c r="L171" s="78">
        <v>0</v>
      </c>
      <c r="M171" s="79"/>
      <c r="N171" s="78">
        <v>152931</v>
      </c>
      <c r="O171" s="78">
        <v>165633</v>
      </c>
      <c r="P171" s="78"/>
      <c r="Q171" s="253">
        <v>8.3000000000000007</v>
      </c>
    </row>
    <row r="172" spans="1:17" x14ac:dyDescent="0.25">
      <c r="A172" s="274" t="str">
        <f>[13]table_32!A155</f>
        <v>Hood River</v>
      </c>
      <c r="B172" s="275" t="str">
        <f>[13]table_32!B155</f>
        <v>Hood River County</v>
      </c>
      <c r="C172" s="275" t="str">
        <f>[13]table_32!C155</f>
        <v>Other</v>
      </c>
      <c r="D172" s="275"/>
      <c r="E172" s="276">
        <v>59466</v>
      </c>
      <c r="F172" s="276">
        <v>65001</v>
      </c>
      <c r="G172" s="276"/>
      <c r="H172" s="276">
        <v>0</v>
      </c>
      <c r="I172" s="276">
        <v>0</v>
      </c>
      <c r="J172" s="276"/>
      <c r="K172" s="276">
        <v>0</v>
      </c>
      <c r="L172" s="276">
        <v>0</v>
      </c>
      <c r="M172" s="277"/>
      <c r="N172" s="276">
        <v>59466</v>
      </c>
      <c r="O172" s="276">
        <v>65001</v>
      </c>
      <c r="P172" s="278"/>
      <c r="Q172" s="279">
        <v>9.3000000000000007</v>
      </c>
    </row>
    <row r="173" spans="1:17" x14ac:dyDescent="0.25">
      <c r="A173" s="65" t="str">
        <f>[13]table_32!A156</f>
        <v>Jackson</v>
      </c>
      <c r="B173" s="66" t="str">
        <f>[13]table_32!B156</f>
        <v>City of Medford</v>
      </c>
      <c r="C173" s="66" t="str">
        <f>[13]table_32!C156</f>
        <v>County</v>
      </c>
      <c r="D173" s="66"/>
      <c r="E173" s="78">
        <v>37372</v>
      </c>
      <c r="F173" s="78">
        <v>587996</v>
      </c>
      <c r="G173" s="78"/>
      <c r="H173" s="78">
        <v>0</v>
      </c>
      <c r="I173" s="78">
        <v>0</v>
      </c>
      <c r="J173" s="78"/>
      <c r="K173" s="78">
        <v>0</v>
      </c>
      <c r="L173" s="78">
        <v>0</v>
      </c>
      <c r="M173" s="79"/>
      <c r="N173" s="78">
        <v>37372</v>
      </c>
      <c r="O173" s="78">
        <v>587996</v>
      </c>
      <c r="P173" s="78"/>
      <c r="Q173" s="253">
        <v>14.733597345606336</v>
      </c>
    </row>
    <row r="174" spans="1:17" x14ac:dyDescent="0.25">
      <c r="A174" s="254" t="str">
        <f>[13]table_32!A157</f>
        <v>Jackson</v>
      </c>
      <c r="B174" s="255" t="str">
        <f>[13]table_32!B157</f>
        <v>City of Medford</v>
      </c>
      <c r="C174" s="255" t="str">
        <f>[13]table_32!C157</f>
        <v>City</v>
      </c>
      <c r="D174" s="255"/>
      <c r="E174" s="256">
        <v>97997</v>
      </c>
      <c r="F174" s="256">
        <v>1549542</v>
      </c>
      <c r="G174" s="256"/>
      <c r="H174" s="256">
        <v>0</v>
      </c>
      <c r="I174" s="256">
        <v>0</v>
      </c>
      <c r="J174" s="256"/>
      <c r="K174" s="256">
        <v>0</v>
      </c>
      <c r="L174" s="256">
        <v>0</v>
      </c>
      <c r="M174" s="273"/>
      <c r="N174" s="256">
        <v>97997</v>
      </c>
      <c r="O174" s="256">
        <v>1549542</v>
      </c>
      <c r="P174" s="257"/>
      <c r="Q174" s="259">
        <v>14.812137106237946</v>
      </c>
    </row>
    <row r="175" spans="1:17" x14ac:dyDescent="0.25">
      <c r="A175" s="65" t="str">
        <f>[13]table_32!A158</f>
        <v>Jackson</v>
      </c>
      <c r="B175" s="66" t="str">
        <f>[13]table_32!B158</f>
        <v>City of Medford</v>
      </c>
      <c r="C175" s="66" t="str">
        <f>[13]table_32!C158</f>
        <v>Education</v>
      </c>
      <c r="D175" s="66"/>
      <c r="E175" s="78">
        <v>96811</v>
      </c>
      <c r="F175" s="78">
        <v>1543165</v>
      </c>
      <c r="G175" s="78"/>
      <c r="H175" s="78">
        <v>0</v>
      </c>
      <c r="I175" s="78">
        <v>0</v>
      </c>
      <c r="J175" s="78"/>
      <c r="K175" s="78">
        <v>0</v>
      </c>
      <c r="L175" s="78">
        <v>0</v>
      </c>
      <c r="M175" s="79"/>
      <c r="N175" s="78">
        <v>96811</v>
      </c>
      <c r="O175" s="78">
        <v>1543165</v>
      </c>
      <c r="P175" s="78"/>
      <c r="Q175" s="253">
        <v>14.939975829192964</v>
      </c>
    </row>
    <row r="176" spans="1:17" ht="13" thickBot="1" x14ac:dyDescent="0.3">
      <c r="A176" s="274" t="str">
        <f>[13]table_32!A159</f>
        <v>Jackson</v>
      </c>
      <c r="B176" s="275" t="str">
        <f>[13]table_32!B159</f>
        <v>City of Medford</v>
      </c>
      <c r="C176" s="275" t="str">
        <f>[13]table_32!C159</f>
        <v>Other</v>
      </c>
      <c r="D176" s="275"/>
      <c r="E176" s="276">
        <v>12457</v>
      </c>
      <c r="F176" s="276">
        <v>240387</v>
      </c>
      <c r="G176" s="276"/>
      <c r="H176" s="276">
        <v>0</v>
      </c>
      <c r="I176" s="276">
        <v>0</v>
      </c>
      <c r="J176" s="276"/>
      <c r="K176" s="276">
        <v>0</v>
      </c>
      <c r="L176" s="276">
        <v>0</v>
      </c>
      <c r="M176" s="277"/>
      <c r="N176" s="276">
        <v>12457</v>
      </c>
      <c r="O176" s="276">
        <v>240387</v>
      </c>
      <c r="P176" s="278"/>
      <c r="Q176" s="279">
        <v>18.297342859436462</v>
      </c>
    </row>
    <row r="177" spans="1:17" ht="16" thickBot="1" x14ac:dyDescent="0.4">
      <c r="A177" s="241" t="s">
        <v>231</v>
      </c>
      <c r="B177" s="242"/>
      <c r="C177" s="242"/>
      <c r="D177" s="242"/>
      <c r="E177" s="242"/>
      <c r="F177" s="242"/>
      <c r="G177" s="242"/>
      <c r="H177" s="242"/>
      <c r="I177" s="242"/>
      <c r="J177" s="242"/>
      <c r="K177" s="242"/>
      <c r="L177" s="242"/>
      <c r="M177" s="242"/>
      <c r="N177" s="242"/>
      <c r="O177" s="242"/>
      <c r="P177" s="242"/>
      <c r="Q177" s="270"/>
    </row>
    <row r="178" spans="1:17" ht="16" thickBot="1" x14ac:dyDescent="0.4">
      <c r="A178" s="244"/>
      <c r="B178" s="245"/>
      <c r="C178" s="245"/>
      <c r="D178" s="245"/>
      <c r="E178" s="245"/>
      <c r="F178" s="245"/>
      <c r="G178" s="245"/>
      <c r="H178" s="245"/>
      <c r="I178" s="245"/>
      <c r="J178" s="245"/>
      <c r="K178" s="245"/>
      <c r="L178" s="245"/>
      <c r="M178" s="245"/>
      <c r="N178" s="245"/>
      <c r="O178" s="245"/>
      <c r="P178" s="245"/>
      <c r="Q178" s="271"/>
    </row>
    <row r="179" spans="1:17" ht="13" x14ac:dyDescent="0.3">
      <c r="A179" s="247"/>
      <c r="B179" s="248"/>
      <c r="C179" s="248"/>
      <c r="D179" s="248"/>
      <c r="E179" s="435" t="s">
        <v>112</v>
      </c>
      <c r="F179" s="435"/>
      <c r="G179" s="248"/>
      <c r="H179" s="435" t="s">
        <v>37</v>
      </c>
      <c r="I179" s="435"/>
      <c r="J179" s="248"/>
      <c r="K179" s="435" t="s">
        <v>39</v>
      </c>
      <c r="L179" s="435"/>
      <c r="M179" s="248"/>
      <c r="N179" s="435" t="s">
        <v>111</v>
      </c>
      <c r="O179" s="435"/>
      <c r="P179" s="435"/>
      <c r="Q179" s="436"/>
    </row>
    <row r="180" spans="1:17" ht="13.5" thickBot="1" x14ac:dyDescent="0.35">
      <c r="A180" s="249" t="s">
        <v>42</v>
      </c>
      <c r="B180" s="250" t="s">
        <v>110</v>
      </c>
      <c r="C180" s="250" t="s">
        <v>61</v>
      </c>
      <c r="D180" s="250"/>
      <c r="E180" s="251" t="str">
        <f>E136</f>
        <v>FY 2020-21</v>
      </c>
      <c r="F180" s="251" t="str">
        <f>F136</f>
        <v>FY 2021-22</v>
      </c>
      <c r="G180" s="251"/>
      <c r="H180" s="251" t="str">
        <f>H136</f>
        <v>FY 2020-21</v>
      </c>
      <c r="I180" s="251" t="str">
        <f>I136</f>
        <v>FY 2021-22</v>
      </c>
      <c r="J180" s="251"/>
      <c r="K180" s="251" t="str">
        <f>K136</f>
        <v>FY 2020-21</v>
      </c>
      <c r="L180" s="251" t="str">
        <f>L136</f>
        <v>FY 2021-22</v>
      </c>
      <c r="M180" s="251"/>
      <c r="N180" s="251" t="str">
        <f>N136</f>
        <v>FY 2020-21</v>
      </c>
      <c r="O180" s="251" t="str">
        <f>O136</f>
        <v>FY 2021-22</v>
      </c>
      <c r="P180" s="251"/>
      <c r="Q180" s="272" t="s">
        <v>41</v>
      </c>
    </row>
    <row r="181" spans="1:17" x14ac:dyDescent="0.25">
      <c r="A181" s="65" t="str">
        <f>[13]table_32!A160</f>
        <v>Jackson</v>
      </c>
      <c r="B181" s="66" t="str">
        <f>[13]table_32!B160</f>
        <v>City of Jacksonville</v>
      </c>
      <c r="C181" s="66" t="str">
        <f>[13]table_32!C160</f>
        <v>County</v>
      </c>
      <c r="D181" s="66"/>
      <c r="E181" s="78">
        <f>[13]table_32!D160</f>
        <v>111185</v>
      </c>
      <c r="F181" s="78">
        <f>[13]table_32!E160</f>
        <v>120737</v>
      </c>
      <c r="G181" s="78"/>
      <c r="H181" s="78">
        <f>[13]table_32!F160</f>
        <v>0</v>
      </c>
      <c r="I181" s="78">
        <f>[13]table_32!G160</f>
        <v>0</v>
      </c>
      <c r="J181" s="78"/>
      <c r="K181" s="78">
        <f>[13]table_32!H160</f>
        <v>0</v>
      </c>
      <c r="L181" s="78">
        <f>[13]table_32!I160</f>
        <v>0</v>
      </c>
      <c r="M181" s="79"/>
      <c r="N181" s="78">
        <f>[13]table_32!J160</f>
        <v>111185</v>
      </c>
      <c r="O181" s="78">
        <f>[13]table_32!K160</f>
        <v>120737</v>
      </c>
      <c r="P181" s="78"/>
      <c r="Q181" s="253">
        <f>[13]table_32!L160</f>
        <v>8.6</v>
      </c>
    </row>
    <row r="182" spans="1:17" x14ac:dyDescent="0.25">
      <c r="A182" s="254" t="str">
        <f>[13]table_32!A161</f>
        <v>Jackson</v>
      </c>
      <c r="B182" s="255" t="str">
        <f>[13]table_32!B161</f>
        <v>City of Jacksonville</v>
      </c>
      <c r="C182" s="255" t="str">
        <f>[13]table_32!C161</f>
        <v>City</v>
      </c>
      <c r="D182" s="255"/>
      <c r="E182" s="256">
        <f>[13]table_32!D161</f>
        <v>101860</v>
      </c>
      <c r="F182" s="256">
        <f>[13]table_32!E161</f>
        <v>110623</v>
      </c>
      <c r="G182" s="256"/>
      <c r="H182" s="256">
        <f>[13]table_32!F161</f>
        <v>0</v>
      </c>
      <c r="I182" s="256">
        <f>[13]table_32!G161</f>
        <v>0</v>
      </c>
      <c r="J182" s="256"/>
      <c r="K182" s="256">
        <f>[13]table_32!H161</f>
        <v>0</v>
      </c>
      <c r="L182" s="256">
        <f>[13]table_32!I161</f>
        <v>0</v>
      </c>
      <c r="M182" s="273"/>
      <c r="N182" s="256">
        <f>[13]table_32!J161</f>
        <v>101860</v>
      </c>
      <c r="O182" s="256">
        <f>[13]table_32!K161</f>
        <v>110623</v>
      </c>
      <c r="P182" s="257"/>
      <c r="Q182" s="259">
        <f>[13]table_32!L161</f>
        <v>8.6</v>
      </c>
    </row>
    <row r="183" spans="1:17" x14ac:dyDescent="0.25">
      <c r="A183" s="65" t="str">
        <f>[13]table_32!A162</f>
        <v>Jackson</v>
      </c>
      <c r="B183" s="66" t="str">
        <f>[13]table_32!B162</f>
        <v>City of Jacksonville</v>
      </c>
      <c r="C183" s="66" t="str">
        <f>[13]table_32!C162</f>
        <v>Education</v>
      </c>
      <c r="D183" s="66"/>
      <c r="E183" s="78">
        <f>[13]table_32!D162</f>
        <v>291898</v>
      </c>
      <c r="F183" s="78">
        <f>[13]table_32!E162</f>
        <v>316961</v>
      </c>
      <c r="G183" s="78"/>
      <c r="H183" s="78">
        <f>[13]table_32!F162</f>
        <v>0</v>
      </c>
      <c r="I183" s="78">
        <f>[13]table_32!G162</f>
        <v>0</v>
      </c>
      <c r="J183" s="78"/>
      <c r="K183" s="78">
        <f>[13]table_32!H162</f>
        <v>0</v>
      </c>
      <c r="L183" s="78">
        <f>[13]table_32!I162</f>
        <v>0</v>
      </c>
      <c r="M183" s="79"/>
      <c r="N183" s="78">
        <f>[13]table_32!J162</f>
        <v>291898</v>
      </c>
      <c r="O183" s="78">
        <f>[13]table_32!K162</f>
        <v>316961</v>
      </c>
      <c r="P183" s="78"/>
      <c r="Q183" s="253">
        <f>[13]table_32!L162</f>
        <v>8.6</v>
      </c>
    </row>
    <row r="184" spans="1:17" x14ac:dyDescent="0.25">
      <c r="A184" s="274" t="str">
        <f>[13]table_32!A163</f>
        <v>Jackson</v>
      </c>
      <c r="B184" s="275" t="str">
        <f>[13]table_32!B163</f>
        <v>City of Jacksonville</v>
      </c>
      <c r="C184" s="275" t="str">
        <f>[13]table_32!C163</f>
        <v>Other</v>
      </c>
      <c r="D184" s="275"/>
      <c r="E184" s="276">
        <f>[13]table_32!D163</f>
        <v>45913</v>
      </c>
      <c r="F184" s="276">
        <f>[13]table_32!E163</f>
        <v>49938</v>
      </c>
      <c r="G184" s="276"/>
      <c r="H184" s="276">
        <f>[13]table_32!F163</f>
        <v>0</v>
      </c>
      <c r="I184" s="276">
        <f>[13]table_32!G163</f>
        <v>0</v>
      </c>
      <c r="J184" s="276"/>
      <c r="K184" s="276">
        <f>[13]table_32!H163</f>
        <v>0</v>
      </c>
      <c r="L184" s="276">
        <f>[13]table_32!I163</f>
        <v>0</v>
      </c>
      <c r="M184" s="277"/>
      <c r="N184" s="276">
        <f>[13]table_32!J163</f>
        <v>45913</v>
      </c>
      <c r="O184" s="276">
        <f>[13]table_32!K163</f>
        <v>49938</v>
      </c>
      <c r="P184" s="278"/>
      <c r="Q184" s="279">
        <f>[13]table_32!L163</f>
        <v>8.8000000000000007</v>
      </c>
    </row>
    <row r="185" spans="1:17" x14ac:dyDescent="0.25">
      <c r="A185" s="65" t="str">
        <f>[13]table_32!A164</f>
        <v>Jackson</v>
      </c>
      <c r="B185" s="66" t="str">
        <f>[13]table_32!B164</f>
        <v>City of Phoenix</v>
      </c>
      <c r="C185" s="66" t="str">
        <f>[13]table_32!C164</f>
        <v>County</v>
      </c>
      <c r="D185" s="66"/>
      <c r="E185" s="78">
        <f>[13]table_32!D164</f>
        <v>81333</v>
      </c>
      <c r="F185" s="78">
        <f>[13]table_32!E164</f>
        <v>77038</v>
      </c>
      <c r="G185" s="78"/>
      <c r="H185" s="78">
        <f>[13]table_32!F164</f>
        <v>0</v>
      </c>
      <c r="I185" s="78">
        <f>[13]table_32!G164</f>
        <v>0</v>
      </c>
      <c r="J185" s="78"/>
      <c r="K185" s="78">
        <f>[13]table_32!H164</f>
        <v>0</v>
      </c>
      <c r="L185" s="78">
        <f>[13]table_32!I164</f>
        <v>0</v>
      </c>
      <c r="M185" s="79"/>
      <c r="N185" s="78">
        <f>[13]table_32!J164</f>
        <v>81333</v>
      </c>
      <c r="O185" s="78">
        <f>[13]table_32!K164</f>
        <v>77038</v>
      </c>
      <c r="P185" s="78"/>
      <c r="Q185" s="253">
        <f>[13]table_32!L164</f>
        <v>-5.3</v>
      </c>
    </row>
    <row r="186" spans="1:17" x14ac:dyDescent="0.25">
      <c r="A186" s="254" t="str">
        <f>[13]table_32!A165</f>
        <v>Jackson</v>
      </c>
      <c r="B186" s="255" t="str">
        <f>[13]table_32!B165</f>
        <v>City of Phoenix</v>
      </c>
      <c r="C186" s="255" t="str">
        <f>[13]table_32!C165</f>
        <v>City</v>
      </c>
      <c r="D186" s="255"/>
      <c r="E186" s="256">
        <f>[13]table_32!D165</f>
        <v>147508</v>
      </c>
      <c r="F186" s="256">
        <f>[13]table_32!E165</f>
        <v>139761</v>
      </c>
      <c r="G186" s="256"/>
      <c r="H186" s="256">
        <f>[13]table_32!F165</f>
        <v>0</v>
      </c>
      <c r="I186" s="256">
        <f>[13]table_32!G165</f>
        <v>0</v>
      </c>
      <c r="J186" s="256"/>
      <c r="K186" s="256">
        <f>[13]table_32!H165</f>
        <v>0</v>
      </c>
      <c r="L186" s="256">
        <f>[13]table_32!I165</f>
        <v>0</v>
      </c>
      <c r="M186" s="273"/>
      <c r="N186" s="256">
        <f>[13]table_32!J165</f>
        <v>147508</v>
      </c>
      <c r="O186" s="256">
        <f>[13]table_32!K165</f>
        <v>139761</v>
      </c>
      <c r="P186" s="257"/>
      <c r="Q186" s="259">
        <f>[13]table_32!L165</f>
        <v>-5.3</v>
      </c>
    </row>
    <row r="187" spans="1:17" x14ac:dyDescent="0.25">
      <c r="A187" s="65" t="str">
        <f>[13]table_32!A166</f>
        <v>Jackson</v>
      </c>
      <c r="B187" s="66" t="str">
        <f>[13]table_32!B166</f>
        <v>City of Phoenix</v>
      </c>
      <c r="C187" s="66" t="str">
        <f>[13]table_32!C166</f>
        <v>Education</v>
      </c>
      <c r="D187" s="66"/>
      <c r="E187" s="78">
        <f>[13]table_32!D166</f>
        <v>206612</v>
      </c>
      <c r="F187" s="78">
        <f>[13]table_32!E166</f>
        <v>195790</v>
      </c>
      <c r="G187" s="78"/>
      <c r="H187" s="78">
        <f>[13]table_32!F166</f>
        <v>0</v>
      </c>
      <c r="I187" s="78">
        <f>[13]table_32!G166</f>
        <v>0</v>
      </c>
      <c r="J187" s="78"/>
      <c r="K187" s="78">
        <f>[13]table_32!H166</f>
        <v>0</v>
      </c>
      <c r="L187" s="78">
        <f>[13]table_32!I166</f>
        <v>0</v>
      </c>
      <c r="M187" s="79"/>
      <c r="N187" s="78">
        <f>[13]table_32!J166</f>
        <v>206612</v>
      </c>
      <c r="O187" s="78">
        <f>[13]table_32!K166</f>
        <v>195790</v>
      </c>
      <c r="P187" s="78"/>
      <c r="Q187" s="253">
        <f>[13]table_32!L166</f>
        <v>-5.2</v>
      </c>
    </row>
    <row r="188" spans="1:17" x14ac:dyDescent="0.25">
      <c r="A188" s="274" t="str">
        <f>[13]table_32!A167</f>
        <v>Jackson</v>
      </c>
      <c r="B188" s="275" t="str">
        <f>[13]table_32!B167</f>
        <v>City of Phoenix</v>
      </c>
      <c r="C188" s="275" t="str">
        <f>[13]table_32!C167</f>
        <v>Other</v>
      </c>
      <c r="D188" s="275"/>
      <c r="E188" s="276">
        <f>[13]table_32!D167</f>
        <v>163020</v>
      </c>
      <c r="F188" s="276">
        <f>[13]table_32!E167</f>
        <v>154414</v>
      </c>
      <c r="G188" s="276"/>
      <c r="H188" s="276">
        <f>[13]table_32!F167</f>
        <v>0</v>
      </c>
      <c r="I188" s="276">
        <f>[13]table_32!G167</f>
        <v>0</v>
      </c>
      <c r="J188" s="276"/>
      <c r="K188" s="276">
        <f>[13]table_32!H167</f>
        <v>0</v>
      </c>
      <c r="L188" s="276">
        <f>[13]table_32!I167</f>
        <v>0</v>
      </c>
      <c r="M188" s="277"/>
      <c r="N188" s="276">
        <f>[13]table_32!J167</f>
        <v>163020</v>
      </c>
      <c r="O188" s="276">
        <f>[13]table_32!K167</f>
        <v>154414</v>
      </c>
      <c r="P188" s="278"/>
      <c r="Q188" s="279">
        <f>[13]table_32!L167</f>
        <v>-5.3</v>
      </c>
    </row>
    <row r="189" spans="1:17" x14ac:dyDescent="0.25">
      <c r="A189" s="65" t="str">
        <f>[13]table_32!A168</f>
        <v>Jackson</v>
      </c>
      <c r="B189" s="66" t="str">
        <f>[13]table_32!B168</f>
        <v>City of Central Point</v>
      </c>
      <c r="C189" s="66" t="str">
        <f>[13]table_32!C168</f>
        <v>County</v>
      </c>
      <c r="D189" s="66"/>
      <c r="E189" s="78">
        <f>[13]table_32!D168</f>
        <v>74287</v>
      </c>
      <c r="F189" s="78">
        <f>[13]table_32!E168</f>
        <v>110917</v>
      </c>
      <c r="G189" s="78"/>
      <c r="H189" s="78">
        <f>[13]table_32!F168</f>
        <v>0</v>
      </c>
      <c r="I189" s="78">
        <f>[13]table_32!G168</f>
        <v>0</v>
      </c>
      <c r="J189" s="78"/>
      <c r="K189" s="78">
        <f>[13]table_32!H168</f>
        <v>0</v>
      </c>
      <c r="L189" s="78">
        <f>[13]table_32!I168</f>
        <v>0</v>
      </c>
      <c r="M189" s="79"/>
      <c r="N189" s="78">
        <f>[13]table_32!J168</f>
        <v>74287</v>
      </c>
      <c r="O189" s="78">
        <f>[13]table_32!K168</f>
        <v>110917</v>
      </c>
      <c r="P189" s="78"/>
      <c r="Q189" s="253">
        <f>[13]table_32!L168</f>
        <v>49.3</v>
      </c>
    </row>
    <row r="190" spans="1:17" x14ac:dyDescent="0.25">
      <c r="A190" s="254" t="str">
        <f>[13]table_32!A169</f>
        <v>Jackson</v>
      </c>
      <c r="B190" s="255" t="str">
        <f>[13]table_32!B169</f>
        <v>City of Central Point</v>
      </c>
      <c r="C190" s="255" t="str">
        <f>[13]table_32!C169</f>
        <v>City</v>
      </c>
      <c r="D190" s="255"/>
      <c r="E190" s="256">
        <f>[13]table_32!D169</f>
        <v>165321</v>
      </c>
      <c r="F190" s="256">
        <f>[13]table_32!E169</f>
        <v>246600</v>
      </c>
      <c r="G190" s="256"/>
      <c r="H190" s="256">
        <f>[13]table_32!F169</f>
        <v>0</v>
      </c>
      <c r="I190" s="256">
        <f>[13]table_32!G169</f>
        <v>0</v>
      </c>
      <c r="J190" s="256"/>
      <c r="K190" s="256">
        <f>[13]table_32!H169</f>
        <v>0</v>
      </c>
      <c r="L190" s="256">
        <f>[13]table_32!I169</f>
        <v>0</v>
      </c>
      <c r="M190" s="273"/>
      <c r="N190" s="256">
        <f>[13]table_32!J169</f>
        <v>165321</v>
      </c>
      <c r="O190" s="256">
        <f>[13]table_32!K169</f>
        <v>246600</v>
      </c>
      <c r="P190" s="257"/>
      <c r="Q190" s="259">
        <f>[13]table_32!L169</f>
        <v>49.2</v>
      </c>
    </row>
    <row r="191" spans="1:17" x14ac:dyDescent="0.25">
      <c r="A191" s="65" t="str">
        <f>[13]table_32!A170</f>
        <v>Jackson</v>
      </c>
      <c r="B191" s="66" t="str">
        <f>[13]table_32!B170</f>
        <v>City of Central Point</v>
      </c>
      <c r="C191" s="66" t="str">
        <f>[13]table_32!C170</f>
        <v>Education</v>
      </c>
      <c r="D191" s="66"/>
      <c r="E191" s="78">
        <f>[13]table_32!D170</f>
        <v>195180</v>
      </c>
      <c r="F191" s="78">
        <f>[13]table_32!E170</f>
        <v>291047</v>
      </c>
      <c r="G191" s="78"/>
      <c r="H191" s="78">
        <f>[13]table_32!F170</f>
        <v>0</v>
      </c>
      <c r="I191" s="78">
        <f>[13]table_32!G170</f>
        <v>0</v>
      </c>
      <c r="J191" s="78"/>
      <c r="K191" s="78">
        <f>[13]table_32!H170</f>
        <v>40946</v>
      </c>
      <c r="L191" s="78">
        <f>[13]table_32!I170</f>
        <v>0</v>
      </c>
      <c r="M191" s="79"/>
      <c r="N191" s="78">
        <f>[13]table_32!J170</f>
        <v>236126</v>
      </c>
      <c r="O191" s="78">
        <f>[13]table_32!K170</f>
        <v>291047</v>
      </c>
      <c r="P191" s="78"/>
      <c r="Q191" s="253">
        <f>[13]table_32!L170</f>
        <v>23.3</v>
      </c>
    </row>
    <row r="192" spans="1:17" x14ac:dyDescent="0.25">
      <c r="A192" s="274" t="str">
        <f>[13]table_32!A171</f>
        <v>Jackson</v>
      </c>
      <c r="B192" s="275" t="str">
        <f>[13]table_32!B171</f>
        <v>City of Central Point</v>
      </c>
      <c r="C192" s="275" t="str">
        <f>[13]table_32!C171</f>
        <v>Other</v>
      </c>
      <c r="D192" s="275"/>
      <c r="E192" s="276">
        <f>[13]table_32!D171</f>
        <v>145855</v>
      </c>
      <c r="F192" s="276">
        <f>[13]table_32!E171</f>
        <v>217632</v>
      </c>
      <c r="G192" s="276"/>
      <c r="H192" s="276">
        <f>[13]table_32!F171</f>
        <v>0</v>
      </c>
      <c r="I192" s="276">
        <f>[13]table_32!G171</f>
        <v>0</v>
      </c>
      <c r="J192" s="276"/>
      <c r="K192" s="276">
        <f>[13]table_32!H171</f>
        <v>0</v>
      </c>
      <c r="L192" s="276">
        <f>[13]table_32!I171</f>
        <v>0</v>
      </c>
      <c r="M192" s="277"/>
      <c r="N192" s="276">
        <f>[13]table_32!J171</f>
        <v>145855</v>
      </c>
      <c r="O192" s="276">
        <f>[13]table_32!K171</f>
        <v>217632</v>
      </c>
      <c r="P192" s="278"/>
      <c r="Q192" s="279">
        <f>[13]table_32!L171</f>
        <v>49.2</v>
      </c>
    </row>
    <row r="193" spans="1:17" x14ac:dyDescent="0.25">
      <c r="A193" s="65" t="str">
        <f>[13]table_32!A172</f>
        <v>Jefferson</v>
      </c>
      <c r="B193" s="66" t="str">
        <f>[13]table_32!B172</f>
        <v>City of Culver</v>
      </c>
      <c r="C193" s="66" t="str">
        <f>[13]table_32!C172</f>
        <v>County</v>
      </c>
      <c r="D193" s="66"/>
      <c r="E193" s="78">
        <f>[13]table_32!D172</f>
        <v>18931</v>
      </c>
      <c r="F193" s="78">
        <f>[13]table_32!E172</f>
        <v>19238</v>
      </c>
      <c r="G193" s="78"/>
      <c r="H193" s="78">
        <f>[13]table_32!F172</f>
        <v>0</v>
      </c>
      <c r="I193" s="78">
        <f>[13]table_32!G172</f>
        <v>0</v>
      </c>
      <c r="J193" s="78"/>
      <c r="K193" s="78">
        <f>[13]table_32!H172</f>
        <v>0</v>
      </c>
      <c r="L193" s="78">
        <f>[13]table_32!I172</f>
        <v>0</v>
      </c>
      <c r="M193" s="79"/>
      <c r="N193" s="78">
        <f>[13]table_32!J172</f>
        <v>18931</v>
      </c>
      <c r="O193" s="78">
        <f>[13]table_32!K172</f>
        <v>19238</v>
      </c>
      <c r="P193" s="78"/>
      <c r="Q193" s="253">
        <f>[13]table_32!L172</f>
        <v>1.6</v>
      </c>
    </row>
    <row r="194" spans="1:17" x14ac:dyDescent="0.25">
      <c r="A194" s="254" t="str">
        <f>[13]table_32!A173</f>
        <v>Jefferson</v>
      </c>
      <c r="B194" s="255" t="str">
        <f>[13]table_32!B173</f>
        <v>City of Culver</v>
      </c>
      <c r="C194" s="255" t="str">
        <f>[13]table_32!C173</f>
        <v>City</v>
      </c>
      <c r="D194" s="255"/>
      <c r="E194" s="256">
        <f>[13]table_32!D173</f>
        <v>33249</v>
      </c>
      <c r="F194" s="256">
        <f>[13]table_32!E173</f>
        <v>33807</v>
      </c>
      <c r="G194" s="256"/>
      <c r="H194" s="256">
        <f>[13]table_32!F173</f>
        <v>0</v>
      </c>
      <c r="I194" s="256">
        <f>[13]table_32!G173</f>
        <v>0</v>
      </c>
      <c r="J194" s="256"/>
      <c r="K194" s="256">
        <f>[13]table_32!H173</f>
        <v>0</v>
      </c>
      <c r="L194" s="256">
        <f>[13]table_32!I173</f>
        <v>0</v>
      </c>
      <c r="M194" s="273"/>
      <c r="N194" s="256">
        <f>[13]table_32!J173</f>
        <v>33249</v>
      </c>
      <c r="O194" s="256">
        <f>[13]table_32!K173</f>
        <v>33807</v>
      </c>
      <c r="P194" s="257"/>
      <c r="Q194" s="259">
        <f>[13]table_32!L173</f>
        <v>1.7</v>
      </c>
    </row>
    <row r="195" spans="1:17" x14ac:dyDescent="0.25">
      <c r="A195" s="65" t="str">
        <f>[13]table_32!A174</f>
        <v>Jefferson</v>
      </c>
      <c r="B195" s="66" t="str">
        <f>[13]table_32!B174</f>
        <v>City of Culver</v>
      </c>
      <c r="C195" s="66" t="str">
        <f>[13]table_32!C174</f>
        <v>Education</v>
      </c>
      <c r="D195" s="66"/>
      <c r="E195" s="78">
        <f>[13]table_32!D174</f>
        <v>30447</v>
      </c>
      <c r="F195" s="78">
        <f>[13]table_32!E174</f>
        <v>30945</v>
      </c>
      <c r="G195" s="78"/>
      <c r="H195" s="78">
        <f>[13]table_32!F174</f>
        <v>0</v>
      </c>
      <c r="I195" s="78">
        <f>[13]table_32!G174</f>
        <v>0</v>
      </c>
      <c r="J195" s="78"/>
      <c r="K195" s="78">
        <f>[13]table_32!H174</f>
        <v>0</v>
      </c>
      <c r="L195" s="78">
        <f>[13]table_32!I174</f>
        <v>0</v>
      </c>
      <c r="M195" s="79"/>
      <c r="N195" s="78">
        <f>[13]table_32!J174</f>
        <v>30447</v>
      </c>
      <c r="O195" s="78">
        <f>[13]table_32!K174</f>
        <v>30945</v>
      </c>
      <c r="P195" s="78"/>
      <c r="Q195" s="253">
        <f>[13]table_32!L174</f>
        <v>1.6</v>
      </c>
    </row>
    <row r="196" spans="1:17" x14ac:dyDescent="0.25">
      <c r="A196" s="274" t="str">
        <f>[13]table_32!A175</f>
        <v>Jefferson</v>
      </c>
      <c r="B196" s="275" t="str">
        <f>[13]table_32!B175</f>
        <v>City of Culver</v>
      </c>
      <c r="C196" s="275" t="str">
        <f>[13]table_32!C175</f>
        <v>Other</v>
      </c>
      <c r="D196" s="275"/>
      <c r="E196" s="276">
        <f>[13]table_32!D175</f>
        <v>2306</v>
      </c>
      <c r="F196" s="276">
        <f>[13]table_32!E175</f>
        <v>2343</v>
      </c>
      <c r="G196" s="276"/>
      <c r="H196" s="276">
        <f>[13]table_32!F175</f>
        <v>0</v>
      </c>
      <c r="I196" s="276">
        <f>[13]table_32!G175</f>
        <v>0</v>
      </c>
      <c r="J196" s="276"/>
      <c r="K196" s="276">
        <f>[13]table_32!H175</f>
        <v>0</v>
      </c>
      <c r="L196" s="276">
        <f>[13]table_32!I175</f>
        <v>0</v>
      </c>
      <c r="M196" s="277"/>
      <c r="N196" s="276">
        <f>[13]table_32!J175</f>
        <v>2306</v>
      </c>
      <c r="O196" s="276">
        <f>[13]table_32!K175</f>
        <v>2343</v>
      </c>
      <c r="P196" s="278"/>
      <c r="Q196" s="279">
        <f>[13]table_32!L175</f>
        <v>1.6</v>
      </c>
    </row>
    <row r="197" spans="1:17" x14ac:dyDescent="0.25">
      <c r="A197" s="65" t="str">
        <f>[13]table_32!A176</f>
        <v>Jefferson</v>
      </c>
      <c r="B197" s="66" t="str">
        <f>[13]table_32!B176</f>
        <v>City of Madras</v>
      </c>
      <c r="C197" s="66" t="str">
        <f>[13]table_32!C176</f>
        <v>County</v>
      </c>
      <c r="D197" s="66"/>
      <c r="E197" s="78">
        <f>[13]table_32!D176</f>
        <v>132308</v>
      </c>
      <c r="F197" s="78">
        <f>[13]table_32!E176</f>
        <v>186498</v>
      </c>
      <c r="G197" s="78"/>
      <c r="H197" s="78">
        <f>[13]table_32!F176</f>
        <v>0</v>
      </c>
      <c r="I197" s="78">
        <f>[13]table_32!G176</f>
        <v>0</v>
      </c>
      <c r="J197" s="78"/>
      <c r="K197" s="78">
        <f>[13]table_32!H176</f>
        <v>0</v>
      </c>
      <c r="L197" s="78">
        <f>[13]table_32!I176</f>
        <v>0</v>
      </c>
      <c r="M197" s="79"/>
      <c r="N197" s="78">
        <f>[13]table_32!J176</f>
        <v>132308</v>
      </c>
      <c r="O197" s="78">
        <f>[13]table_32!K176</f>
        <v>186498</v>
      </c>
      <c r="P197" s="78"/>
      <c r="Q197" s="253">
        <f>[13]table_32!L176</f>
        <v>41</v>
      </c>
    </row>
    <row r="198" spans="1:17" x14ac:dyDescent="0.25">
      <c r="A198" s="254" t="str">
        <f>[13]table_32!A177</f>
        <v>Jefferson</v>
      </c>
      <c r="B198" s="255" t="str">
        <f>[13]table_32!B177</f>
        <v>City of Madras</v>
      </c>
      <c r="C198" s="255" t="str">
        <f>[13]table_32!C177</f>
        <v>City</v>
      </c>
      <c r="D198" s="255"/>
      <c r="E198" s="256">
        <f>[13]table_32!D177</f>
        <v>153066</v>
      </c>
      <c r="F198" s="256">
        <f>[13]table_32!E177</f>
        <v>215725</v>
      </c>
      <c r="G198" s="256"/>
      <c r="H198" s="256">
        <f>[13]table_32!F177</f>
        <v>0</v>
      </c>
      <c r="I198" s="256">
        <f>[13]table_32!G177</f>
        <v>0</v>
      </c>
      <c r="J198" s="256"/>
      <c r="K198" s="256">
        <f>[13]table_32!H177</f>
        <v>0</v>
      </c>
      <c r="L198" s="256">
        <f>[13]table_32!I177</f>
        <v>0</v>
      </c>
      <c r="M198" s="273"/>
      <c r="N198" s="256">
        <f>[13]table_32!J177</f>
        <v>153066</v>
      </c>
      <c r="O198" s="256">
        <f>[13]table_32!K177</f>
        <v>215725</v>
      </c>
      <c r="P198" s="257"/>
      <c r="Q198" s="259">
        <f>[13]table_32!L177</f>
        <v>40.9</v>
      </c>
    </row>
    <row r="199" spans="1:17" x14ac:dyDescent="0.25">
      <c r="A199" s="65" t="str">
        <f>[13]table_32!A178</f>
        <v>Jefferson</v>
      </c>
      <c r="B199" s="66" t="str">
        <f>[13]table_32!B178</f>
        <v>City of Madras</v>
      </c>
      <c r="C199" s="66" t="str">
        <f>[13]table_32!C178</f>
        <v>Education</v>
      </c>
      <c r="D199" s="66"/>
      <c r="E199" s="78">
        <f>[13]table_32!D178</f>
        <v>201999</v>
      </c>
      <c r="F199" s="78">
        <f>[13]table_32!E178</f>
        <v>284893</v>
      </c>
      <c r="G199" s="78"/>
      <c r="H199" s="78">
        <f>[13]table_32!F178</f>
        <v>0</v>
      </c>
      <c r="I199" s="78">
        <f>[13]table_32!G178</f>
        <v>0</v>
      </c>
      <c r="J199" s="78"/>
      <c r="K199" s="78">
        <f>[13]table_32!H178</f>
        <v>0</v>
      </c>
      <c r="L199" s="78">
        <f>[13]table_32!I178</f>
        <v>0</v>
      </c>
      <c r="M199" s="79"/>
      <c r="N199" s="78">
        <f>[13]table_32!J178</f>
        <v>201999</v>
      </c>
      <c r="O199" s="78">
        <f>[13]table_32!K178</f>
        <v>284893</v>
      </c>
      <c r="P199" s="78"/>
      <c r="Q199" s="253">
        <f>[13]table_32!L178</f>
        <v>41</v>
      </c>
    </row>
    <row r="200" spans="1:17" x14ac:dyDescent="0.25">
      <c r="A200" s="274" t="str">
        <f>[13]table_32!A179</f>
        <v>Jefferson</v>
      </c>
      <c r="B200" s="275" t="str">
        <f>[13]table_32!B179</f>
        <v>City of Madras</v>
      </c>
      <c r="C200" s="275" t="str">
        <f>[13]table_32!C179</f>
        <v>Other</v>
      </c>
      <c r="D200" s="275"/>
      <c r="E200" s="276">
        <f>[13]table_32!D179</f>
        <v>69268</v>
      </c>
      <c r="F200" s="276">
        <f>[13]table_32!E179</f>
        <v>97666</v>
      </c>
      <c r="G200" s="276"/>
      <c r="H200" s="276">
        <f>[13]table_32!F179</f>
        <v>0</v>
      </c>
      <c r="I200" s="276">
        <f>[13]table_32!G179</f>
        <v>0</v>
      </c>
      <c r="J200" s="276"/>
      <c r="K200" s="276">
        <f>[13]table_32!H179</f>
        <v>0</v>
      </c>
      <c r="L200" s="276">
        <f>[13]table_32!I179</f>
        <v>0</v>
      </c>
      <c r="M200" s="277"/>
      <c r="N200" s="276">
        <f>[13]table_32!J179</f>
        <v>69268</v>
      </c>
      <c r="O200" s="276">
        <f>[13]table_32!K179</f>
        <v>97666</v>
      </c>
      <c r="P200" s="278"/>
      <c r="Q200" s="279">
        <f>[13]table_32!L179</f>
        <v>41</v>
      </c>
    </row>
    <row r="201" spans="1:17" x14ac:dyDescent="0.25">
      <c r="A201" s="65" t="str">
        <f>[13]table_32!A180</f>
        <v>Josephine</v>
      </c>
      <c r="B201" s="66" t="str">
        <f>[13]table_32!B180</f>
        <v>City of Grants Pass</v>
      </c>
      <c r="C201" s="66" t="str">
        <f>[13]table_32!C180</f>
        <v>County</v>
      </c>
      <c r="D201" s="66"/>
      <c r="E201" s="78">
        <f>[13]table_32!D180</f>
        <v>62389</v>
      </c>
      <c r="F201" s="78">
        <f>[13]table_32!E180</f>
        <v>78615</v>
      </c>
      <c r="G201" s="78"/>
      <c r="H201" s="78">
        <f>[13]table_32!F180</f>
        <v>0</v>
      </c>
      <c r="I201" s="78">
        <f>[13]table_32!G180</f>
        <v>0</v>
      </c>
      <c r="J201" s="78"/>
      <c r="K201" s="78">
        <f>[13]table_32!H180</f>
        <v>0</v>
      </c>
      <c r="L201" s="78">
        <f>[13]table_32!I180</f>
        <v>0</v>
      </c>
      <c r="M201" s="79"/>
      <c r="N201" s="78">
        <f>[13]table_32!J180</f>
        <v>62389</v>
      </c>
      <c r="O201" s="78">
        <f>[13]table_32!K180</f>
        <v>78615</v>
      </c>
      <c r="P201" s="78"/>
      <c r="Q201" s="253">
        <f>[13]table_32!L180</f>
        <v>26</v>
      </c>
    </row>
    <row r="202" spans="1:17" x14ac:dyDescent="0.25">
      <c r="A202" s="254" t="str">
        <f>[13]table_32!A181</f>
        <v>Josephine</v>
      </c>
      <c r="B202" s="255" t="str">
        <f>[13]table_32!B181</f>
        <v>City of Grants Pass</v>
      </c>
      <c r="C202" s="255" t="str">
        <f>[13]table_32!C181</f>
        <v>City</v>
      </c>
      <c r="D202" s="255"/>
      <c r="E202" s="256">
        <f>[13]table_32!D181</f>
        <v>440580</v>
      </c>
      <c r="F202" s="256">
        <f>[13]table_32!E181</f>
        <v>553943</v>
      </c>
      <c r="G202" s="256"/>
      <c r="H202" s="256">
        <f>[13]table_32!F181</f>
        <v>0</v>
      </c>
      <c r="I202" s="256">
        <f>[13]table_32!G181</f>
        <v>0</v>
      </c>
      <c r="J202" s="256"/>
      <c r="K202" s="256">
        <f>[13]table_32!H181</f>
        <v>0</v>
      </c>
      <c r="L202" s="256">
        <f>[13]table_32!I181</f>
        <v>0</v>
      </c>
      <c r="M202" s="273"/>
      <c r="N202" s="256">
        <f>[13]table_32!J181</f>
        <v>440580</v>
      </c>
      <c r="O202" s="256">
        <f>[13]table_32!K181</f>
        <v>553943</v>
      </c>
      <c r="P202" s="257"/>
      <c r="Q202" s="259">
        <f>[13]table_32!L181</f>
        <v>25.7</v>
      </c>
    </row>
    <row r="203" spans="1:17" x14ac:dyDescent="0.25">
      <c r="A203" s="65" t="str">
        <f>[13]table_32!A182</f>
        <v>Josephine</v>
      </c>
      <c r="B203" s="66" t="str">
        <f>[13]table_32!B182</f>
        <v>City of Grants Pass</v>
      </c>
      <c r="C203" s="66" t="str">
        <f>[13]table_32!C182</f>
        <v>Education</v>
      </c>
      <c r="D203" s="66"/>
      <c r="E203" s="78">
        <f>[13]table_32!D182</f>
        <v>572610</v>
      </c>
      <c r="F203" s="78">
        <f>[13]table_32!E182</f>
        <v>720452</v>
      </c>
      <c r="G203" s="78"/>
      <c r="H203" s="78">
        <f>[13]table_32!F182</f>
        <v>0</v>
      </c>
      <c r="I203" s="78">
        <f>[13]table_32!G182</f>
        <v>0</v>
      </c>
      <c r="J203" s="78"/>
      <c r="K203" s="78">
        <f>[13]table_32!H182</f>
        <v>787</v>
      </c>
      <c r="L203" s="78">
        <f>[13]table_32!I182</f>
        <v>0</v>
      </c>
      <c r="M203" s="79"/>
      <c r="N203" s="78">
        <f>[13]table_32!J182</f>
        <v>573397</v>
      </c>
      <c r="O203" s="78">
        <f>[13]table_32!K182</f>
        <v>720452</v>
      </c>
      <c r="P203" s="78"/>
      <c r="Q203" s="253">
        <f>[13]table_32!L182</f>
        <v>25.6</v>
      </c>
    </row>
    <row r="204" spans="1:17" x14ac:dyDescent="0.25">
      <c r="A204" s="274" t="str">
        <f>[13]table_32!A183</f>
        <v>Josephine</v>
      </c>
      <c r="B204" s="275" t="str">
        <f>[13]table_32!B183</f>
        <v>City of Grants Pass</v>
      </c>
      <c r="C204" s="275" t="str">
        <f>[13]table_32!C183</f>
        <v>Other</v>
      </c>
      <c r="D204" s="275"/>
      <c r="E204" s="276">
        <f>[13]table_32!D183</f>
        <v>45916</v>
      </c>
      <c r="F204" s="276">
        <f>[13]table_32!E183</f>
        <v>57869</v>
      </c>
      <c r="G204" s="276"/>
      <c r="H204" s="276">
        <f>[13]table_32!F183</f>
        <v>0</v>
      </c>
      <c r="I204" s="276">
        <f>[13]table_32!G183</f>
        <v>0</v>
      </c>
      <c r="J204" s="276"/>
      <c r="K204" s="276">
        <f>[13]table_32!H183</f>
        <v>0</v>
      </c>
      <c r="L204" s="276">
        <f>[13]table_32!I183</f>
        <v>0</v>
      </c>
      <c r="M204" s="277"/>
      <c r="N204" s="276">
        <f>[13]table_32!J183</f>
        <v>45916</v>
      </c>
      <c r="O204" s="276">
        <f>[13]table_32!K183</f>
        <v>57869</v>
      </c>
      <c r="P204" s="278"/>
      <c r="Q204" s="279">
        <f>[13]table_32!L183</f>
        <v>26</v>
      </c>
    </row>
    <row r="205" spans="1:17" x14ac:dyDescent="0.25">
      <c r="A205" s="65" t="str">
        <f>[13]table_32!A184</f>
        <v>Klamath</v>
      </c>
      <c r="B205" s="66" t="str">
        <f>[13]table_32!B184</f>
        <v>City of Klamath Falls</v>
      </c>
      <c r="C205" s="66" t="str">
        <f>[13]table_32!C184</f>
        <v>County</v>
      </c>
      <c r="D205" s="66"/>
      <c r="E205" s="78">
        <f>[13]table_32!D184</f>
        <v>37561</v>
      </c>
      <c r="F205" s="78">
        <f>[13]table_32!E184</f>
        <v>41764</v>
      </c>
      <c r="G205" s="78"/>
      <c r="H205" s="78">
        <f>[13]table_32!F184</f>
        <v>779</v>
      </c>
      <c r="I205" s="78">
        <f>[13]table_32!G184</f>
        <v>0</v>
      </c>
      <c r="J205" s="78"/>
      <c r="K205" s="78">
        <f>[13]table_32!H184</f>
        <v>0</v>
      </c>
      <c r="L205" s="78">
        <f>[13]table_32!I184</f>
        <v>0</v>
      </c>
      <c r="M205" s="79"/>
      <c r="N205" s="78">
        <f>[13]table_32!J184</f>
        <v>38340</v>
      </c>
      <c r="O205" s="78">
        <f>[13]table_32!K184</f>
        <v>41764</v>
      </c>
      <c r="P205" s="78"/>
      <c r="Q205" s="253">
        <f>[13]table_32!L184</f>
        <v>8.9</v>
      </c>
    </row>
    <row r="206" spans="1:17" x14ac:dyDescent="0.25">
      <c r="A206" s="254" t="str">
        <f>[13]table_32!A185</f>
        <v>Klamath</v>
      </c>
      <c r="B206" s="255" t="str">
        <f>[13]table_32!B185</f>
        <v>City of Klamath Falls</v>
      </c>
      <c r="C206" s="255" t="str">
        <f>[13]table_32!C185</f>
        <v>City</v>
      </c>
      <c r="D206" s="255"/>
      <c r="E206" s="256">
        <f>[13]table_32!D185</f>
        <v>118605</v>
      </c>
      <c r="F206" s="256">
        <f>[13]table_32!E185</f>
        <v>131643</v>
      </c>
      <c r="G206" s="256"/>
      <c r="H206" s="256">
        <f>[13]table_32!F185</f>
        <v>0</v>
      </c>
      <c r="I206" s="256">
        <f>[13]table_32!G185</f>
        <v>0</v>
      </c>
      <c r="J206" s="256"/>
      <c r="K206" s="256">
        <f>[13]table_32!H185</f>
        <v>2649</v>
      </c>
      <c r="L206" s="256">
        <f>[13]table_32!I185</f>
        <v>0</v>
      </c>
      <c r="M206" s="273"/>
      <c r="N206" s="256">
        <f>[13]table_32!J185</f>
        <v>121254</v>
      </c>
      <c r="O206" s="256">
        <f>[13]table_32!K185</f>
        <v>131643</v>
      </c>
      <c r="P206" s="257"/>
      <c r="Q206" s="259">
        <f>[13]table_32!L185</f>
        <v>8.6</v>
      </c>
    </row>
    <row r="207" spans="1:17" x14ac:dyDescent="0.25">
      <c r="A207" s="65" t="str">
        <f>[13]table_32!A186</f>
        <v>Klamath</v>
      </c>
      <c r="B207" s="66" t="str">
        <f>[13]table_32!B186</f>
        <v>City of Klamath Falls</v>
      </c>
      <c r="C207" s="66" t="str">
        <f>[13]table_32!C186</f>
        <v>Education</v>
      </c>
      <c r="D207" s="66"/>
      <c r="E207" s="78">
        <f>[13]table_32!D186</f>
        <v>84139</v>
      </c>
      <c r="F207" s="78">
        <f>[13]table_32!E186</f>
        <v>93276</v>
      </c>
      <c r="G207" s="78"/>
      <c r="H207" s="78">
        <f>[13]table_32!F186</f>
        <v>0</v>
      </c>
      <c r="I207" s="78">
        <f>[13]table_32!G186</f>
        <v>0</v>
      </c>
      <c r="J207" s="78"/>
      <c r="K207" s="78">
        <f>[13]table_32!H186</f>
        <v>29475</v>
      </c>
      <c r="L207" s="78">
        <f>[13]table_32!I186</f>
        <v>0</v>
      </c>
      <c r="M207" s="79"/>
      <c r="N207" s="78">
        <f>[13]table_32!J186</f>
        <v>113615</v>
      </c>
      <c r="O207" s="78">
        <f>[13]table_32!K186</f>
        <v>93276</v>
      </c>
      <c r="P207" s="78"/>
      <c r="Q207" s="253">
        <f>[13]table_32!L186</f>
        <v>-17.899999999999999</v>
      </c>
    </row>
    <row r="208" spans="1:17" x14ac:dyDescent="0.25">
      <c r="A208" s="274" t="str">
        <f>[13]table_32!A187</f>
        <v>Klamath</v>
      </c>
      <c r="B208" s="275" t="str">
        <f>[13]table_32!B187</f>
        <v>City of Klamath Falls</v>
      </c>
      <c r="C208" s="275" t="str">
        <f>[13]table_32!C187</f>
        <v>Other</v>
      </c>
      <c r="D208" s="275"/>
      <c r="E208" s="276">
        <f>[13]table_32!D187</f>
        <v>93493</v>
      </c>
      <c r="F208" s="276">
        <f>[13]table_32!E187</f>
        <v>103634</v>
      </c>
      <c r="G208" s="276"/>
      <c r="H208" s="276">
        <f>[13]table_32!F187</f>
        <v>1402</v>
      </c>
      <c r="I208" s="276">
        <f>[13]table_32!G187</f>
        <v>0</v>
      </c>
      <c r="J208" s="276"/>
      <c r="K208" s="276">
        <f>[13]table_32!H187</f>
        <v>0</v>
      </c>
      <c r="L208" s="276">
        <f>[13]table_32!I187</f>
        <v>0</v>
      </c>
      <c r="M208" s="277"/>
      <c r="N208" s="276">
        <f>[13]table_32!J187</f>
        <v>94896</v>
      </c>
      <c r="O208" s="276">
        <f>[13]table_32!K187</f>
        <v>103634</v>
      </c>
      <c r="P208" s="278"/>
      <c r="Q208" s="279">
        <f>[13]table_32!L187</f>
        <v>9.1999999999999993</v>
      </c>
    </row>
    <row r="209" spans="1:17" x14ac:dyDescent="0.25">
      <c r="A209" s="65" t="str">
        <f>[13]table_32!A188</f>
        <v>Lane</v>
      </c>
      <c r="B209" s="66" t="str">
        <f>[13]table_32!B188</f>
        <v>City of Eugene</v>
      </c>
      <c r="C209" s="66" t="str">
        <f>[13]table_32!C188</f>
        <v>County</v>
      </c>
      <c r="D209" s="66"/>
      <c r="E209" s="78">
        <v>480154</v>
      </c>
      <c r="F209" s="78">
        <v>495655</v>
      </c>
      <c r="G209" s="78"/>
      <c r="H209" s="78">
        <v>0</v>
      </c>
      <c r="I209" s="78">
        <v>0</v>
      </c>
      <c r="J209" s="78"/>
      <c r="K209" s="78">
        <v>0</v>
      </c>
      <c r="L209" s="78">
        <v>0</v>
      </c>
      <c r="M209" s="79"/>
      <c r="N209" s="78">
        <v>480154</v>
      </c>
      <c r="O209" s="78">
        <v>495655</v>
      </c>
      <c r="P209" s="78"/>
      <c r="Q209" s="253">
        <v>3.2</v>
      </c>
    </row>
    <row r="210" spans="1:17" x14ac:dyDescent="0.25">
      <c r="A210" s="254" t="str">
        <f>[13]table_32!A189</f>
        <v>Lane</v>
      </c>
      <c r="B210" s="255" t="str">
        <f>[13]table_32!B189</f>
        <v>City of Eugene</v>
      </c>
      <c r="C210" s="255" t="str">
        <f>[13]table_32!C189</f>
        <v>City</v>
      </c>
      <c r="D210" s="255"/>
      <c r="E210" s="256">
        <v>2634866</v>
      </c>
      <c r="F210" s="256">
        <v>2719027</v>
      </c>
      <c r="G210" s="256"/>
      <c r="H210" s="256">
        <v>0</v>
      </c>
      <c r="I210" s="256">
        <v>0</v>
      </c>
      <c r="J210" s="256"/>
      <c r="K210" s="256">
        <v>162879</v>
      </c>
      <c r="L210" s="256">
        <v>166976</v>
      </c>
      <c r="M210" s="273"/>
      <c r="N210" s="256">
        <v>2797745</v>
      </c>
      <c r="O210" s="256">
        <v>2886003</v>
      </c>
      <c r="P210" s="257"/>
      <c r="Q210" s="259">
        <v>3.2</v>
      </c>
    </row>
    <row r="211" spans="1:17" x14ac:dyDescent="0.25">
      <c r="A211" s="65" t="str">
        <f>[13]table_32!A190</f>
        <v>Lane</v>
      </c>
      <c r="B211" s="66" t="str">
        <f>[13]table_32!B190</f>
        <v>City of Eugene</v>
      </c>
      <c r="C211" s="66" t="str">
        <f>[13]table_32!C190</f>
        <v>Education</v>
      </c>
      <c r="D211" s="66"/>
      <c r="E211" s="78">
        <v>2101480</v>
      </c>
      <c r="F211" s="78">
        <v>2166683</v>
      </c>
      <c r="G211" s="78"/>
      <c r="H211" s="78">
        <v>0</v>
      </c>
      <c r="I211" s="78">
        <v>0</v>
      </c>
      <c r="J211" s="78"/>
      <c r="K211" s="78">
        <v>465338</v>
      </c>
      <c r="L211" s="78">
        <v>355893</v>
      </c>
      <c r="M211" s="79"/>
      <c r="N211" s="78">
        <v>2566818</v>
      </c>
      <c r="O211" s="78">
        <v>2522576</v>
      </c>
      <c r="P211" s="78"/>
      <c r="Q211" s="253">
        <v>-1.7</v>
      </c>
    </row>
    <row r="212" spans="1:17" x14ac:dyDescent="0.25">
      <c r="A212" s="274" t="str">
        <f>[13]table_32!A191</f>
        <v>Lane</v>
      </c>
      <c r="B212" s="275" t="str">
        <f>[13]table_32!B191</f>
        <v>City of Eugene</v>
      </c>
      <c r="C212" s="275" t="str">
        <f>[13]table_32!C191</f>
        <v>Other</v>
      </c>
      <c r="D212" s="275"/>
      <c r="E212" s="276">
        <v>0</v>
      </c>
      <c r="F212" s="276">
        <v>24607</v>
      </c>
      <c r="G212" s="276"/>
      <c r="H212" s="276">
        <v>0</v>
      </c>
      <c r="I212" s="276">
        <v>0</v>
      </c>
      <c r="J212" s="276"/>
      <c r="K212" s="276">
        <v>0</v>
      </c>
      <c r="L212" s="276">
        <v>0</v>
      </c>
      <c r="M212" s="277"/>
      <c r="N212" s="276">
        <v>0</v>
      </c>
      <c r="O212" s="276">
        <v>24607</v>
      </c>
      <c r="P212" s="278"/>
      <c r="Q212" s="279">
        <v>0</v>
      </c>
    </row>
    <row r="213" spans="1:17" x14ac:dyDescent="0.25">
      <c r="A213" s="65" t="str">
        <f>[13]table_32!A192</f>
        <v>Lane</v>
      </c>
      <c r="B213" s="66" t="str">
        <f>[13]table_32!B192</f>
        <v>City of Veneta</v>
      </c>
      <c r="C213" s="66" t="str">
        <f>[13]table_32!C192</f>
        <v>County</v>
      </c>
      <c r="D213" s="66"/>
      <c r="E213" s="78">
        <f>[13]table_32!D192</f>
        <v>70643</v>
      </c>
      <c r="F213" s="78">
        <f>[13]table_32!E192</f>
        <v>78778</v>
      </c>
      <c r="G213" s="78"/>
      <c r="H213" s="78">
        <f>[13]table_32!F192</f>
        <v>0</v>
      </c>
      <c r="I213" s="78">
        <f>[13]table_32!G192</f>
        <v>0</v>
      </c>
      <c r="J213" s="78"/>
      <c r="K213" s="78">
        <f>[13]table_32!H192</f>
        <v>0</v>
      </c>
      <c r="L213" s="78">
        <f>[13]table_32!I192</f>
        <v>0</v>
      </c>
      <c r="M213" s="79"/>
      <c r="N213" s="78">
        <f>[13]table_32!J192</f>
        <v>70643</v>
      </c>
      <c r="O213" s="78">
        <f>[13]table_32!K192</f>
        <v>78778</v>
      </c>
      <c r="P213" s="78"/>
      <c r="Q213" s="253">
        <f>[13]table_32!L192</f>
        <v>11.5</v>
      </c>
    </row>
    <row r="214" spans="1:17" x14ac:dyDescent="0.25">
      <c r="A214" s="254" t="str">
        <f>[13]table_32!A193</f>
        <v>Lane</v>
      </c>
      <c r="B214" s="255" t="str">
        <f>[13]table_32!B193</f>
        <v>City of Veneta</v>
      </c>
      <c r="C214" s="255" t="str">
        <f>[13]table_32!C193</f>
        <v>City</v>
      </c>
      <c r="D214" s="255"/>
      <c r="E214" s="256">
        <f>[13]table_32!D193</f>
        <v>311310</v>
      </c>
      <c r="F214" s="256">
        <f>[13]table_32!E193</f>
        <v>347115</v>
      </c>
      <c r="G214" s="256"/>
      <c r="H214" s="256">
        <f>[13]table_32!F193</f>
        <v>0</v>
      </c>
      <c r="I214" s="256">
        <f>[13]table_32!G193</f>
        <v>0</v>
      </c>
      <c r="J214" s="256"/>
      <c r="K214" s="256">
        <f>[13]table_32!H193</f>
        <v>0</v>
      </c>
      <c r="L214" s="256">
        <f>[13]table_32!I193</f>
        <v>0</v>
      </c>
      <c r="M214" s="273"/>
      <c r="N214" s="256">
        <f>[13]table_32!J193</f>
        <v>311310</v>
      </c>
      <c r="O214" s="256">
        <f>[13]table_32!K193</f>
        <v>347115</v>
      </c>
      <c r="P214" s="257"/>
      <c r="Q214" s="259">
        <f>[13]table_32!L193</f>
        <v>11.5</v>
      </c>
    </row>
    <row r="215" spans="1:17" x14ac:dyDescent="0.25">
      <c r="A215" s="65" t="str">
        <f>[13]table_32!A194</f>
        <v>Lane</v>
      </c>
      <c r="B215" s="66" t="str">
        <f>[13]table_32!B194</f>
        <v>City of Veneta</v>
      </c>
      <c r="C215" s="66" t="str">
        <f>[13]table_32!C194</f>
        <v>Education</v>
      </c>
      <c r="D215" s="66"/>
      <c r="E215" s="78">
        <f>[13]table_32!D194</f>
        <v>312926</v>
      </c>
      <c r="F215" s="78">
        <f>[13]table_32!E194</f>
        <v>348943</v>
      </c>
      <c r="G215" s="78"/>
      <c r="H215" s="78">
        <f>[13]table_32!F194</f>
        <v>0</v>
      </c>
      <c r="I215" s="78">
        <f>[13]table_32!G194</f>
        <v>0</v>
      </c>
      <c r="J215" s="78"/>
      <c r="K215" s="78">
        <f>[13]table_32!H194</f>
        <v>0</v>
      </c>
      <c r="L215" s="78">
        <f>[13]table_32!I194</f>
        <v>0</v>
      </c>
      <c r="M215" s="79"/>
      <c r="N215" s="78">
        <f>[13]table_32!J194</f>
        <v>312926</v>
      </c>
      <c r="O215" s="78">
        <f>[13]table_32!K194</f>
        <v>348943</v>
      </c>
      <c r="P215" s="78"/>
      <c r="Q215" s="253">
        <f>[13]table_32!L194</f>
        <v>11.5</v>
      </c>
    </row>
    <row r="216" spans="1:17" x14ac:dyDescent="0.25">
      <c r="A216" s="274" t="str">
        <f>[13]table_32!A195</f>
        <v>Lane</v>
      </c>
      <c r="B216" s="275" t="str">
        <f>[13]table_32!B195</f>
        <v>City of Veneta</v>
      </c>
      <c r="C216" s="275" t="str">
        <f>[13]table_32!C195</f>
        <v>Other</v>
      </c>
      <c r="D216" s="275"/>
      <c r="E216" s="276">
        <f>[13]table_32!D195</f>
        <v>130177</v>
      </c>
      <c r="F216" s="276">
        <f>[13]table_32!E195</f>
        <v>149281</v>
      </c>
      <c r="G216" s="276"/>
      <c r="H216" s="276">
        <f>[13]table_32!F195</f>
        <v>0</v>
      </c>
      <c r="I216" s="276">
        <f>[13]table_32!G195</f>
        <v>0</v>
      </c>
      <c r="J216" s="276"/>
      <c r="K216" s="276">
        <f>[13]table_32!H195</f>
        <v>0</v>
      </c>
      <c r="L216" s="276">
        <f>[13]table_32!I195</f>
        <v>0</v>
      </c>
      <c r="M216" s="277"/>
      <c r="N216" s="276">
        <f>[13]table_32!J195</f>
        <v>130177</v>
      </c>
      <c r="O216" s="276">
        <f>[13]table_32!K195</f>
        <v>149281</v>
      </c>
      <c r="P216" s="278"/>
      <c r="Q216" s="279">
        <f>[13]table_32!L195</f>
        <v>14.7</v>
      </c>
    </row>
    <row r="217" spans="1:17" x14ac:dyDescent="0.25">
      <c r="A217" s="65" t="str">
        <f>[13]table_32!A196</f>
        <v>Lane</v>
      </c>
      <c r="B217" s="66" t="str">
        <f>[13]table_32!B196</f>
        <v>City of Coburg</v>
      </c>
      <c r="C217" s="66" t="str">
        <f>[13]table_32!C196</f>
        <v>County</v>
      </c>
      <c r="D217" s="66"/>
      <c r="E217" s="78">
        <f>[13]table_32!D196</f>
        <v>36813</v>
      </c>
      <c r="F217" s="78">
        <f>[13]table_32!E196</f>
        <v>36516</v>
      </c>
      <c r="G217" s="78"/>
      <c r="H217" s="78">
        <f>[13]table_32!F196</f>
        <v>0</v>
      </c>
      <c r="I217" s="78">
        <f>[13]table_32!G196</f>
        <v>0</v>
      </c>
      <c r="J217" s="78"/>
      <c r="K217" s="78">
        <f>[13]table_32!H196</f>
        <v>0</v>
      </c>
      <c r="L217" s="78">
        <f>[13]table_32!I196</f>
        <v>0</v>
      </c>
      <c r="M217" s="79"/>
      <c r="N217" s="78">
        <f>[13]table_32!J196</f>
        <v>36813</v>
      </c>
      <c r="O217" s="78">
        <f>[13]table_32!K196</f>
        <v>36516</v>
      </c>
      <c r="P217" s="78"/>
      <c r="Q217" s="253">
        <f>[13]table_32!L196</f>
        <v>-0.8</v>
      </c>
    </row>
    <row r="218" spans="1:17" x14ac:dyDescent="0.25">
      <c r="A218" s="254" t="str">
        <f>[13]table_32!A197</f>
        <v>Lane</v>
      </c>
      <c r="B218" s="255" t="str">
        <f>[13]table_32!B197</f>
        <v>City of Coburg</v>
      </c>
      <c r="C218" s="255" t="str">
        <f>[13]table_32!C197</f>
        <v>City</v>
      </c>
      <c r="D218" s="255"/>
      <c r="E218" s="256">
        <f>[13]table_32!D197</f>
        <v>107966</v>
      </c>
      <c r="F218" s="256">
        <f>[13]table_32!E197</f>
        <v>107062</v>
      </c>
      <c r="G218" s="256"/>
      <c r="H218" s="256">
        <f>[13]table_32!F197</f>
        <v>0</v>
      </c>
      <c r="I218" s="256">
        <f>[13]table_32!G197</f>
        <v>0</v>
      </c>
      <c r="J218" s="256"/>
      <c r="K218" s="256">
        <f>[13]table_32!H197</f>
        <v>0</v>
      </c>
      <c r="L218" s="256">
        <f>[13]table_32!I197</f>
        <v>0</v>
      </c>
      <c r="M218" s="273"/>
      <c r="N218" s="256">
        <f>[13]table_32!J197</f>
        <v>107966</v>
      </c>
      <c r="O218" s="256">
        <f>[13]table_32!K197</f>
        <v>107062</v>
      </c>
      <c r="P218" s="257"/>
      <c r="Q218" s="259">
        <f>[13]table_32!L197</f>
        <v>-0.8</v>
      </c>
    </row>
    <row r="219" spans="1:17" x14ac:dyDescent="0.25">
      <c r="A219" s="65" t="str">
        <f>[13]table_32!A198</f>
        <v>Lane</v>
      </c>
      <c r="B219" s="66" t="str">
        <f>[13]table_32!B198</f>
        <v>City of Coburg</v>
      </c>
      <c r="C219" s="66" t="str">
        <f>[13]table_32!C198</f>
        <v>Education</v>
      </c>
      <c r="D219" s="66"/>
      <c r="E219" s="78">
        <f>[13]table_32!D198</f>
        <v>160961</v>
      </c>
      <c r="F219" s="78">
        <f>[13]table_32!E198</f>
        <v>159590</v>
      </c>
      <c r="G219" s="78"/>
      <c r="H219" s="78">
        <f>[13]table_32!F198</f>
        <v>0</v>
      </c>
      <c r="I219" s="78">
        <f>[13]table_32!G198</f>
        <v>0</v>
      </c>
      <c r="J219" s="78"/>
      <c r="K219" s="78">
        <f>[13]table_32!H198</f>
        <v>73079</v>
      </c>
      <c r="L219" s="78">
        <f>[13]table_32!I198</f>
        <v>52662</v>
      </c>
      <c r="M219" s="79"/>
      <c r="N219" s="78">
        <f>[13]table_32!J198</f>
        <v>234040</v>
      </c>
      <c r="O219" s="78">
        <f>[13]table_32!K198</f>
        <v>212253</v>
      </c>
      <c r="P219" s="78"/>
      <c r="Q219" s="253">
        <f>[13]table_32!L198</f>
        <v>-9.3000000000000007</v>
      </c>
    </row>
    <row r="220" spans="1:17" ht="13" thickBot="1" x14ac:dyDescent="0.3">
      <c r="A220" s="274" t="str">
        <f>[13]table_32!A199</f>
        <v>Lane</v>
      </c>
      <c r="B220" s="275" t="str">
        <f>[13]table_32!B199</f>
        <v>City of Coburg</v>
      </c>
      <c r="C220" s="275" t="str">
        <f>[13]table_32!C199</f>
        <v>Other</v>
      </c>
      <c r="D220" s="275"/>
      <c r="E220" s="276">
        <f>[13]table_32!D199</f>
        <v>38218</v>
      </c>
      <c r="F220" s="276">
        <f>[13]table_32!E199</f>
        <v>37879</v>
      </c>
      <c r="G220" s="276"/>
      <c r="H220" s="276">
        <f>[13]table_32!F199</f>
        <v>0</v>
      </c>
      <c r="I220" s="276">
        <f>[13]table_32!G199</f>
        <v>0</v>
      </c>
      <c r="J220" s="276"/>
      <c r="K220" s="276">
        <f>[13]table_32!H199</f>
        <v>0</v>
      </c>
      <c r="L220" s="276">
        <f>[13]table_32!I199</f>
        <v>0</v>
      </c>
      <c r="M220" s="277"/>
      <c r="N220" s="276">
        <f>[13]table_32!J199</f>
        <v>38218</v>
      </c>
      <c r="O220" s="276">
        <f>[13]table_32!K199</f>
        <v>37879</v>
      </c>
      <c r="P220" s="278"/>
      <c r="Q220" s="279">
        <f>[13]table_32!L199</f>
        <v>-0.9</v>
      </c>
    </row>
    <row r="221" spans="1:17" ht="16" thickBot="1" x14ac:dyDescent="0.4">
      <c r="A221" s="241" t="s">
        <v>231</v>
      </c>
      <c r="B221" s="242"/>
      <c r="C221" s="242"/>
      <c r="D221" s="242"/>
      <c r="E221" s="242"/>
      <c r="F221" s="242"/>
      <c r="G221" s="242"/>
      <c r="H221" s="242"/>
      <c r="I221" s="242"/>
      <c r="J221" s="242"/>
      <c r="K221" s="242"/>
      <c r="L221" s="242"/>
      <c r="M221" s="242"/>
      <c r="N221" s="242"/>
      <c r="O221" s="242"/>
      <c r="P221" s="242"/>
      <c r="Q221" s="270"/>
    </row>
    <row r="222" spans="1:17" ht="16" thickBot="1" x14ac:dyDescent="0.4">
      <c r="A222" s="244"/>
      <c r="B222" s="245"/>
      <c r="C222" s="245"/>
      <c r="D222" s="245"/>
      <c r="E222" s="245"/>
      <c r="F222" s="245"/>
      <c r="G222" s="245"/>
      <c r="H222" s="245"/>
      <c r="I222" s="245"/>
      <c r="J222" s="245"/>
      <c r="K222" s="245"/>
      <c r="L222" s="245"/>
      <c r="M222" s="245"/>
      <c r="N222" s="245"/>
      <c r="O222" s="245"/>
      <c r="P222" s="245"/>
      <c r="Q222" s="271"/>
    </row>
    <row r="223" spans="1:17" ht="13" x14ac:dyDescent="0.3">
      <c r="A223" s="247"/>
      <c r="B223" s="248"/>
      <c r="C223" s="248"/>
      <c r="D223" s="248"/>
      <c r="E223" s="435" t="s">
        <v>112</v>
      </c>
      <c r="F223" s="435"/>
      <c r="G223" s="248"/>
      <c r="H223" s="435" t="s">
        <v>37</v>
      </c>
      <c r="I223" s="435"/>
      <c r="J223" s="248"/>
      <c r="K223" s="435" t="s">
        <v>39</v>
      </c>
      <c r="L223" s="435"/>
      <c r="M223" s="248"/>
      <c r="N223" s="435" t="s">
        <v>111</v>
      </c>
      <c r="O223" s="435"/>
      <c r="P223" s="435"/>
      <c r="Q223" s="436"/>
    </row>
    <row r="224" spans="1:17" ht="13.5" thickBot="1" x14ac:dyDescent="0.35">
      <c r="A224" s="249" t="s">
        <v>42</v>
      </c>
      <c r="B224" s="250" t="s">
        <v>110</v>
      </c>
      <c r="C224" s="250" t="s">
        <v>61</v>
      </c>
      <c r="D224" s="250"/>
      <c r="E224" s="251" t="str">
        <f>E180</f>
        <v>FY 2020-21</v>
      </c>
      <c r="F224" s="251" t="str">
        <f>F180</f>
        <v>FY 2021-22</v>
      </c>
      <c r="G224" s="251"/>
      <c r="H224" s="251" t="str">
        <f>H180</f>
        <v>FY 2020-21</v>
      </c>
      <c r="I224" s="251" t="str">
        <f>I180</f>
        <v>FY 2021-22</v>
      </c>
      <c r="J224" s="251"/>
      <c r="K224" s="251" t="str">
        <f>K180</f>
        <v>FY 2020-21</v>
      </c>
      <c r="L224" s="251" t="str">
        <f>L180</f>
        <v>FY 2021-22</v>
      </c>
      <c r="M224" s="251"/>
      <c r="N224" s="251" t="str">
        <f>N180</f>
        <v>FY 2020-21</v>
      </c>
      <c r="O224" s="251" t="str">
        <f>O180</f>
        <v>FY 2021-22</v>
      </c>
      <c r="P224" s="251"/>
      <c r="Q224" s="272" t="s">
        <v>41</v>
      </c>
    </row>
    <row r="225" spans="1:17" x14ac:dyDescent="0.25">
      <c r="A225" s="65" t="str">
        <f>[13]table_32!A200</f>
        <v>Lane</v>
      </c>
      <c r="B225" s="66" t="str">
        <f>[13]table_32!B200</f>
        <v>City of Springfield (SED)</v>
      </c>
      <c r="C225" s="66" t="str">
        <f>[13]table_32!C200</f>
        <v>County</v>
      </c>
      <c r="D225" s="66"/>
      <c r="E225" s="78">
        <f>[13]table_32!D200</f>
        <v>186612</v>
      </c>
      <c r="F225" s="78">
        <f>[13]table_32!E200</f>
        <v>201777</v>
      </c>
      <c r="G225" s="78"/>
      <c r="H225" s="78">
        <f>[13]table_32!F200</f>
        <v>0</v>
      </c>
      <c r="I225" s="78">
        <f>[13]table_32!G200</f>
        <v>0</v>
      </c>
      <c r="J225" s="78"/>
      <c r="K225" s="78">
        <f>[13]table_32!H200</f>
        <v>0</v>
      </c>
      <c r="L225" s="78">
        <f>[13]table_32!I200</f>
        <v>0</v>
      </c>
      <c r="M225" s="79"/>
      <c r="N225" s="78">
        <f>[13]table_32!J200</f>
        <v>186612</v>
      </c>
      <c r="O225" s="78">
        <f>[13]table_32!K200</f>
        <v>201777</v>
      </c>
      <c r="P225" s="78"/>
      <c r="Q225" s="253">
        <f>[13]table_32!L200</f>
        <v>8.1</v>
      </c>
    </row>
    <row r="226" spans="1:17" x14ac:dyDescent="0.25">
      <c r="A226" s="254" t="str">
        <f>[13]table_32!A201</f>
        <v>Lane</v>
      </c>
      <c r="B226" s="255" t="str">
        <f>[13]table_32!B201</f>
        <v>City of Springfield (SED)</v>
      </c>
      <c r="C226" s="255" t="str">
        <f>[13]table_32!C201</f>
        <v>City</v>
      </c>
      <c r="D226" s="255"/>
      <c r="E226" s="256">
        <f>[13]table_32!D201</f>
        <v>628492</v>
      </c>
      <c r="F226" s="256">
        <f>[13]table_32!E201</f>
        <v>678809</v>
      </c>
      <c r="G226" s="256"/>
      <c r="H226" s="256">
        <f>[13]table_32!F201</f>
        <v>0</v>
      </c>
      <c r="I226" s="256">
        <f>[13]table_32!G201</f>
        <v>0</v>
      </c>
      <c r="J226" s="256"/>
      <c r="K226" s="256">
        <f>[13]table_32!H201</f>
        <v>0</v>
      </c>
      <c r="L226" s="256">
        <f>[13]table_32!I201</f>
        <v>0</v>
      </c>
      <c r="M226" s="273"/>
      <c r="N226" s="256">
        <f>[13]table_32!J201</f>
        <v>628492</v>
      </c>
      <c r="O226" s="256">
        <f>[13]table_32!K201</f>
        <v>678809</v>
      </c>
      <c r="P226" s="257"/>
      <c r="Q226" s="259">
        <f>[13]table_32!L201</f>
        <v>8</v>
      </c>
    </row>
    <row r="227" spans="1:17" x14ac:dyDescent="0.25">
      <c r="A227" s="65" t="str">
        <f>[13]table_32!A202</f>
        <v>Lane</v>
      </c>
      <c r="B227" s="66" t="str">
        <f>[13]table_32!B202</f>
        <v>City of Springfield (SED)</v>
      </c>
      <c r="C227" s="66" t="str">
        <f>[13]table_32!C202</f>
        <v>Education</v>
      </c>
      <c r="D227" s="66"/>
      <c r="E227" s="78">
        <f>[13]table_32!D202</f>
        <v>810557</v>
      </c>
      <c r="F227" s="78">
        <f>[13]table_32!E202</f>
        <v>876101</v>
      </c>
      <c r="G227" s="78"/>
      <c r="H227" s="78">
        <f>[13]table_32!F202</f>
        <v>0</v>
      </c>
      <c r="I227" s="78">
        <f>[13]table_32!G202</f>
        <v>0</v>
      </c>
      <c r="J227" s="78"/>
      <c r="K227" s="78">
        <f>[13]table_32!H202</f>
        <v>0</v>
      </c>
      <c r="L227" s="78">
        <f>[13]table_32!I202</f>
        <v>0</v>
      </c>
      <c r="M227" s="79"/>
      <c r="N227" s="78">
        <f>[13]table_32!J202</f>
        <v>810557</v>
      </c>
      <c r="O227" s="78">
        <f>[13]table_32!K202</f>
        <v>876101</v>
      </c>
      <c r="P227" s="78"/>
      <c r="Q227" s="253">
        <f>[13]table_32!L202</f>
        <v>8.1</v>
      </c>
    </row>
    <row r="228" spans="1:17" x14ac:dyDescent="0.25">
      <c r="A228" s="274" t="str">
        <f>[13]table_32!A203</f>
        <v>Lane</v>
      </c>
      <c r="B228" s="275" t="str">
        <f>[13]table_32!B203</f>
        <v>City of Springfield (SED)</v>
      </c>
      <c r="C228" s="275" t="str">
        <f>[13]table_32!C203</f>
        <v>Other</v>
      </c>
      <c r="D228" s="275"/>
      <c r="E228" s="276">
        <f>[13]table_32!D203</f>
        <v>349889</v>
      </c>
      <c r="F228" s="276">
        <f>[13]table_32!E203</f>
        <v>388906</v>
      </c>
      <c r="G228" s="276"/>
      <c r="H228" s="276">
        <f>[13]table_32!F203</f>
        <v>0</v>
      </c>
      <c r="I228" s="276">
        <f>[13]table_32!G203</f>
        <v>0</v>
      </c>
      <c r="J228" s="276"/>
      <c r="K228" s="276">
        <f>[13]table_32!H203</f>
        <v>0</v>
      </c>
      <c r="L228" s="276">
        <f>[13]table_32!I203</f>
        <v>0</v>
      </c>
      <c r="M228" s="277"/>
      <c r="N228" s="276">
        <f>[13]table_32!J203</f>
        <v>349889</v>
      </c>
      <c r="O228" s="276">
        <f>[13]table_32!K203</f>
        <v>388906</v>
      </c>
      <c r="P228" s="278"/>
      <c r="Q228" s="279">
        <f>[13]table_32!L203</f>
        <v>11.2</v>
      </c>
    </row>
    <row r="229" spans="1:17" x14ac:dyDescent="0.25">
      <c r="A229" s="65" t="str">
        <f>[13]table_32!A204</f>
        <v>Lane</v>
      </c>
      <c r="B229" s="66" t="str">
        <f>[13]table_32!B204</f>
        <v>City of Florence</v>
      </c>
      <c r="C229" s="66" t="str">
        <f>[13]table_32!C204</f>
        <v>County</v>
      </c>
      <c r="D229" s="66"/>
      <c r="E229" s="78">
        <f>[13]table_32!D204</f>
        <v>64705</v>
      </c>
      <c r="F229" s="78">
        <f>[13]table_32!E204</f>
        <v>70813</v>
      </c>
      <c r="G229" s="78"/>
      <c r="H229" s="78">
        <f>[13]table_32!F204</f>
        <v>0</v>
      </c>
      <c r="I229" s="78">
        <f>[13]table_32!G204</f>
        <v>0</v>
      </c>
      <c r="J229" s="78"/>
      <c r="K229" s="78">
        <f>[13]table_32!H204</f>
        <v>0</v>
      </c>
      <c r="L229" s="78">
        <f>[13]table_32!I204</f>
        <v>0</v>
      </c>
      <c r="M229" s="79"/>
      <c r="N229" s="78">
        <f>[13]table_32!J204</f>
        <v>64705</v>
      </c>
      <c r="O229" s="78">
        <f>[13]table_32!K204</f>
        <v>70813</v>
      </c>
      <c r="P229" s="78"/>
      <c r="Q229" s="253">
        <f>[13]table_32!L204</f>
        <v>9.4</v>
      </c>
    </row>
    <row r="230" spans="1:17" x14ac:dyDescent="0.25">
      <c r="A230" s="254" t="str">
        <f>[13]table_32!A205</f>
        <v>Lane</v>
      </c>
      <c r="B230" s="255" t="str">
        <f>[13]table_32!B205</f>
        <v>City of Florence</v>
      </c>
      <c r="C230" s="255" t="str">
        <f>[13]table_32!C205</f>
        <v>City</v>
      </c>
      <c r="D230" s="255"/>
      <c r="E230" s="256">
        <f>[13]table_32!D205</f>
        <v>144739</v>
      </c>
      <c r="F230" s="256">
        <f>[13]table_32!E205</f>
        <v>158359</v>
      </c>
      <c r="G230" s="256"/>
      <c r="H230" s="256">
        <f>[13]table_32!F205</f>
        <v>0</v>
      </c>
      <c r="I230" s="256">
        <f>[13]table_32!G205</f>
        <v>0</v>
      </c>
      <c r="J230" s="256"/>
      <c r="K230" s="256">
        <f>[13]table_32!H205</f>
        <v>7929</v>
      </c>
      <c r="L230" s="256">
        <f>[13]table_32!I205</f>
        <v>6095</v>
      </c>
      <c r="M230" s="273"/>
      <c r="N230" s="256">
        <f>[13]table_32!J205</f>
        <v>152669</v>
      </c>
      <c r="O230" s="256">
        <f>[13]table_32!K205</f>
        <v>164454</v>
      </c>
      <c r="P230" s="257"/>
      <c r="Q230" s="259">
        <f>[13]table_32!L205</f>
        <v>7.7</v>
      </c>
    </row>
    <row r="231" spans="1:17" x14ac:dyDescent="0.25">
      <c r="A231" s="65" t="str">
        <f>[13]table_32!A206</f>
        <v>Lane</v>
      </c>
      <c r="B231" s="66" t="str">
        <f>[13]table_32!B206</f>
        <v>City of Florence</v>
      </c>
      <c r="C231" s="66" t="str">
        <f>[13]table_32!C206</f>
        <v>Education</v>
      </c>
      <c r="D231" s="66"/>
      <c r="E231" s="78">
        <f>[13]table_32!D206</f>
        <v>239470</v>
      </c>
      <c r="F231" s="78">
        <f>[13]table_32!E206</f>
        <v>261974</v>
      </c>
      <c r="G231" s="78"/>
      <c r="H231" s="78">
        <f>[13]table_32!F206</f>
        <v>0</v>
      </c>
      <c r="I231" s="78">
        <f>[13]table_32!G206</f>
        <v>0</v>
      </c>
      <c r="J231" s="78"/>
      <c r="K231" s="78">
        <f>[13]table_32!H206</f>
        <v>0</v>
      </c>
      <c r="L231" s="78">
        <f>[13]table_32!I206</f>
        <v>0</v>
      </c>
      <c r="M231" s="79"/>
      <c r="N231" s="78">
        <f>[13]table_32!J206</f>
        <v>239470</v>
      </c>
      <c r="O231" s="78">
        <f>[13]table_32!K206</f>
        <v>261974</v>
      </c>
      <c r="P231" s="78"/>
      <c r="Q231" s="253">
        <f>[13]table_32!L206</f>
        <v>9.4</v>
      </c>
    </row>
    <row r="232" spans="1:17" x14ac:dyDescent="0.25">
      <c r="A232" s="274" t="str">
        <f>[13]table_32!A207</f>
        <v>Lane</v>
      </c>
      <c r="B232" s="275" t="str">
        <f>[13]table_32!B207</f>
        <v>City of Florence</v>
      </c>
      <c r="C232" s="275" t="str">
        <f>[13]table_32!C207</f>
        <v>Other</v>
      </c>
      <c r="D232" s="275"/>
      <c r="E232" s="276">
        <f>[13]table_32!D207</f>
        <v>127719</v>
      </c>
      <c r="F232" s="276">
        <f>[13]table_32!E207</f>
        <v>139438</v>
      </c>
      <c r="G232" s="276"/>
      <c r="H232" s="276">
        <f>[13]table_32!F207</f>
        <v>0</v>
      </c>
      <c r="I232" s="276">
        <f>[13]table_32!G207</f>
        <v>0</v>
      </c>
      <c r="J232" s="276"/>
      <c r="K232" s="276">
        <f>[13]table_32!H207</f>
        <v>0</v>
      </c>
      <c r="L232" s="276">
        <f>[13]table_32!I207</f>
        <v>0</v>
      </c>
      <c r="M232" s="277"/>
      <c r="N232" s="276">
        <f>[13]table_32!J207</f>
        <v>127719</v>
      </c>
      <c r="O232" s="276">
        <f>[13]table_32!K207</f>
        <v>139438</v>
      </c>
      <c r="P232" s="278"/>
      <c r="Q232" s="279">
        <f>[13]table_32!L207</f>
        <v>9.1999999999999993</v>
      </c>
    </row>
    <row r="233" spans="1:17" x14ac:dyDescent="0.25">
      <c r="A233" s="65" t="str">
        <f>[13]table_32!A208</f>
        <v>Lane</v>
      </c>
      <c r="B233" s="66" t="str">
        <f>[13]table_32!B208</f>
        <v>City of Creswell</v>
      </c>
      <c r="C233" s="66" t="str">
        <f>[13]table_32!C208</f>
        <v>County</v>
      </c>
      <c r="D233" s="66"/>
      <c r="E233" s="78">
        <f>[13]table_32!D208</f>
        <v>2209</v>
      </c>
      <c r="F233" s="78">
        <f>[13]table_32!E208</f>
        <v>3854</v>
      </c>
      <c r="G233" s="78"/>
      <c r="H233" s="78">
        <f>[13]table_32!F208</f>
        <v>0</v>
      </c>
      <c r="I233" s="78">
        <f>[13]table_32!G208</f>
        <v>0</v>
      </c>
      <c r="J233" s="78"/>
      <c r="K233" s="78">
        <f>[13]table_32!H208</f>
        <v>0</v>
      </c>
      <c r="L233" s="78">
        <f>[13]table_32!I208</f>
        <v>0</v>
      </c>
      <c r="M233" s="79"/>
      <c r="N233" s="78">
        <f>[13]table_32!J208</f>
        <v>2209</v>
      </c>
      <c r="O233" s="78">
        <f>[13]table_32!K208</f>
        <v>3854</v>
      </c>
      <c r="P233" s="78"/>
      <c r="Q233" s="253">
        <f>[13]table_32!L208</f>
        <v>74.5</v>
      </c>
    </row>
    <row r="234" spans="1:17" x14ac:dyDescent="0.25">
      <c r="A234" s="254" t="str">
        <f>[13]table_32!A209</f>
        <v>Lane</v>
      </c>
      <c r="B234" s="255" t="str">
        <f>[13]table_32!B209</f>
        <v>City of Creswell</v>
      </c>
      <c r="C234" s="255" t="str">
        <f>[13]table_32!C209</f>
        <v>City</v>
      </c>
      <c r="D234" s="255"/>
      <c r="E234" s="256">
        <f>[13]table_32!D209</f>
        <v>4668</v>
      </c>
      <c r="F234" s="256">
        <f>[13]table_32!E209</f>
        <v>8056</v>
      </c>
      <c r="G234" s="256"/>
      <c r="H234" s="256">
        <f>[13]table_32!F209</f>
        <v>0</v>
      </c>
      <c r="I234" s="256">
        <f>[13]table_32!G209</f>
        <v>0</v>
      </c>
      <c r="J234" s="256"/>
      <c r="K234" s="256">
        <f>[13]table_32!H209</f>
        <v>0</v>
      </c>
      <c r="L234" s="256">
        <f>[13]table_32!I209</f>
        <v>0</v>
      </c>
      <c r="M234" s="273"/>
      <c r="N234" s="256">
        <f>[13]table_32!J209</f>
        <v>4668</v>
      </c>
      <c r="O234" s="256">
        <f>[13]table_32!K209</f>
        <v>8056</v>
      </c>
      <c r="P234" s="257"/>
      <c r="Q234" s="259">
        <f>[13]table_32!L209</f>
        <v>72.599999999999994</v>
      </c>
    </row>
    <row r="235" spans="1:17" x14ac:dyDescent="0.25">
      <c r="A235" s="65" t="str">
        <f>[13]table_32!A210</f>
        <v>Lane</v>
      </c>
      <c r="B235" s="66" t="str">
        <f>[13]table_32!B210</f>
        <v>City of Creswell</v>
      </c>
      <c r="C235" s="66" t="str">
        <f>[13]table_32!C210</f>
        <v>Education</v>
      </c>
      <c r="D235" s="66"/>
      <c r="E235" s="78">
        <f>[13]table_32!D210</f>
        <v>9553</v>
      </c>
      <c r="F235" s="78">
        <f>[13]table_32!E210</f>
        <v>16599</v>
      </c>
      <c r="G235" s="78"/>
      <c r="H235" s="78">
        <f>[13]table_32!F210</f>
        <v>0</v>
      </c>
      <c r="I235" s="78">
        <f>[13]table_32!G210</f>
        <v>0</v>
      </c>
      <c r="J235" s="78"/>
      <c r="K235" s="78">
        <f>[13]table_32!H210</f>
        <v>0</v>
      </c>
      <c r="L235" s="78">
        <f>[13]table_32!I210</f>
        <v>0</v>
      </c>
      <c r="M235" s="79"/>
      <c r="N235" s="78">
        <f>[13]table_32!J210</f>
        <v>9553</v>
      </c>
      <c r="O235" s="78">
        <f>[13]table_32!K210</f>
        <v>16599</v>
      </c>
      <c r="P235" s="78"/>
      <c r="Q235" s="253">
        <f>[13]table_32!L210</f>
        <v>73.8</v>
      </c>
    </row>
    <row r="236" spans="1:17" x14ac:dyDescent="0.25">
      <c r="A236" s="274" t="str">
        <f>[13]table_32!A211</f>
        <v>Lane</v>
      </c>
      <c r="B236" s="275" t="str">
        <f>[13]table_32!B211</f>
        <v>City of Creswell</v>
      </c>
      <c r="C236" s="275" t="str">
        <f>[13]table_32!C211</f>
        <v>Other</v>
      </c>
      <c r="D236" s="275"/>
      <c r="E236" s="276">
        <f>[13]table_32!D211</f>
        <v>2805</v>
      </c>
      <c r="F236" s="276">
        <f>[13]table_32!E211</f>
        <v>5034</v>
      </c>
      <c r="G236" s="276"/>
      <c r="H236" s="276">
        <f>[13]table_32!F211</f>
        <v>0</v>
      </c>
      <c r="I236" s="276">
        <f>[13]table_32!G211</f>
        <v>0</v>
      </c>
      <c r="J236" s="276"/>
      <c r="K236" s="276">
        <f>[13]table_32!H211</f>
        <v>0</v>
      </c>
      <c r="L236" s="276">
        <f>[13]table_32!I211</f>
        <v>0</v>
      </c>
      <c r="M236" s="277"/>
      <c r="N236" s="276">
        <f>[13]table_32!J211</f>
        <v>2805</v>
      </c>
      <c r="O236" s="276">
        <f>[13]table_32!K211</f>
        <v>5034</v>
      </c>
      <c r="P236" s="278"/>
      <c r="Q236" s="279">
        <f>[13]table_32!L211</f>
        <v>79.5</v>
      </c>
    </row>
    <row r="237" spans="1:17" x14ac:dyDescent="0.25">
      <c r="A237" s="65" t="str">
        <f>[13]table_32!A212</f>
        <v>Lincoln</v>
      </c>
      <c r="B237" s="66" t="str">
        <f>[13]table_32!B212</f>
        <v>City of Waldport</v>
      </c>
      <c r="C237" s="66" t="str">
        <f>[13]table_32!C212</f>
        <v>County</v>
      </c>
      <c r="D237" s="66"/>
      <c r="E237" s="78">
        <f>[13]table_32!D212</f>
        <v>17246</v>
      </c>
      <c r="F237" s="78">
        <f>[13]table_32!E212</f>
        <v>17995</v>
      </c>
      <c r="G237" s="78"/>
      <c r="H237" s="78">
        <f>[13]table_32!F212</f>
        <v>0</v>
      </c>
      <c r="I237" s="78">
        <f>[13]table_32!G212</f>
        <v>0</v>
      </c>
      <c r="J237" s="78"/>
      <c r="K237" s="78">
        <f>[13]table_32!H212</f>
        <v>0</v>
      </c>
      <c r="L237" s="78">
        <f>[13]table_32!I212</f>
        <v>0</v>
      </c>
      <c r="M237" s="79"/>
      <c r="N237" s="78">
        <f>[13]table_32!J212</f>
        <v>17246</v>
      </c>
      <c r="O237" s="78">
        <f>[13]table_32!K212</f>
        <v>17995</v>
      </c>
      <c r="P237" s="78"/>
      <c r="Q237" s="253">
        <f>[13]table_32!L212</f>
        <v>4.3</v>
      </c>
    </row>
    <row r="238" spans="1:17" x14ac:dyDescent="0.25">
      <c r="A238" s="254" t="str">
        <f>[13]table_32!A213</f>
        <v>Lincoln</v>
      </c>
      <c r="B238" s="255" t="str">
        <f>[13]table_32!B213</f>
        <v>City of Waldport</v>
      </c>
      <c r="C238" s="255" t="str">
        <f>[13]table_32!C213</f>
        <v>City</v>
      </c>
      <c r="D238" s="255"/>
      <c r="E238" s="256">
        <f>[13]table_32!D213</f>
        <v>13811</v>
      </c>
      <c r="F238" s="256">
        <f>[13]table_32!E213</f>
        <v>14454</v>
      </c>
      <c r="G238" s="256"/>
      <c r="H238" s="256">
        <f>[13]table_32!F213</f>
        <v>0</v>
      </c>
      <c r="I238" s="256">
        <f>[13]table_32!G213</f>
        <v>0</v>
      </c>
      <c r="J238" s="256"/>
      <c r="K238" s="256">
        <f>[13]table_32!H213</f>
        <v>2063</v>
      </c>
      <c r="L238" s="256">
        <f>[13]table_32!I213</f>
        <v>2054</v>
      </c>
      <c r="M238" s="273"/>
      <c r="N238" s="256">
        <f>[13]table_32!J213</f>
        <v>15874</v>
      </c>
      <c r="O238" s="256">
        <f>[13]table_32!K213</f>
        <v>16507</v>
      </c>
      <c r="P238" s="257"/>
      <c r="Q238" s="259">
        <f>[13]table_32!L213</f>
        <v>4</v>
      </c>
    </row>
    <row r="239" spans="1:17" x14ac:dyDescent="0.25">
      <c r="A239" s="65" t="str">
        <f>[13]table_32!A214</f>
        <v>Lincoln</v>
      </c>
      <c r="B239" s="66" t="str">
        <f>[13]table_32!B214</f>
        <v>City of Waldport</v>
      </c>
      <c r="C239" s="66" t="str">
        <f>[13]table_32!C214</f>
        <v>Education</v>
      </c>
      <c r="D239" s="66"/>
      <c r="E239" s="78">
        <f>[13]table_32!D214</f>
        <v>32930</v>
      </c>
      <c r="F239" s="78">
        <f>[13]table_32!E214</f>
        <v>34356</v>
      </c>
      <c r="G239" s="78"/>
      <c r="H239" s="78">
        <f>[13]table_32!F214</f>
        <v>0</v>
      </c>
      <c r="I239" s="78">
        <f>[13]table_32!G214</f>
        <v>0</v>
      </c>
      <c r="J239" s="78"/>
      <c r="K239" s="78">
        <f>[13]table_32!H214</f>
        <v>0</v>
      </c>
      <c r="L239" s="78">
        <f>[13]table_32!I214</f>
        <v>0</v>
      </c>
      <c r="M239" s="79"/>
      <c r="N239" s="78">
        <f>[13]table_32!J214</f>
        <v>32930</v>
      </c>
      <c r="O239" s="78">
        <f>[13]table_32!K214</f>
        <v>34356</v>
      </c>
      <c r="P239" s="78"/>
      <c r="Q239" s="253">
        <f>[13]table_32!L214</f>
        <v>4.3</v>
      </c>
    </row>
    <row r="240" spans="1:17" x14ac:dyDescent="0.25">
      <c r="A240" s="274" t="str">
        <f>[13]table_32!A215</f>
        <v>Lincoln</v>
      </c>
      <c r="B240" s="275" t="str">
        <f>[13]table_32!B215</f>
        <v>City of Waldport</v>
      </c>
      <c r="C240" s="275" t="str">
        <f>[13]table_32!C215</f>
        <v>Other</v>
      </c>
      <c r="D240" s="275"/>
      <c r="E240" s="276">
        <f>[13]table_32!D215</f>
        <v>14429</v>
      </c>
      <c r="F240" s="276">
        <f>[13]table_32!E215</f>
        <v>15066</v>
      </c>
      <c r="G240" s="276"/>
      <c r="H240" s="276">
        <f>[13]table_32!F215</f>
        <v>0</v>
      </c>
      <c r="I240" s="276">
        <f>[13]table_32!G215</f>
        <v>0</v>
      </c>
      <c r="J240" s="276"/>
      <c r="K240" s="276">
        <f>[13]table_32!H215</f>
        <v>0</v>
      </c>
      <c r="L240" s="276">
        <f>[13]table_32!I215</f>
        <v>0</v>
      </c>
      <c r="M240" s="277"/>
      <c r="N240" s="276">
        <f>[13]table_32!J215</f>
        <v>14429</v>
      </c>
      <c r="O240" s="276">
        <f>[13]table_32!K215</f>
        <v>15066</v>
      </c>
      <c r="P240" s="278"/>
      <c r="Q240" s="279">
        <f>[13]table_32!L215</f>
        <v>4.4000000000000004</v>
      </c>
    </row>
    <row r="241" spans="1:17" x14ac:dyDescent="0.25">
      <c r="A241" s="65" t="str">
        <f>[13]table_32!A216</f>
        <v>Lincoln</v>
      </c>
      <c r="B241" s="66" t="str">
        <f>[13]table_32!B216</f>
        <v>City of Lincoln City</v>
      </c>
      <c r="C241" s="66" t="str">
        <f>[13]table_32!C216</f>
        <v>County</v>
      </c>
      <c r="D241" s="66"/>
      <c r="E241" s="78">
        <f>[13]table_32!D216</f>
        <v>163359</v>
      </c>
      <c r="F241" s="78">
        <f>[13]table_32!E216</f>
        <v>35796</v>
      </c>
      <c r="G241" s="78"/>
      <c r="H241" s="78">
        <f>[13]table_32!F216</f>
        <v>0</v>
      </c>
      <c r="I241" s="78">
        <f>[13]table_32!G216</f>
        <v>0</v>
      </c>
      <c r="J241" s="78"/>
      <c r="K241" s="78">
        <f>[13]table_32!H216</f>
        <v>0</v>
      </c>
      <c r="L241" s="78">
        <f>[13]table_32!I216</f>
        <v>0</v>
      </c>
      <c r="M241" s="79"/>
      <c r="N241" s="78">
        <f>[13]table_32!J216</f>
        <v>163359</v>
      </c>
      <c r="O241" s="78">
        <f>[13]table_32!K216</f>
        <v>35796</v>
      </c>
      <c r="P241" s="78"/>
      <c r="Q241" s="253">
        <f>[13]table_32!L216</f>
        <v>-78.099999999999994</v>
      </c>
    </row>
    <row r="242" spans="1:17" x14ac:dyDescent="0.25">
      <c r="A242" s="254" t="str">
        <f>[13]table_32!A217</f>
        <v>Lincoln</v>
      </c>
      <c r="B242" s="255" t="str">
        <f>[13]table_32!B217</f>
        <v>City of Lincoln City</v>
      </c>
      <c r="C242" s="255" t="str">
        <f>[13]table_32!C217</f>
        <v>City</v>
      </c>
      <c r="D242" s="255"/>
      <c r="E242" s="256">
        <f>[13]table_32!D217</f>
        <v>237490</v>
      </c>
      <c r="F242" s="256">
        <f>[13]table_32!E217</f>
        <v>52085</v>
      </c>
      <c r="G242" s="256"/>
      <c r="H242" s="256">
        <f>[13]table_32!F217</f>
        <v>0</v>
      </c>
      <c r="I242" s="256">
        <f>[13]table_32!G217</f>
        <v>0</v>
      </c>
      <c r="J242" s="256"/>
      <c r="K242" s="256">
        <f>[13]table_32!H217</f>
        <v>0</v>
      </c>
      <c r="L242" s="256">
        <f>[13]table_32!I217</f>
        <v>0</v>
      </c>
      <c r="M242" s="273"/>
      <c r="N242" s="256">
        <f>[13]table_32!J217</f>
        <v>237490</v>
      </c>
      <c r="O242" s="256">
        <f>[13]table_32!K217</f>
        <v>52085</v>
      </c>
      <c r="P242" s="257"/>
      <c r="Q242" s="259">
        <f>[13]table_32!L217</f>
        <v>-78.099999999999994</v>
      </c>
    </row>
    <row r="243" spans="1:17" x14ac:dyDescent="0.25">
      <c r="A243" s="65" t="str">
        <f>[13]table_32!A218</f>
        <v>Lincoln</v>
      </c>
      <c r="B243" s="66" t="str">
        <f>[13]table_32!B218</f>
        <v>City of Lincoln City</v>
      </c>
      <c r="C243" s="66" t="str">
        <f>[13]table_32!C218</f>
        <v>Education</v>
      </c>
      <c r="D243" s="66"/>
      <c r="E243" s="78">
        <f>[13]table_32!D218</f>
        <v>312201</v>
      </c>
      <c r="F243" s="78">
        <f>[13]table_32!E218</f>
        <v>68575</v>
      </c>
      <c r="G243" s="78"/>
      <c r="H243" s="78">
        <f>[13]table_32!F218</f>
        <v>0</v>
      </c>
      <c r="I243" s="78">
        <f>[13]table_32!G218</f>
        <v>0</v>
      </c>
      <c r="J243" s="78"/>
      <c r="K243" s="78">
        <f>[13]table_32!H218</f>
        <v>0</v>
      </c>
      <c r="L243" s="78">
        <f>[13]table_32!I218</f>
        <v>0</v>
      </c>
      <c r="M243" s="79"/>
      <c r="N243" s="78">
        <f>[13]table_32!J218</f>
        <v>312201</v>
      </c>
      <c r="O243" s="78">
        <f>[13]table_32!K218</f>
        <v>68575</v>
      </c>
      <c r="P243" s="78"/>
      <c r="Q243" s="253">
        <f>[13]table_32!L218</f>
        <v>-78</v>
      </c>
    </row>
    <row r="244" spans="1:17" x14ac:dyDescent="0.25">
      <c r="A244" s="274" t="str">
        <f>[13]table_32!A219</f>
        <v>Lincoln</v>
      </c>
      <c r="B244" s="275" t="str">
        <f>[13]table_32!B219</f>
        <v>City of Lincoln City</v>
      </c>
      <c r="C244" s="275" t="str">
        <f>[13]table_32!C219</f>
        <v>Other</v>
      </c>
      <c r="D244" s="275"/>
      <c r="E244" s="276">
        <f>[13]table_32!D219</f>
        <v>90837</v>
      </c>
      <c r="F244" s="276">
        <f>[13]table_32!E219</f>
        <v>17845</v>
      </c>
      <c r="G244" s="276"/>
      <c r="H244" s="276">
        <f>[13]table_32!F219</f>
        <v>0</v>
      </c>
      <c r="I244" s="276">
        <f>[13]table_32!G219</f>
        <v>0</v>
      </c>
      <c r="J244" s="276"/>
      <c r="K244" s="276">
        <f>[13]table_32!H219</f>
        <v>0</v>
      </c>
      <c r="L244" s="276">
        <f>[13]table_32!I219</f>
        <v>0</v>
      </c>
      <c r="M244" s="277"/>
      <c r="N244" s="276">
        <f>[13]table_32!J219</f>
        <v>90837</v>
      </c>
      <c r="O244" s="276">
        <f>[13]table_32!K219</f>
        <v>17845</v>
      </c>
      <c r="P244" s="278"/>
      <c r="Q244" s="279">
        <f>[13]table_32!L219</f>
        <v>-80.400000000000006</v>
      </c>
    </row>
    <row r="245" spans="1:17" x14ac:dyDescent="0.25">
      <c r="A245" s="65" t="str">
        <f>[13]table_32!A220</f>
        <v>Lincoln</v>
      </c>
      <c r="B245" s="66" t="str">
        <f>[13]table_32!B220</f>
        <v>City of Newport</v>
      </c>
      <c r="C245" s="66" t="str">
        <f>[13]table_32!C220</f>
        <v>County</v>
      </c>
      <c r="D245" s="66"/>
      <c r="E245" s="78">
        <f>[13]table_32!D220</f>
        <v>683209</v>
      </c>
      <c r="F245" s="78">
        <f>[13]table_32!E220</f>
        <v>726407</v>
      </c>
      <c r="G245" s="78"/>
      <c r="H245" s="78">
        <f>[13]table_32!F220</f>
        <v>0</v>
      </c>
      <c r="I245" s="78">
        <f>[13]table_32!G220</f>
        <v>0</v>
      </c>
      <c r="J245" s="78"/>
      <c r="K245" s="78">
        <f>[13]table_32!H220</f>
        <v>0</v>
      </c>
      <c r="L245" s="78">
        <f>[13]table_32!I220</f>
        <v>0</v>
      </c>
      <c r="M245" s="79"/>
      <c r="N245" s="78">
        <f>[13]table_32!J220</f>
        <v>683209</v>
      </c>
      <c r="O245" s="78">
        <f>[13]table_32!K220</f>
        <v>726407</v>
      </c>
      <c r="P245" s="78"/>
      <c r="Q245" s="253">
        <f>[13]table_32!L220</f>
        <v>6.3</v>
      </c>
    </row>
    <row r="246" spans="1:17" x14ac:dyDescent="0.25">
      <c r="A246" s="254" t="str">
        <f>[13]table_32!A221</f>
        <v>Lincoln</v>
      </c>
      <c r="B246" s="255" t="str">
        <f>[13]table_32!B221</f>
        <v>City of Newport</v>
      </c>
      <c r="C246" s="255" t="str">
        <f>[13]table_32!C221</f>
        <v>City</v>
      </c>
      <c r="D246" s="255"/>
      <c r="E246" s="256">
        <f>[13]table_32!D221</f>
        <v>1258780</v>
      </c>
      <c r="F246" s="256">
        <f>[13]table_32!E221</f>
        <v>1336037</v>
      </c>
      <c r="G246" s="256"/>
      <c r="H246" s="256">
        <f>[13]table_32!F221</f>
        <v>0</v>
      </c>
      <c r="I246" s="256">
        <f>[13]table_32!G221</f>
        <v>0</v>
      </c>
      <c r="J246" s="256"/>
      <c r="K246" s="256">
        <f>[13]table_32!H221</f>
        <v>0</v>
      </c>
      <c r="L246" s="256">
        <f>[13]table_32!I221</f>
        <v>0</v>
      </c>
      <c r="M246" s="273"/>
      <c r="N246" s="256">
        <f>[13]table_32!J221</f>
        <v>1258780</v>
      </c>
      <c r="O246" s="256">
        <f>[13]table_32!K221</f>
        <v>1336037</v>
      </c>
      <c r="P246" s="257"/>
      <c r="Q246" s="259">
        <f>[13]table_32!L221</f>
        <v>6.1</v>
      </c>
    </row>
    <row r="247" spans="1:17" x14ac:dyDescent="0.25">
      <c r="A247" s="65" t="str">
        <f>[13]table_32!A222</f>
        <v>Lincoln</v>
      </c>
      <c r="B247" s="66" t="str">
        <f>[13]table_32!B222</f>
        <v>City of Newport</v>
      </c>
      <c r="C247" s="66" t="str">
        <f>[13]table_32!C222</f>
        <v>Education</v>
      </c>
      <c r="D247" s="66"/>
      <c r="E247" s="78">
        <f>[13]table_32!D222</f>
        <v>1305513</v>
      </c>
      <c r="F247" s="78">
        <f>[13]table_32!E222</f>
        <v>1387853</v>
      </c>
      <c r="G247" s="78"/>
      <c r="H247" s="78">
        <f>[13]table_32!F222</f>
        <v>0</v>
      </c>
      <c r="I247" s="78">
        <f>[13]table_32!G222</f>
        <v>0</v>
      </c>
      <c r="J247" s="78"/>
      <c r="K247" s="78">
        <f>[13]table_32!H222</f>
        <v>0</v>
      </c>
      <c r="L247" s="78">
        <f>[13]table_32!I222</f>
        <v>0</v>
      </c>
      <c r="M247" s="79"/>
      <c r="N247" s="78">
        <f>[13]table_32!J222</f>
        <v>1305513</v>
      </c>
      <c r="O247" s="78">
        <f>[13]table_32!K222</f>
        <v>1387853</v>
      </c>
      <c r="P247" s="78"/>
      <c r="Q247" s="253">
        <f>[13]table_32!L222</f>
        <v>6.3</v>
      </c>
    </row>
    <row r="248" spans="1:17" x14ac:dyDescent="0.25">
      <c r="A248" s="274" t="str">
        <f>[13]table_32!A223</f>
        <v>Lincoln</v>
      </c>
      <c r="B248" s="275" t="str">
        <f>[13]table_32!B223</f>
        <v>City of Newport</v>
      </c>
      <c r="C248" s="275" t="str">
        <f>[13]table_32!C223</f>
        <v>Other</v>
      </c>
      <c r="D248" s="275"/>
      <c r="E248" s="276">
        <f>[13]table_32!D223</f>
        <v>183359</v>
      </c>
      <c r="F248" s="276">
        <f>[13]table_32!E223</f>
        <v>196290</v>
      </c>
      <c r="G248" s="276"/>
      <c r="H248" s="276">
        <f>[13]table_32!F223</f>
        <v>0</v>
      </c>
      <c r="I248" s="276">
        <f>[13]table_32!G223</f>
        <v>0</v>
      </c>
      <c r="J248" s="276"/>
      <c r="K248" s="276">
        <f>[13]table_32!H223</f>
        <v>0</v>
      </c>
      <c r="L248" s="276">
        <f>[13]table_32!I223</f>
        <v>0</v>
      </c>
      <c r="M248" s="277"/>
      <c r="N248" s="276">
        <f>[13]table_32!J223</f>
        <v>183359</v>
      </c>
      <c r="O248" s="276">
        <f>[13]table_32!K223</f>
        <v>196290</v>
      </c>
      <c r="P248" s="278"/>
      <c r="Q248" s="279">
        <f>[13]table_32!L223</f>
        <v>7.1</v>
      </c>
    </row>
    <row r="249" spans="1:17" x14ac:dyDescent="0.25">
      <c r="A249" s="65" t="str">
        <f>[13]table_32!A224</f>
        <v>Lincoln</v>
      </c>
      <c r="B249" s="66" t="str">
        <f>[13]table_32!B224</f>
        <v>City of Yachats</v>
      </c>
      <c r="C249" s="66" t="str">
        <f>[13]table_32!C224</f>
        <v>County</v>
      </c>
      <c r="D249" s="66"/>
      <c r="E249" s="78">
        <f>[13]table_32!D224</f>
        <v>126855</v>
      </c>
      <c r="F249" s="78">
        <f>[13]table_32!E224</f>
        <v>140401</v>
      </c>
      <c r="G249" s="78"/>
      <c r="H249" s="78">
        <f>[13]table_32!F224</f>
        <v>0</v>
      </c>
      <c r="I249" s="78">
        <f>[13]table_32!G224</f>
        <v>0</v>
      </c>
      <c r="J249" s="78"/>
      <c r="K249" s="78">
        <f>[13]table_32!H224</f>
        <v>0</v>
      </c>
      <c r="L249" s="78">
        <f>[13]table_32!I224</f>
        <v>0</v>
      </c>
      <c r="M249" s="79"/>
      <c r="N249" s="78">
        <f>[13]table_32!J224</f>
        <v>126855</v>
      </c>
      <c r="O249" s="78">
        <f>[13]table_32!K224</f>
        <v>140401</v>
      </c>
      <c r="P249" s="78"/>
      <c r="Q249" s="253">
        <f>[13]table_32!L224</f>
        <v>10.7</v>
      </c>
    </row>
    <row r="250" spans="1:17" x14ac:dyDescent="0.25">
      <c r="A250" s="254" t="str">
        <f>[13]table_32!A225</f>
        <v>Lincoln</v>
      </c>
      <c r="B250" s="255" t="str">
        <f>[13]table_32!B225</f>
        <v>City of Yachats</v>
      </c>
      <c r="C250" s="255" t="str">
        <f>[13]table_32!C225</f>
        <v>City</v>
      </c>
      <c r="D250" s="255"/>
      <c r="E250" s="256">
        <f>[13]table_32!D225</f>
        <v>7702</v>
      </c>
      <c r="F250" s="256">
        <f>[13]table_32!E225</f>
        <v>8519</v>
      </c>
      <c r="G250" s="256"/>
      <c r="H250" s="256">
        <f>[13]table_32!F225</f>
        <v>0</v>
      </c>
      <c r="I250" s="256">
        <f>[13]table_32!G225</f>
        <v>0</v>
      </c>
      <c r="J250" s="256"/>
      <c r="K250" s="256">
        <f>[13]table_32!H225</f>
        <v>7352</v>
      </c>
      <c r="L250" s="256">
        <f>[13]table_32!I225</f>
        <v>7687</v>
      </c>
      <c r="M250" s="273"/>
      <c r="N250" s="256">
        <f>[13]table_32!J225</f>
        <v>15053</v>
      </c>
      <c r="O250" s="256">
        <f>[13]table_32!K225</f>
        <v>16207</v>
      </c>
      <c r="P250" s="257"/>
      <c r="Q250" s="259">
        <f>[13]table_32!L225</f>
        <v>7.7</v>
      </c>
    </row>
    <row r="251" spans="1:17" x14ac:dyDescent="0.25">
      <c r="A251" s="65" t="str">
        <f>[13]table_32!A226</f>
        <v>Lincoln</v>
      </c>
      <c r="B251" s="66" t="str">
        <f>[13]table_32!B226</f>
        <v>City of Yachats</v>
      </c>
      <c r="C251" s="66" t="str">
        <f>[13]table_32!C226</f>
        <v>Education</v>
      </c>
      <c r="D251" s="66"/>
      <c r="E251" s="78">
        <f>[13]table_32!D226</f>
        <v>242411</v>
      </c>
      <c r="F251" s="78">
        <f>[13]table_32!E226</f>
        <v>268289</v>
      </c>
      <c r="G251" s="78"/>
      <c r="H251" s="78">
        <f>[13]table_32!F226</f>
        <v>0</v>
      </c>
      <c r="I251" s="78">
        <f>[13]table_32!G226</f>
        <v>0</v>
      </c>
      <c r="J251" s="78"/>
      <c r="K251" s="78">
        <f>[13]table_32!H226</f>
        <v>0</v>
      </c>
      <c r="L251" s="78">
        <f>[13]table_32!I226</f>
        <v>0</v>
      </c>
      <c r="M251" s="79"/>
      <c r="N251" s="78">
        <f>[13]table_32!J226</f>
        <v>242411</v>
      </c>
      <c r="O251" s="78">
        <f>[13]table_32!K226</f>
        <v>268289</v>
      </c>
      <c r="P251" s="78"/>
      <c r="Q251" s="253">
        <f>[13]table_32!L226</f>
        <v>10.7</v>
      </c>
    </row>
    <row r="252" spans="1:17" x14ac:dyDescent="0.25">
      <c r="A252" s="274" t="str">
        <f>[13]table_32!A227</f>
        <v>Lincoln</v>
      </c>
      <c r="B252" s="275" t="str">
        <f>[13]table_32!B227</f>
        <v>City of Yachats</v>
      </c>
      <c r="C252" s="275" t="str">
        <f>[13]table_32!C227</f>
        <v>Other</v>
      </c>
      <c r="D252" s="275"/>
      <c r="E252" s="276">
        <f>[13]table_32!D227</f>
        <v>41823</v>
      </c>
      <c r="F252" s="276">
        <f>[13]table_32!E227</f>
        <v>46281</v>
      </c>
      <c r="G252" s="276"/>
      <c r="H252" s="276">
        <f>[13]table_32!F227</f>
        <v>0</v>
      </c>
      <c r="I252" s="276">
        <f>[13]table_32!G227</f>
        <v>0</v>
      </c>
      <c r="J252" s="276"/>
      <c r="K252" s="276">
        <f>[13]table_32!H227</f>
        <v>0</v>
      </c>
      <c r="L252" s="276">
        <f>[13]table_32!I227</f>
        <v>0</v>
      </c>
      <c r="M252" s="277"/>
      <c r="N252" s="276">
        <f>[13]table_32!J227</f>
        <v>41823</v>
      </c>
      <c r="O252" s="276">
        <f>[13]table_32!K227</f>
        <v>46281</v>
      </c>
      <c r="P252" s="278"/>
      <c r="Q252" s="279">
        <f>[13]table_32!L227</f>
        <v>10.7</v>
      </c>
    </row>
    <row r="253" spans="1:17" x14ac:dyDescent="0.25">
      <c r="A253" s="65" t="str">
        <f>[13]table_32!A228</f>
        <v>Lincoln</v>
      </c>
      <c r="B253" s="66" t="str">
        <f>[13]table_32!B228</f>
        <v>City of Depoe Bay</v>
      </c>
      <c r="C253" s="66" t="str">
        <f>[13]table_32!C228</f>
        <v>County</v>
      </c>
      <c r="D253" s="66"/>
      <c r="E253" s="78">
        <f>[13]table_32!D228</f>
        <v>80548</v>
      </c>
      <c r="F253" s="78">
        <f>[13]table_32!E228</f>
        <v>86352</v>
      </c>
      <c r="G253" s="78"/>
      <c r="H253" s="78">
        <f>[13]table_32!F228</f>
        <v>0</v>
      </c>
      <c r="I253" s="78">
        <f>[13]table_32!G228</f>
        <v>0</v>
      </c>
      <c r="J253" s="78"/>
      <c r="K253" s="78">
        <f>[13]table_32!H228</f>
        <v>0</v>
      </c>
      <c r="L253" s="78">
        <f>[13]table_32!I228</f>
        <v>0</v>
      </c>
      <c r="M253" s="79"/>
      <c r="N253" s="78">
        <f>[13]table_32!J228</f>
        <v>80548</v>
      </c>
      <c r="O253" s="78">
        <f>[13]table_32!K228</f>
        <v>86352</v>
      </c>
      <c r="P253" s="78"/>
      <c r="Q253" s="253">
        <f>[13]table_32!L228</f>
        <v>7.2</v>
      </c>
    </row>
    <row r="254" spans="1:17" x14ac:dyDescent="0.25">
      <c r="A254" s="254" t="str">
        <f>[13]table_32!A229</f>
        <v>Lincoln</v>
      </c>
      <c r="B254" s="255" t="str">
        <f>[13]table_32!B229</f>
        <v>City of Depoe Bay</v>
      </c>
      <c r="C254" s="255" t="str">
        <f>[13]table_32!C229</f>
        <v>City</v>
      </c>
      <c r="D254" s="255"/>
      <c r="E254" s="256">
        <f>[13]table_32!D229</f>
        <v>0</v>
      </c>
      <c r="F254" s="256">
        <f>[13]table_32!E229</f>
        <v>0</v>
      </c>
      <c r="G254" s="256"/>
      <c r="H254" s="256">
        <f>[13]table_32!F229</f>
        <v>0</v>
      </c>
      <c r="I254" s="256">
        <f>[13]table_32!G229</f>
        <v>0</v>
      </c>
      <c r="J254" s="256"/>
      <c r="K254" s="256">
        <f>[13]table_32!H229</f>
        <v>10508</v>
      </c>
      <c r="L254" s="256">
        <f>[13]table_32!I229</f>
        <v>12858</v>
      </c>
      <c r="M254" s="273"/>
      <c r="N254" s="256">
        <f>[13]table_32!J229</f>
        <v>10508</v>
      </c>
      <c r="O254" s="256">
        <f>[13]table_32!K229</f>
        <v>12858</v>
      </c>
      <c r="P254" s="257"/>
      <c r="Q254" s="259">
        <f>[13]table_32!L229</f>
        <v>22.4</v>
      </c>
    </row>
    <row r="255" spans="1:17" x14ac:dyDescent="0.25">
      <c r="A255" s="65" t="str">
        <f>[13]table_32!A230</f>
        <v>Lincoln</v>
      </c>
      <c r="B255" s="66" t="str">
        <f>[13]table_32!B230</f>
        <v>City of Depoe Bay</v>
      </c>
      <c r="C255" s="66" t="str">
        <f>[13]table_32!C230</f>
        <v>Education</v>
      </c>
      <c r="D255" s="66"/>
      <c r="E255" s="78">
        <f>[13]table_32!D230</f>
        <v>153893</v>
      </c>
      <c r="F255" s="78">
        <f>[13]table_32!E230</f>
        <v>165025</v>
      </c>
      <c r="G255" s="78"/>
      <c r="H255" s="78">
        <f>[13]table_32!F230</f>
        <v>0</v>
      </c>
      <c r="I255" s="78">
        <f>[13]table_32!G230</f>
        <v>0</v>
      </c>
      <c r="J255" s="78"/>
      <c r="K255" s="78">
        <f>[13]table_32!H230</f>
        <v>0</v>
      </c>
      <c r="L255" s="78">
        <f>[13]table_32!I230</f>
        <v>0</v>
      </c>
      <c r="M255" s="79"/>
      <c r="N255" s="78">
        <f>[13]table_32!J230</f>
        <v>153893</v>
      </c>
      <c r="O255" s="78">
        <f>[13]table_32!K230</f>
        <v>165025</v>
      </c>
      <c r="P255" s="78"/>
      <c r="Q255" s="253">
        <f>[13]table_32!L230</f>
        <v>7.2</v>
      </c>
    </row>
    <row r="256" spans="1:17" x14ac:dyDescent="0.25">
      <c r="A256" s="274" t="str">
        <f>[13]table_32!A231</f>
        <v>Lincoln</v>
      </c>
      <c r="B256" s="275" t="str">
        <f>[13]table_32!B231</f>
        <v>City of Depoe Bay</v>
      </c>
      <c r="C256" s="275" t="str">
        <f>[13]table_32!C231</f>
        <v>Other</v>
      </c>
      <c r="D256" s="275"/>
      <c r="E256" s="276">
        <f>[13]table_32!D231</f>
        <v>40754</v>
      </c>
      <c r="F256" s="276">
        <f>[13]table_32!E231</f>
        <v>43911</v>
      </c>
      <c r="G256" s="276"/>
      <c r="H256" s="276">
        <f>[13]table_32!F231</f>
        <v>0</v>
      </c>
      <c r="I256" s="276">
        <f>[13]table_32!G231</f>
        <v>0</v>
      </c>
      <c r="J256" s="276"/>
      <c r="K256" s="276">
        <f>[13]table_32!H231</f>
        <v>0</v>
      </c>
      <c r="L256" s="276">
        <f>[13]table_32!I231</f>
        <v>0</v>
      </c>
      <c r="M256" s="277"/>
      <c r="N256" s="276">
        <f>[13]table_32!J231</f>
        <v>40754</v>
      </c>
      <c r="O256" s="276">
        <f>[13]table_32!K231</f>
        <v>43911</v>
      </c>
      <c r="P256" s="278"/>
      <c r="Q256" s="279">
        <f>[13]table_32!L231</f>
        <v>7.7</v>
      </c>
    </row>
    <row r="257" spans="1:17" x14ac:dyDescent="0.25">
      <c r="A257" s="65" t="str">
        <f>[13]table_32!A232</f>
        <v>Linn</v>
      </c>
      <c r="B257" s="66" t="str">
        <f>[13]table_32!B232</f>
        <v>City of Lebanon</v>
      </c>
      <c r="C257" s="66" t="str">
        <f>[13]table_32!C232</f>
        <v>County</v>
      </c>
      <c r="D257" s="66"/>
      <c r="E257" s="78">
        <f>[13]table_32!D232</f>
        <v>188383</v>
      </c>
      <c r="F257" s="78">
        <f>[13]table_32!E232</f>
        <v>193772</v>
      </c>
      <c r="G257" s="78"/>
      <c r="H257" s="78">
        <f>[13]table_32!F232</f>
        <v>2964</v>
      </c>
      <c r="I257" s="78">
        <f>[13]table_32!G232</f>
        <v>0</v>
      </c>
      <c r="J257" s="78"/>
      <c r="K257" s="78">
        <f>[13]table_32!H232</f>
        <v>0</v>
      </c>
      <c r="L257" s="78">
        <f>[13]table_32!I232</f>
        <v>0</v>
      </c>
      <c r="M257" s="79"/>
      <c r="N257" s="78">
        <f>[13]table_32!J232</f>
        <v>191347</v>
      </c>
      <c r="O257" s="78">
        <f>[13]table_32!K232</f>
        <v>193772</v>
      </c>
      <c r="P257" s="78"/>
      <c r="Q257" s="253">
        <f>[13]table_32!L232</f>
        <v>1.3</v>
      </c>
    </row>
    <row r="258" spans="1:17" x14ac:dyDescent="0.25">
      <c r="A258" s="254" t="str">
        <f>[13]table_32!A233</f>
        <v>Linn</v>
      </c>
      <c r="B258" s="255" t="str">
        <f>[13]table_32!B233</f>
        <v>City of Lebanon</v>
      </c>
      <c r="C258" s="255" t="str">
        <f>[13]table_32!C233</f>
        <v>City</v>
      </c>
      <c r="D258" s="255"/>
      <c r="E258" s="256">
        <f>[13]table_32!D233</f>
        <v>727349</v>
      </c>
      <c r="F258" s="256">
        <f>[13]table_32!E233</f>
        <v>746948</v>
      </c>
      <c r="G258" s="256"/>
      <c r="H258" s="256">
        <f>[13]table_32!F233</f>
        <v>0</v>
      </c>
      <c r="I258" s="256">
        <f>[13]table_32!G233</f>
        <v>0</v>
      </c>
      <c r="J258" s="256"/>
      <c r="K258" s="256">
        <f>[13]table_32!H233</f>
        <v>30784</v>
      </c>
      <c r="L258" s="256">
        <f>[13]table_32!I233</f>
        <v>27217</v>
      </c>
      <c r="M258" s="273"/>
      <c r="N258" s="256">
        <f>[13]table_32!J233</f>
        <v>758133</v>
      </c>
      <c r="O258" s="256">
        <f>[13]table_32!K233</f>
        <v>774165</v>
      </c>
      <c r="P258" s="257"/>
      <c r="Q258" s="259">
        <f>[13]table_32!L233</f>
        <v>2.1</v>
      </c>
    </row>
    <row r="259" spans="1:17" x14ac:dyDescent="0.25">
      <c r="A259" s="65" t="str">
        <f>[13]table_32!A234</f>
        <v>Linn</v>
      </c>
      <c r="B259" s="66" t="str">
        <f>[13]table_32!B234</f>
        <v>City of Lebanon</v>
      </c>
      <c r="C259" s="66" t="str">
        <f>[13]table_32!C234</f>
        <v>Education</v>
      </c>
      <c r="D259" s="66"/>
      <c r="E259" s="78">
        <f>[13]table_32!D234</f>
        <v>857891</v>
      </c>
      <c r="F259" s="78">
        <f>[13]table_32!E234</f>
        <v>883003</v>
      </c>
      <c r="G259" s="78"/>
      <c r="H259" s="78">
        <f>[13]table_32!F234</f>
        <v>0</v>
      </c>
      <c r="I259" s="78">
        <f>[13]table_32!G234</f>
        <v>0</v>
      </c>
      <c r="J259" s="78"/>
      <c r="K259" s="78">
        <f>[13]table_32!H234</f>
        <v>259326</v>
      </c>
      <c r="L259" s="78">
        <f>[13]table_32!I234</f>
        <v>264100</v>
      </c>
      <c r="M259" s="79"/>
      <c r="N259" s="78">
        <f>[13]table_32!J234</f>
        <v>1117216</v>
      </c>
      <c r="O259" s="78">
        <f>[13]table_32!K234</f>
        <v>1147103</v>
      </c>
      <c r="P259" s="78"/>
      <c r="Q259" s="253">
        <f>[13]table_32!L234</f>
        <v>2.7</v>
      </c>
    </row>
    <row r="260" spans="1:17" x14ac:dyDescent="0.25">
      <c r="A260" s="274" t="str">
        <f>[13]table_32!A235</f>
        <v>Linn</v>
      </c>
      <c r="B260" s="275" t="str">
        <f>[13]table_32!B235</f>
        <v>City of Lebanon</v>
      </c>
      <c r="C260" s="275" t="str">
        <f>[13]table_32!C235</f>
        <v>Other</v>
      </c>
      <c r="D260" s="275"/>
      <c r="E260" s="276">
        <f>[13]table_32!D235</f>
        <v>379634</v>
      </c>
      <c r="F260" s="276">
        <f>[13]table_32!E235</f>
        <v>390631</v>
      </c>
      <c r="G260" s="276"/>
      <c r="H260" s="276">
        <f>[13]table_32!F235</f>
        <v>0</v>
      </c>
      <c r="I260" s="276">
        <f>[13]table_32!G235</f>
        <v>0</v>
      </c>
      <c r="J260" s="276"/>
      <c r="K260" s="276">
        <f>[13]table_32!H235</f>
        <v>7948</v>
      </c>
      <c r="L260" s="276">
        <f>[13]table_32!I235</f>
        <v>8477</v>
      </c>
      <c r="M260" s="277"/>
      <c r="N260" s="276">
        <f>[13]table_32!J235</f>
        <v>387582</v>
      </c>
      <c r="O260" s="276">
        <f>[13]table_32!K235</f>
        <v>399108</v>
      </c>
      <c r="P260" s="278"/>
      <c r="Q260" s="279">
        <f>[13]table_32!L235</f>
        <v>3</v>
      </c>
    </row>
    <row r="261" spans="1:17" x14ac:dyDescent="0.25">
      <c r="A261" s="65" t="str">
        <f>[13]table_32!A236</f>
        <v>Linn</v>
      </c>
      <c r="B261" s="66" t="str">
        <f>[13]table_32!B236</f>
        <v>City of Harrisburg</v>
      </c>
      <c r="C261" s="66" t="str">
        <f>[13]table_32!C236</f>
        <v>County</v>
      </c>
      <c r="D261" s="66"/>
      <c r="E261" s="78">
        <f>[13]table_32!D236</f>
        <v>41466</v>
      </c>
      <c r="F261" s="78">
        <f>[13]table_32!E236</f>
        <v>45080</v>
      </c>
      <c r="G261" s="78"/>
      <c r="H261" s="78">
        <f>[13]table_32!F236</f>
        <v>0</v>
      </c>
      <c r="I261" s="78">
        <f>[13]table_32!G236</f>
        <v>0</v>
      </c>
      <c r="J261" s="78"/>
      <c r="K261" s="78">
        <f>[13]table_32!H236</f>
        <v>0</v>
      </c>
      <c r="L261" s="78">
        <f>[13]table_32!I236</f>
        <v>0</v>
      </c>
      <c r="M261" s="79"/>
      <c r="N261" s="78">
        <f>[13]table_32!J236</f>
        <v>41466</v>
      </c>
      <c r="O261" s="78">
        <f>[13]table_32!K236</f>
        <v>45080</v>
      </c>
      <c r="P261" s="78"/>
      <c r="Q261" s="253">
        <f>[13]table_32!L236</f>
        <v>8.6999999999999993</v>
      </c>
    </row>
    <row r="262" spans="1:17" x14ac:dyDescent="0.25">
      <c r="A262" s="254" t="str">
        <f>[13]table_32!A237</f>
        <v>Linn</v>
      </c>
      <c r="B262" s="255" t="str">
        <f>[13]table_32!B237</f>
        <v>City of Harrisburg</v>
      </c>
      <c r="C262" s="255" t="str">
        <f>[13]table_32!C237</f>
        <v>City</v>
      </c>
      <c r="D262" s="255"/>
      <c r="E262" s="256">
        <f>[13]table_32!D237</f>
        <v>103607</v>
      </c>
      <c r="F262" s="256">
        <f>[13]table_32!E237</f>
        <v>112663</v>
      </c>
      <c r="G262" s="256"/>
      <c r="H262" s="256">
        <f>[13]table_32!F237</f>
        <v>0</v>
      </c>
      <c r="I262" s="256">
        <f>[13]table_32!G237</f>
        <v>0</v>
      </c>
      <c r="J262" s="256"/>
      <c r="K262" s="256">
        <f>[13]table_32!H237</f>
        <v>10927</v>
      </c>
      <c r="L262" s="256">
        <f>[13]table_32!I237</f>
        <v>10821</v>
      </c>
      <c r="M262" s="273"/>
      <c r="N262" s="256">
        <f>[13]table_32!J237</f>
        <v>114534</v>
      </c>
      <c r="O262" s="256">
        <f>[13]table_32!K237</f>
        <v>123484</v>
      </c>
      <c r="P262" s="257"/>
      <c r="Q262" s="259">
        <f>[13]table_32!L237</f>
        <v>7.8</v>
      </c>
    </row>
    <row r="263" spans="1:17" x14ac:dyDescent="0.25">
      <c r="A263" s="65" t="str">
        <f>[13]table_32!A238</f>
        <v>Linn</v>
      </c>
      <c r="B263" s="66" t="str">
        <f>[13]table_32!B238</f>
        <v>City of Harrisburg</v>
      </c>
      <c r="C263" s="66" t="str">
        <f>[13]table_32!C238</f>
        <v>Education</v>
      </c>
      <c r="D263" s="66"/>
      <c r="E263" s="78">
        <f>[13]table_32!D238</f>
        <v>181640</v>
      </c>
      <c r="F263" s="78">
        <f>[13]table_32!E238</f>
        <v>197487</v>
      </c>
      <c r="G263" s="78"/>
      <c r="H263" s="78">
        <f>[13]table_32!F238</f>
        <v>0</v>
      </c>
      <c r="I263" s="78">
        <f>[13]table_32!G238</f>
        <v>0</v>
      </c>
      <c r="J263" s="78"/>
      <c r="K263" s="78">
        <f>[13]table_32!H238</f>
        <v>32589</v>
      </c>
      <c r="L263" s="78">
        <f>[13]table_32!I238</f>
        <v>35940</v>
      </c>
      <c r="M263" s="79"/>
      <c r="N263" s="78">
        <f>[13]table_32!J238</f>
        <v>214230</v>
      </c>
      <c r="O263" s="78">
        <f>[13]table_32!K238</f>
        <v>233427</v>
      </c>
      <c r="P263" s="78"/>
      <c r="Q263" s="253">
        <f>[13]table_32!L238</f>
        <v>9</v>
      </c>
    </row>
    <row r="264" spans="1:17" ht="13" thickBot="1" x14ac:dyDescent="0.3">
      <c r="A264" s="274" t="str">
        <f>[13]table_32!A239</f>
        <v>Linn</v>
      </c>
      <c r="B264" s="275" t="str">
        <f>[13]table_32!B239</f>
        <v>City of Harrisburg</v>
      </c>
      <c r="C264" s="275" t="str">
        <f>[13]table_32!C239</f>
        <v>Other</v>
      </c>
      <c r="D264" s="275"/>
      <c r="E264" s="276">
        <f>[13]table_32!D239</f>
        <v>39048</v>
      </c>
      <c r="F264" s="276">
        <f>[13]table_32!E239</f>
        <v>42461</v>
      </c>
      <c r="G264" s="276"/>
      <c r="H264" s="276">
        <f>[13]table_32!F239</f>
        <v>0</v>
      </c>
      <c r="I264" s="276">
        <f>[13]table_32!G239</f>
        <v>0</v>
      </c>
      <c r="J264" s="276"/>
      <c r="K264" s="276">
        <f>[13]table_32!H239</f>
        <v>0</v>
      </c>
      <c r="L264" s="276">
        <f>[13]table_32!I239</f>
        <v>0</v>
      </c>
      <c r="M264" s="277"/>
      <c r="N264" s="276">
        <f>[13]table_32!J239</f>
        <v>39048</v>
      </c>
      <c r="O264" s="276">
        <f>[13]table_32!K239</f>
        <v>42461</v>
      </c>
      <c r="P264" s="278"/>
      <c r="Q264" s="279">
        <f>[13]table_32!L239</f>
        <v>8.6999999999999993</v>
      </c>
    </row>
    <row r="265" spans="1:17" ht="16" thickBot="1" x14ac:dyDescent="0.4">
      <c r="A265" s="241" t="s">
        <v>231</v>
      </c>
      <c r="B265" s="242"/>
      <c r="C265" s="242"/>
      <c r="D265" s="242"/>
      <c r="E265" s="242"/>
      <c r="F265" s="242"/>
      <c r="G265" s="242"/>
      <c r="H265" s="242"/>
      <c r="I265" s="242"/>
      <c r="J265" s="242"/>
      <c r="K265" s="242"/>
      <c r="L265" s="242"/>
      <c r="M265" s="242"/>
      <c r="N265" s="242"/>
      <c r="O265" s="242"/>
      <c r="P265" s="242"/>
      <c r="Q265" s="270"/>
    </row>
    <row r="266" spans="1:17" ht="16" thickBot="1" x14ac:dyDescent="0.4">
      <c r="A266" s="244"/>
      <c r="B266" s="245"/>
      <c r="C266" s="245"/>
      <c r="D266" s="245"/>
      <c r="E266" s="245"/>
      <c r="F266" s="245"/>
      <c r="G266" s="245"/>
      <c r="H266" s="245"/>
      <c r="I266" s="245"/>
      <c r="J266" s="245"/>
      <c r="K266" s="245"/>
      <c r="L266" s="245"/>
      <c r="M266" s="245"/>
      <c r="N266" s="245"/>
      <c r="O266" s="245"/>
      <c r="P266" s="245"/>
      <c r="Q266" s="271"/>
    </row>
    <row r="267" spans="1:17" ht="13" x14ac:dyDescent="0.3">
      <c r="A267" s="247"/>
      <c r="B267" s="248"/>
      <c r="C267" s="248"/>
      <c r="D267" s="248"/>
      <c r="E267" s="435" t="s">
        <v>112</v>
      </c>
      <c r="F267" s="435"/>
      <c r="G267" s="248"/>
      <c r="H267" s="435" t="s">
        <v>37</v>
      </c>
      <c r="I267" s="435"/>
      <c r="J267" s="248"/>
      <c r="K267" s="435" t="s">
        <v>39</v>
      </c>
      <c r="L267" s="435"/>
      <c r="M267" s="248"/>
      <c r="N267" s="435" t="s">
        <v>111</v>
      </c>
      <c r="O267" s="435"/>
      <c r="P267" s="435"/>
      <c r="Q267" s="436"/>
    </row>
    <row r="268" spans="1:17" ht="13.5" thickBot="1" x14ac:dyDescent="0.35">
      <c r="A268" s="249" t="s">
        <v>42</v>
      </c>
      <c r="B268" s="250" t="s">
        <v>110</v>
      </c>
      <c r="C268" s="250" t="s">
        <v>61</v>
      </c>
      <c r="D268" s="250"/>
      <c r="E268" s="251" t="str">
        <f>E224</f>
        <v>FY 2020-21</v>
      </c>
      <c r="F268" s="251" t="str">
        <f>F224</f>
        <v>FY 2021-22</v>
      </c>
      <c r="G268" s="251"/>
      <c r="H268" s="251" t="str">
        <f>H224</f>
        <v>FY 2020-21</v>
      </c>
      <c r="I268" s="251" t="str">
        <f>I224</f>
        <v>FY 2021-22</v>
      </c>
      <c r="J268" s="251"/>
      <c r="K268" s="251" t="str">
        <f>K224</f>
        <v>FY 2020-21</v>
      </c>
      <c r="L268" s="251" t="str">
        <f>L224</f>
        <v>FY 2021-22</v>
      </c>
      <c r="M268" s="251"/>
      <c r="N268" s="251" t="str">
        <f>N224</f>
        <v>FY 2020-21</v>
      </c>
      <c r="O268" s="251" t="str">
        <f>O224</f>
        <v>FY 2021-22</v>
      </c>
      <c r="P268" s="251"/>
      <c r="Q268" s="272" t="s">
        <v>41</v>
      </c>
    </row>
    <row r="269" spans="1:17" x14ac:dyDescent="0.25">
      <c r="A269" s="65" t="str">
        <f>[13]table_32!A240</f>
        <v>Linn</v>
      </c>
      <c r="B269" s="66" t="str">
        <f>[13]table_32!B240</f>
        <v>City of Albany</v>
      </c>
      <c r="C269" s="66" t="str">
        <f>[13]table_32!C240</f>
        <v>County</v>
      </c>
      <c r="D269" s="66"/>
      <c r="E269" s="78">
        <f>[13]table_32!D240</f>
        <v>351721</v>
      </c>
      <c r="F269" s="78">
        <f>[13]table_32!E240</f>
        <v>382891</v>
      </c>
      <c r="G269" s="78"/>
      <c r="H269" s="78">
        <f>[13]table_32!F240</f>
        <v>30314</v>
      </c>
      <c r="I269" s="78">
        <f>[13]table_32!G240</f>
        <v>0</v>
      </c>
      <c r="J269" s="78"/>
      <c r="K269" s="78">
        <f>[13]table_32!H240</f>
        <v>0</v>
      </c>
      <c r="L269" s="78">
        <f>[13]table_32!I240</f>
        <v>0</v>
      </c>
      <c r="M269" s="79"/>
      <c r="N269" s="78">
        <f>[13]table_32!J240</f>
        <v>382035</v>
      </c>
      <c r="O269" s="78">
        <f>[13]table_32!K240</f>
        <v>382891</v>
      </c>
      <c r="P269" s="78"/>
      <c r="Q269" s="253">
        <f>[13]table_32!L240</f>
        <v>0.2</v>
      </c>
    </row>
    <row r="270" spans="1:17" x14ac:dyDescent="0.25">
      <c r="A270" s="254" t="str">
        <f>[13]table_32!A241</f>
        <v>Linn</v>
      </c>
      <c r="B270" s="255" t="str">
        <f>[13]table_32!B241</f>
        <v>City of Albany</v>
      </c>
      <c r="C270" s="255" t="str">
        <f>[13]table_32!C241</f>
        <v>City</v>
      </c>
      <c r="D270" s="255"/>
      <c r="E270" s="256">
        <f>[13]table_32!D241</f>
        <v>1770367</v>
      </c>
      <c r="F270" s="256">
        <f>[13]table_32!E241</f>
        <v>1923953</v>
      </c>
      <c r="G270" s="256"/>
      <c r="H270" s="256">
        <f>[13]table_32!F241</f>
        <v>0</v>
      </c>
      <c r="I270" s="256">
        <f>[13]table_32!G241</f>
        <v>0</v>
      </c>
      <c r="J270" s="256"/>
      <c r="K270" s="256">
        <f>[13]table_32!H241</f>
        <v>78474</v>
      </c>
      <c r="L270" s="256">
        <f>[13]table_32!I241</f>
        <v>78108</v>
      </c>
      <c r="M270" s="273"/>
      <c r="N270" s="256">
        <f>[13]table_32!J241</f>
        <v>1848841</v>
      </c>
      <c r="O270" s="256">
        <f>[13]table_32!K241</f>
        <v>2002061</v>
      </c>
      <c r="P270" s="257"/>
      <c r="Q270" s="259">
        <f>[13]table_32!L241</f>
        <v>8.3000000000000007</v>
      </c>
    </row>
    <row r="271" spans="1:17" x14ac:dyDescent="0.25">
      <c r="A271" s="65" t="str">
        <f>[13]table_32!A242</f>
        <v>Linn</v>
      </c>
      <c r="B271" s="66" t="str">
        <f>[13]table_32!B242</f>
        <v>City of Albany</v>
      </c>
      <c r="C271" s="66" t="str">
        <f>[13]table_32!C242</f>
        <v>Education</v>
      </c>
      <c r="D271" s="66"/>
      <c r="E271" s="78">
        <f>[13]table_32!D242</f>
        <v>1491179</v>
      </c>
      <c r="F271" s="78">
        <f>[13]table_32!E242</f>
        <v>1620625</v>
      </c>
      <c r="G271" s="78"/>
      <c r="H271" s="78">
        <f>[13]table_32!F242</f>
        <v>0</v>
      </c>
      <c r="I271" s="78">
        <f>[13]table_32!G242</f>
        <v>0</v>
      </c>
      <c r="J271" s="78"/>
      <c r="K271" s="78">
        <f>[13]table_32!H242</f>
        <v>658553</v>
      </c>
      <c r="L271" s="78">
        <f>[13]table_32!I242</f>
        <v>660326</v>
      </c>
      <c r="M271" s="79"/>
      <c r="N271" s="78">
        <f>[13]table_32!J242</f>
        <v>2149732</v>
      </c>
      <c r="O271" s="78">
        <f>[13]table_32!K242</f>
        <v>2280951</v>
      </c>
      <c r="P271" s="78"/>
      <c r="Q271" s="253">
        <f>[13]table_32!L242</f>
        <v>6.1</v>
      </c>
    </row>
    <row r="272" spans="1:17" x14ac:dyDescent="0.25">
      <c r="A272" s="274" t="str">
        <f>[13]table_32!A243</f>
        <v>Linn</v>
      </c>
      <c r="B272" s="275" t="str">
        <f>[13]table_32!B243</f>
        <v>City of Albany</v>
      </c>
      <c r="C272" s="275" t="str">
        <f>[13]table_32!C243</f>
        <v>Other</v>
      </c>
      <c r="D272" s="275"/>
      <c r="E272" s="276">
        <f>[13]table_32!D243</f>
        <v>18992</v>
      </c>
      <c r="F272" s="276">
        <f>[13]table_32!E243</f>
        <v>21038</v>
      </c>
      <c r="G272" s="276"/>
      <c r="H272" s="276">
        <f>[13]table_32!F243</f>
        <v>0</v>
      </c>
      <c r="I272" s="276">
        <f>[13]table_32!G243</f>
        <v>0</v>
      </c>
      <c r="J272" s="276"/>
      <c r="K272" s="276">
        <f>[13]table_32!H243</f>
        <v>0</v>
      </c>
      <c r="L272" s="276">
        <f>[13]table_32!I243</f>
        <v>0</v>
      </c>
      <c r="M272" s="277"/>
      <c r="N272" s="276">
        <f>[13]table_32!J243</f>
        <v>18992</v>
      </c>
      <c r="O272" s="276">
        <f>[13]table_32!K243</f>
        <v>21038</v>
      </c>
      <c r="P272" s="278"/>
      <c r="Q272" s="279">
        <f>[13]table_32!L243</f>
        <v>10.8</v>
      </c>
    </row>
    <row r="273" spans="1:17" x14ac:dyDescent="0.25">
      <c r="A273" s="65" t="str">
        <f>[13]table_32!A244</f>
        <v>Marion</v>
      </c>
      <c r="B273" s="66" t="str">
        <f>[13]table_32!B244</f>
        <v>City of Salem</v>
      </c>
      <c r="C273" s="66" t="str">
        <f>[13]table_32!C244</f>
        <v>County</v>
      </c>
      <c r="D273" s="66"/>
      <c r="E273" s="78">
        <f>[13]table_32!D244</f>
        <v>2384134</v>
      </c>
      <c r="F273" s="78">
        <f>[13]table_32!E244</f>
        <v>2548323</v>
      </c>
      <c r="G273" s="78"/>
      <c r="H273" s="78">
        <f>[13]table_32!F244</f>
        <v>0</v>
      </c>
      <c r="I273" s="78">
        <f>[13]table_32!G244</f>
        <v>0</v>
      </c>
      <c r="J273" s="78"/>
      <c r="K273" s="78">
        <f>[13]table_32!H244</f>
        <v>0</v>
      </c>
      <c r="L273" s="78">
        <f>[13]table_32!I244</f>
        <v>0</v>
      </c>
      <c r="M273" s="79"/>
      <c r="N273" s="78">
        <f>[13]table_32!J244</f>
        <v>2384134</v>
      </c>
      <c r="O273" s="78">
        <f>[13]table_32!K244</f>
        <v>2548323</v>
      </c>
      <c r="P273" s="78"/>
      <c r="Q273" s="253">
        <f>[13]table_32!L244</f>
        <v>6.9</v>
      </c>
    </row>
    <row r="274" spans="1:17" x14ac:dyDescent="0.25">
      <c r="A274" s="254" t="str">
        <f>[13]table_32!A245</f>
        <v>Marion</v>
      </c>
      <c r="B274" s="255" t="str">
        <f>[13]table_32!B245</f>
        <v>City of Salem</v>
      </c>
      <c r="C274" s="255" t="str">
        <f>[13]table_32!C245</f>
        <v>City</v>
      </c>
      <c r="D274" s="255"/>
      <c r="E274" s="256">
        <f>[13]table_32!D245</f>
        <v>4871744</v>
      </c>
      <c r="F274" s="256">
        <f>[13]table_32!E245</f>
        <v>5196236</v>
      </c>
      <c r="G274" s="256"/>
      <c r="H274" s="256">
        <f>[13]table_32!F245</f>
        <v>0</v>
      </c>
      <c r="I274" s="256">
        <f>[13]table_32!G245</f>
        <v>0</v>
      </c>
      <c r="J274" s="256"/>
      <c r="K274" s="256">
        <f>[13]table_32!H245</f>
        <v>125632</v>
      </c>
      <c r="L274" s="256">
        <f>[13]table_32!I245</f>
        <v>131071</v>
      </c>
      <c r="M274" s="273"/>
      <c r="N274" s="256">
        <f>[13]table_32!J245</f>
        <v>4997376</v>
      </c>
      <c r="O274" s="256">
        <f>[13]table_32!K245</f>
        <v>5327307</v>
      </c>
      <c r="P274" s="257"/>
      <c r="Q274" s="259">
        <f>[13]table_32!L245</f>
        <v>6.6</v>
      </c>
    </row>
    <row r="275" spans="1:17" x14ac:dyDescent="0.25">
      <c r="A275" s="65" t="str">
        <f>[13]table_32!A246</f>
        <v>Marion</v>
      </c>
      <c r="B275" s="66" t="str">
        <f>[13]table_32!B246</f>
        <v>City of Salem</v>
      </c>
      <c r="C275" s="66" t="str">
        <f>[13]table_32!C246</f>
        <v>Education</v>
      </c>
      <c r="D275" s="66"/>
      <c r="E275" s="78">
        <f>[13]table_32!D246</f>
        <v>4539344</v>
      </c>
      <c r="F275" s="78">
        <f>[13]table_32!E246</f>
        <v>4836296</v>
      </c>
      <c r="G275" s="78"/>
      <c r="H275" s="78">
        <f>[13]table_32!F246</f>
        <v>0</v>
      </c>
      <c r="I275" s="78">
        <f>[13]table_32!G246</f>
        <v>0</v>
      </c>
      <c r="J275" s="78"/>
      <c r="K275" s="78">
        <f>[13]table_32!H246</f>
        <v>318255</v>
      </c>
      <c r="L275" s="78">
        <f>[13]table_32!I246</f>
        <v>323291</v>
      </c>
      <c r="M275" s="79"/>
      <c r="N275" s="78">
        <f>[13]table_32!J246</f>
        <v>4857599</v>
      </c>
      <c r="O275" s="78">
        <f>[13]table_32!K246</f>
        <v>5159587</v>
      </c>
      <c r="P275" s="78"/>
      <c r="Q275" s="253">
        <f>[13]table_32!L246</f>
        <v>6.2</v>
      </c>
    </row>
    <row r="276" spans="1:17" x14ac:dyDescent="0.25">
      <c r="A276" s="274" t="str">
        <f>[13]table_32!A247</f>
        <v>Marion</v>
      </c>
      <c r="B276" s="275" t="str">
        <f>[13]table_32!B247</f>
        <v>City of Salem</v>
      </c>
      <c r="C276" s="275" t="str">
        <f>[13]table_32!C247</f>
        <v>Other</v>
      </c>
      <c r="D276" s="275"/>
      <c r="E276" s="276">
        <f>[13]table_32!D247</f>
        <v>773533</v>
      </c>
      <c r="F276" s="276">
        <f>[13]table_32!E247</f>
        <v>828865</v>
      </c>
      <c r="G276" s="276"/>
      <c r="H276" s="276">
        <f>[13]table_32!F247</f>
        <v>0</v>
      </c>
      <c r="I276" s="276">
        <f>[13]table_32!G247</f>
        <v>0</v>
      </c>
      <c r="J276" s="276"/>
      <c r="K276" s="276">
        <f>[13]table_32!H247</f>
        <v>0</v>
      </c>
      <c r="L276" s="276">
        <f>[13]table_32!I247</f>
        <v>0</v>
      </c>
      <c r="M276" s="277"/>
      <c r="N276" s="276">
        <f>[13]table_32!J247</f>
        <v>773533</v>
      </c>
      <c r="O276" s="276">
        <f>[13]table_32!K247</f>
        <v>828865</v>
      </c>
      <c r="P276" s="278"/>
      <c r="Q276" s="279">
        <f>[13]table_32!L247</f>
        <v>7.2</v>
      </c>
    </row>
    <row r="277" spans="1:17" x14ac:dyDescent="0.25">
      <c r="A277" s="65" t="str">
        <f>[13]table_32!A248</f>
        <v>Marion</v>
      </c>
      <c r="B277" s="66" t="str">
        <f>[13]table_32!B248</f>
        <v>City of Woodburn</v>
      </c>
      <c r="C277" s="66" t="str">
        <f>[13]table_32!C248</f>
        <v>County</v>
      </c>
      <c r="D277" s="66"/>
      <c r="E277" s="78">
        <f>[13]table_32!D248</f>
        <v>146704</v>
      </c>
      <c r="F277" s="78">
        <f>[13]table_32!E248</f>
        <v>156999</v>
      </c>
      <c r="G277" s="78"/>
      <c r="H277" s="78">
        <f>[13]table_32!F248</f>
        <v>0</v>
      </c>
      <c r="I277" s="78">
        <f>[13]table_32!G248</f>
        <v>0</v>
      </c>
      <c r="J277" s="78"/>
      <c r="K277" s="78">
        <f>[13]table_32!H248</f>
        <v>0</v>
      </c>
      <c r="L277" s="78">
        <f>[13]table_32!I248</f>
        <v>0</v>
      </c>
      <c r="M277" s="79"/>
      <c r="N277" s="78">
        <f>[13]table_32!J248</f>
        <v>146704</v>
      </c>
      <c r="O277" s="78">
        <f>[13]table_32!K248</f>
        <v>156999</v>
      </c>
      <c r="P277" s="78"/>
      <c r="Q277" s="253">
        <f>[13]table_32!L248</f>
        <v>7</v>
      </c>
    </row>
    <row r="278" spans="1:17" x14ac:dyDescent="0.25">
      <c r="A278" s="254" t="str">
        <f>[13]table_32!A249</f>
        <v>Marion</v>
      </c>
      <c r="B278" s="255" t="str">
        <f>[13]table_32!B249</f>
        <v>City of Woodburn</v>
      </c>
      <c r="C278" s="255" t="str">
        <f>[13]table_32!C249</f>
        <v>City</v>
      </c>
      <c r="D278" s="255"/>
      <c r="E278" s="256">
        <f>[13]table_32!D249</f>
        <v>293752</v>
      </c>
      <c r="F278" s="256">
        <f>[13]table_32!E249</f>
        <v>314356</v>
      </c>
      <c r="G278" s="256"/>
      <c r="H278" s="256">
        <f>[13]table_32!F249</f>
        <v>0</v>
      </c>
      <c r="I278" s="256">
        <f>[13]table_32!G249</f>
        <v>0</v>
      </c>
      <c r="J278" s="256"/>
      <c r="K278" s="256">
        <f>[13]table_32!H249</f>
        <v>0</v>
      </c>
      <c r="L278" s="256">
        <f>[13]table_32!I249</f>
        <v>0</v>
      </c>
      <c r="M278" s="273"/>
      <c r="N278" s="256">
        <f>[13]table_32!J249</f>
        <v>293752</v>
      </c>
      <c r="O278" s="256">
        <f>[13]table_32!K249</f>
        <v>314356</v>
      </c>
      <c r="P278" s="257"/>
      <c r="Q278" s="259">
        <f>[13]table_32!L249</f>
        <v>7</v>
      </c>
    </row>
    <row r="279" spans="1:17" x14ac:dyDescent="0.25">
      <c r="A279" s="65" t="str">
        <f>[13]table_32!A250</f>
        <v>Marion</v>
      </c>
      <c r="B279" s="66" t="str">
        <f>[13]table_32!B250</f>
        <v>City of Woodburn</v>
      </c>
      <c r="C279" s="66" t="str">
        <f>[13]table_32!C250</f>
        <v>Education</v>
      </c>
      <c r="D279" s="66"/>
      <c r="E279" s="78">
        <f>[13]table_32!D250</f>
        <v>264274</v>
      </c>
      <c r="F279" s="78">
        <f>[13]table_32!E250</f>
        <v>282598</v>
      </c>
      <c r="G279" s="78"/>
      <c r="H279" s="78">
        <f>[13]table_32!F250</f>
        <v>0</v>
      </c>
      <c r="I279" s="78">
        <f>[13]table_32!G250</f>
        <v>0</v>
      </c>
      <c r="J279" s="78"/>
      <c r="K279" s="78">
        <f>[13]table_32!H250</f>
        <v>0</v>
      </c>
      <c r="L279" s="78">
        <f>[13]table_32!I250</f>
        <v>0</v>
      </c>
      <c r="M279" s="79"/>
      <c r="N279" s="78">
        <f>[13]table_32!J250</f>
        <v>264274</v>
      </c>
      <c r="O279" s="78">
        <f>[13]table_32!K250</f>
        <v>282598</v>
      </c>
      <c r="P279" s="78"/>
      <c r="Q279" s="253">
        <f>[13]table_32!L250</f>
        <v>6.9</v>
      </c>
    </row>
    <row r="280" spans="1:17" x14ac:dyDescent="0.25">
      <c r="A280" s="274" t="str">
        <f>[13]table_32!A251</f>
        <v>Marion</v>
      </c>
      <c r="B280" s="275" t="str">
        <f>[13]table_32!B251</f>
        <v>City of Woodburn</v>
      </c>
      <c r="C280" s="275" t="str">
        <f>[13]table_32!C251</f>
        <v>Other</v>
      </c>
      <c r="D280" s="275"/>
      <c r="E280" s="276">
        <f>[13]table_32!D251</f>
        <v>85096</v>
      </c>
      <c r="F280" s="276">
        <f>[13]table_32!E251</f>
        <v>90999</v>
      </c>
      <c r="G280" s="276"/>
      <c r="H280" s="276">
        <f>[13]table_32!F251</f>
        <v>0</v>
      </c>
      <c r="I280" s="276">
        <f>[13]table_32!G251</f>
        <v>0</v>
      </c>
      <c r="J280" s="276"/>
      <c r="K280" s="276">
        <f>[13]table_32!H251</f>
        <v>0</v>
      </c>
      <c r="L280" s="276">
        <f>[13]table_32!I251</f>
        <v>0</v>
      </c>
      <c r="M280" s="277"/>
      <c r="N280" s="276">
        <f>[13]table_32!J251</f>
        <v>85096</v>
      </c>
      <c r="O280" s="276">
        <f>[13]table_32!K251</f>
        <v>90999</v>
      </c>
      <c r="P280" s="278"/>
      <c r="Q280" s="279">
        <f>[13]table_32!L251</f>
        <v>6.9</v>
      </c>
    </row>
    <row r="281" spans="1:17" x14ac:dyDescent="0.25">
      <c r="A281" s="65" t="str">
        <f>[13]table_32!A252</f>
        <v>Marion</v>
      </c>
      <c r="B281" s="66" t="str">
        <f>[13]table_32!B252</f>
        <v>City of Silverton</v>
      </c>
      <c r="C281" s="66" t="str">
        <f>[13]table_32!C252</f>
        <v>County</v>
      </c>
      <c r="D281" s="66"/>
      <c r="E281" s="78">
        <f>[13]table_32!D252</f>
        <v>183714</v>
      </c>
      <c r="F281" s="78">
        <f>[13]table_32!E252</f>
        <v>215236</v>
      </c>
      <c r="G281" s="78"/>
      <c r="H281" s="78">
        <f>[13]table_32!F252</f>
        <v>0</v>
      </c>
      <c r="I281" s="78">
        <f>[13]table_32!G252</f>
        <v>0</v>
      </c>
      <c r="J281" s="78"/>
      <c r="K281" s="78">
        <f>[13]table_32!H252</f>
        <v>0</v>
      </c>
      <c r="L281" s="78">
        <f>[13]table_32!I252</f>
        <v>0</v>
      </c>
      <c r="M281" s="79"/>
      <c r="N281" s="78">
        <f>[13]table_32!J252</f>
        <v>183714</v>
      </c>
      <c r="O281" s="78">
        <f>[13]table_32!K252</f>
        <v>215236</v>
      </c>
      <c r="P281" s="78"/>
      <c r="Q281" s="253">
        <f>[13]table_32!L252</f>
        <v>17.2</v>
      </c>
    </row>
    <row r="282" spans="1:17" x14ac:dyDescent="0.25">
      <c r="A282" s="254" t="str">
        <f>[13]table_32!A253</f>
        <v>Marion</v>
      </c>
      <c r="B282" s="255" t="str">
        <f>[13]table_32!B253</f>
        <v>City of Silverton</v>
      </c>
      <c r="C282" s="255" t="str">
        <f>[13]table_32!C253</f>
        <v>City</v>
      </c>
      <c r="D282" s="255"/>
      <c r="E282" s="256">
        <f>[13]table_32!D253</f>
        <v>222739</v>
      </c>
      <c r="F282" s="256">
        <f>[13]table_32!E253</f>
        <v>261048</v>
      </c>
      <c r="G282" s="256"/>
      <c r="H282" s="256">
        <f>[13]table_32!F253</f>
        <v>0</v>
      </c>
      <c r="I282" s="256">
        <f>[13]table_32!G253</f>
        <v>0</v>
      </c>
      <c r="J282" s="256"/>
      <c r="K282" s="256">
        <f>[13]table_32!H253</f>
        <v>0</v>
      </c>
      <c r="L282" s="256">
        <f>[13]table_32!I253</f>
        <v>0</v>
      </c>
      <c r="M282" s="273"/>
      <c r="N282" s="256">
        <f>[13]table_32!J253</f>
        <v>222739</v>
      </c>
      <c r="O282" s="256">
        <f>[13]table_32!K253</f>
        <v>261048</v>
      </c>
      <c r="P282" s="257"/>
      <c r="Q282" s="259">
        <f>[13]table_32!L253</f>
        <v>17.2</v>
      </c>
    </row>
    <row r="283" spans="1:17" x14ac:dyDescent="0.25">
      <c r="A283" s="65" t="str">
        <f>[13]table_32!A254</f>
        <v>Marion</v>
      </c>
      <c r="B283" s="66" t="str">
        <f>[13]table_32!B254</f>
        <v>City of Silverton</v>
      </c>
      <c r="C283" s="66" t="str">
        <f>[13]table_32!C254</f>
        <v>Education</v>
      </c>
      <c r="D283" s="66"/>
      <c r="E283" s="78">
        <f>[13]table_32!D254</f>
        <v>332084</v>
      </c>
      <c r="F283" s="78">
        <f>[13]table_32!E254</f>
        <v>389011</v>
      </c>
      <c r="G283" s="78"/>
      <c r="H283" s="78">
        <f>[13]table_32!F254</f>
        <v>0</v>
      </c>
      <c r="I283" s="78">
        <f>[13]table_32!G254</f>
        <v>0</v>
      </c>
      <c r="J283" s="78"/>
      <c r="K283" s="78">
        <f>[13]table_32!H254</f>
        <v>0</v>
      </c>
      <c r="L283" s="78">
        <f>[13]table_32!I254</f>
        <v>0</v>
      </c>
      <c r="M283" s="79"/>
      <c r="N283" s="78">
        <f>[13]table_32!J254</f>
        <v>332084</v>
      </c>
      <c r="O283" s="78">
        <f>[13]table_32!K254</f>
        <v>389011</v>
      </c>
      <c r="P283" s="78"/>
      <c r="Q283" s="253">
        <f>[13]table_32!L254</f>
        <v>17.100000000000001</v>
      </c>
    </row>
    <row r="284" spans="1:17" x14ac:dyDescent="0.25">
      <c r="A284" s="274" t="str">
        <f>[13]table_32!A255</f>
        <v>Marion</v>
      </c>
      <c r="B284" s="275" t="str">
        <f>[13]table_32!B255</f>
        <v>City of Silverton</v>
      </c>
      <c r="C284" s="275" t="str">
        <f>[13]table_32!C255</f>
        <v>Other</v>
      </c>
      <c r="D284" s="275"/>
      <c r="E284" s="276">
        <f>[13]table_32!D255</f>
        <v>108976</v>
      </c>
      <c r="F284" s="276">
        <f>[13]table_32!E255</f>
        <v>127576</v>
      </c>
      <c r="G284" s="276"/>
      <c r="H284" s="276">
        <f>[13]table_32!F255</f>
        <v>0</v>
      </c>
      <c r="I284" s="276">
        <f>[13]table_32!G255</f>
        <v>0</v>
      </c>
      <c r="J284" s="276"/>
      <c r="K284" s="276">
        <f>[13]table_32!H255</f>
        <v>0</v>
      </c>
      <c r="L284" s="276">
        <f>[13]table_32!I255</f>
        <v>0</v>
      </c>
      <c r="M284" s="277"/>
      <c r="N284" s="276">
        <f>[13]table_32!J255</f>
        <v>108976</v>
      </c>
      <c r="O284" s="276">
        <f>[13]table_32!K255</f>
        <v>127576</v>
      </c>
      <c r="P284" s="278"/>
      <c r="Q284" s="279">
        <f>[13]table_32!L255</f>
        <v>17.100000000000001</v>
      </c>
    </row>
    <row r="285" spans="1:17" x14ac:dyDescent="0.25">
      <c r="A285" s="65" t="str">
        <f>[13]table_32!A256</f>
        <v>Marion</v>
      </c>
      <c r="B285" s="66" t="str">
        <f>[13]table_32!B256</f>
        <v>City of Turner</v>
      </c>
      <c r="C285" s="66" t="str">
        <f>[13]table_32!C256</f>
        <v>County</v>
      </c>
      <c r="D285" s="66"/>
      <c r="E285" s="78">
        <f>[13]table_32!D256</f>
        <v>6508</v>
      </c>
      <c r="F285" s="78">
        <f>[13]table_32!E256</f>
        <v>10833</v>
      </c>
      <c r="G285" s="78"/>
      <c r="H285" s="78">
        <f>[13]table_32!F256</f>
        <v>0</v>
      </c>
      <c r="I285" s="78">
        <f>[13]table_32!G256</f>
        <v>0</v>
      </c>
      <c r="J285" s="78"/>
      <c r="K285" s="78">
        <f>[13]table_32!H256</f>
        <v>0</v>
      </c>
      <c r="L285" s="78">
        <f>[13]table_32!I256</f>
        <v>0</v>
      </c>
      <c r="M285" s="79"/>
      <c r="N285" s="78">
        <f>[13]table_32!J256</f>
        <v>6508</v>
      </c>
      <c r="O285" s="78">
        <f>[13]table_32!K256</f>
        <v>10833</v>
      </c>
      <c r="P285" s="78"/>
      <c r="Q285" s="253">
        <f>[13]table_32!L256</f>
        <v>66.5</v>
      </c>
    </row>
    <row r="286" spans="1:17" x14ac:dyDescent="0.25">
      <c r="A286" s="254" t="str">
        <f>[13]table_32!A257</f>
        <v>Marion</v>
      </c>
      <c r="B286" s="255" t="str">
        <f>[13]table_32!B257</f>
        <v>City of Turner</v>
      </c>
      <c r="C286" s="255" t="str">
        <f>[13]table_32!C257</f>
        <v>City</v>
      </c>
      <c r="D286" s="255"/>
      <c r="E286" s="256">
        <f>[13]table_32!D257</f>
        <v>7550</v>
      </c>
      <c r="F286" s="256">
        <f>[13]table_32!E257</f>
        <v>12589</v>
      </c>
      <c r="G286" s="256"/>
      <c r="H286" s="256">
        <f>[13]table_32!F257</f>
        <v>0</v>
      </c>
      <c r="I286" s="256">
        <f>[13]table_32!G257</f>
        <v>0</v>
      </c>
      <c r="J286" s="256"/>
      <c r="K286" s="256">
        <f>[13]table_32!H257</f>
        <v>0</v>
      </c>
      <c r="L286" s="256">
        <f>[13]table_32!I257</f>
        <v>0</v>
      </c>
      <c r="M286" s="273"/>
      <c r="N286" s="256">
        <f>[13]table_32!J257</f>
        <v>7550</v>
      </c>
      <c r="O286" s="256">
        <f>[13]table_32!K257</f>
        <v>12589</v>
      </c>
      <c r="P286" s="257"/>
      <c r="Q286" s="259">
        <f>[13]table_32!L257</f>
        <v>66.7</v>
      </c>
    </row>
    <row r="287" spans="1:17" x14ac:dyDescent="0.25">
      <c r="A287" s="65" t="str">
        <f>[13]table_32!A258</f>
        <v>Marion</v>
      </c>
      <c r="B287" s="66" t="str">
        <f>[13]table_32!B258</f>
        <v>City of Turner</v>
      </c>
      <c r="C287" s="66" t="str">
        <f>[13]table_32!C258</f>
        <v>Education</v>
      </c>
      <c r="D287" s="66"/>
      <c r="E287" s="78">
        <f>[13]table_32!D258</f>
        <v>11934</v>
      </c>
      <c r="F287" s="78">
        <f>[13]table_32!E258</f>
        <v>19909</v>
      </c>
      <c r="G287" s="78"/>
      <c r="H287" s="78">
        <f>[13]table_32!F258</f>
        <v>0</v>
      </c>
      <c r="I287" s="78">
        <f>[13]table_32!G258</f>
        <v>0</v>
      </c>
      <c r="J287" s="78"/>
      <c r="K287" s="78">
        <f>[13]table_32!H258</f>
        <v>0</v>
      </c>
      <c r="L287" s="78">
        <f>[13]table_32!I258</f>
        <v>0</v>
      </c>
      <c r="M287" s="79"/>
      <c r="N287" s="78">
        <f>[13]table_32!J258</f>
        <v>11934</v>
      </c>
      <c r="O287" s="78">
        <f>[13]table_32!K258</f>
        <v>19909</v>
      </c>
      <c r="P287" s="78"/>
      <c r="Q287" s="253">
        <f>[13]table_32!L258</f>
        <v>66.8</v>
      </c>
    </row>
    <row r="288" spans="1:17" x14ac:dyDescent="0.25">
      <c r="A288" s="274" t="str">
        <f>[13]table_32!A259</f>
        <v>Marion</v>
      </c>
      <c r="B288" s="275" t="str">
        <f>[13]table_32!B259</f>
        <v>City of Turner</v>
      </c>
      <c r="C288" s="275" t="str">
        <f>[13]table_32!C259</f>
        <v>Other</v>
      </c>
      <c r="D288" s="275"/>
      <c r="E288" s="276">
        <f>[13]table_32!D259</f>
        <v>4217</v>
      </c>
      <c r="F288" s="276">
        <f>[13]table_32!E259</f>
        <v>7032</v>
      </c>
      <c r="G288" s="276"/>
      <c r="H288" s="276">
        <f>[13]table_32!F259</f>
        <v>0</v>
      </c>
      <c r="I288" s="276">
        <f>[13]table_32!G259</f>
        <v>0</v>
      </c>
      <c r="J288" s="276"/>
      <c r="K288" s="276">
        <f>[13]table_32!H259</f>
        <v>0</v>
      </c>
      <c r="L288" s="276">
        <f>[13]table_32!I259</f>
        <v>0</v>
      </c>
      <c r="M288" s="277"/>
      <c r="N288" s="276">
        <f>[13]table_32!J259</f>
        <v>4217</v>
      </c>
      <c r="O288" s="276">
        <f>[13]table_32!K259</f>
        <v>7032</v>
      </c>
      <c r="P288" s="278"/>
      <c r="Q288" s="279">
        <f>[13]table_32!L259</f>
        <v>66.8</v>
      </c>
    </row>
    <row r="289" spans="1:17" x14ac:dyDescent="0.25">
      <c r="A289" s="65" t="str">
        <f>[13]table_32!A260</f>
        <v>Morrow</v>
      </c>
      <c r="B289" s="66" t="str">
        <f>[13]table_32!B260</f>
        <v>City of Boardman</v>
      </c>
      <c r="C289" s="66" t="str">
        <f>[13]table_32!C260</f>
        <v>County</v>
      </c>
      <c r="D289" s="66"/>
      <c r="E289" s="78">
        <f>[13]table_32!D260</f>
        <v>39760</v>
      </c>
      <c r="F289" s="78">
        <f>[13]table_32!E260</f>
        <v>39787</v>
      </c>
      <c r="G289" s="78"/>
      <c r="H289" s="78">
        <f>[13]table_32!F260</f>
        <v>0</v>
      </c>
      <c r="I289" s="78">
        <f>[13]table_32!G260</f>
        <v>0</v>
      </c>
      <c r="J289" s="78"/>
      <c r="K289" s="78">
        <f>[13]table_32!H260</f>
        <v>0</v>
      </c>
      <c r="L289" s="78">
        <f>[13]table_32!I260</f>
        <v>0</v>
      </c>
      <c r="M289" s="79"/>
      <c r="N289" s="78">
        <f>[13]table_32!J260</f>
        <v>39760</v>
      </c>
      <c r="O289" s="78">
        <f>[13]table_32!K260</f>
        <v>39787</v>
      </c>
      <c r="P289" s="78"/>
      <c r="Q289" s="253">
        <f>[13]table_32!L260</f>
        <v>0.1</v>
      </c>
    </row>
    <row r="290" spans="1:17" x14ac:dyDescent="0.25">
      <c r="A290" s="254" t="str">
        <f>[13]table_32!A261</f>
        <v>Morrow</v>
      </c>
      <c r="B290" s="255" t="str">
        <f>[13]table_32!B261</f>
        <v>City of Boardman</v>
      </c>
      <c r="C290" s="255" t="str">
        <f>[13]table_32!C261</f>
        <v>City</v>
      </c>
      <c r="D290" s="255"/>
      <c r="E290" s="256">
        <f>[13]table_32!D261</f>
        <v>40515</v>
      </c>
      <c r="F290" s="256">
        <f>[13]table_32!E261</f>
        <v>40518</v>
      </c>
      <c r="G290" s="256"/>
      <c r="H290" s="256">
        <f>[13]table_32!F261</f>
        <v>0</v>
      </c>
      <c r="I290" s="256">
        <f>[13]table_32!G261</f>
        <v>0</v>
      </c>
      <c r="J290" s="256"/>
      <c r="K290" s="256">
        <f>[13]table_32!H261</f>
        <v>6690</v>
      </c>
      <c r="L290" s="256">
        <f>[13]table_32!I261</f>
        <v>19471</v>
      </c>
      <c r="M290" s="273"/>
      <c r="N290" s="256">
        <f>[13]table_32!J261</f>
        <v>47205</v>
      </c>
      <c r="O290" s="256">
        <f>[13]table_32!K261</f>
        <v>59990</v>
      </c>
      <c r="P290" s="257"/>
      <c r="Q290" s="259">
        <f>[13]table_32!L261</f>
        <v>27.1</v>
      </c>
    </row>
    <row r="291" spans="1:17" x14ac:dyDescent="0.25">
      <c r="A291" s="65" t="str">
        <f>[13]table_32!A262</f>
        <v>Morrow</v>
      </c>
      <c r="B291" s="66" t="str">
        <f>[13]table_32!B262</f>
        <v>City of Boardman</v>
      </c>
      <c r="C291" s="66" t="str">
        <f>[13]table_32!C262</f>
        <v>Education</v>
      </c>
      <c r="D291" s="66"/>
      <c r="E291" s="78">
        <f>[13]table_32!D262</f>
        <v>50981</v>
      </c>
      <c r="F291" s="78">
        <f>[13]table_32!E262</f>
        <v>50986</v>
      </c>
      <c r="G291" s="78"/>
      <c r="H291" s="78">
        <f>[13]table_32!F262</f>
        <v>0</v>
      </c>
      <c r="I291" s="78">
        <f>[13]table_32!G262</f>
        <v>0</v>
      </c>
      <c r="J291" s="78"/>
      <c r="K291" s="78">
        <f>[13]table_32!H262</f>
        <v>8092</v>
      </c>
      <c r="L291" s="78">
        <f>[13]table_32!I262</f>
        <v>0</v>
      </c>
      <c r="M291" s="79"/>
      <c r="N291" s="78">
        <f>[13]table_32!J262</f>
        <v>59074</v>
      </c>
      <c r="O291" s="78">
        <f>[13]table_32!K262</f>
        <v>50986</v>
      </c>
      <c r="P291" s="78"/>
      <c r="Q291" s="253">
        <f>[13]table_32!L262</f>
        <v>-13.7</v>
      </c>
    </row>
    <row r="292" spans="1:17" x14ac:dyDescent="0.25">
      <c r="A292" s="274" t="str">
        <f>[13]table_32!A263</f>
        <v>Morrow</v>
      </c>
      <c r="B292" s="275" t="str">
        <f>[13]table_32!B263</f>
        <v>City of Boardman</v>
      </c>
      <c r="C292" s="275" t="str">
        <f>[13]table_32!C263</f>
        <v>Other</v>
      </c>
      <c r="D292" s="275"/>
      <c r="E292" s="276">
        <f>[13]table_32!D263</f>
        <v>26824</v>
      </c>
      <c r="F292" s="276">
        <f>[13]table_32!E263</f>
        <v>26858</v>
      </c>
      <c r="G292" s="276"/>
      <c r="H292" s="276">
        <f>[13]table_32!F263</f>
        <v>0</v>
      </c>
      <c r="I292" s="276">
        <f>[13]table_32!G263</f>
        <v>0</v>
      </c>
      <c r="J292" s="276"/>
      <c r="K292" s="276">
        <f>[13]table_32!H263</f>
        <v>0</v>
      </c>
      <c r="L292" s="276">
        <f>[13]table_32!I263</f>
        <v>0</v>
      </c>
      <c r="M292" s="277"/>
      <c r="N292" s="276">
        <f>[13]table_32!J263</f>
        <v>26824</v>
      </c>
      <c r="O292" s="276">
        <f>[13]table_32!K263</f>
        <v>26858</v>
      </c>
      <c r="P292" s="278"/>
      <c r="Q292" s="279">
        <f>[13]table_32!L263</f>
        <v>0.1</v>
      </c>
    </row>
    <row r="293" spans="1:17" x14ac:dyDescent="0.25">
      <c r="A293" s="65" t="str">
        <f>[13]table_32!A264</f>
        <v>Multnomah</v>
      </c>
      <c r="B293" s="66" t="str">
        <f>[13]table_32!B264</f>
        <v>City of Portland (PP)</v>
      </c>
      <c r="C293" s="66" t="str">
        <f>[13]table_32!C264</f>
        <v>County</v>
      </c>
      <c r="D293" s="66"/>
      <c r="E293" s="78">
        <f>[13]table_32!D264</f>
        <v>33516294</v>
      </c>
      <c r="F293" s="78">
        <f>[13]table_32!E264</f>
        <v>27597744</v>
      </c>
      <c r="G293" s="78"/>
      <c r="H293" s="78">
        <f>[13]table_32!F264</f>
        <v>0</v>
      </c>
      <c r="I293" s="78">
        <f>[13]table_32!G264</f>
        <v>0</v>
      </c>
      <c r="J293" s="78"/>
      <c r="K293" s="78">
        <f>[13]table_32!H264</f>
        <v>0</v>
      </c>
      <c r="L293" s="78">
        <f>[13]table_32!I264</f>
        <v>2208127</v>
      </c>
      <c r="M293" s="79"/>
      <c r="N293" s="78">
        <f>[13]table_32!J264</f>
        <v>33516294</v>
      </c>
      <c r="O293" s="78">
        <f>[13]table_32!K264</f>
        <v>29805871</v>
      </c>
      <c r="P293" s="78"/>
      <c r="Q293" s="253">
        <f>[13]table_32!L264</f>
        <v>-11.1</v>
      </c>
    </row>
    <row r="294" spans="1:17" x14ac:dyDescent="0.25">
      <c r="A294" s="254" t="str">
        <f>[13]table_32!A265</f>
        <v>Multnomah</v>
      </c>
      <c r="B294" s="255" t="str">
        <f>[13]table_32!B265</f>
        <v>City of Portland (PP)</v>
      </c>
      <c r="C294" s="255" t="str">
        <f>[13]table_32!C265</f>
        <v>City</v>
      </c>
      <c r="D294" s="255"/>
      <c r="E294" s="256">
        <f>[13]table_32!D265</f>
        <v>56618205</v>
      </c>
      <c r="F294" s="256">
        <f>[13]table_32!E265</f>
        <v>48196407</v>
      </c>
      <c r="G294" s="256"/>
      <c r="H294" s="256">
        <f>[13]table_32!F265</f>
        <v>0</v>
      </c>
      <c r="I294" s="256">
        <f>[13]table_32!G265</f>
        <v>0</v>
      </c>
      <c r="J294" s="256"/>
      <c r="K294" s="256">
        <f>[13]table_32!H265</f>
        <v>3202139</v>
      </c>
      <c r="L294" s="256">
        <f>[13]table_32!I265</f>
        <v>1399193</v>
      </c>
      <c r="M294" s="273"/>
      <c r="N294" s="256">
        <f>[13]table_32!J265</f>
        <v>59820344</v>
      </c>
      <c r="O294" s="256">
        <f>[13]table_32!K265</f>
        <v>49595599</v>
      </c>
      <c r="P294" s="257"/>
      <c r="Q294" s="259">
        <f>[13]table_32!L265</f>
        <v>-17.100000000000001</v>
      </c>
    </row>
    <row r="295" spans="1:17" x14ac:dyDescent="0.25">
      <c r="A295" s="65" t="str">
        <f>[13]table_32!A266</f>
        <v>Multnomah</v>
      </c>
      <c r="B295" s="66" t="str">
        <f>[13]table_32!B266</f>
        <v>City of Portland (PP)</v>
      </c>
      <c r="C295" s="66" t="str">
        <f>[13]table_32!C266</f>
        <v>Education</v>
      </c>
      <c r="D295" s="66"/>
      <c r="E295" s="78">
        <f>[13]table_32!D266</f>
        <v>45985618</v>
      </c>
      <c r="F295" s="78">
        <f>[13]table_32!E266</f>
        <v>37752441</v>
      </c>
      <c r="G295" s="78"/>
      <c r="H295" s="78">
        <f>[13]table_32!F266</f>
        <v>0</v>
      </c>
      <c r="I295" s="78">
        <f>[13]table_32!G266</f>
        <v>0</v>
      </c>
      <c r="J295" s="78"/>
      <c r="K295" s="78">
        <f>[13]table_32!H266</f>
        <v>20345144</v>
      </c>
      <c r="L295" s="78">
        <f>[13]table_32!I266</f>
        <v>9246786</v>
      </c>
      <c r="M295" s="79"/>
      <c r="N295" s="78">
        <f>[13]table_32!J266</f>
        <v>66330762</v>
      </c>
      <c r="O295" s="78">
        <f>[13]table_32!K266</f>
        <v>46999228</v>
      </c>
      <c r="P295" s="78"/>
      <c r="Q295" s="253">
        <f>[13]table_32!L266</f>
        <v>-29.1</v>
      </c>
    </row>
    <row r="296" spans="1:17" x14ac:dyDescent="0.25">
      <c r="A296" s="274" t="str">
        <f>[13]table_32!A267</f>
        <v>Multnomah</v>
      </c>
      <c r="B296" s="275" t="str">
        <f>[13]table_32!B267</f>
        <v>City of Portland (PP)</v>
      </c>
      <c r="C296" s="275" t="str">
        <f>[13]table_32!C267</f>
        <v>Other</v>
      </c>
      <c r="D296" s="275"/>
      <c r="E296" s="276">
        <f>[13]table_32!D267</f>
        <v>11276676</v>
      </c>
      <c r="F296" s="276">
        <f>[13]table_32!E267</f>
        <v>9307531</v>
      </c>
      <c r="G296" s="276"/>
      <c r="H296" s="276">
        <f>[13]table_32!F267</f>
        <v>0</v>
      </c>
      <c r="I296" s="276">
        <f>[13]table_32!G267</f>
        <v>0</v>
      </c>
      <c r="J296" s="276"/>
      <c r="K296" s="276">
        <f>[13]table_32!H267</f>
        <v>3001830</v>
      </c>
      <c r="L296" s="276">
        <f>[13]table_32!I267</f>
        <v>1391543</v>
      </c>
      <c r="M296" s="277"/>
      <c r="N296" s="276">
        <f>[13]table_32!J267</f>
        <v>14278506</v>
      </c>
      <c r="O296" s="276">
        <f>[13]table_32!K267</f>
        <v>10699074</v>
      </c>
      <c r="P296" s="278"/>
      <c r="Q296" s="279">
        <f>[13]table_32!L267</f>
        <v>-25.1</v>
      </c>
    </row>
    <row r="297" spans="1:17" x14ac:dyDescent="0.25">
      <c r="A297" s="65" t="str">
        <f>[13]table_32!A268</f>
        <v>Multnomah</v>
      </c>
      <c r="B297" s="66" t="str">
        <f>[13]table_32!B268</f>
        <v>City of Gresham (GRC)</v>
      </c>
      <c r="C297" s="66" t="str">
        <f>[13]table_32!C268</f>
        <v>County</v>
      </c>
      <c r="D297" s="66"/>
      <c r="E297" s="78">
        <f>[13]table_32!D268</f>
        <v>1766556</v>
      </c>
      <c r="F297" s="78">
        <f>[13]table_32!E268</f>
        <v>1998418</v>
      </c>
      <c r="G297" s="78"/>
      <c r="H297" s="78">
        <f>[13]table_32!F268</f>
        <v>0</v>
      </c>
      <c r="I297" s="78">
        <f>[13]table_32!G268</f>
        <v>0</v>
      </c>
      <c r="J297" s="78"/>
      <c r="K297" s="78">
        <f>[13]table_32!H268</f>
        <v>0</v>
      </c>
      <c r="L297" s="78">
        <f>[13]table_32!I268</f>
        <v>0</v>
      </c>
      <c r="M297" s="79"/>
      <c r="N297" s="78">
        <f>[13]table_32!J268</f>
        <v>1766556</v>
      </c>
      <c r="O297" s="78">
        <f>[13]table_32!K268</f>
        <v>1998418</v>
      </c>
      <c r="P297" s="78"/>
      <c r="Q297" s="253">
        <f>[13]table_32!L268</f>
        <v>13.1</v>
      </c>
    </row>
    <row r="298" spans="1:17" x14ac:dyDescent="0.25">
      <c r="A298" s="254" t="str">
        <f>[13]table_32!A269</f>
        <v>Multnomah</v>
      </c>
      <c r="B298" s="255" t="str">
        <f>[13]table_32!B269</f>
        <v>City of Gresham (GRC)</v>
      </c>
      <c r="C298" s="255" t="str">
        <f>[13]table_32!C269</f>
        <v>City</v>
      </c>
      <c r="D298" s="255"/>
      <c r="E298" s="256">
        <f>[13]table_32!D269</f>
        <v>1470104</v>
      </c>
      <c r="F298" s="256">
        <f>[13]table_32!E269</f>
        <v>1662099</v>
      </c>
      <c r="G298" s="256"/>
      <c r="H298" s="256">
        <f>[13]table_32!F269</f>
        <v>0</v>
      </c>
      <c r="I298" s="256">
        <f>[13]table_32!G269</f>
        <v>0</v>
      </c>
      <c r="J298" s="256"/>
      <c r="K298" s="256">
        <f>[13]table_32!H269</f>
        <v>0</v>
      </c>
      <c r="L298" s="256">
        <f>[13]table_32!I269</f>
        <v>0</v>
      </c>
      <c r="M298" s="273"/>
      <c r="N298" s="256">
        <f>[13]table_32!J269</f>
        <v>1470104</v>
      </c>
      <c r="O298" s="256">
        <f>[13]table_32!K269</f>
        <v>1662099</v>
      </c>
      <c r="P298" s="257"/>
      <c r="Q298" s="259">
        <f>[13]table_32!L269</f>
        <v>13.1</v>
      </c>
    </row>
    <row r="299" spans="1:17" x14ac:dyDescent="0.25">
      <c r="A299" s="65" t="str">
        <f>[13]table_32!A270</f>
        <v>Multnomah</v>
      </c>
      <c r="B299" s="66" t="str">
        <f>[13]table_32!B270</f>
        <v>City of Gresham (GRC)</v>
      </c>
      <c r="C299" s="66" t="str">
        <f>[13]table_32!C270</f>
        <v>Education</v>
      </c>
      <c r="D299" s="66"/>
      <c r="E299" s="78">
        <f>[13]table_32!D270</f>
        <v>2195299</v>
      </c>
      <c r="F299" s="78">
        <f>[13]table_32!E270</f>
        <v>2482004</v>
      </c>
      <c r="G299" s="78"/>
      <c r="H299" s="78">
        <f>[13]table_32!F270</f>
        <v>0</v>
      </c>
      <c r="I299" s="78">
        <f>[13]table_32!G270</f>
        <v>0</v>
      </c>
      <c r="J299" s="78"/>
      <c r="K299" s="78">
        <f>[13]table_32!H270</f>
        <v>0</v>
      </c>
      <c r="L299" s="78">
        <f>[13]table_32!I270</f>
        <v>0</v>
      </c>
      <c r="M299" s="79"/>
      <c r="N299" s="78">
        <f>[13]table_32!J270</f>
        <v>2195299</v>
      </c>
      <c r="O299" s="78">
        <f>[13]table_32!K270</f>
        <v>2482004</v>
      </c>
      <c r="P299" s="78"/>
      <c r="Q299" s="253">
        <f>[13]table_32!L270</f>
        <v>13.1</v>
      </c>
    </row>
    <row r="300" spans="1:17" x14ac:dyDescent="0.25">
      <c r="A300" s="274" t="str">
        <f>[13]table_32!A271</f>
        <v>Multnomah</v>
      </c>
      <c r="B300" s="275" t="str">
        <f>[13]table_32!B271</f>
        <v>City of Gresham (GRC)</v>
      </c>
      <c r="C300" s="275" t="str">
        <f>[13]table_32!C271</f>
        <v>Other</v>
      </c>
      <c r="D300" s="275"/>
      <c r="E300" s="276">
        <f>[13]table_32!D271</f>
        <v>603192</v>
      </c>
      <c r="F300" s="276">
        <f>[13]table_32!E271</f>
        <v>683362</v>
      </c>
      <c r="G300" s="276"/>
      <c r="H300" s="276">
        <f>[13]table_32!F271</f>
        <v>0</v>
      </c>
      <c r="I300" s="276">
        <f>[13]table_32!G271</f>
        <v>0</v>
      </c>
      <c r="J300" s="276"/>
      <c r="K300" s="276">
        <f>[13]table_32!H271</f>
        <v>0</v>
      </c>
      <c r="L300" s="276">
        <f>[13]table_32!I271</f>
        <v>0</v>
      </c>
      <c r="M300" s="277"/>
      <c r="N300" s="276">
        <f>[13]table_32!J271</f>
        <v>603192</v>
      </c>
      <c r="O300" s="276">
        <f>[13]table_32!K271</f>
        <v>683362</v>
      </c>
      <c r="P300" s="278"/>
      <c r="Q300" s="279">
        <f>[13]table_32!L271</f>
        <v>13.3</v>
      </c>
    </row>
    <row r="301" spans="1:17" x14ac:dyDescent="0.25">
      <c r="A301" s="65" t="str">
        <f>[13]table_32!A272</f>
        <v>Multnomah</v>
      </c>
      <c r="B301" s="66" t="str">
        <f>[13]table_32!B272</f>
        <v>City of Troutdale</v>
      </c>
      <c r="C301" s="66" t="str">
        <f>[13]table_32!C272</f>
        <v>County</v>
      </c>
      <c r="D301" s="66"/>
      <c r="E301" s="78">
        <f>[13]table_32!D272</f>
        <v>46314</v>
      </c>
      <c r="F301" s="78">
        <f>[13]table_32!E272</f>
        <v>51333</v>
      </c>
      <c r="G301" s="78"/>
      <c r="H301" s="78">
        <f>[13]table_32!F272</f>
        <v>0</v>
      </c>
      <c r="I301" s="78">
        <f>[13]table_32!G272</f>
        <v>0</v>
      </c>
      <c r="J301" s="78"/>
      <c r="K301" s="78">
        <f>[13]table_32!H272</f>
        <v>0</v>
      </c>
      <c r="L301" s="78">
        <f>[13]table_32!I272</f>
        <v>0</v>
      </c>
      <c r="M301" s="79"/>
      <c r="N301" s="78">
        <f>[13]table_32!J272</f>
        <v>46314</v>
      </c>
      <c r="O301" s="78">
        <f>[13]table_32!K272</f>
        <v>51333</v>
      </c>
      <c r="P301" s="78"/>
      <c r="Q301" s="253">
        <f>[13]table_32!L272</f>
        <v>10.8</v>
      </c>
    </row>
    <row r="302" spans="1:17" x14ac:dyDescent="0.25">
      <c r="A302" s="254" t="str">
        <f>[13]table_32!A273</f>
        <v>Multnomah</v>
      </c>
      <c r="B302" s="255" t="str">
        <f>[13]table_32!B273</f>
        <v>City of Troutdale</v>
      </c>
      <c r="C302" s="255" t="str">
        <f>[13]table_32!C273</f>
        <v>City</v>
      </c>
      <c r="D302" s="255"/>
      <c r="E302" s="256">
        <f>[13]table_32!D273</f>
        <v>40086</v>
      </c>
      <c r="F302" s="256">
        <f>[13]table_32!E273</f>
        <v>44467</v>
      </c>
      <c r="G302" s="256"/>
      <c r="H302" s="256">
        <f>[13]table_32!F273</f>
        <v>0</v>
      </c>
      <c r="I302" s="256">
        <f>[13]table_32!G273</f>
        <v>0</v>
      </c>
      <c r="J302" s="256"/>
      <c r="K302" s="256">
        <f>[13]table_32!H273</f>
        <v>0</v>
      </c>
      <c r="L302" s="256">
        <f>[13]table_32!I273</f>
        <v>0</v>
      </c>
      <c r="M302" s="273"/>
      <c r="N302" s="256">
        <f>[13]table_32!J273</f>
        <v>40086</v>
      </c>
      <c r="O302" s="256">
        <f>[13]table_32!K273</f>
        <v>44467</v>
      </c>
      <c r="P302" s="257"/>
      <c r="Q302" s="259">
        <f>[13]table_32!L273</f>
        <v>10.9</v>
      </c>
    </row>
    <row r="303" spans="1:17" x14ac:dyDescent="0.25">
      <c r="A303" s="65" t="str">
        <f>[13]table_32!A274</f>
        <v>Multnomah</v>
      </c>
      <c r="B303" s="66" t="str">
        <f>[13]table_32!B274</f>
        <v>City of Troutdale</v>
      </c>
      <c r="C303" s="66" t="str">
        <f>[13]table_32!C274</f>
        <v>Education</v>
      </c>
      <c r="D303" s="66"/>
      <c r="E303" s="78">
        <f>[13]table_32!D274</f>
        <v>57403</v>
      </c>
      <c r="F303" s="78">
        <f>[13]table_32!E274</f>
        <v>63719</v>
      </c>
      <c r="G303" s="78"/>
      <c r="H303" s="78">
        <f>[13]table_32!F274</f>
        <v>0</v>
      </c>
      <c r="I303" s="78">
        <f>[13]table_32!G274</f>
        <v>0</v>
      </c>
      <c r="J303" s="78"/>
      <c r="K303" s="78">
        <f>[13]table_32!H274</f>
        <v>0</v>
      </c>
      <c r="L303" s="78">
        <f>[13]table_32!I274</f>
        <v>0</v>
      </c>
      <c r="M303" s="79"/>
      <c r="N303" s="78">
        <f>[13]table_32!J274</f>
        <v>57403</v>
      </c>
      <c r="O303" s="78">
        <f>[13]table_32!K274</f>
        <v>63719</v>
      </c>
      <c r="P303" s="78"/>
      <c r="Q303" s="253">
        <f>[13]table_32!L274</f>
        <v>11</v>
      </c>
    </row>
    <row r="304" spans="1:17" x14ac:dyDescent="0.25">
      <c r="A304" s="274" t="str">
        <f>[13]table_32!A275</f>
        <v>Multnomah</v>
      </c>
      <c r="B304" s="275" t="str">
        <f>[13]table_32!B275</f>
        <v>City of Troutdale</v>
      </c>
      <c r="C304" s="275" t="str">
        <f>[13]table_32!C275</f>
        <v>Other</v>
      </c>
      <c r="D304" s="275"/>
      <c r="E304" s="276">
        <f>[13]table_32!D275</f>
        <v>15491</v>
      </c>
      <c r="F304" s="276">
        <f>[13]table_32!E275</f>
        <v>17329</v>
      </c>
      <c r="G304" s="276"/>
      <c r="H304" s="276">
        <f>[13]table_32!F275</f>
        <v>0</v>
      </c>
      <c r="I304" s="276">
        <f>[13]table_32!G275</f>
        <v>0</v>
      </c>
      <c r="J304" s="276"/>
      <c r="K304" s="276">
        <f>[13]table_32!H275</f>
        <v>0</v>
      </c>
      <c r="L304" s="276">
        <f>[13]table_32!I275</f>
        <v>0</v>
      </c>
      <c r="M304" s="277"/>
      <c r="N304" s="276">
        <f>[13]table_32!J275</f>
        <v>15491</v>
      </c>
      <c r="O304" s="276">
        <f>[13]table_32!K275</f>
        <v>17329</v>
      </c>
      <c r="P304" s="278"/>
      <c r="Q304" s="279">
        <f>[13]table_32!L275</f>
        <v>11.9</v>
      </c>
    </row>
    <row r="305" spans="1:17" x14ac:dyDescent="0.25">
      <c r="A305" s="65" t="str">
        <f>[13]table_32!A276</f>
        <v>Multnomah</v>
      </c>
      <c r="B305" s="66" t="str">
        <f>[13]table_32!B276</f>
        <v>City of Wood Village</v>
      </c>
      <c r="C305" s="66" t="str">
        <f>[13]table_32!C276</f>
        <v>County</v>
      </c>
      <c r="D305" s="66"/>
      <c r="E305" s="78">
        <f>[13]table_32!D276</f>
        <v>102066</v>
      </c>
      <c r="F305" s="78">
        <f>[13]table_32!E276</f>
        <v>106606</v>
      </c>
      <c r="G305" s="78"/>
      <c r="H305" s="78">
        <f>[13]table_32!F276</f>
        <v>0</v>
      </c>
      <c r="I305" s="78">
        <f>[13]table_32!G276</f>
        <v>0</v>
      </c>
      <c r="J305" s="78"/>
      <c r="K305" s="78">
        <f>[13]table_32!H276</f>
        <v>0</v>
      </c>
      <c r="L305" s="78">
        <f>[13]table_32!I276</f>
        <v>0</v>
      </c>
      <c r="M305" s="79"/>
      <c r="N305" s="78">
        <f>[13]table_32!J276</f>
        <v>102066</v>
      </c>
      <c r="O305" s="78">
        <f>[13]table_32!K276</f>
        <v>106606</v>
      </c>
      <c r="P305" s="78"/>
      <c r="Q305" s="253">
        <f>[13]table_32!L276</f>
        <v>4.4000000000000004</v>
      </c>
    </row>
    <row r="306" spans="1:17" x14ac:dyDescent="0.25">
      <c r="A306" s="254" t="str">
        <f>[13]table_32!A277</f>
        <v>Multnomah</v>
      </c>
      <c r="B306" s="255" t="str">
        <f>[13]table_32!B277</f>
        <v>City of Wood Village</v>
      </c>
      <c r="C306" s="255" t="str">
        <f>[13]table_32!C277</f>
        <v>City</v>
      </c>
      <c r="D306" s="255"/>
      <c r="E306" s="256">
        <f>[13]table_32!D277</f>
        <v>73435</v>
      </c>
      <c r="F306" s="256">
        <f>[13]table_32!E277</f>
        <v>76704</v>
      </c>
      <c r="G306" s="256"/>
      <c r="H306" s="256">
        <f>[13]table_32!F277</f>
        <v>0</v>
      </c>
      <c r="I306" s="256">
        <f>[13]table_32!G277</f>
        <v>0</v>
      </c>
      <c r="J306" s="256"/>
      <c r="K306" s="256">
        <f>[13]table_32!H277</f>
        <v>0</v>
      </c>
      <c r="L306" s="256">
        <f>[13]table_32!I277</f>
        <v>0</v>
      </c>
      <c r="M306" s="273"/>
      <c r="N306" s="256">
        <f>[13]table_32!J277</f>
        <v>73435</v>
      </c>
      <c r="O306" s="256">
        <f>[13]table_32!K277</f>
        <v>76704</v>
      </c>
      <c r="P306" s="257"/>
      <c r="Q306" s="259">
        <f>[13]table_32!L277</f>
        <v>4.5</v>
      </c>
    </row>
    <row r="307" spans="1:17" x14ac:dyDescent="0.25">
      <c r="A307" s="65" t="str">
        <f>[13]table_32!A278</f>
        <v>Multnomah</v>
      </c>
      <c r="B307" s="66" t="str">
        <f>[13]table_32!B278</f>
        <v>City of Wood Village</v>
      </c>
      <c r="C307" s="66" t="str">
        <f>[13]table_32!C278</f>
        <v>Education</v>
      </c>
      <c r="D307" s="66"/>
      <c r="E307" s="78">
        <f>[13]table_32!D278</f>
        <v>127147</v>
      </c>
      <c r="F307" s="78">
        <f>[13]table_32!E278</f>
        <v>132783</v>
      </c>
      <c r="G307" s="78"/>
      <c r="H307" s="78">
        <f>[13]table_32!F278</f>
        <v>0</v>
      </c>
      <c r="I307" s="78">
        <f>[13]table_32!G278</f>
        <v>0</v>
      </c>
      <c r="J307" s="78"/>
      <c r="K307" s="78">
        <f>[13]table_32!H278</f>
        <v>0</v>
      </c>
      <c r="L307" s="78">
        <f>[13]table_32!I278</f>
        <v>0</v>
      </c>
      <c r="M307" s="79"/>
      <c r="N307" s="78">
        <f>[13]table_32!J278</f>
        <v>127147</v>
      </c>
      <c r="O307" s="78">
        <f>[13]table_32!K278</f>
        <v>132783</v>
      </c>
      <c r="P307" s="78"/>
      <c r="Q307" s="253">
        <f>[13]table_32!L278</f>
        <v>4.4000000000000004</v>
      </c>
    </row>
    <row r="308" spans="1:17" ht="13" thickBot="1" x14ac:dyDescent="0.3">
      <c r="A308" s="274" t="str">
        <f>[13]table_32!A279</f>
        <v>Multnomah</v>
      </c>
      <c r="B308" s="275" t="str">
        <f>[13]table_32!B279</f>
        <v>City of Wood Village</v>
      </c>
      <c r="C308" s="275" t="str">
        <f>[13]table_32!C279</f>
        <v>Other</v>
      </c>
      <c r="D308" s="275"/>
      <c r="E308" s="276">
        <f>[13]table_32!D279</f>
        <v>34892</v>
      </c>
      <c r="F308" s="276">
        <f>[13]table_32!E279</f>
        <v>36402</v>
      </c>
      <c r="G308" s="276"/>
      <c r="H308" s="276">
        <f>[13]table_32!F279</f>
        <v>0</v>
      </c>
      <c r="I308" s="276">
        <f>[13]table_32!G279</f>
        <v>0</v>
      </c>
      <c r="J308" s="276"/>
      <c r="K308" s="276">
        <f>[13]table_32!H279</f>
        <v>0</v>
      </c>
      <c r="L308" s="276">
        <f>[13]table_32!I279</f>
        <v>0</v>
      </c>
      <c r="M308" s="277"/>
      <c r="N308" s="276">
        <f>[13]table_32!J279</f>
        <v>34892</v>
      </c>
      <c r="O308" s="276">
        <f>[13]table_32!K279</f>
        <v>36402</v>
      </c>
      <c r="P308" s="278"/>
      <c r="Q308" s="279">
        <f>[13]table_32!L279</f>
        <v>4.3</v>
      </c>
    </row>
    <row r="309" spans="1:17" ht="16" thickBot="1" x14ac:dyDescent="0.4">
      <c r="A309" s="241" t="s">
        <v>231</v>
      </c>
      <c r="B309" s="242"/>
      <c r="C309" s="242"/>
      <c r="D309" s="242"/>
      <c r="E309" s="242"/>
      <c r="F309" s="242"/>
      <c r="G309" s="242"/>
      <c r="H309" s="242"/>
      <c r="I309" s="242"/>
      <c r="J309" s="242"/>
      <c r="K309" s="242"/>
      <c r="L309" s="242"/>
      <c r="M309" s="242"/>
      <c r="N309" s="242"/>
      <c r="O309" s="242"/>
      <c r="P309" s="242"/>
      <c r="Q309" s="270"/>
    </row>
    <row r="310" spans="1:17" ht="16" thickBot="1" x14ac:dyDescent="0.4">
      <c r="A310" s="244"/>
      <c r="B310" s="245"/>
      <c r="C310" s="245"/>
      <c r="D310" s="245"/>
      <c r="E310" s="245"/>
      <c r="F310" s="245"/>
      <c r="G310" s="245"/>
      <c r="H310" s="245"/>
      <c r="I310" s="245"/>
      <c r="J310" s="245"/>
      <c r="K310" s="245"/>
      <c r="L310" s="245"/>
      <c r="M310" s="245"/>
      <c r="N310" s="245"/>
      <c r="O310" s="245"/>
      <c r="P310" s="245"/>
      <c r="Q310" s="271"/>
    </row>
    <row r="311" spans="1:17" ht="13" x14ac:dyDescent="0.3">
      <c r="A311" s="247"/>
      <c r="B311" s="248"/>
      <c r="C311" s="248"/>
      <c r="D311" s="248"/>
      <c r="E311" s="435" t="s">
        <v>112</v>
      </c>
      <c r="F311" s="435"/>
      <c r="G311" s="248"/>
      <c r="H311" s="435" t="s">
        <v>37</v>
      </c>
      <c r="I311" s="435"/>
      <c r="J311" s="248"/>
      <c r="K311" s="435" t="s">
        <v>39</v>
      </c>
      <c r="L311" s="435"/>
      <c r="M311" s="248"/>
      <c r="N311" s="435" t="s">
        <v>111</v>
      </c>
      <c r="O311" s="435"/>
      <c r="P311" s="435"/>
      <c r="Q311" s="436"/>
    </row>
    <row r="312" spans="1:17" ht="13.5" thickBot="1" x14ac:dyDescent="0.35">
      <c r="A312" s="249" t="s">
        <v>42</v>
      </c>
      <c r="B312" s="250" t="s">
        <v>110</v>
      </c>
      <c r="C312" s="250" t="s">
        <v>61</v>
      </c>
      <c r="D312" s="250"/>
      <c r="E312" s="251" t="str">
        <f>E268</f>
        <v>FY 2020-21</v>
      </c>
      <c r="F312" s="251" t="str">
        <f>F268</f>
        <v>FY 2021-22</v>
      </c>
      <c r="G312" s="251"/>
      <c r="H312" s="251" t="str">
        <f>H268</f>
        <v>FY 2020-21</v>
      </c>
      <c r="I312" s="251" t="str">
        <f>I268</f>
        <v>FY 2021-22</v>
      </c>
      <c r="J312" s="251"/>
      <c r="K312" s="251" t="str">
        <f>K268</f>
        <v>FY 2020-21</v>
      </c>
      <c r="L312" s="251" t="str">
        <f>L268</f>
        <v>FY 2021-22</v>
      </c>
      <c r="M312" s="251"/>
      <c r="N312" s="251" t="str">
        <f>N268</f>
        <v>FY 2020-21</v>
      </c>
      <c r="O312" s="251" t="str">
        <f>O268</f>
        <v>FY 2021-22</v>
      </c>
      <c r="P312" s="251"/>
      <c r="Q312" s="272" t="s">
        <v>41</v>
      </c>
    </row>
    <row r="313" spans="1:17" x14ac:dyDescent="0.25">
      <c r="A313" s="65" t="str">
        <f>[13]table_32!A280</f>
        <v>Multnomah</v>
      </c>
      <c r="B313" s="66" t="str">
        <f>[13]table_32!B280</f>
        <v>City of Fairview</v>
      </c>
      <c r="C313" s="66" t="str">
        <f>[13]table_32!C280</f>
        <v>County</v>
      </c>
      <c r="D313" s="66"/>
      <c r="E313" s="78">
        <f>[13]table_32!D280</f>
        <v>109149</v>
      </c>
      <c r="F313" s="78">
        <f>[13]table_32!E280</f>
        <v>152901</v>
      </c>
      <c r="G313" s="78"/>
      <c r="H313" s="78">
        <f>[13]table_32!F280</f>
        <v>0</v>
      </c>
      <c r="I313" s="78">
        <f>[13]table_32!G280</f>
        <v>0</v>
      </c>
      <c r="J313" s="78"/>
      <c r="K313" s="78">
        <f>[13]table_32!H280</f>
        <v>0</v>
      </c>
      <c r="L313" s="78">
        <f>[13]table_32!I280</f>
        <v>0</v>
      </c>
      <c r="M313" s="79"/>
      <c r="N313" s="78">
        <f>[13]table_32!J280</f>
        <v>109149</v>
      </c>
      <c r="O313" s="78">
        <f>[13]table_32!K280</f>
        <v>152901</v>
      </c>
      <c r="P313" s="78"/>
      <c r="Q313" s="253">
        <f>[13]table_32!L280</f>
        <v>40.1</v>
      </c>
    </row>
    <row r="314" spans="1:17" x14ac:dyDescent="0.25">
      <c r="A314" s="254" t="str">
        <f>[13]table_32!A281</f>
        <v>Multnomah</v>
      </c>
      <c r="B314" s="255" t="str">
        <f>[13]table_32!B281</f>
        <v>City of Fairview</v>
      </c>
      <c r="C314" s="255" t="str">
        <f>[13]table_32!C281</f>
        <v>City</v>
      </c>
      <c r="D314" s="255"/>
      <c r="E314" s="256">
        <f>[13]table_32!D281</f>
        <v>87691</v>
      </c>
      <c r="F314" s="256">
        <f>[13]table_32!E281</f>
        <v>122886</v>
      </c>
      <c r="G314" s="256"/>
      <c r="H314" s="256">
        <f>[13]table_32!F281</f>
        <v>0</v>
      </c>
      <c r="I314" s="256">
        <f>[13]table_32!G281</f>
        <v>0</v>
      </c>
      <c r="J314" s="256"/>
      <c r="K314" s="256">
        <f>[13]table_32!H281</f>
        <v>0</v>
      </c>
      <c r="L314" s="256">
        <f>[13]table_32!I281</f>
        <v>0</v>
      </c>
      <c r="M314" s="273"/>
      <c r="N314" s="256">
        <f>[13]table_32!J281</f>
        <v>87691</v>
      </c>
      <c r="O314" s="256">
        <f>[13]table_32!K281</f>
        <v>122886</v>
      </c>
      <c r="P314" s="257"/>
      <c r="Q314" s="259">
        <f>[13]table_32!L281</f>
        <v>40.1</v>
      </c>
    </row>
    <row r="315" spans="1:17" x14ac:dyDescent="0.25">
      <c r="A315" s="65" t="str">
        <f>[13]table_32!A282</f>
        <v>Multnomah</v>
      </c>
      <c r="B315" s="66" t="str">
        <f>[13]table_32!B282</f>
        <v>City of Fairview</v>
      </c>
      <c r="C315" s="66" t="str">
        <f>[13]table_32!C282</f>
        <v>Education</v>
      </c>
      <c r="D315" s="66"/>
      <c r="E315" s="78">
        <f>[13]table_32!D282</f>
        <v>136013</v>
      </c>
      <c r="F315" s="78">
        <f>[13]table_32!E282</f>
        <v>190508</v>
      </c>
      <c r="G315" s="78"/>
      <c r="H315" s="78">
        <f>[13]table_32!F282</f>
        <v>0</v>
      </c>
      <c r="I315" s="78">
        <f>[13]table_32!G282</f>
        <v>0</v>
      </c>
      <c r="J315" s="78"/>
      <c r="K315" s="78">
        <f>[13]table_32!H282</f>
        <v>0</v>
      </c>
      <c r="L315" s="78">
        <f>[13]table_32!I282</f>
        <v>0</v>
      </c>
      <c r="M315" s="79"/>
      <c r="N315" s="78">
        <f>[13]table_32!J282</f>
        <v>136013</v>
      </c>
      <c r="O315" s="78">
        <f>[13]table_32!K282</f>
        <v>190508</v>
      </c>
      <c r="P315" s="78"/>
      <c r="Q315" s="253">
        <f>[13]table_32!L282</f>
        <v>40.1</v>
      </c>
    </row>
    <row r="316" spans="1:17" x14ac:dyDescent="0.25">
      <c r="A316" s="274" t="str">
        <f>[13]table_32!A283</f>
        <v>Multnomah</v>
      </c>
      <c r="B316" s="275" t="str">
        <f>[13]table_32!B283</f>
        <v>City of Fairview</v>
      </c>
      <c r="C316" s="275" t="str">
        <f>[13]table_32!C283</f>
        <v>Other</v>
      </c>
      <c r="D316" s="275"/>
      <c r="E316" s="276">
        <f>[13]table_32!D283</f>
        <v>37171</v>
      </c>
      <c r="F316" s="276">
        <f>[13]table_32!E283</f>
        <v>52085</v>
      </c>
      <c r="G316" s="276"/>
      <c r="H316" s="276">
        <f>[13]table_32!F283</f>
        <v>0</v>
      </c>
      <c r="I316" s="276">
        <f>[13]table_32!G283</f>
        <v>0</v>
      </c>
      <c r="J316" s="276"/>
      <c r="K316" s="276">
        <f>[13]table_32!H283</f>
        <v>0</v>
      </c>
      <c r="L316" s="276">
        <f>[13]table_32!I283</f>
        <v>0</v>
      </c>
      <c r="M316" s="277"/>
      <c r="N316" s="276">
        <f>[13]table_32!J283</f>
        <v>37171</v>
      </c>
      <c r="O316" s="276">
        <f>[13]table_32!K283</f>
        <v>52085</v>
      </c>
      <c r="P316" s="278"/>
      <c r="Q316" s="279">
        <f>[13]table_32!L283</f>
        <v>40.1</v>
      </c>
    </row>
    <row r="317" spans="1:17" x14ac:dyDescent="0.25">
      <c r="A317" s="65" t="str">
        <f>[13]table_32!A284</f>
        <v>Polk</v>
      </c>
      <c r="B317" s="66" t="str">
        <f>[13]table_32!B284</f>
        <v>City of Independence</v>
      </c>
      <c r="C317" s="66" t="str">
        <f>[13]table_32!C284</f>
        <v>County</v>
      </c>
      <c r="D317" s="66"/>
      <c r="E317" s="78">
        <f>[13]table_32!D284</f>
        <v>90913</v>
      </c>
      <c r="F317" s="78">
        <f>[13]table_32!E284</f>
        <v>109779</v>
      </c>
      <c r="G317" s="78"/>
      <c r="H317" s="78">
        <f>[13]table_32!F284</f>
        <v>0</v>
      </c>
      <c r="I317" s="78">
        <f>[13]table_32!G284</f>
        <v>0</v>
      </c>
      <c r="J317" s="78"/>
      <c r="K317" s="78">
        <f>[13]table_32!H284</f>
        <v>0</v>
      </c>
      <c r="L317" s="78">
        <f>[13]table_32!I284</f>
        <v>0</v>
      </c>
      <c r="M317" s="79"/>
      <c r="N317" s="78">
        <f>[13]table_32!J284</f>
        <v>90913</v>
      </c>
      <c r="O317" s="78">
        <f>[13]table_32!K284</f>
        <v>109779</v>
      </c>
      <c r="P317" s="78"/>
      <c r="Q317" s="253">
        <f>[13]table_32!L284</f>
        <v>20.8</v>
      </c>
    </row>
    <row r="318" spans="1:17" x14ac:dyDescent="0.25">
      <c r="A318" s="254" t="str">
        <f>[13]table_32!A285</f>
        <v>Polk</v>
      </c>
      <c r="B318" s="255" t="str">
        <f>[13]table_32!B285</f>
        <v>City of Independence</v>
      </c>
      <c r="C318" s="255" t="str">
        <f>[13]table_32!C285</f>
        <v>City</v>
      </c>
      <c r="D318" s="255"/>
      <c r="E318" s="256">
        <f>[13]table_32!D285</f>
        <v>243134</v>
      </c>
      <c r="F318" s="256">
        <f>[13]table_32!E285</f>
        <v>293648</v>
      </c>
      <c r="G318" s="256"/>
      <c r="H318" s="256">
        <f>[13]table_32!F285</f>
        <v>0</v>
      </c>
      <c r="I318" s="256">
        <f>[13]table_32!G285</f>
        <v>0</v>
      </c>
      <c r="J318" s="256"/>
      <c r="K318" s="256">
        <f>[13]table_32!H285</f>
        <v>0</v>
      </c>
      <c r="L318" s="256">
        <f>[13]table_32!I285</f>
        <v>0</v>
      </c>
      <c r="M318" s="273"/>
      <c r="N318" s="256">
        <f>[13]table_32!J285</f>
        <v>243134</v>
      </c>
      <c r="O318" s="256">
        <f>[13]table_32!K285</f>
        <v>293648</v>
      </c>
      <c r="P318" s="257"/>
      <c r="Q318" s="259">
        <f>[13]table_32!L285</f>
        <v>20.8</v>
      </c>
    </row>
    <row r="319" spans="1:17" x14ac:dyDescent="0.25">
      <c r="A319" s="65" t="str">
        <f>[13]table_32!A286</f>
        <v>Polk</v>
      </c>
      <c r="B319" s="66" t="str">
        <f>[13]table_32!B286</f>
        <v>City of Independence</v>
      </c>
      <c r="C319" s="66" t="str">
        <f>[13]table_32!C286</f>
        <v>Education</v>
      </c>
      <c r="D319" s="66"/>
      <c r="E319" s="78">
        <f>[13]table_32!D286</f>
        <v>307542</v>
      </c>
      <c r="F319" s="78">
        <f>[13]table_32!E286</f>
        <v>371336</v>
      </c>
      <c r="G319" s="78"/>
      <c r="H319" s="78">
        <f>[13]table_32!F286</f>
        <v>0</v>
      </c>
      <c r="I319" s="78">
        <f>[13]table_32!G286</f>
        <v>0</v>
      </c>
      <c r="J319" s="78"/>
      <c r="K319" s="78">
        <f>[13]table_32!H286</f>
        <v>0</v>
      </c>
      <c r="L319" s="78">
        <f>[13]table_32!I286</f>
        <v>0</v>
      </c>
      <c r="M319" s="79"/>
      <c r="N319" s="78">
        <f>[13]table_32!J286</f>
        <v>307542</v>
      </c>
      <c r="O319" s="78">
        <f>[13]table_32!K286</f>
        <v>371336</v>
      </c>
      <c r="P319" s="78"/>
      <c r="Q319" s="253">
        <f>[13]table_32!L286</f>
        <v>20.7</v>
      </c>
    </row>
    <row r="320" spans="1:17" x14ac:dyDescent="0.25">
      <c r="A320" s="274" t="str">
        <f>[13]table_32!A287</f>
        <v>Polk</v>
      </c>
      <c r="B320" s="275" t="str">
        <f>[13]table_32!B287</f>
        <v>City of Independence</v>
      </c>
      <c r="C320" s="275" t="str">
        <f>[13]table_32!C287</f>
        <v>Other</v>
      </c>
      <c r="D320" s="275"/>
      <c r="E320" s="276">
        <f>[13]table_32!D287</f>
        <v>101009</v>
      </c>
      <c r="F320" s="276">
        <f>[13]table_32!E287</f>
        <v>122819</v>
      </c>
      <c r="G320" s="276"/>
      <c r="H320" s="276">
        <f>[13]table_32!F287</f>
        <v>0</v>
      </c>
      <c r="I320" s="276">
        <f>[13]table_32!G287</f>
        <v>0</v>
      </c>
      <c r="J320" s="276"/>
      <c r="K320" s="276">
        <f>[13]table_32!H287</f>
        <v>0</v>
      </c>
      <c r="L320" s="276">
        <f>[13]table_32!I287</f>
        <v>0</v>
      </c>
      <c r="M320" s="277"/>
      <c r="N320" s="276">
        <f>[13]table_32!J287</f>
        <v>101009</v>
      </c>
      <c r="O320" s="276">
        <f>[13]table_32!K287</f>
        <v>122819</v>
      </c>
      <c r="P320" s="278"/>
      <c r="Q320" s="279">
        <f>[13]table_32!L287</f>
        <v>21.6</v>
      </c>
    </row>
    <row r="321" spans="1:17" x14ac:dyDescent="0.25">
      <c r="A321" s="65" t="str">
        <f>[13]table_32!A288</f>
        <v>Polk</v>
      </c>
      <c r="B321" s="66" t="str">
        <f>[13]table_32!B288</f>
        <v>City of Dallas</v>
      </c>
      <c r="C321" s="66" t="str">
        <f>[13]table_32!C288</f>
        <v>County</v>
      </c>
      <c r="D321" s="66"/>
      <c r="E321" s="78">
        <f>[13]table_32!D288</f>
        <v>33901</v>
      </c>
      <c r="F321" s="78">
        <f>[13]table_32!E288</f>
        <v>35430</v>
      </c>
      <c r="G321" s="78"/>
      <c r="H321" s="78">
        <f>[13]table_32!F288</f>
        <v>0</v>
      </c>
      <c r="I321" s="78">
        <f>[13]table_32!G288</f>
        <v>0</v>
      </c>
      <c r="J321" s="78"/>
      <c r="K321" s="78">
        <f>[13]table_32!H288</f>
        <v>0</v>
      </c>
      <c r="L321" s="78">
        <f>[13]table_32!I288</f>
        <v>0</v>
      </c>
      <c r="M321" s="79"/>
      <c r="N321" s="78">
        <f>[13]table_32!J288</f>
        <v>33901</v>
      </c>
      <c r="O321" s="78">
        <f>[13]table_32!K288</f>
        <v>35430</v>
      </c>
      <c r="P321" s="78"/>
      <c r="Q321" s="253">
        <f>[13]table_32!L288</f>
        <v>4.5</v>
      </c>
    </row>
    <row r="322" spans="1:17" x14ac:dyDescent="0.25">
      <c r="A322" s="254" t="str">
        <f>[13]table_32!A289</f>
        <v>Polk</v>
      </c>
      <c r="B322" s="255" t="str">
        <f>[13]table_32!B289</f>
        <v>City of Dallas</v>
      </c>
      <c r="C322" s="255" t="str">
        <f>[13]table_32!C289</f>
        <v>City</v>
      </c>
      <c r="D322" s="255"/>
      <c r="E322" s="256">
        <f>[13]table_32!D289</f>
        <v>82936</v>
      </c>
      <c r="F322" s="256">
        <f>[13]table_32!E289</f>
        <v>86593</v>
      </c>
      <c r="G322" s="256"/>
      <c r="H322" s="256">
        <f>[13]table_32!F289</f>
        <v>0</v>
      </c>
      <c r="I322" s="256">
        <f>[13]table_32!G289</f>
        <v>0</v>
      </c>
      <c r="J322" s="256"/>
      <c r="K322" s="256">
        <f>[13]table_32!H289</f>
        <v>0</v>
      </c>
      <c r="L322" s="256">
        <f>[13]table_32!I289</f>
        <v>0</v>
      </c>
      <c r="M322" s="273"/>
      <c r="N322" s="256">
        <f>[13]table_32!J289</f>
        <v>82936</v>
      </c>
      <c r="O322" s="256">
        <f>[13]table_32!K289</f>
        <v>86593</v>
      </c>
      <c r="P322" s="257"/>
      <c r="Q322" s="259">
        <f>[13]table_32!L289</f>
        <v>4.4000000000000004</v>
      </c>
    </row>
    <row r="323" spans="1:17" x14ac:dyDescent="0.25">
      <c r="A323" s="65" t="str">
        <f>[13]table_32!A290</f>
        <v>Polk</v>
      </c>
      <c r="B323" s="66" t="str">
        <f>[13]table_32!B290</f>
        <v>City of Dallas</v>
      </c>
      <c r="C323" s="66" t="str">
        <f>[13]table_32!C290</f>
        <v>Education</v>
      </c>
      <c r="D323" s="66"/>
      <c r="E323" s="78">
        <f>[13]table_32!D290</f>
        <v>108241</v>
      </c>
      <c r="F323" s="78">
        <f>[13]table_32!E290</f>
        <v>112942</v>
      </c>
      <c r="G323" s="78"/>
      <c r="H323" s="78">
        <f>[13]table_32!F290</f>
        <v>0</v>
      </c>
      <c r="I323" s="78">
        <f>[13]table_32!G290</f>
        <v>0</v>
      </c>
      <c r="J323" s="78"/>
      <c r="K323" s="78">
        <f>[13]table_32!H290</f>
        <v>0</v>
      </c>
      <c r="L323" s="78">
        <f>[13]table_32!I290</f>
        <v>0</v>
      </c>
      <c r="M323" s="79"/>
      <c r="N323" s="78">
        <f>[13]table_32!J290</f>
        <v>108241</v>
      </c>
      <c r="O323" s="78">
        <f>[13]table_32!K290</f>
        <v>112942</v>
      </c>
      <c r="P323" s="78"/>
      <c r="Q323" s="253">
        <f>[13]table_32!L290</f>
        <v>4.3</v>
      </c>
    </row>
    <row r="324" spans="1:17" x14ac:dyDescent="0.25">
      <c r="A324" s="274" t="str">
        <f>[13]table_32!A291</f>
        <v>Polk</v>
      </c>
      <c r="B324" s="275" t="str">
        <f>[13]table_32!B291</f>
        <v>City of Dallas</v>
      </c>
      <c r="C324" s="275" t="str">
        <f>[13]table_32!C291</f>
        <v>Other</v>
      </c>
      <c r="D324" s="275"/>
      <c r="E324" s="276">
        <f>[13]table_32!D291</f>
        <v>4722</v>
      </c>
      <c r="F324" s="276">
        <f>[13]table_32!E291</f>
        <v>5244</v>
      </c>
      <c r="G324" s="276"/>
      <c r="H324" s="276">
        <f>[13]table_32!F291</f>
        <v>0</v>
      </c>
      <c r="I324" s="276">
        <f>[13]table_32!G291</f>
        <v>0</v>
      </c>
      <c r="J324" s="276"/>
      <c r="K324" s="276">
        <f>[13]table_32!H291</f>
        <v>0</v>
      </c>
      <c r="L324" s="276">
        <f>[13]table_32!I291</f>
        <v>0</v>
      </c>
      <c r="M324" s="277"/>
      <c r="N324" s="276">
        <f>[13]table_32!J291</f>
        <v>4722</v>
      </c>
      <c r="O324" s="276">
        <f>[13]table_32!K291</f>
        <v>5244</v>
      </c>
      <c r="P324" s="278"/>
      <c r="Q324" s="279">
        <f>[13]table_32!L291</f>
        <v>11.1</v>
      </c>
    </row>
    <row r="325" spans="1:17" x14ac:dyDescent="0.25">
      <c r="A325" s="65" t="str">
        <f>[13]table_32!A292</f>
        <v>Polk</v>
      </c>
      <c r="B325" s="66" t="str">
        <f>[13]table_32!B292</f>
        <v>City of Monmouth</v>
      </c>
      <c r="C325" s="66" t="str">
        <f>[13]table_32!C292</f>
        <v>County</v>
      </c>
      <c r="D325" s="66"/>
      <c r="E325" s="78">
        <f>[13]table_32!D292</f>
        <v>53617</v>
      </c>
      <c r="F325" s="78">
        <f>[13]table_32!E292</f>
        <v>78828</v>
      </c>
      <c r="G325" s="78"/>
      <c r="H325" s="78">
        <f>[13]table_32!F292</f>
        <v>0</v>
      </c>
      <c r="I325" s="78">
        <f>[13]table_32!G292</f>
        <v>0</v>
      </c>
      <c r="J325" s="78"/>
      <c r="K325" s="78">
        <f>[13]table_32!H292</f>
        <v>0</v>
      </c>
      <c r="L325" s="78">
        <f>[13]table_32!I292</f>
        <v>0</v>
      </c>
      <c r="M325" s="79"/>
      <c r="N325" s="78">
        <f>[13]table_32!J292</f>
        <v>53617</v>
      </c>
      <c r="O325" s="78">
        <f>[13]table_32!K292</f>
        <v>78828</v>
      </c>
      <c r="P325" s="78"/>
      <c r="Q325" s="253">
        <f>[13]table_32!L292</f>
        <v>47</v>
      </c>
    </row>
    <row r="326" spans="1:17" x14ac:dyDescent="0.25">
      <c r="A326" s="254" t="str">
        <f>[13]table_32!A293</f>
        <v>Polk</v>
      </c>
      <c r="B326" s="255" t="str">
        <f>[13]table_32!B293</f>
        <v>City of Monmouth</v>
      </c>
      <c r="C326" s="255" t="str">
        <f>[13]table_32!C293</f>
        <v>City</v>
      </c>
      <c r="D326" s="255"/>
      <c r="E326" s="256">
        <f>[13]table_32!D293</f>
        <v>112802</v>
      </c>
      <c r="F326" s="256">
        <f>[13]table_32!E293</f>
        <v>165857</v>
      </c>
      <c r="G326" s="256"/>
      <c r="H326" s="256">
        <f>[13]table_32!F293</f>
        <v>0</v>
      </c>
      <c r="I326" s="256">
        <f>[13]table_32!G293</f>
        <v>0</v>
      </c>
      <c r="J326" s="256"/>
      <c r="K326" s="256">
        <f>[13]table_32!H293</f>
        <v>0</v>
      </c>
      <c r="L326" s="256">
        <f>[13]table_32!I293</f>
        <v>0</v>
      </c>
      <c r="M326" s="273"/>
      <c r="N326" s="256">
        <f>[13]table_32!J293</f>
        <v>112802</v>
      </c>
      <c r="O326" s="256">
        <f>[13]table_32!K293</f>
        <v>165857</v>
      </c>
      <c r="P326" s="257"/>
      <c r="Q326" s="259">
        <f>[13]table_32!L293</f>
        <v>47</v>
      </c>
    </row>
    <row r="327" spans="1:17" x14ac:dyDescent="0.25">
      <c r="A327" s="65" t="str">
        <f>[13]table_32!A294</f>
        <v>Polk</v>
      </c>
      <c r="B327" s="66" t="str">
        <f>[13]table_32!B294</f>
        <v>City of Monmouth</v>
      </c>
      <c r="C327" s="66" t="str">
        <f>[13]table_32!C294</f>
        <v>Education</v>
      </c>
      <c r="D327" s="66"/>
      <c r="E327" s="78">
        <f>[13]table_32!D294</f>
        <v>181341</v>
      </c>
      <c r="F327" s="78">
        <f>[13]table_32!E294</f>
        <v>266692</v>
      </c>
      <c r="G327" s="78"/>
      <c r="H327" s="78">
        <f>[13]table_32!F294</f>
        <v>0</v>
      </c>
      <c r="I327" s="78">
        <f>[13]table_32!G294</f>
        <v>0</v>
      </c>
      <c r="J327" s="78"/>
      <c r="K327" s="78">
        <f>[13]table_32!H294</f>
        <v>0</v>
      </c>
      <c r="L327" s="78">
        <f>[13]table_32!I294</f>
        <v>0</v>
      </c>
      <c r="M327" s="79"/>
      <c r="N327" s="78">
        <f>[13]table_32!J294</f>
        <v>181341</v>
      </c>
      <c r="O327" s="78">
        <f>[13]table_32!K294</f>
        <v>266692</v>
      </c>
      <c r="P327" s="78"/>
      <c r="Q327" s="253">
        <f>[13]table_32!L294</f>
        <v>47.1</v>
      </c>
    </row>
    <row r="328" spans="1:17" x14ac:dyDescent="0.25">
      <c r="A328" s="274" t="str">
        <f>[13]table_32!A295</f>
        <v>Polk</v>
      </c>
      <c r="B328" s="275" t="str">
        <f>[13]table_32!B295</f>
        <v>City of Monmouth</v>
      </c>
      <c r="C328" s="275" t="str">
        <f>[13]table_32!C295</f>
        <v>Other</v>
      </c>
      <c r="D328" s="275"/>
      <c r="E328" s="276">
        <f>[13]table_32!D295</f>
        <v>55030</v>
      </c>
      <c r="F328" s="276">
        <f>[13]table_32!E295</f>
        <v>81428</v>
      </c>
      <c r="G328" s="276"/>
      <c r="H328" s="276">
        <f>[13]table_32!F295</f>
        <v>0</v>
      </c>
      <c r="I328" s="276">
        <f>[13]table_32!G295</f>
        <v>0</v>
      </c>
      <c r="J328" s="276"/>
      <c r="K328" s="276">
        <f>[13]table_32!H295</f>
        <v>0</v>
      </c>
      <c r="L328" s="276">
        <f>[13]table_32!I295</f>
        <v>0</v>
      </c>
      <c r="M328" s="277"/>
      <c r="N328" s="276">
        <f>[13]table_32!J295</f>
        <v>55030</v>
      </c>
      <c r="O328" s="276">
        <f>[13]table_32!K295</f>
        <v>81428</v>
      </c>
      <c r="P328" s="278"/>
      <c r="Q328" s="279">
        <f>[13]table_32!L295</f>
        <v>48</v>
      </c>
    </row>
    <row r="329" spans="1:17" x14ac:dyDescent="0.25">
      <c r="A329" s="65" t="str">
        <f>[13]table_32!A296</f>
        <v>Tillamook</v>
      </c>
      <c r="B329" s="66" t="str">
        <f>[13]table_32!B296</f>
        <v>City of Garibaldi</v>
      </c>
      <c r="C329" s="66" t="str">
        <f>[13]table_32!C296</f>
        <v>County</v>
      </c>
      <c r="D329" s="66"/>
      <c r="E329" s="78">
        <f>[13]table_32!D296</f>
        <v>18068</v>
      </c>
      <c r="F329" s="78">
        <f>[13]table_32!E296</f>
        <v>19966</v>
      </c>
      <c r="G329" s="78"/>
      <c r="H329" s="78">
        <f>[13]table_32!F296</f>
        <v>0</v>
      </c>
      <c r="I329" s="78">
        <f>[13]table_32!G296</f>
        <v>0</v>
      </c>
      <c r="J329" s="78"/>
      <c r="K329" s="78">
        <f>[13]table_32!H296</f>
        <v>0</v>
      </c>
      <c r="L329" s="78">
        <f>[13]table_32!I296</f>
        <v>0</v>
      </c>
      <c r="M329" s="79"/>
      <c r="N329" s="78">
        <f>[13]table_32!J296</f>
        <v>18068</v>
      </c>
      <c r="O329" s="78">
        <f>[13]table_32!K296</f>
        <v>19966</v>
      </c>
      <c r="P329" s="78"/>
      <c r="Q329" s="253">
        <f>[13]table_32!L296</f>
        <v>10.5</v>
      </c>
    </row>
    <row r="330" spans="1:17" x14ac:dyDescent="0.25">
      <c r="A330" s="254" t="str">
        <f>[13]table_32!A297</f>
        <v>Tillamook</v>
      </c>
      <c r="B330" s="255" t="str">
        <f>[13]table_32!B297</f>
        <v>City of Garibaldi</v>
      </c>
      <c r="C330" s="255" t="str">
        <f>[13]table_32!C297</f>
        <v>City</v>
      </c>
      <c r="D330" s="255"/>
      <c r="E330" s="256">
        <f>[13]table_32!D297</f>
        <v>34324</v>
      </c>
      <c r="F330" s="256">
        <f>[13]table_32!E297</f>
        <v>37937</v>
      </c>
      <c r="G330" s="256"/>
      <c r="H330" s="256">
        <f>[13]table_32!F297</f>
        <v>0</v>
      </c>
      <c r="I330" s="256">
        <f>[13]table_32!G297</f>
        <v>0</v>
      </c>
      <c r="J330" s="256"/>
      <c r="K330" s="256">
        <f>[13]table_32!H297</f>
        <v>4973</v>
      </c>
      <c r="L330" s="256">
        <f>[13]table_32!I297</f>
        <v>5318</v>
      </c>
      <c r="M330" s="273"/>
      <c r="N330" s="256">
        <f>[13]table_32!J297</f>
        <v>39297</v>
      </c>
      <c r="O330" s="256">
        <f>[13]table_32!K297</f>
        <v>43255</v>
      </c>
      <c r="P330" s="257"/>
      <c r="Q330" s="259">
        <f>[13]table_32!L297</f>
        <v>10.1</v>
      </c>
    </row>
    <row r="331" spans="1:17" x14ac:dyDescent="0.25">
      <c r="A331" s="65" t="str">
        <f>[13]table_32!A298</f>
        <v>Tillamook</v>
      </c>
      <c r="B331" s="66" t="str">
        <f>[13]table_32!B298</f>
        <v>City of Garibaldi</v>
      </c>
      <c r="C331" s="66" t="str">
        <f>[13]table_32!C298</f>
        <v>Education</v>
      </c>
      <c r="D331" s="66"/>
      <c r="E331" s="78">
        <f>[13]table_32!D298</f>
        <v>59283</v>
      </c>
      <c r="F331" s="78">
        <f>[13]table_32!E298</f>
        <v>65517</v>
      </c>
      <c r="G331" s="78"/>
      <c r="H331" s="78">
        <f>[13]table_32!F298</f>
        <v>0</v>
      </c>
      <c r="I331" s="78">
        <f>[13]table_32!G298</f>
        <v>0</v>
      </c>
      <c r="J331" s="78"/>
      <c r="K331" s="78">
        <f>[13]table_32!H298</f>
        <v>0</v>
      </c>
      <c r="L331" s="78">
        <f>[13]table_32!I298</f>
        <v>0</v>
      </c>
      <c r="M331" s="79"/>
      <c r="N331" s="78">
        <f>[13]table_32!J298</f>
        <v>59283</v>
      </c>
      <c r="O331" s="78">
        <f>[13]table_32!K298</f>
        <v>65517</v>
      </c>
      <c r="P331" s="78"/>
      <c r="Q331" s="253">
        <f>[13]table_32!L298</f>
        <v>10.5</v>
      </c>
    </row>
    <row r="332" spans="1:17" x14ac:dyDescent="0.25">
      <c r="A332" s="274" t="str">
        <f>[13]table_32!A299</f>
        <v>Tillamook</v>
      </c>
      <c r="B332" s="275" t="str">
        <f>[13]table_32!B299</f>
        <v>City of Garibaldi</v>
      </c>
      <c r="C332" s="275" t="str">
        <f>[13]table_32!C299</f>
        <v>Other</v>
      </c>
      <c r="D332" s="275"/>
      <c r="E332" s="276">
        <f>[13]table_32!D299</f>
        <v>9365</v>
      </c>
      <c r="F332" s="276">
        <f>[13]table_32!E299</f>
        <v>10358</v>
      </c>
      <c r="G332" s="276"/>
      <c r="H332" s="276">
        <f>[13]table_32!F299</f>
        <v>0</v>
      </c>
      <c r="I332" s="276">
        <f>[13]table_32!G299</f>
        <v>0</v>
      </c>
      <c r="J332" s="276"/>
      <c r="K332" s="276">
        <f>[13]table_32!H299</f>
        <v>0</v>
      </c>
      <c r="L332" s="276">
        <f>[13]table_32!I299</f>
        <v>0</v>
      </c>
      <c r="M332" s="277"/>
      <c r="N332" s="276">
        <f>[13]table_32!J299</f>
        <v>9365</v>
      </c>
      <c r="O332" s="276">
        <f>[13]table_32!K299</f>
        <v>10358</v>
      </c>
      <c r="P332" s="278"/>
      <c r="Q332" s="279">
        <f>[13]table_32!L299</f>
        <v>10.6</v>
      </c>
    </row>
    <row r="333" spans="1:17" x14ac:dyDescent="0.25">
      <c r="A333" s="65" t="str">
        <f>[13]table_32!A300</f>
        <v>Tillamook</v>
      </c>
      <c r="B333" s="66" t="str">
        <f>[13]table_32!B300</f>
        <v>City of Tillamook</v>
      </c>
      <c r="C333" s="66" t="str">
        <f>[13]table_32!C300</f>
        <v>County</v>
      </c>
      <c r="D333" s="66"/>
      <c r="E333" s="78">
        <f>[13]table_32!D300</f>
        <v>80941</v>
      </c>
      <c r="F333" s="78">
        <f>[13]table_32!E300</f>
        <v>90550</v>
      </c>
      <c r="G333" s="78"/>
      <c r="H333" s="78">
        <f>[13]table_32!F300</f>
        <v>0</v>
      </c>
      <c r="I333" s="78">
        <f>[13]table_32!G300</f>
        <v>0</v>
      </c>
      <c r="J333" s="78"/>
      <c r="K333" s="78">
        <f>[13]table_32!H300</f>
        <v>0</v>
      </c>
      <c r="L333" s="78">
        <f>[13]table_32!I300</f>
        <v>0</v>
      </c>
      <c r="M333" s="79"/>
      <c r="N333" s="78">
        <f>[13]table_32!J300</f>
        <v>80941</v>
      </c>
      <c r="O333" s="78">
        <f>[13]table_32!K300</f>
        <v>90550</v>
      </c>
      <c r="P333" s="78"/>
      <c r="Q333" s="253">
        <f>[13]table_32!L300</f>
        <v>11.9</v>
      </c>
    </row>
    <row r="334" spans="1:17" x14ac:dyDescent="0.25">
      <c r="A334" s="254" t="str">
        <f>[13]table_32!A301</f>
        <v>Tillamook</v>
      </c>
      <c r="B334" s="255" t="str">
        <f>[13]table_32!B301</f>
        <v>City of Tillamook</v>
      </c>
      <c r="C334" s="255" t="str">
        <f>[13]table_32!C301</f>
        <v>City</v>
      </c>
      <c r="D334" s="255"/>
      <c r="E334" s="256">
        <f>[13]table_32!D301</f>
        <v>97325</v>
      </c>
      <c r="F334" s="256">
        <f>[13]table_32!E301</f>
        <v>108899</v>
      </c>
      <c r="G334" s="256"/>
      <c r="H334" s="256">
        <f>[13]table_32!F301</f>
        <v>0</v>
      </c>
      <c r="I334" s="256">
        <f>[13]table_32!G301</f>
        <v>0</v>
      </c>
      <c r="J334" s="256"/>
      <c r="K334" s="256">
        <f>[13]table_32!H301</f>
        <v>0</v>
      </c>
      <c r="L334" s="256">
        <f>[13]table_32!I301</f>
        <v>0</v>
      </c>
      <c r="M334" s="273"/>
      <c r="N334" s="256">
        <f>[13]table_32!J301</f>
        <v>97325</v>
      </c>
      <c r="O334" s="256">
        <f>[13]table_32!K301</f>
        <v>108899</v>
      </c>
      <c r="P334" s="257"/>
      <c r="Q334" s="259">
        <f>[13]table_32!L301</f>
        <v>11.9</v>
      </c>
    </row>
    <row r="335" spans="1:17" x14ac:dyDescent="0.25">
      <c r="A335" s="65" t="str">
        <f>[13]table_32!A302</f>
        <v>Tillamook</v>
      </c>
      <c r="B335" s="66" t="str">
        <f>[13]table_32!B302</f>
        <v>City of Tillamook</v>
      </c>
      <c r="C335" s="66" t="str">
        <f>[13]table_32!C302</f>
        <v>Education</v>
      </c>
      <c r="D335" s="66"/>
      <c r="E335" s="78">
        <f>[13]table_32!D302</f>
        <v>297787</v>
      </c>
      <c r="F335" s="78">
        <f>[13]table_32!E302</f>
        <v>333198</v>
      </c>
      <c r="G335" s="78"/>
      <c r="H335" s="78">
        <f>[13]table_32!F302</f>
        <v>0</v>
      </c>
      <c r="I335" s="78">
        <f>[13]table_32!G302</f>
        <v>0</v>
      </c>
      <c r="J335" s="78"/>
      <c r="K335" s="78">
        <f>[13]table_32!H302</f>
        <v>0</v>
      </c>
      <c r="L335" s="78">
        <f>[13]table_32!I302</f>
        <v>0</v>
      </c>
      <c r="M335" s="79"/>
      <c r="N335" s="78">
        <f>[13]table_32!J302</f>
        <v>297787</v>
      </c>
      <c r="O335" s="78">
        <f>[13]table_32!K302</f>
        <v>333198</v>
      </c>
      <c r="P335" s="78"/>
      <c r="Q335" s="253">
        <f>[13]table_32!L302</f>
        <v>11.9</v>
      </c>
    </row>
    <row r="336" spans="1:17" x14ac:dyDescent="0.25">
      <c r="A336" s="274" t="str">
        <f>[13]table_32!A303</f>
        <v>Tillamook</v>
      </c>
      <c r="B336" s="275" t="str">
        <f>[13]table_32!B303</f>
        <v>City of Tillamook</v>
      </c>
      <c r="C336" s="275" t="str">
        <f>[13]table_32!C303</f>
        <v>Other</v>
      </c>
      <c r="D336" s="275"/>
      <c r="E336" s="276">
        <f>[13]table_32!D303</f>
        <v>68419</v>
      </c>
      <c r="F336" s="276">
        <f>[13]table_32!E303</f>
        <v>76355</v>
      </c>
      <c r="G336" s="276"/>
      <c r="H336" s="276">
        <f>[13]table_32!F303</f>
        <v>0</v>
      </c>
      <c r="I336" s="276">
        <f>[13]table_32!G303</f>
        <v>0</v>
      </c>
      <c r="J336" s="276"/>
      <c r="K336" s="276">
        <f>[13]table_32!H303</f>
        <v>0</v>
      </c>
      <c r="L336" s="276">
        <f>[13]table_32!I303</f>
        <v>0</v>
      </c>
      <c r="M336" s="277"/>
      <c r="N336" s="276">
        <f>[13]table_32!J303</f>
        <v>68419</v>
      </c>
      <c r="O336" s="276">
        <f>[13]table_32!K303</f>
        <v>76355</v>
      </c>
      <c r="P336" s="278"/>
      <c r="Q336" s="279">
        <f>[13]table_32!L303</f>
        <v>11.6</v>
      </c>
    </row>
    <row r="337" spans="1:17" x14ac:dyDescent="0.25">
      <c r="A337" s="65" t="str">
        <f>[13]table_32!A304</f>
        <v>Umatilla</v>
      </c>
      <c r="B337" s="66" t="str">
        <f>[13]table_32!B304</f>
        <v>City of Pendleton</v>
      </c>
      <c r="C337" s="66" t="str">
        <f>[13]table_32!C304</f>
        <v>County</v>
      </c>
      <c r="D337" s="66"/>
      <c r="E337" s="78">
        <f>[13]table_32!D304</f>
        <v>173756</v>
      </c>
      <c r="F337" s="78">
        <f>[13]table_32!E304</f>
        <v>187398</v>
      </c>
      <c r="G337" s="78"/>
      <c r="H337" s="78">
        <f>[13]table_32!F304</f>
        <v>0</v>
      </c>
      <c r="I337" s="78">
        <f>[13]table_32!G304</f>
        <v>0</v>
      </c>
      <c r="J337" s="78"/>
      <c r="K337" s="78">
        <f>[13]table_32!H304</f>
        <v>0</v>
      </c>
      <c r="L337" s="78">
        <f>[13]table_32!I304</f>
        <v>0</v>
      </c>
      <c r="M337" s="79"/>
      <c r="N337" s="78">
        <f>[13]table_32!J304</f>
        <v>173756</v>
      </c>
      <c r="O337" s="78">
        <f>[13]table_32!K304</f>
        <v>187398</v>
      </c>
      <c r="P337" s="78"/>
      <c r="Q337" s="253">
        <f>[13]table_32!L304</f>
        <v>7.9</v>
      </c>
    </row>
    <row r="338" spans="1:17" x14ac:dyDescent="0.25">
      <c r="A338" s="254" t="str">
        <f>[13]table_32!A305</f>
        <v>Umatilla</v>
      </c>
      <c r="B338" s="255" t="str">
        <f>[13]table_32!B305</f>
        <v>City of Pendleton</v>
      </c>
      <c r="C338" s="255" t="str">
        <f>[13]table_32!C305</f>
        <v>City</v>
      </c>
      <c r="D338" s="255"/>
      <c r="E338" s="256">
        <f>[13]table_32!D305</f>
        <v>401080</v>
      </c>
      <c r="F338" s="256">
        <f>[13]table_32!E305</f>
        <v>432782</v>
      </c>
      <c r="G338" s="256"/>
      <c r="H338" s="256">
        <f>[13]table_32!F305</f>
        <v>0</v>
      </c>
      <c r="I338" s="256">
        <f>[13]table_32!G305</f>
        <v>0</v>
      </c>
      <c r="J338" s="256"/>
      <c r="K338" s="256">
        <f>[13]table_32!H305</f>
        <v>0</v>
      </c>
      <c r="L338" s="256">
        <f>[13]table_32!I305</f>
        <v>0</v>
      </c>
      <c r="M338" s="273"/>
      <c r="N338" s="256">
        <f>[13]table_32!J305</f>
        <v>401080</v>
      </c>
      <c r="O338" s="256">
        <f>[13]table_32!K305</f>
        <v>432782</v>
      </c>
      <c r="P338" s="257"/>
      <c r="Q338" s="259">
        <f>[13]table_32!L305</f>
        <v>7.9</v>
      </c>
    </row>
    <row r="339" spans="1:17" x14ac:dyDescent="0.25">
      <c r="A339" s="65" t="str">
        <f>[13]table_32!A306</f>
        <v>Umatilla</v>
      </c>
      <c r="B339" s="66" t="str">
        <f>[13]table_32!B306</f>
        <v>City of Pendleton</v>
      </c>
      <c r="C339" s="66" t="str">
        <f>[13]table_32!C306</f>
        <v>Education</v>
      </c>
      <c r="D339" s="66"/>
      <c r="E339" s="78">
        <f>[13]table_32!D306</f>
        <v>349406</v>
      </c>
      <c r="F339" s="78">
        <f>[13]table_32!E306</f>
        <v>376964</v>
      </c>
      <c r="G339" s="78"/>
      <c r="H339" s="78">
        <f>[13]table_32!F306</f>
        <v>0</v>
      </c>
      <c r="I339" s="78">
        <f>[13]table_32!G306</f>
        <v>0</v>
      </c>
      <c r="J339" s="78"/>
      <c r="K339" s="78">
        <f>[13]table_32!H306</f>
        <v>0</v>
      </c>
      <c r="L339" s="78">
        <f>[13]table_32!I306</f>
        <v>0</v>
      </c>
      <c r="M339" s="79"/>
      <c r="N339" s="78">
        <f>[13]table_32!J306</f>
        <v>349406</v>
      </c>
      <c r="O339" s="78">
        <f>[13]table_32!K306</f>
        <v>376964</v>
      </c>
      <c r="P339" s="78"/>
      <c r="Q339" s="253">
        <f>[13]table_32!L306</f>
        <v>7.9</v>
      </c>
    </row>
    <row r="340" spans="1:17" x14ac:dyDescent="0.25">
      <c r="A340" s="274" t="str">
        <f>[13]table_32!A307</f>
        <v>Umatilla</v>
      </c>
      <c r="B340" s="275" t="str">
        <f>[13]table_32!B307</f>
        <v>City of Pendleton</v>
      </c>
      <c r="C340" s="275" t="str">
        <f>[13]table_32!C307</f>
        <v>Other</v>
      </c>
      <c r="D340" s="275"/>
      <c r="E340" s="276">
        <f>[13]table_32!D307</f>
        <v>42097</v>
      </c>
      <c r="F340" s="276">
        <f>[13]table_32!E307</f>
        <v>45413</v>
      </c>
      <c r="G340" s="276"/>
      <c r="H340" s="276">
        <f>[13]table_32!F307</f>
        <v>0</v>
      </c>
      <c r="I340" s="276">
        <f>[13]table_32!G307</f>
        <v>0</v>
      </c>
      <c r="J340" s="276"/>
      <c r="K340" s="276">
        <f>[13]table_32!H307</f>
        <v>0</v>
      </c>
      <c r="L340" s="276">
        <f>[13]table_32!I307</f>
        <v>0</v>
      </c>
      <c r="M340" s="277"/>
      <c r="N340" s="276">
        <f>[13]table_32!J307</f>
        <v>42097</v>
      </c>
      <c r="O340" s="276">
        <f>[13]table_32!K307</f>
        <v>45413</v>
      </c>
      <c r="P340" s="278"/>
      <c r="Q340" s="279">
        <f>[13]table_32!L307</f>
        <v>7.9</v>
      </c>
    </row>
    <row r="341" spans="1:17" x14ac:dyDescent="0.25">
      <c r="A341" s="65" t="str">
        <f>[13]table_32!A308</f>
        <v>Umatilla</v>
      </c>
      <c r="B341" s="66" t="str">
        <f>[13]table_32!B308</f>
        <v>City of Hermiston</v>
      </c>
      <c r="C341" s="66" t="str">
        <f>[13]table_32!C308</f>
        <v>County</v>
      </c>
      <c r="D341" s="66"/>
      <c r="E341" s="78">
        <f>[13]table_32!D308</f>
        <v>36811</v>
      </c>
      <c r="F341" s="78">
        <f>[13]table_32!E308</f>
        <v>41579</v>
      </c>
      <c r="G341" s="78"/>
      <c r="H341" s="78">
        <f>[13]table_32!F308</f>
        <v>0</v>
      </c>
      <c r="I341" s="78">
        <f>[13]table_32!G308</f>
        <v>0</v>
      </c>
      <c r="J341" s="78"/>
      <c r="K341" s="78">
        <f>[13]table_32!H308</f>
        <v>0</v>
      </c>
      <c r="L341" s="78">
        <f>[13]table_32!I308</f>
        <v>0</v>
      </c>
      <c r="M341" s="79"/>
      <c r="N341" s="78">
        <f>[13]table_32!J308</f>
        <v>36811</v>
      </c>
      <c r="O341" s="78">
        <f>[13]table_32!K308</f>
        <v>41579</v>
      </c>
      <c r="P341" s="78"/>
      <c r="Q341" s="253">
        <f>[13]table_32!L308</f>
        <v>13</v>
      </c>
    </row>
    <row r="342" spans="1:17" x14ac:dyDescent="0.25">
      <c r="A342" s="254" t="str">
        <f>[13]table_32!A309</f>
        <v>Umatilla</v>
      </c>
      <c r="B342" s="255" t="str">
        <f>[13]table_32!B309</f>
        <v>City of Hermiston</v>
      </c>
      <c r="C342" s="255" t="str">
        <f>[13]table_32!C309</f>
        <v>City</v>
      </c>
      <c r="D342" s="255"/>
      <c r="E342" s="256">
        <f>[13]table_32!D309</f>
        <v>78788</v>
      </c>
      <c r="F342" s="256">
        <f>[13]table_32!E309</f>
        <v>88953</v>
      </c>
      <c r="G342" s="256"/>
      <c r="H342" s="256">
        <f>[13]table_32!F309</f>
        <v>0</v>
      </c>
      <c r="I342" s="256">
        <f>[13]table_32!G309</f>
        <v>0</v>
      </c>
      <c r="J342" s="256"/>
      <c r="K342" s="256">
        <f>[13]table_32!H309</f>
        <v>3660</v>
      </c>
      <c r="L342" s="256">
        <f>[13]table_32!I309</f>
        <v>3976</v>
      </c>
      <c r="M342" s="273"/>
      <c r="N342" s="256">
        <f>[13]table_32!J309</f>
        <v>82448</v>
      </c>
      <c r="O342" s="256">
        <f>[13]table_32!K309</f>
        <v>92929</v>
      </c>
      <c r="P342" s="257"/>
      <c r="Q342" s="259">
        <f>[13]table_32!L309</f>
        <v>12.7</v>
      </c>
    </row>
    <row r="343" spans="1:17" x14ac:dyDescent="0.25">
      <c r="A343" s="65" t="str">
        <f>[13]table_32!A310</f>
        <v>Umatilla</v>
      </c>
      <c r="B343" s="66" t="str">
        <f>[13]table_32!B310</f>
        <v>City of Hermiston</v>
      </c>
      <c r="C343" s="66" t="str">
        <f>[13]table_32!C310</f>
        <v>Education</v>
      </c>
      <c r="D343" s="66"/>
      <c r="E343" s="78">
        <f>[13]table_32!D310</f>
        <v>79763</v>
      </c>
      <c r="F343" s="78">
        <f>[13]table_32!E310</f>
        <v>90100</v>
      </c>
      <c r="G343" s="78"/>
      <c r="H343" s="78">
        <f>[13]table_32!F310</f>
        <v>0</v>
      </c>
      <c r="I343" s="78">
        <f>[13]table_32!G310</f>
        <v>0</v>
      </c>
      <c r="J343" s="78"/>
      <c r="K343" s="78">
        <f>[13]table_32!H310</f>
        <v>0</v>
      </c>
      <c r="L343" s="78">
        <f>[13]table_32!I310</f>
        <v>0</v>
      </c>
      <c r="M343" s="79"/>
      <c r="N343" s="78">
        <f>[13]table_32!J310</f>
        <v>79763</v>
      </c>
      <c r="O343" s="78">
        <f>[13]table_32!K310</f>
        <v>90100</v>
      </c>
      <c r="P343" s="78"/>
      <c r="Q343" s="253">
        <f>[13]table_32!L310</f>
        <v>13</v>
      </c>
    </row>
    <row r="344" spans="1:17" x14ac:dyDescent="0.25">
      <c r="A344" s="274" t="str">
        <f>[13]table_32!A311</f>
        <v>Umatilla</v>
      </c>
      <c r="B344" s="275" t="str">
        <f>[13]table_32!B311</f>
        <v>City of Hermiston</v>
      </c>
      <c r="C344" s="275" t="str">
        <f>[13]table_32!C311</f>
        <v>Other</v>
      </c>
      <c r="D344" s="275"/>
      <c r="E344" s="276">
        <f>[13]table_32!D311</f>
        <v>30394</v>
      </c>
      <c r="F344" s="276">
        <f>[13]table_32!E311</f>
        <v>34347</v>
      </c>
      <c r="G344" s="276"/>
      <c r="H344" s="276">
        <f>[13]table_32!F311</f>
        <v>0</v>
      </c>
      <c r="I344" s="276">
        <f>[13]table_32!G311</f>
        <v>0</v>
      </c>
      <c r="J344" s="276"/>
      <c r="K344" s="276">
        <f>[13]table_32!H311</f>
        <v>0</v>
      </c>
      <c r="L344" s="276">
        <f>[13]table_32!I311</f>
        <v>0</v>
      </c>
      <c r="M344" s="277"/>
      <c r="N344" s="276">
        <f>[13]table_32!J311</f>
        <v>30394</v>
      </c>
      <c r="O344" s="276">
        <f>[13]table_32!K311</f>
        <v>34347</v>
      </c>
      <c r="P344" s="278"/>
      <c r="Q344" s="279">
        <f>[13]table_32!L311</f>
        <v>13</v>
      </c>
    </row>
    <row r="345" spans="1:17" x14ac:dyDescent="0.25">
      <c r="A345" s="65" t="str">
        <f>[13]table_32!A312</f>
        <v>Union</v>
      </c>
      <c r="B345" s="66" t="str">
        <f>[13]table_32!B312</f>
        <v>City of La Grande</v>
      </c>
      <c r="C345" s="66" t="str">
        <f>[13]table_32!C312</f>
        <v>County</v>
      </c>
      <c r="D345" s="66"/>
      <c r="E345" s="78">
        <f>[13]table_32!D312</f>
        <v>173752</v>
      </c>
      <c r="F345" s="78">
        <f>[13]table_32!E312</f>
        <v>179940</v>
      </c>
      <c r="G345" s="78"/>
      <c r="H345" s="78">
        <f>[13]table_32!F312</f>
        <v>0</v>
      </c>
      <c r="I345" s="78">
        <f>[13]table_32!G312</f>
        <v>0</v>
      </c>
      <c r="J345" s="78"/>
      <c r="K345" s="78">
        <f>[13]table_32!H312</f>
        <v>0</v>
      </c>
      <c r="L345" s="78">
        <f>[13]table_32!I312</f>
        <v>0</v>
      </c>
      <c r="M345" s="79"/>
      <c r="N345" s="78">
        <f>[13]table_32!J312</f>
        <v>173752</v>
      </c>
      <c r="O345" s="78">
        <f>[13]table_32!K312</f>
        <v>179940</v>
      </c>
      <c r="P345" s="78"/>
      <c r="Q345" s="253">
        <f>[13]table_32!L312</f>
        <v>3.6</v>
      </c>
    </row>
    <row r="346" spans="1:17" x14ac:dyDescent="0.25">
      <c r="A346" s="254" t="str">
        <f>[13]table_32!A313</f>
        <v>Union</v>
      </c>
      <c r="B346" s="255" t="str">
        <f>[13]table_32!B313</f>
        <v>City of La Grande</v>
      </c>
      <c r="C346" s="255" t="str">
        <f>[13]table_32!C313</f>
        <v>City</v>
      </c>
      <c r="D346" s="255"/>
      <c r="E346" s="256">
        <f>[13]table_32!D313</f>
        <v>435757</v>
      </c>
      <c r="F346" s="256">
        <f>[13]table_32!E313</f>
        <v>451282</v>
      </c>
      <c r="G346" s="256"/>
      <c r="H346" s="256">
        <f>[13]table_32!F313</f>
        <v>0</v>
      </c>
      <c r="I346" s="256">
        <f>[13]table_32!G313</f>
        <v>0</v>
      </c>
      <c r="J346" s="256"/>
      <c r="K346" s="256">
        <f>[13]table_32!H313</f>
        <v>0</v>
      </c>
      <c r="L346" s="256">
        <f>[13]table_32!I313</f>
        <v>0</v>
      </c>
      <c r="M346" s="273"/>
      <c r="N346" s="256">
        <f>[13]table_32!J313</f>
        <v>435757</v>
      </c>
      <c r="O346" s="256">
        <f>[13]table_32!K313</f>
        <v>451282</v>
      </c>
      <c r="P346" s="257"/>
      <c r="Q346" s="259">
        <f>[13]table_32!L313</f>
        <v>3.6</v>
      </c>
    </row>
    <row r="347" spans="1:17" x14ac:dyDescent="0.25">
      <c r="A347" s="65" t="str">
        <f>[13]table_32!A314</f>
        <v>Union</v>
      </c>
      <c r="B347" s="66" t="str">
        <f>[13]table_32!B314</f>
        <v>City of La Grande</v>
      </c>
      <c r="C347" s="66" t="str">
        <f>[13]table_32!C314</f>
        <v>Education</v>
      </c>
      <c r="D347" s="66"/>
      <c r="E347" s="78">
        <f>[13]table_32!D314</f>
        <v>307130</v>
      </c>
      <c r="F347" s="78">
        <f>[13]table_32!E314</f>
        <v>318037</v>
      </c>
      <c r="G347" s="78"/>
      <c r="H347" s="78">
        <f>[13]table_32!F314</f>
        <v>0</v>
      </c>
      <c r="I347" s="78">
        <f>[13]table_32!G314</f>
        <v>0</v>
      </c>
      <c r="J347" s="78"/>
      <c r="K347" s="78">
        <f>[13]table_32!H314</f>
        <v>100970</v>
      </c>
      <c r="L347" s="78">
        <f>[13]table_32!I314</f>
        <v>117334</v>
      </c>
      <c r="M347" s="79"/>
      <c r="N347" s="78">
        <f>[13]table_32!J314</f>
        <v>408100</v>
      </c>
      <c r="O347" s="78">
        <f>[13]table_32!K314</f>
        <v>435370</v>
      </c>
      <c r="P347" s="78"/>
      <c r="Q347" s="253">
        <f>[13]table_32!L314</f>
        <v>6.7</v>
      </c>
    </row>
    <row r="348" spans="1:17" x14ac:dyDescent="0.25">
      <c r="A348" s="274" t="str">
        <f>[13]table_32!A315</f>
        <v>Union</v>
      </c>
      <c r="B348" s="275" t="str">
        <f>[13]table_32!B315</f>
        <v>City of La Grande</v>
      </c>
      <c r="C348" s="275" t="str">
        <f>[13]table_32!C315</f>
        <v>Other</v>
      </c>
      <c r="D348" s="275"/>
      <c r="E348" s="276">
        <f>[13]table_32!D315</f>
        <v>27352</v>
      </c>
      <c r="F348" s="276">
        <f>[13]table_32!E315</f>
        <v>28331</v>
      </c>
      <c r="G348" s="276"/>
      <c r="H348" s="276">
        <f>[13]table_32!F315</f>
        <v>0</v>
      </c>
      <c r="I348" s="276">
        <f>[13]table_32!G315</f>
        <v>0</v>
      </c>
      <c r="J348" s="276"/>
      <c r="K348" s="276">
        <f>[13]table_32!H315</f>
        <v>0</v>
      </c>
      <c r="L348" s="276">
        <f>[13]table_32!I315</f>
        <v>0</v>
      </c>
      <c r="M348" s="277"/>
      <c r="N348" s="276">
        <f>[13]table_32!J315</f>
        <v>27352</v>
      </c>
      <c r="O348" s="276">
        <f>[13]table_32!K315</f>
        <v>28331</v>
      </c>
      <c r="P348" s="278"/>
      <c r="Q348" s="279">
        <f>[13]table_32!L315</f>
        <v>3.6</v>
      </c>
    </row>
    <row r="349" spans="1:17" x14ac:dyDescent="0.25">
      <c r="A349" s="65" t="str">
        <f>[13]table_32!A316</f>
        <v>Wasco</v>
      </c>
      <c r="B349" s="66" t="str">
        <f>[13]table_32!B316</f>
        <v>City of The Dalles</v>
      </c>
      <c r="C349" s="66" t="str">
        <f>[13]table_32!C316</f>
        <v>County</v>
      </c>
      <c r="D349" s="66"/>
      <c r="E349" s="78">
        <f>[13]table_32!D316</f>
        <v>385392</v>
      </c>
      <c r="F349" s="78">
        <f>[13]table_32!E316</f>
        <v>395358</v>
      </c>
      <c r="G349" s="78"/>
      <c r="H349" s="78">
        <f>[13]table_32!F316</f>
        <v>0</v>
      </c>
      <c r="I349" s="78">
        <f>[13]table_32!G316</f>
        <v>0</v>
      </c>
      <c r="J349" s="78"/>
      <c r="K349" s="78">
        <f>[13]table_32!H316</f>
        <v>0</v>
      </c>
      <c r="L349" s="78">
        <f>[13]table_32!I316</f>
        <v>0</v>
      </c>
      <c r="M349" s="79"/>
      <c r="N349" s="78">
        <f>[13]table_32!J316</f>
        <v>385392</v>
      </c>
      <c r="O349" s="78">
        <f>[13]table_32!K316</f>
        <v>395358</v>
      </c>
      <c r="P349" s="78"/>
      <c r="Q349" s="253">
        <f>[13]table_32!L316</f>
        <v>2.6</v>
      </c>
    </row>
    <row r="350" spans="1:17" x14ac:dyDescent="0.25">
      <c r="A350" s="254" t="str">
        <f>[13]table_32!A317</f>
        <v>Wasco</v>
      </c>
      <c r="B350" s="255" t="str">
        <f>[13]table_32!B317</f>
        <v>City of The Dalles</v>
      </c>
      <c r="C350" s="255" t="str">
        <f>[13]table_32!C317</f>
        <v>City</v>
      </c>
      <c r="D350" s="255"/>
      <c r="E350" s="256">
        <f>[13]table_32!D317</f>
        <v>273259</v>
      </c>
      <c r="F350" s="256">
        <f>[13]table_32!E317</f>
        <v>280396</v>
      </c>
      <c r="G350" s="256"/>
      <c r="H350" s="256">
        <f>[13]table_32!F317</f>
        <v>0</v>
      </c>
      <c r="I350" s="256">
        <f>[13]table_32!G317</f>
        <v>0</v>
      </c>
      <c r="J350" s="256"/>
      <c r="K350" s="256">
        <f>[13]table_32!H317</f>
        <v>0</v>
      </c>
      <c r="L350" s="256">
        <f>[13]table_32!I317</f>
        <v>0</v>
      </c>
      <c r="M350" s="273"/>
      <c r="N350" s="256">
        <f>[13]table_32!J317</f>
        <v>273259</v>
      </c>
      <c r="O350" s="256">
        <f>[13]table_32!K317</f>
        <v>280396</v>
      </c>
      <c r="P350" s="257"/>
      <c r="Q350" s="259">
        <f>[13]table_32!L317</f>
        <v>2.6</v>
      </c>
    </row>
    <row r="351" spans="1:17" x14ac:dyDescent="0.25">
      <c r="A351" s="65" t="str">
        <f>[13]table_32!A318</f>
        <v>Wasco</v>
      </c>
      <c r="B351" s="66" t="str">
        <f>[13]table_32!B318</f>
        <v>City of The Dalles</v>
      </c>
      <c r="C351" s="66" t="str">
        <f>[13]table_32!C318</f>
        <v>Education</v>
      </c>
      <c r="D351" s="66"/>
      <c r="E351" s="78">
        <f>[13]table_32!D318</f>
        <v>541632</v>
      </c>
      <c r="F351" s="78">
        <f>[13]table_32!E318</f>
        <v>555776</v>
      </c>
      <c r="G351" s="78"/>
      <c r="H351" s="78">
        <f>[13]table_32!F318</f>
        <v>0</v>
      </c>
      <c r="I351" s="78">
        <f>[13]table_32!G318</f>
        <v>0</v>
      </c>
      <c r="J351" s="78"/>
      <c r="K351" s="78">
        <f>[13]table_32!H318</f>
        <v>0</v>
      </c>
      <c r="L351" s="78">
        <f>[13]table_32!I318</f>
        <v>0</v>
      </c>
      <c r="M351" s="79"/>
      <c r="N351" s="78">
        <f>[13]table_32!J318</f>
        <v>541632</v>
      </c>
      <c r="O351" s="78">
        <f>[13]table_32!K318</f>
        <v>555776</v>
      </c>
      <c r="P351" s="78"/>
      <c r="Q351" s="253">
        <f>[13]table_32!L318</f>
        <v>2.6</v>
      </c>
    </row>
    <row r="352" spans="1:17" ht="13" thickBot="1" x14ac:dyDescent="0.3">
      <c r="A352" s="274" t="str">
        <f>[13]table_32!A319</f>
        <v>Wasco</v>
      </c>
      <c r="B352" s="275" t="str">
        <f>[13]table_32!B319</f>
        <v>City of The Dalles</v>
      </c>
      <c r="C352" s="275" t="str">
        <f>[13]table_32!C319</f>
        <v>Other</v>
      </c>
      <c r="D352" s="275"/>
      <c r="E352" s="276">
        <f>[13]table_32!D319</f>
        <v>376609</v>
      </c>
      <c r="F352" s="276">
        <f>[13]table_32!E319</f>
        <v>386531</v>
      </c>
      <c r="G352" s="276"/>
      <c r="H352" s="276">
        <f>[13]table_32!F319</f>
        <v>0</v>
      </c>
      <c r="I352" s="276">
        <f>[13]table_32!G319</f>
        <v>0</v>
      </c>
      <c r="J352" s="276"/>
      <c r="K352" s="276">
        <f>[13]table_32!H319</f>
        <v>0</v>
      </c>
      <c r="L352" s="276">
        <f>[13]table_32!I319</f>
        <v>0</v>
      </c>
      <c r="M352" s="277"/>
      <c r="N352" s="276">
        <f>[13]table_32!J319</f>
        <v>376609</v>
      </c>
      <c r="O352" s="276">
        <f>[13]table_32!K319</f>
        <v>386531</v>
      </c>
      <c r="P352" s="278"/>
      <c r="Q352" s="279">
        <f>[13]table_32!L319</f>
        <v>2.6</v>
      </c>
    </row>
    <row r="353" spans="1:17" ht="16" thickBot="1" x14ac:dyDescent="0.4">
      <c r="A353" s="241" t="s">
        <v>231</v>
      </c>
      <c r="B353" s="242"/>
      <c r="C353" s="242"/>
      <c r="D353" s="242"/>
      <c r="E353" s="242"/>
      <c r="F353" s="242"/>
      <c r="G353" s="242"/>
      <c r="H353" s="242"/>
      <c r="I353" s="242"/>
      <c r="J353" s="242"/>
      <c r="K353" s="242"/>
      <c r="L353" s="242"/>
      <c r="M353" s="242"/>
      <c r="N353" s="242"/>
      <c r="O353" s="242"/>
      <c r="P353" s="242"/>
      <c r="Q353" s="270"/>
    </row>
    <row r="354" spans="1:17" ht="16" thickBot="1" x14ac:dyDescent="0.4">
      <c r="A354" s="244"/>
      <c r="B354" s="245"/>
      <c r="C354" s="245"/>
      <c r="D354" s="245"/>
      <c r="E354" s="245"/>
      <c r="F354" s="245"/>
      <c r="G354" s="245"/>
      <c r="H354" s="245"/>
      <c r="I354" s="245"/>
      <c r="J354" s="245"/>
      <c r="K354" s="245"/>
      <c r="L354" s="245"/>
      <c r="M354" s="245"/>
      <c r="N354" s="245"/>
      <c r="O354" s="245"/>
      <c r="P354" s="245"/>
      <c r="Q354" s="271"/>
    </row>
    <row r="355" spans="1:17" ht="13" x14ac:dyDescent="0.3">
      <c r="A355" s="247"/>
      <c r="B355" s="248"/>
      <c r="C355" s="248"/>
      <c r="D355" s="248"/>
      <c r="E355" s="435" t="s">
        <v>112</v>
      </c>
      <c r="F355" s="435"/>
      <c r="G355" s="248"/>
      <c r="H355" s="435" t="s">
        <v>37</v>
      </c>
      <c r="I355" s="435"/>
      <c r="J355" s="248"/>
      <c r="K355" s="435" t="s">
        <v>39</v>
      </c>
      <c r="L355" s="435"/>
      <c r="M355" s="248"/>
      <c r="N355" s="435" t="s">
        <v>111</v>
      </c>
      <c r="O355" s="435"/>
      <c r="P355" s="284"/>
      <c r="Q355" s="285"/>
    </row>
    <row r="356" spans="1:17" ht="13.5" thickBot="1" x14ac:dyDescent="0.35">
      <c r="A356" s="249" t="s">
        <v>42</v>
      </c>
      <c r="B356" s="250" t="s">
        <v>110</v>
      </c>
      <c r="C356" s="250" t="s">
        <v>61</v>
      </c>
      <c r="D356" s="250"/>
      <c r="E356" s="251" t="str">
        <f>E312</f>
        <v>FY 2020-21</v>
      </c>
      <c r="F356" s="251" t="str">
        <f>F312</f>
        <v>FY 2021-22</v>
      </c>
      <c r="G356" s="251"/>
      <c r="H356" s="251" t="str">
        <f>H312</f>
        <v>FY 2020-21</v>
      </c>
      <c r="I356" s="251" t="str">
        <f>I312</f>
        <v>FY 2021-22</v>
      </c>
      <c r="J356" s="251"/>
      <c r="K356" s="251" t="str">
        <f>K312</f>
        <v>FY 2020-21</v>
      </c>
      <c r="L356" s="251" t="str">
        <f>L312</f>
        <v>FY 2021-22</v>
      </c>
      <c r="M356" s="251"/>
      <c r="N356" s="251" t="str">
        <f>N312</f>
        <v>FY 2020-21</v>
      </c>
      <c r="O356" s="251" t="str">
        <f>O312</f>
        <v>FY 2021-22</v>
      </c>
      <c r="P356" s="251"/>
      <c r="Q356" s="272" t="s">
        <v>41</v>
      </c>
    </row>
    <row r="357" spans="1:17" x14ac:dyDescent="0.25">
      <c r="A357" s="65" t="str">
        <f>[13]table_32!A320</f>
        <v>Washington</v>
      </c>
      <c r="B357" s="66" t="str">
        <f>[13]table_32!B320</f>
        <v>City of Sherwood</v>
      </c>
      <c r="C357" s="66" t="str">
        <f>[13]table_32!C320</f>
        <v>County</v>
      </c>
      <c r="D357" s="66"/>
      <c r="E357" s="78">
        <f>[13]table_32!D320</f>
        <v>373658</v>
      </c>
      <c r="F357" s="78">
        <f>[13]table_32!E320</f>
        <v>470003</v>
      </c>
      <c r="G357" s="78"/>
      <c r="H357" s="78">
        <f>[13]table_32!F320</f>
        <v>0</v>
      </c>
      <c r="I357" s="78">
        <f>[13]table_32!G320</f>
        <v>0</v>
      </c>
      <c r="J357" s="78"/>
      <c r="K357" s="78">
        <f>[13]table_32!H320</f>
        <v>11081</v>
      </c>
      <c r="L357" s="78">
        <f>[13]table_32!I320</f>
        <v>13974</v>
      </c>
      <c r="M357" s="79"/>
      <c r="N357" s="78">
        <f>[13]table_32!J320</f>
        <v>384739</v>
      </c>
      <c r="O357" s="78">
        <f>[13]table_32!K320</f>
        <v>483977</v>
      </c>
      <c r="P357" s="78"/>
      <c r="Q357" s="253">
        <f>[13]table_32!L320</f>
        <v>25.8</v>
      </c>
    </row>
    <row r="358" spans="1:17" x14ac:dyDescent="0.25">
      <c r="A358" s="254" t="str">
        <f>[13]table_32!A321</f>
        <v>Washington</v>
      </c>
      <c r="B358" s="255" t="str">
        <f>[13]table_32!B321</f>
        <v>City of Sherwood</v>
      </c>
      <c r="C358" s="255" t="str">
        <f>[13]table_32!C321</f>
        <v>City</v>
      </c>
      <c r="D358" s="255"/>
      <c r="E358" s="256">
        <f>[13]table_32!D321</f>
        <v>548076</v>
      </c>
      <c r="F358" s="256">
        <f>[13]table_32!E321</f>
        <v>689400</v>
      </c>
      <c r="G358" s="256"/>
      <c r="H358" s="256">
        <f>[13]table_32!F321</f>
        <v>0</v>
      </c>
      <c r="I358" s="256">
        <f>[13]table_32!G321</f>
        <v>0</v>
      </c>
      <c r="J358" s="256"/>
      <c r="K358" s="256">
        <f>[13]table_32!H321</f>
        <v>22827</v>
      </c>
      <c r="L358" s="256">
        <f>[13]table_32!I321</f>
        <v>0</v>
      </c>
      <c r="M358" s="273"/>
      <c r="N358" s="256">
        <f>[13]table_32!J321</f>
        <v>570903</v>
      </c>
      <c r="O358" s="256">
        <f>[13]table_32!K321</f>
        <v>689400</v>
      </c>
      <c r="P358" s="257"/>
      <c r="Q358" s="259">
        <f>[13]table_32!L321</f>
        <v>20.8</v>
      </c>
    </row>
    <row r="359" spans="1:17" x14ac:dyDescent="0.25">
      <c r="A359" s="65" t="str">
        <f>[13]table_32!A322</f>
        <v>Washington</v>
      </c>
      <c r="B359" s="66" t="str">
        <f>[13]table_32!B322</f>
        <v>City of Sherwood</v>
      </c>
      <c r="C359" s="66" t="str">
        <f>[13]table_32!C322</f>
        <v>Education</v>
      </c>
      <c r="D359" s="66"/>
      <c r="E359" s="78">
        <f>[13]table_32!D322</f>
        <v>872312</v>
      </c>
      <c r="F359" s="78">
        <f>[13]table_32!E322</f>
        <v>1097217</v>
      </c>
      <c r="G359" s="78"/>
      <c r="H359" s="78">
        <f>[13]table_32!F322</f>
        <v>0</v>
      </c>
      <c r="I359" s="78">
        <f>[13]table_32!G322</f>
        <v>0</v>
      </c>
      <c r="J359" s="78"/>
      <c r="K359" s="78">
        <f>[13]table_32!H322</f>
        <v>702548</v>
      </c>
      <c r="L359" s="78">
        <f>[13]table_32!I322</f>
        <v>857092</v>
      </c>
      <c r="M359" s="79"/>
      <c r="N359" s="78">
        <f>[13]table_32!J322</f>
        <v>1574860</v>
      </c>
      <c r="O359" s="78">
        <f>[13]table_32!K322</f>
        <v>1954309</v>
      </c>
      <c r="P359" s="78"/>
      <c r="Q359" s="253">
        <f>[13]table_32!L322</f>
        <v>24.1</v>
      </c>
    </row>
    <row r="360" spans="1:17" x14ac:dyDescent="0.25">
      <c r="A360" s="274" t="str">
        <f>[13]table_32!A323</f>
        <v>Washington</v>
      </c>
      <c r="B360" s="275" t="str">
        <f>[13]table_32!B323</f>
        <v>City of Sherwood</v>
      </c>
      <c r="C360" s="275" t="str">
        <f>[13]table_32!C323</f>
        <v>Other</v>
      </c>
      <c r="D360" s="275"/>
      <c r="E360" s="276">
        <f>[13]table_32!D323</f>
        <v>295144</v>
      </c>
      <c r="F360" s="276">
        <f>[13]table_32!E323</f>
        <v>370486</v>
      </c>
      <c r="G360" s="276"/>
      <c r="H360" s="276">
        <f>[13]table_32!F323</f>
        <v>0</v>
      </c>
      <c r="I360" s="276">
        <f>[13]table_32!G323</f>
        <v>0</v>
      </c>
      <c r="J360" s="276"/>
      <c r="K360" s="276">
        <f>[13]table_32!H323</f>
        <v>89460</v>
      </c>
      <c r="L360" s="276">
        <f>[13]table_32!I323</f>
        <v>108256</v>
      </c>
      <c r="M360" s="277"/>
      <c r="N360" s="276">
        <f>[13]table_32!J323</f>
        <v>384603</v>
      </c>
      <c r="O360" s="276">
        <f>[13]table_32!K323</f>
        <v>478741</v>
      </c>
      <c r="P360" s="278"/>
      <c r="Q360" s="279">
        <f>[13]table_32!L323</f>
        <v>24.5</v>
      </c>
    </row>
    <row r="361" spans="1:17" x14ac:dyDescent="0.25">
      <c r="A361" s="65" t="str">
        <f>[13]table_32!A324</f>
        <v>Washington</v>
      </c>
      <c r="B361" s="66" t="str">
        <f>[13]table_32!B324</f>
        <v>City of North Plains</v>
      </c>
      <c r="C361" s="66" t="str">
        <f>[13]table_32!C324</f>
        <v>County</v>
      </c>
      <c r="D361" s="66"/>
      <c r="E361" s="78">
        <f>[13]table_32!D324</f>
        <v>138892</v>
      </c>
      <c r="F361" s="78">
        <f>[13]table_32!E324</f>
        <v>143896</v>
      </c>
      <c r="G361" s="78"/>
      <c r="H361" s="78">
        <f>[13]table_32!F324</f>
        <v>0</v>
      </c>
      <c r="I361" s="78">
        <f>[13]table_32!G324</f>
        <v>0</v>
      </c>
      <c r="J361" s="78"/>
      <c r="K361" s="78">
        <f>[13]table_32!H324</f>
        <v>0</v>
      </c>
      <c r="L361" s="78">
        <f>[13]table_32!I324</f>
        <v>0</v>
      </c>
      <c r="M361" s="79"/>
      <c r="N361" s="78">
        <f>[13]table_32!J324</f>
        <v>138892</v>
      </c>
      <c r="O361" s="78">
        <f>[13]table_32!K324</f>
        <v>143896</v>
      </c>
      <c r="P361" s="78"/>
      <c r="Q361" s="253">
        <f>[13]table_32!L324</f>
        <v>3.6</v>
      </c>
    </row>
    <row r="362" spans="1:17" x14ac:dyDescent="0.25">
      <c r="A362" s="254" t="str">
        <f>[13]table_32!A325</f>
        <v>Washington</v>
      </c>
      <c r="B362" s="255" t="str">
        <f>[13]table_32!B325</f>
        <v>City of North Plains</v>
      </c>
      <c r="C362" s="255" t="str">
        <f>[13]table_32!C325</f>
        <v>City</v>
      </c>
      <c r="D362" s="255"/>
      <c r="E362" s="256">
        <f>[13]table_32!D325</f>
        <v>134131</v>
      </c>
      <c r="F362" s="256">
        <f>[13]table_32!E325</f>
        <v>138959</v>
      </c>
      <c r="G362" s="256"/>
      <c r="H362" s="256">
        <f>[13]table_32!F325</f>
        <v>0</v>
      </c>
      <c r="I362" s="256">
        <f>[13]table_32!G325</f>
        <v>0</v>
      </c>
      <c r="J362" s="256"/>
      <c r="K362" s="256">
        <f>[13]table_32!H325</f>
        <v>0</v>
      </c>
      <c r="L362" s="256">
        <f>[13]table_32!I325</f>
        <v>0</v>
      </c>
      <c r="M362" s="273"/>
      <c r="N362" s="256">
        <f>[13]table_32!J325</f>
        <v>134131</v>
      </c>
      <c r="O362" s="256">
        <f>[13]table_32!K325</f>
        <v>138959</v>
      </c>
      <c r="P362" s="257"/>
      <c r="Q362" s="259">
        <f>[13]table_32!L325</f>
        <v>3.6</v>
      </c>
    </row>
    <row r="363" spans="1:17" x14ac:dyDescent="0.25">
      <c r="A363" s="65" t="str">
        <f>[13]table_32!A326</f>
        <v>Washington</v>
      </c>
      <c r="B363" s="66" t="str">
        <f>[13]table_32!B326</f>
        <v>City of North Plains</v>
      </c>
      <c r="C363" s="66" t="str">
        <f>[13]table_32!C326</f>
        <v>Education</v>
      </c>
      <c r="D363" s="66"/>
      <c r="E363" s="78">
        <f>[13]table_32!D326</f>
        <v>334314</v>
      </c>
      <c r="F363" s="78">
        <f>[13]table_32!E326</f>
        <v>346321</v>
      </c>
      <c r="G363" s="78"/>
      <c r="H363" s="78">
        <f>[13]table_32!F326</f>
        <v>0</v>
      </c>
      <c r="I363" s="78">
        <f>[13]table_32!G326</f>
        <v>0</v>
      </c>
      <c r="J363" s="78"/>
      <c r="K363" s="78">
        <f>[13]table_32!H326</f>
        <v>0</v>
      </c>
      <c r="L363" s="78">
        <f>[13]table_32!I326</f>
        <v>0</v>
      </c>
      <c r="M363" s="79"/>
      <c r="N363" s="78">
        <f>[13]table_32!J326</f>
        <v>334314</v>
      </c>
      <c r="O363" s="78">
        <f>[13]table_32!K326</f>
        <v>346321</v>
      </c>
      <c r="P363" s="78"/>
      <c r="Q363" s="253">
        <f>[13]table_32!L326</f>
        <v>3.6</v>
      </c>
    </row>
    <row r="364" spans="1:17" x14ac:dyDescent="0.25">
      <c r="A364" s="274" t="str">
        <f>[13]table_32!A327</f>
        <v>Washington</v>
      </c>
      <c r="B364" s="275" t="str">
        <f>[13]table_32!B327</f>
        <v>City of North Plains</v>
      </c>
      <c r="C364" s="275" t="str">
        <f>[13]table_32!C327</f>
        <v>Other</v>
      </c>
      <c r="D364" s="275"/>
      <c r="E364" s="276">
        <f>[13]table_32!D327</f>
        <v>103767</v>
      </c>
      <c r="F364" s="276">
        <f>[13]table_32!E327</f>
        <v>107308</v>
      </c>
      <c r="G364" s="276"/>
      <c r="H364" s="276">
        <f>[13]table_32!F327</f>
        <v>0</v>
      </c>
      <c r="I364" s="276">
        <f>[13]table_32!G327</f>
        <v>0</v>
      </c>
      <c r="J364" s="276"/>
      <c r="K364" s="276">
        <f>[13]table_32!H327</f>
        <v>0</v>
      </c>
      <c r="L364" s="276">
        <f>[13]table_32!I327</f>
        <v>0</v>
      </c>
      <c r="M364" s="277"/>
      <c r="N364" s="276">
        <f>[13]table_32!J327</f>
        <v>103767</v>
      </c>
      <c r="O364" s="276">
        <f>[13]table_32!K327</f>
        <v>107308</v>
      </c>
      <c r="P364" s="278"/>
      <c r="Q364" s="279">
        <f>[13]table_32!L327</f>
        <v>3.4</v>
      </c>
    </row>
    <row r="365" spans="1:17" x14ac:dyDescent="0.25">
      <c r="A365" s="65" t="str">
        <f>[13]table_32!A328</f>
        <v>Washington</v>
      </c>
      <c r="B365" s="66" t="str">
        <f>[13]table_32!B328</f>
        <v>City of Tigard</v>
      </c>
      <c r="C365" s="66" t="str">
        <f>[13]table_32!C328</f>
        <v>County</v>
      </c>
      <c r="D365" s="66"/>
      <c r="E365" s="78">
        <f>[13]table_32!D328</f>
        <v>270827</v>
      </c>
      <c r="F365" s="78">
        <f>[13]table_32!E328</f>
        <v>337197</v>
      </c>
      <c r="G365" s="78"/>
      <c r="H365" s="78">
        <f>[13]table_32!F328</f>
        <v>0</v>
      </c>
      <c r="I365" s="78">
        <f>[13]table_32!G328</f>
        <v>0</v>
      </c>
      <c r="J365" s="78"/>
      <c r="K365" s="78">
        <f>[13]table_32!H328</f>
        <v>0</v>
      </c>
      <c r="L365" s="78">
        <f>[13]table_32!I328</f>
        <v>0</v>
      </c>
      <c r="M365" s="79"/>
      <c r="N365" s="78">
        <f>[13]table_32!J328</f>
        <v>270827</v>
      </c>
      <c r="O365" s="78">
        <f>[13]table_32!K328</f>
        <v>337197</v>
      </c>
      <c r="P365" s="78"/>
      <c r="Q365" s="253">
        <f>[13]table_32!L328</f>
        <v>24.5</v>
      </c>
    </row>
    <row r="366" spans="1:17" x14ac:dyDescent="0.25">
      <c r="A366" s="254" t="str">
        <f>[13]table_32!A329</f>
        <v>Washington</v>
      </c>
      <c r="B366" s="255" t="str">
        <f>[13]table_32!B329</f>
        <v>City of Tigard</v>
      </c>
      <c r="C366" s="255" t="str">
        <f>[13]table_32!C329</f>
        <v>City</v>
      </c>
      <c r="D366" s="255"/>
      <c r="E366" s="256">
        <f>[13]table_32!D329</f>
        <v>303296</v>
      </c>
      <c r="F366" s="256">
        <f>[13]table_32!E329</f>
        <v>376957</v>
      </c>
      <c r="G366" s="256"/>
      <c r="H366" s="256">
        <f>[13]table_32!F329</f>
        <v>0</v>
      </c>
      <c r="I366" s="256">
        <f>[13]table_32!G329</f>
        <v>0</v>
      </c>
      <c r="J366" s="256"/>
      <c r="K366" s="256">
        <f>[13]table_32!H329</f>
        <v>0</v>
      </c>
      <c r="L366" s="256">
        <f>[13]table_32!I329</f>
        <v>0</v>
      </c>
      <c r="M366" s="273"/>
      <c r="N366" s="256">
        <f>[13]table_32!J329</f>
        <v>303296</v>
      </c>
      <c r="O366" s="256">
        <f>[13]table_32!K329</f>
        <v>376957</v>
      </c>
      <c r="P366" s="257"/>
      <c r="Q366" s="259">
        <f>[13]table_32!L329</f>
        <v>24.3</v>
      </c>
    </row>
    <row r="367" spans="1:17" x14ac:dyDescent="0.25">
      <c r="A367" s="65" t="str">
        <f>[13]table_32!A330</f>
        <v>Washington</v>
      </c>
      <c r="B367" s="66" t="str">
        <f>[13]table_32!B330</f>
        <v>City of Tigard</v>
      </c>
      <c r="C367" s="66" t="str">
        <f>[13]table_32!C330</f>
        <v>Education</v>
      </c>
      <c r="D367" s="66"/>
      <c r="E367" s="78">
        <f>[13]table_32!D330</f>
        <v>653980</v>
      </c>
      <c r="F367" s="78">
        <f>[13]table_32!E330</f>
        <v>813530</v>
      </c>
      <c r="G367" s="78"/>
      <c r="H367" s="78">
        <f>[13]table_32!F330</f>
        <v>0</v>
      </c>
      <c r="I367" s="78">
        <f>[13]table_32!G330</f>
        <v>0</v>
      </c>
      <c r="J367" s="78"/>
      <c r="K367" s="78">
        <f>[13]table_32!H330</f>
        <v>0</v>
      </c>
      <c r="L367" s="78">
        <f>[13]table_32!I330</f>
        <v>0</v>
      </c>
      <c r="M367" s="79"/>
      <c r="N367" s="78">
        <f>[13]table_32!J330</f>
        <v>653980</v>
      </c>
      <c r="O367" s="78">
        <f>[13]table_32!K330</f>
        <v>813530</v>
      </c>
      <c r="P367" s="78"/>
      <c r="Q367" s="253">
        <f>[13]table_32!L330</f>
        <v>24.4</v>
      </c>
    </row>
    <row r="368" spans="1:17" x14ac:dyDescent="0.25">
      <c r="A368" s="274" t="str">
        <f>[13]table_32!A331</f>
        <v>Washington</v>
      </c>
      <c r="B368" s="275" t="str">
        <f>[13]table_32!B331</f>
        <v>City of Tigard</v>
      </c>
      <c r="C368" s="275" t="str">
        <f>[13]table_32!C331</f>
        <v>Other</v>
      </c>
      <c r="D368" s="275"/>
      <c r="E368" s="276">
        <f>[13]table_32!D331</f>
        <v>222916</v>
      </c>
      <c r="F368" s="276">
        <f>[13]table_32!E331</f>
        <v>276475</v>
      </c>
      <c r="G368" s="276"/>
      <c r="H368" s="276">
        <f>[13]table_32!F331</f>
        <v>0</v>
      </c>
      <c r="I368" s="276">
        <f>[13]table_32!G331</f>
        <v>0</v>
      </c>
      <c r="J368" s="276"/>
      <c r="K368" s="276">
        <f>[13]table_32!H331</f>
        <v>0</v>
      </c>
      <c r="L368" s="276">
        <f>[13]table_32!I331</f>
        <v>0</v>
      </c>
      <c r="M368" s="277"/>
      <c r="N368" s="276">
        <f>[13]table_32!J331</f>
        <v>222916</v>
      </c>
      <c r="O368" s="276">
        <f>[13]table_32!K331</f>
        <v>276475</v>
      </c>
      <c r="P368" s="278"/>
      <c r="Q368" s="279">
        <f>[13]table_32!L331</f>
        <v>24</v>
      </c>
    </row>
    <row r="369" spans="1:17" x14ac:dyDescent="0.25">
      <c r="A369" s="65" t="str">
        <f>[13]table_32!A332</f>
        <v>Washington</v>
      </c>
      <c r="B369" s="66" t="str">
        <f>[13]table_32!B332</f>
        <v>City of Hillsboro</v>
      </c>
      <c r="C369" s="66" t="str">
        <f>[13]table_32!C332</f>
        <v>County</v>
      </c>
      <c r="D369" s="66"/>
      <c r="E369" s="78">
        <f>[13]table_32!D332</f>
        <v>1121448</v>
      </c>
      <c r="F369" s="78">
        <f>[13]table_32!E332</f>
        <v>1411807</v>
      </c>
      <c r="G369" s="78"/>
      <c r="H369" s="78">
        <f>[13]table_32!F332</f>
        <v>0</v>
      </c>
      <c r="I369" s="78">
        <f>[13]table_32!G332</f>
        <v>0</v>
      </c>
      <c r="J369" s="78"/>
      <c r="K369" s="78">
        <f>[13]table_32!H332</f>
        <v>0</v>
      </c>
      <c r="L369" s="78">
        <f>[13]table_32!I332</f>
        <v>0</v>
      </c>
      <c r="M369" s="79"/>
      <c r="N369" s="78">
        <f>[13]table_32!J332</f>
        <v>1121448</v>
      </c>
      <c r="O369" s="78">
        <f>[13]table_32!K332</f>
        <v>1411807</v>
      </c>
      <c r="P369" s="78"/>
      <c r="Q369" s="253">
        <f>[13]table_32!L332</f>
        <v>25.9</v>
      </c>
    </row>
    <row r="370" spans="1:17" x14ac:dyDescent="0.25">
      <c r="A370" s="254" t="str">
        <f>[13]table_32!A333</f>
        <v>Washington</v>
      </c>
      <c r="B370" s="255" t="str">
        <f>[13]table_32!B333</f>
        <v>City of Hillsboro</v>
      </c>
      <c r="C370" s="255" t="str">
        <f>[13]table_32!C333</f>
        <v>City</v>
      </c>
      <c r="D370" s="255"/>
      <c r="E370" s="256">
        <f>[13]table_32!D333</f>
        <v>1773617</v>
      </c>
      <c r="F370" s="256">
        <f>[13]table_32!E333</f>
        <v>2302574</v>
      </c>
      <c r="G370" s="256"/>
      <c r="H370" s="256">
        <f>[13]table_32!F333</f>
        <v>0</v>
      </c>
      <c r="I370" s="256">
        <f>[13]table_32!G333</f>
        <v>0</v>
      </c>
      <c r="J370" s="256"/>
      <c r="K370" s="256">
        <f>[13]table_32!H333</f>
        <v>0</v>
      </c>
      <c r="L370" s="256">
        <f>[13]table_32!I333</f>
        <v>0</v>
      </c>
      <c r="M370" s="273"/>
      <c r="N370" s="256">
        <f>[13]table_32!J333</f>
        <v>1773617</v>
      </c>
      <c r="O370" s="256">
        <f>[13]table_32!K333</f>
        <v>2302574</v>
      </c>
      <c r="P370" s="257"/>
      <c r="Q370" s="259">
        <f>[13]table_32!L333</f>
        <v>29.8</v>
      </c>
    </row>
    <row r="371" spans="1:17" x14ac:dyDescent="0.25">
      <c r="A371" s="65" t="str">
        <f>[13]table_32!A334</f>
        <v>Washington</v>
      </c>
      <c r="B371" s="66" t="str">
        <f>[13]table_32!B334</f>
        <v>City of Hillsboro</v>
      </c>
      <c r="C371" s="66" t="str">
        <f>[13]table_32!C334</f>
        <v>Education</v>
      </c>
      <c r="D371" s="66"/>
      <c r="E371" s="78">
        <f>[13]table_32!D334</f>
        <v>2697326</v>
      </c>
      <c r="F371" s="78">
        <f>[13]table_32!E334</f>
        <v>3395180</v>
      </c>
      <c r="G371" s="78"/>
      <c r="H371" s="78">
        <f>[13]table_32!F334</f>
        <v>0</v>
      </c>
      <c r="I371" s="78">
        <f>[13]table_32!G334</f>
        <v>0</v>
      </c>
      <c r="J371" s="78"/>
      <c r="K371" s="78">
        <f>[13]table_32!H334</f>
        <v>0</v>
      </c>
      <c r="L371" s="78">
        <f>[13]table_32!I334</f>
        <v>0</v>
      </c>
      <c r="M371" s="79"/>
      <c r="N371" s="78">
        <f>[13]table_32!J334</f>
        <v>2697326</v>
      </c>
      <c r="O371" s="78">
        <f>[13]table_32!K334</f>
        <v>3395180</v>
      </c>
      <c r="P371" s="78"/>
      <c r="Q371" s="253">
        <f>[13]table_32!L334</f>
        <v>25.9</v>
      </c>
    </row>
    <row r="372" spans="1:17" x14ac:dyDescent="0.25">
      <c r="A372" s="274" t="str">
        <f>[13]table_32!A335</f>
        <v>Washington</v>
      </c>
      <c r="B372" s="275" t="str">
        <f>[13]table_32!B335</f>
        <v>City of Hillsboro</v>
      </c>
      <c r="C372" s="275" t="str">
        <f>[13]table_32!C335</f>
        <v>Other</v>
      </c>
      <c r="D372" s="275"/>
      <c r="E372" s="276">
        <f>[13]table_32!D335</f>
        <v>124643</v>
      </c>
      <c r="F372" s="276">
        <f>[13]table_32!E335</f>
        <v>151742</v>
      </c>
      <c r="G372" s="276"/>
      <c r="H372" s="276">
        <f>[13]table_32!F335</f>
        <v>0</v>
      </c>
      <c r="I372" s="276">
        <f>[13]table_32!G335</f>
        <v>0</v>
      </c>
      <c r="J372" s="276"/>
      <c r="K372" s="276">
        <f>[13]table_32!H335</f>
        <v>0</v>
      </c>
      <c r="L372" s="276">
        <f>[13]table_32!I335</f>
        <v>0</v>
      </c>
      <c r="M372" s="277"/>
      <c r="N372" s="276">
        <f>[13]table_32!J335</f>
        <v>124643</v>
      </c>
      <c r="O372" s="276">
        <f>[13]table_32!K335</f>
        <v>151742</v>
      </c>
      <c r="P372" s="278"/>
      <c r="Q372" s="279">
        <f>[13]table_32!L335</f>
        <v>21.7</v>
      </c>
    </row>
    <row r="373" spans="1:17" x14ac:dyDescent="0.25">
      <c r="A373" s="65" t="str">
        <f>[13]table_32!A336</f>
        <v>Washington</v>
      </c>
      <c r="B373" s="66" t="str">
        <f>[13]table_32!B336</f>
        <v>City of Beaverton</v>
      </c>
      <c r="C373" s="66" t="str">
        <f>[13]table_32!C336</f>
        <v>County</v>
      </c>
      <c r="D373" s="66"/>
      <c r="E373" s="78">
        <f>[13]table_32!D336</f>
        <v>754778</v>
      </c>
      <c r="F373" s="78">
        <f>[13]table_32!E336</f>
        <v>847488</v>
      </c>
      <c r="G373" s="78"/>
      <c r="H373" s="78">
        <f>[13]table_32!F336</f>
        <v>0</v>
      </c>
      <c r="I373" s="78">
        <f>[13]table_32!G336</f>
        <v>0</v>
      </c>
      <c r="J373" s="78"/>
      <c r="K373" s="78">
        <f>[13]table_32!H336</f>
        <v>0</v>
      </c>
      <c r="L373" s="78">
        <f>[13]table_32!I336</f>
        <v>0</v>
      </c>
      <c r="M373" s="79"/>
      <c r="N373" s="78">
        <f>[13]table_32!J336</f>
        <v>754778</v>
      </c>
      <c r="O373" s="78">
        <f>[13]table_32!K336</f>
        <v>847488</v>
      </c>
      <c r="P373" s="78"/>
      <c r="Q373" s="253">
        <f>[13]table_32!L336</f>
        <v>12.3</v>
      </c>
    </row>
    <row r="374" spans="1:17" x14ac:dyDescent="0.25">
      <c r="A374" s="254" t="str">
        <f>[13]table_32!A337</f>
        <v>Washington</v>
      </c>
      <c r="B374" s="255" t="str">
        <f>[13]table_32!B337</f>
        <v>City of Beaverton</v>
      </c>
      <c r="C374" s="255" t="str">
        <f>[13]table_32!C337</f>
        <v>City</v>
      </c>
      <c r="D374" s="255"/>
      <c r="E374" s="256">
        <f>[13]table_32!D337</f>
        <v>1419913</v>
      </c>
      <c r="F374" s="256">
        <f>[13]table_32!E337</f>
        <v>1593048</v>
      </c>
      <c r="G374" s="256"/>
      <c r="H374" s="256">
        <f>[13]table_32!F337</f>
        <v>0</v>
      </c>
      <c r="I374" s="256">
        <f>[13]table_32!G337</f>
        <v>0</v>
      </c>
      <c r="J374" s="256"/>
      <c r="K374" s="256">
        <f>[13]table_32!H337</f>
        <v>0</v>
      </c>
      <c r="L374" s="256">
        <f>[13]table_32!I337</f>
        <v>0</v>
      </c>
      <c r="M374" s="273"/>
      <c r="N374" s="256">
        <f>[13]table_32!J337</f>
        <v>1419913</v>
      </c>
      <c r="O374" s="256">
        <f>[13]table_32!K337</f>
        <v>1593048</v>
      </c>
      <c r="P374" s="257"/>
      <c r="Q374" s="259">
        <f>[13]table_32!L337</f>
        <v>12.2</v>
      </c>
    </row>
    <row r="375" spans="1:17" x14ac:dyDescent="0.25">
      <c r="A375" s="65" t="str">
        <f>[13]table_32!A338</f>
        <v>Washington</v>
      </c>
      <c r="B375" s="66" t="str">
        <f>[13]table_32!B338</f>
        <v>City of Beaverton</v>
      </c>
      <c r="C375" s="66" t="str">
        <f>[13]table_32!C338</f>
        <v>Education</v>
      </c>
      <c r="D375" s="66"/>
      <c r="E375" s="78">
        <f>[13]table_32!D338</f>
        <v>1722172</v>
      </c>
      <c r="F375" s="78">
        <f>[13]table_32!E338</f>
        <v>1932791</v>
      </c>
      <c r="G375" s="78"/>
      <c r="H375" s="78">
        <f>[13]table_32!F338</f>
        <v>0</v>
      </c>
      <c r="I375" s="78">
        <f>[13]table_32!G338</f>
        <v>0</v>
      </c>
      <c r="J375" s="78"/>
      <c r="K375" s="78">
        <f>[13]table_32!H338</f>
        <v>45770</v>
      </c>
      <c r="L375" s="78">
        <f>[13]table_32!I338</f>
        <v>47348</v>
      </c>
      <c r="M375" s="79"/>
      <c r="N375" s="78">
        <f>[13]table_32!J338</f>
        <v>1767942</v>
      </c>
      <c r="O375" s="78">
        <f>[13]table_32!K338</f>
        <v>1980139</v>
      </c>
      <c r="P375" s="78"/>
      <c r="Q375" s="253">
        <f>[13]table_32!L338</f>
        <v>12</v>
      </c>
    </row>
    <row r="376" spans="1:17" x14ac:dyDescent="0.25">
      <c r="A376" s="274" t="str">
        <f>[13]table_32!A339</f>
        <v>Washington</v>
      </c>
      <c r="B376" s="275" t="str">
        <f>[13]table_32!B339</f>
        <v>City of Beaverton</v>
      </c>
      <c r="C376" s="275" t="str">
        <f>[13]table_32!C339</f>
        <v>Other</v>
      </c>
      <c r="D376" s="275"/>
      <c r="E376" s="276">
        <f>[13]table_32!D339</f>
        <v>1033884</v>
      </c>
      <c r="F376" s="276">
        <f>[13]table_32!E339</f>
        <v>1159666</v>
      </c>
      <c r="G376" s="276"/>
      <c r="H376" s="276">
        <f>[13]table_32!F339</f>
        <v>0</v>
      </c>
      <c r="I376" s="276">
        <f>[13]table_32!G339</f>
        <v>0</v>
      </c>
      <c r="J376" s="276"/>
      <c r="K376" s="276">
        <f>[13]table_32!H339</f>
        <v>0</v>
      </c>
      <c r="L376" s="276">
        <f>[13]table_32!I339</f>
        <v>0</v>
      </c>
      <c r="M376" s="277"/>
      <c r="N376" s="276">
        <f>[13]table_32!J339</f>
        <v>1033884</v>
      </c>
      <c r="O376" s="276">
        <f>[13]table_32!K339</f>
        <v>1159666</v>
      </c>
      <c r="P376" s="278"/>
      <c r="Q376" s="279">
        <f>[13]table_32!L339</f>
        <v>12.2</v>
      </c>
    </row>
    <row r="377" spans="1:17" x14ac:dyDescent="0.25">
      <c r="A377" s="65" t="str">
        <f>[13]table_32!A340</f>
        <v>Washington</v>
      </c>
      <c r="B377" s="66" t="str">
        <f>[13]table_32!B340</f>
        <v>City of Forest Grove</v>
      </c>
      <c r="C377" s="66" t="str">
        <f>[13]table_32!C340</f>
        <v>County</v>
      </c>
      <c r="D377" s="66"/>
      <c r="E377" s="78">
        <f>[13]table_32!D340</f>
        <v>89748</v>
      </c>
      <c r="F377" s="78">
        <f>[13]table_32!E340</f>
        <v>104893</v>
      </c>
      <c r="G377" s="78"/>
      <c r="H377" s="78">
        <f>[13]table_32!F340</f>
        <v>0</v>
      </c>
      <c r="I377" s="78">
        <f>[13]table_32!G340</f>
        <v>0</v>
      </c>
      <c r="J377" s="78"/>
      <c r="K377" s="78">
        <f>[13]table_32!H340</f>
        <v>0</v>
      </c>
      <c r="L377" s="78">
        <f>[13]table_32!I340</f>
        <v>0</v>
      </c>
      <c r="M377" s="79"/>
      <c r="N377" s="78">
        <f>[13]table_32!J340</f>
        <v>89748</v>
      </c>
      <c r="O377" s="78">
        <f>[13]table_32!K340</f>
        <v>104893</v>
      </c>
      <c r="P377" s="78"/>
      <c r="Q377" s="253">
        <f>[13]table_32!L340</f>
        <v>16.899999999999999</v>
      </c>
    </row>
    <row r="378" spans="1:17" x14ac:dyDescent="0.25">
      <c r="A378" s="254" t="str">
        <f>[13]table_32!A341</f>
        <v>Washington</v>
      </c>
      <c r="B378" s="255" t="str">
        <f>[13]table_32!B341</f>
        <v>City of Forest Grove</v>
      </c>
      <c r="C378" s="255" t="str">
        <f>[13]table_32!C341</f>
        <v>City</v>
      </c>
      <c r="D378" s="255"/>
      <c r="E378" s="256">
        <f>[13]table_32!D341</f>
        <v>157986</v>
      </c>
      <c r="F378" s="256">
        <f>[13]table_32!E341</f>
        <v>184589</v>
      </c>
      <c r="G378" s="256"/>
      <c r="H378" s="256">
        <f>[13]table_32!F341</f>
        <v>0</v>
      </c>
      <c r="I378" s="256">
        <f>[13]table_32!G341</f>
        <v>0</v>
      </c>
      <c r="J378" s="256"/>
      <c r="K378" s="256">
        <f>[13]table_32!H341</f>
        <v>0</v>
      </c>
      <c r="L378" s="256">
        <f>[13]table_32!I341</f>
        <v>0</v>
      </c>
      <c r="M378" s="273"/>
      <c r="N378" s="256">
        <f>[13]table_32!J341</f>
        <v>157986</v>
      </c>
      <c r="O378" s="256">
        <f>[13]table_32!K341</f>
        <v>184589</v>
      </c>
      <c r="P378" s="257"/>
      <c r="Q378" s="259">
        <f>[13]table_32!L341</f>
        <v>16.8</v>
      </c>
    </row>
    <row r="379" spans="1:17" x14ac:dyDescent="0.25">
      <c r="A379" s="65" t="str">
        <f>[13]table_32!A342</f>
        <v>Washington</v>
      </c>
      <c r="B379" s="66" t="str">
        <f>[13]table_32!B342</f>
        <v>City of Forest Grove</v>
      </c>
      <c r="C379" s="66" t="str">
        <f>[13]table_32!C342</f>
        <v>Education</v>
      </c>
      <c r="D379" s="66"/>
      <c r="E379" s="78">
        <f>[13]table_32!D342</f>
        <v>213429</v>
      </c>
      <c r="F379" s="78">
        <f>[13]table_32!E342</f>
        <v>249439</v>
      </c>
      <c r="G379" s="78"/>
      <c r="H379" s="78">
        <f>[13]table_32!F342</f>
        <v>0</v>
      </c>
      <c r="I379" s="78">
        <f>[13]table_32!G342</f>
        <v>0</v>
      </c>
      <c r="J379" s="78"/>
      <c r="K379" s="78">
        <f>[13]table_32!H342</f>
        <v>51735</v>
      </c>
      <c r="L379" s="78">
        <f>[13]table_32!I342</f>
        <v>0</v>
      </c>
      <c r="M379" s="79"/>
      <c r="N379" s="78">
        <f>[13]table_32!J342</f>
        <v>265164</v>
      </c>
      <c r="O379" s="78">
        <f>[13]table_32!K342</f>
        <v>249439</v>
      </c>
      <c r="P379" s="78"/>
      <c r="Q379" s="253">
        <f>[13]table_32!L342</f>
        <v>-5.9</v>
      </c>
    </row>
    <row r="380" spans="1:17" x14ac:dyDescent="0.25">
      <c r="A380" s="274" t="str">
        <f>[13]table_32!A343</f>
        <v>Washington</v>
      </c>
      <c r="B380" s="275" t="str">
        <f>[13]table_32!B343</f>
        <v>City of Forest Grove</v>
      </c>
      <c r="C380" s="275" t="str">
        <f>[13]table_32!C343</f>
        <v>Other</v>
      </c>
      <c r="D380" s="275"/>
      <c r="E380" s="276">
        <f>[13]table_32!D343</f>
        <v>9815</v>
      </c>
      <c r="F380" s="276">
        <f>[13]table_32!E343</f>
        <v>11315</v>
      </c>
      <c r="G380" s="276"/>
      <c r="H380" s="276">
        <f>[13]table_32!F343</f>
        <v>0</v>
      </c>
      <c r="I380" s="276">
        <f>[13]table_32!G343</f>
        <v>0</v>
      </c>
      <c r="J380" s="276"/>
      <c r="K380" s="276">
        <f>[13]table_32!H343</f>
        <v>0</v>
      </c>
      <c r="L380" s="276">
        <f>[13]table_32!I343</f>
        <v>0</v>
      </c>
      <c r="M380" s="277"/>
      <c r="N380" s="276">
        <f>[13]table_32!J343</f>
        <v>9815</v>
      </c>
      <c r="O380" s="276">
        <f>[13]table_32!K343</f>
        <v>11315</v>
      </c>
      <c r="P380" s="278"/>
      <c r="Q380" s="279">
        <f>[13]table_32!L343</f>
        <v>15.3</v>
      </c>
    </row>
    <row r="381" spans="1:17" x14ac:dyDescent="0.25">
      <c r="A381" s="65" t="str">
        <f>[13]table_32!A344</f>
        <v>Washington</v>
      </c>
      <c r="B381" s="66" t="str">
        <f>[13]table_32!B344</f>
        <v>City of Banks</v>
      </c>
      <c r="C381" s="66" t="str">
        <f>[13]table_32!C344</f>
        <v>County</v>
      </c>
      <c r="D381" s="66"/>
      <c r="E381" s="78">
        <f>[13]table_32!D344</f>
        <v>12185</v>
      </c>
      <c r="F381" s="78">
        <f>[13]table_32!E344</f>
        <v>15237</v>
      </c>
      <c r="G381" s="78"/>
      <c r="H381" s="78">
        <f>[13]table_32!F344</f>
        <v>0</v>
      </c>
      <c r="I381" s="78">
        <f>[13]table_32!G344</f>
        <v>0</v>
      </c>
      <c r="J381" s="78"/>
      <c r="K381" s="78">
        <f>[13]table_32!H344</f>
        <v>0</v>
      </c>
      <c r="L381" s="78">
        <f>[13]table_32!I344</f>
        <v>0</v>
      </c>
      <c r="M381" s="79"/>
      <c r="N381" s="78">
        <f>[13]table_32!J344</f>
        <v>12185</v>
      </c>
      <c r="O381" s="78">
        <f>[13]table_32!K344</f>
        <v>15237</v>
      </c>
      <c r="P381" s="78"/>
      <c r="Q381" s="253">
        <f>[13]table_32!L344</f>
        <v>25.1</v>
      </c>
    </row>
    <row r="382" spans="1:17" x14ac:dyDescent="0.25">
      <c r="A382" s="254" t="str">
        <f>[13]table_32!A345</f>
        <v>Washington</v>
      </c>
      <c r="B382" s="255" t="str">
        <f>[13]table_32!B345</f>
        <v>City of Banks</v>
      </c>
      <c r="C382" s="255" t="str">
        <f>[13]table_32!C345</f>
        <v>City</v>
      </c>
      <c r="D382" s="255"/>
      <c r="E382" s="256">
        <f>[13]table_32!D345</f>
        <v>10750</v>
      </c>
      <c r="F382" s="256">
        <f>[13]table_32!E345</f>
        <v>13350</v>
      </c>
      <c r="G382" s="256"/>
      <c r="H382" s="256">
        <f>[13]table_32!F345</f>
        <v>0</v>
      </c>
      <c r="I382" s="256">
        <f>[13]table_32!G345</f>
        <v>0</v>
      </c>
      <c r="J382" s="256"/>
      <c r="K382" s="256">
        <f>[13]table_32!H345</f>
        <v>0</v>
      </c>
      <c r="L382" s="256">
        <f>[13]table_32!I345</f>
        <v>0</v>
      </c>
      <c r="M382" s="273"/>
      <c r="N382" s="256">
        <f>[13]table_32!J345</f>
        <v>10750</v>
      </c>
      <c r="O382" s="256">
        <f>[13]table_32!K345</f>
        <v>13350</v>
      </c>
      <c r="P382" s="257"/>
      <c r="Q382" s="259">
        <f>[13]table_32!L345</f>
        <v>24.2</v>
      </c>
    </row>
    <row r="383" spans="1:17" x14ac:dyDescent="0.25">
      <c r="A383" s="65" t="str">
        <f>[13]table_32!A346</f>
        <v>Washington</v>
      </c>
      <c r="B383" s="66" t="str">
        <f>[13]table_32!B346</f>
        <v>City of Banks</v>
      </c>
      <c r="C383" s="66" t="str">
        <f>[13]table_32!C346</f>
        <v>Education</v>
      </c>
      <c r="D383" s="66"/>
      <c r="E383" s="78">
        <f>[13]table_32!D346</f>
        <v>29545</v>
      </c>
      <c r="F383" s="78">
        <f>[13]table_32!E346</f>
        <v>36965</v>
      </c>
      <c r="G383" s="78"/>
      <c r="H383" s="78">
        <f>[13]table_32!F346</f>
        <v>0</v>
      </c>
      <c r="I383" s="78">
        <f>[13]table_32!G346</f>
        <v>0</v>
      </c>
      <c r="J383" s="78"/>
      <c r="K383" s="78">
        <f>[13]table_32!H346</f>
        <v>0</v>
      </c>
      <c r="L383" s="78">
        <f>[13]table_32!I346</f>
        <v>0</v>
      </c>
      <c r="M383" s="79"/>
      <c r="N383" s="78">
        <f>[13]table_32!J346</f>
        <v>29545</v>
      </c>
      <c r="O383" s="78">
        <f>[13]table_32!K346</f>
        <v>36965</v>
      </c>
      <c r="P383" s="78"/>
      <c r="Q383" s="253">
        <f>[13]table_32!L346</f>
        <v>25.1</v>
      </c>
    </row>
    <row r="384" spans="1:17" x14ac:dyDescent="0.25">
      <c r="A384" s="274" t="str">
        <f>[13]table_32!A347</f>
        <v>Washington</v>
      </c>
      <c r="B384" s="275" t="str">
        <f>[13]table_32!B347</f>
        <v>City of Banks</v>
      </c>
      <c r="C384" s="275" t="str">
        <f>[13]table_32!C347</f>
        <v>Other</v>
      </c>
      <c r="D384" s="275"/>
      <c r="E384" s="276">
        <f>[13]table_32!D347</f>
        <v>6695</v>
      </c>
      <c r="F384" s="276">
        <f>[13]table_32!E347</f>
        <v>8353</v>
      </c>
      <c r="G384" s="276"/>
      <c r="H384" s="276">
        <f>[13]table_32!F347</f>
        <v>0</v>
      </c>
      <c r="I384" s="276">
        <f>[13]table_32!G347</f>
        <v>0</v>
      </c>
      <c r="J384" s="276"/>
      <c r="K384" s="276">
        <f>[13]table_32!H347</f>
        <v>0</v>
      </c>
      <c r="L384" s="276">
        <f>[13]table_32!I347</f>
        <v>0</v>
      </c>
      <c r="M384" s="277"/>
      <c r="N384" s="276">
        <f>[13]table_32!J347</f>
        <v>6695</v>
      </c>
      <c r="O384" s="276">
        <f>[13]table_32!K347</f>
        <v>8353</v>
      </c>
      <c r="P384" s="278"/>
      <c r="Q384" s="279">
        <f>[13]table_32!L347</f>
        <v>24.8</v>
      </c>
    </row>
    <row r="385" spans="1:17" x14ac:dyDescent="0.25">
      <c r="A385" s="65" t="str">
        <f>[13]table_32!A348</f>
        <v>Washington</v>
      </c>
      <c r="B385" s="66" t="str">
        <f>[13]table_32!B348</f>
        <v>City of Cornelius</v>
      </c>
      <c r="C385" s="66" t="str">
        <f>[13]table_32!C348</f>
        <v>County</v>
      </c>
      <c r="D385" s="66"/>
      <c r="E385" s="78">
        <f>[13]table_32!D348</f>
        <v>9218</v>
      </c>
      <c r="F385" s="78">
        <f>[13]table_32!E348</f>
        <v>24198</v>
      </c>
      <c r="G385" s="78"/>
      <c r="H385" s="78">
        <f>[13]table_32!F348</f>
        <v>0</v>
      </c>
      <c r="I385" s="78">
        <f>[13]table_32!G348</f>
        <v>0</v>
      </c>
      <c r="J385" s="78"/>
      <c r="K385" s="78">
        <f>[13]table_32!H348</f>
        <v>0</v>
      </c>
      <c r="L385" s="78">
        <f>[13]table_32!I348</f>
        <v>0</v>
      </c>
      <c r="M385" s="79"/>
      <c r="N385" s="78">
        <f>[13]table_32!J348</f>
        <v>9218</v>
      </c>
      <c r="O385" s="78">
        <f>[13]table_32!K348</f>
        <v>24198</v>
      </c>
      <c r="P385" s="78"/>
      <c r="Q385" s="253">
        <f>[13]table_32!L348</f>
        <v>162.5</v>
      </c>
    </row>
    <row r="386" spans="1:17" x14ac:dyDescent="0.25">
      <c r="A386" s="254" t="str">
        <f>[13]table_32!A349</f>
        <v>Washington</v>
      </c>
      <c r="B386" s="255" t="str">
        <f>[13]table_32!B349</f>
        <v>City of Cornelius</v>
      </c>
      <c r="C386" s="255" t="str">
        <f>[13]table_32!C349</f>
        <v>City</v>
      </c>
      <c r="D386" s="255"/>
      <c r="E386" s="256">
        <f>[13]table_32!D349</f>
        <v>16406</v>
      </c>
      <c r="F386" s="256">
        <f>[13]table_32!E349</f>
        <v>42884</v>
      </c>
      <c r="G386" s="256"/>
      <c r="H386" s="256">
        <f>[13]table_32!F349</f>
        <v>0</v>
      </c>
      <c r="I386" s="256">
        <f>[13]table_32!G349</f>
        <v>0</v>
      </c>
      <c r="J386" s="256"/>
      <c r="K386" s="256">
        <f>[13]table_32!H349</f>
        <v>0</v>
      </c>
      <c r="L386" s="256">
        <f>[13]table_32!I349</f>
        <v>0</v>
      </c>
      <c r="M386" s="273"/>
      <c r="N386" s="256">
        <f>[13]table_32!J349</f>
        <v>16406</v>
      </c>
      <c r="O386" s="256">
        <f>[13]table_32!K349</f>
        <v>42884</v>
      </c>
      <c r="P386" s="257"/>
      <c r="Q386" s="259">
        <f>[13]table_32!L349</f>
        <v>161.4</v>
      </c>
    </row>
    <row r="387" spans="1:17" x14ac:dyDescent="0.25">
      <c r="A387" s="65" t="str">
        <f>[13]table_32!A350</f>
        <v>Washington</v>
      </c>
      <c r="B387" s="66" t="str">
        <f>[13]table_32!B350</f>
        <v>City of Cornelius</v>
      </c>
      <c r="C387" s="66" t="str">
        <f>[13]table_32!C350</f>
        <v>Education</v>
      </c>
      <c r="D387" s="66"/>
      <c r="E387" s="78">
        <f>[13]table_32!D350</f>
        <v>21998</v>
      </c>
      <c r="F387" s="78">
        <f>[13]table_32!E350</f>
        <v>57626</v>
      </c>
      <c r="G387" s="78"/>
      <c r="H387" s="78">
        <f>[13]table_32!F350</f>
        <v>0</v>
      </c>
      <c r="I387" s="78">
        <f>[13]table_32!G350</f>
        <v>0</v>
      </c>
      <c r="J387" s="78"/>
      <c r="K387" s="78">
        <f>[13]table_32!H350</f>
        <v>4994</v>
      </c>
      <c r="L387" s="78">
        <f>[13]table_32!I350</f>
        <v>0</v>
      </c>
      <c r="M387" s="79"/>
      <c r="N387" s="78">
        <f>[13]table_32!J350</f>
        <v>26992</v>
      </c>
      <c r="O387" s="78">
        <f>[13]table_32!K350</f>
        <v>57626</v>
      </c>
      <c r="P387" s="78"/>
      <c r="Q387" s="253">
        <f>[13]table_32!L350</f>
        <v>113.5</v>
      </c>
    </row>
    <row r="388" spans="1:17" x14ac:dyDescent="0.25">
      <c r="A388" s="274" t="str">
        <f>[13]table_32!A351</f>
        <v>Washington</v>
      </c>
      <c r="B388" s="275" t="str">
        <f>[13]table_32!B351</f>
        <v>City of Cornelius</v>
      </c>
      <c r="C388" s="275" t="str">
        <f>[13]table_32!C351</f>
        <v>Other</v>
      </c>
      <c r="D388" s="275"/>
      <c r="E388" s="276">
        <f>[13]table_32!D351</f>
        <v>915</v>
      </c>
      <c r="F388" s="276">
        <f>[13]table_32!E351</f>
        <v>2532</v>
      </c>
      <c r="G388" s="276"/>
      <c r="H388" s="276">
        <f>[13]table_32!F351</f>
        <v>0</v>
      </c>
      <c r="I388" s="276">
        <f>[13]table_32!G351</f>
        <v>0</v>
      </c>
      <c r="J388" s="276"/>
      <c r="K388" s="276">
        <f>[13]table_32!H351</f>
        <v>0</v>
      </c>
      <c r="L388" s="276">
        <f>[13]table_32!I351</f>
        <v>0</v>
      </c>
      <c r="M388" s="277"/>
      <c r="N388" s="276">
        <f>[13]table_32!J351</f>
        <v>915</v>
      </c>
      <c r="O388" s="276">
        <f>[13]table_32!K351</f>
        <v>2532</v>
      </c>
      <c r="P388" s="278"/>
      <c r="Q388" s="279">
        <f>[13]table_32!L351</f>
        <v>176.6</v>
      </c>
    </row>
    <row r="389" spans="1:17" x14ac:dyDescent="0.25">
      <c r="A389" s="65" t="str">
        <f>[13]table_32!A352</f>
        <v>Yamhill</v>
      </c>
      <c r="B389" s="66" t="str">
        <f>[13]table_32!B352</f>
        <v>City of Carlton</v>
      </c>
      <c r="C389" s="66" t="str">
        <f>[13]table_32!C352</f>
        <v>County</v>
      </c>
      <c r="D389" s="66"/>
      <c r="E389" s="78">
        <f>[13]table_32!D352</f>
        <v>35602</v>
      </c>
      <c r="F389" s="78">
        <f>[13]table_32!E352</f>
        <v>41020</v>
      </c>
      <c r="G389" s="78"/>
      <c r="H389" s="78">
        <f>[13]table_32!F352</f>
        <v>0</v>
      </c>
      <c r="I389" s="78">
        <f>[13]table_32!G352</f>
        <v>0</v>
      </c>
      <c r="J389" s="78"/>
      <c r="K389" s="78">
        <f>[13]table_32!H352</f>
        <v>0</v>
      </c>
      <c r="L389" s="78">
        <f>[13]table_32!I352</f>
        <v>0</v>
      </c>
      <c r="M389" s="79"/>
      <c r="N389" s="78">
        <f>[13]table_32!J352</f>
        <v>35602</v>
      </c>
      <c r="O389" s="78">
        <f>[13]table_32!K352</f>
        <v>41020</v>
      </c>
      <c r="P389" s="78"/>
      <c r="Q389" s="253">
        <f>[13]table_32!L352</f>
        <v>15.2</v>
      </c>
    </row>
    <row r="390" spans="1:17" x14ac:dyDescent="0.25">
      <c r="A390" s="254" t="str">
        <f>[13]table_32!A353</f>
        <v>Yamhill</v>
      </c>
      <c r="B390" s="255" t="str">
        <f>[13]table_32!B353</f>
        <v>City of Carlton</v>
      </c>
      <c r="C390" s="255" t="str">
        <f>[13]table_32!C353</f>
        <v>City</v>
      </c>
      <c r="D390" s="255"/>
      <c r="E390" s="256">
        <f>[13]table_32!D353</f>
        <v>69186</v>
      </c>
      <c r="F390" s="256">
        <f>[13]table_32!E353</f>
        <v>79744</v>
      </c>
      <c r="G390" s="256"/>
      <c r="H390" s="256">
        <f>[13]table_32!F353</f>
        <v>0</v>
      </c>
      <c r="I390" s="256">
        <f>[13]table_32!G353</f>
        <v>0</v>
      </c>
      <c r="J390" s="256"/>
      <c r="K390" s="256">
        <f>[13]table_32!H353</f>
        <v>0</v>
      </c>
      <c r="L390" s="256">
        <f>[13]table_32!I353</f>
        <v>0</v>
      </c>
      <c r="M390" s="273"/>
      <c r="N390" s="256">
        <f>[13]table_32!J353</f>
        <v>69186</v>
      </c>
      <c r="O390" s="256">
        <f>[13]table_32!K353</f>
        <v>79744</v>
      </c>
      <c r="P390" s="257"/>
      <c r="Q390" s="259">
        <f>[13]table_32!L353</f>
        <v>15.3</v>
      </c>
    </row>
    <row r="391" spans="1:17" x14ac:dyDescent="0.25">
      <c r="A391" s="65" t="str">
        <f>[13]table_32!A354</f>
        <v>Yamhill</v>
      </c>
      <c r="B391" s="66" t="str">
        <f>[13]table_32!B354</f>
        <v>City of Carlton</v>
      </c>
      <c r="C391" s="66" t="str">
        <f>[13]table_32!C354</f>
        <v>Education</v>
      </c>
      <c r="D391" s="66"/>
      <c r="E391" s="78">
        <f>[13]table_32!D354</f>
        <v>78767</v>
      </c>
      <c r="F391" s="78">
        <f>[13]table_32!E354</f>
        <v>90764</v>
      </c>
      <c r="G391" s="78"/>
      <c r="H391" s="78">
        <f>[13]table_32!F354</f>
        <v>0</v>
      </c>
      <c r="I391" s="78">
        <f>[13]table_32!G354</f>
        <v>0</v>
      </c>
      <c r="J391" s="78"/>
      <c r="K391" s="78">
        <f>[13]table_32!H354</f>
        <v>12677</v>
      </c>
      <c r="L391" s="78">
        <f>[13]table_32!I354</f>
        <v>0</v>
      </c>
      <c r="M391" s="79"/>
      <c r="N391" s="78">
        <f>[13]table_32!J354</f>
        <v>91444</v>
      </c>
      <c r="O391" s="78">
        <f>[13]table_32!K354</f>
        <v>90764</v>
      </c>
      <c r="P391" s="78"/>
      <c r="Q391" s="253">
        <f>[13]table_32!L354</f>
        <v>-0.7</v>
      </c>
    </row>
    <row r="392" spans="1:17" x14ac:dyDescent="0.25">
      <c r="A392" s="274" t="str">
        <f>[13]table_32!A355</f>
        <v>Yamhill</v>
      </c>
      <c r="B392" s="275" t="str">
        <f>[13]table_32!B355</f>
        <v>City of Carlton</v>
      </c>
      <c r="C392" s="275" t="str">
        <f>[13]table_32!C355</f>
        <v>Other</v>
      </c>
      <c r="D392" s="275"/>
      <c r="E392" s="276">
        <f>[13]table_32!D355</f>
        <v>16694</v>
      </c>
      <c r="F392" s="276">
        <f>[13]table_32!E355</f>
        <v>19249</v>
      </c>
      <c r="G392" s="276"/>
      <c r="H392" s="276">
        <f>[13]table_32!F355</f>
        <v>0</v>
      </c>
      <c r="I392" s="276">
        <f>[13]table_32!G355</f>
        <v>0</v>
      </c>
      <c r="J392" s="276"/>
      <c r="K392" s="276">
        <f>[13]table_32!H355</f>
        <v>0</v>
      </c>
      <c r="L392" s="276">
        <f>[13]table_32!I355</f>
        <v>0</v>
      </c>
      <c r="M392" s="277"/>
      <c r="N392" s="276">
        <f>[13]table_32!J355</f>
        <v>16694</v>
      </c>
      <c r="O392" s="276">
        <f>[13]table_32!K355</f>
        <v>19249</v>
      </c>
      <c r="P392" s="278"/>
      <c r="Q392" s="279">
        <f>[13]table_32!L355</f>
        <v>15.3</v>
      </c>
    </row>
    <row r="393" spans="1:17" x14ac:dyDescent="0.25">
      <c r="A393" s="65" t="str">
        <f>[13]table_32!A356</f>
        <v>Yamhill</v>
      </c>
      <c r="B393" s="66" t="str">
        <f>[13]table_32!B356</f>
        <v>City of McMinnville</v>
      </c>
      <c r="C393" s="66" t="str">
        <f>[13]table_32!C356</f>
        <v>County</v>
      </c>
      <c r="D393" s="66"/>
      <c r="E393" s="78">
        <f>[13]table_32!D356</f>
        <v>83421</v>
      </c>
      <c r="F393" s="78">
        <f>[13]table_32!E356</f>
        <v>108796</v>
      </c>
      <c r="G393" s="78"/>
      <c r="H393" s="78">
        <f>[13]table_32!F356</f>
        <v>0</v>
      </c>
      <c r="I393" s="78">
        <f>[13]table_32!G356</f>
        <v>0</v>
      </c>
      <c r="J393" s="78"/>
      <c r="K393" s="78">
        <f>[13]table_32!H356</f>
        <v>0</v>
      </c>
      <c r="L393" s="78">
        <f>[13]table_32!I356</f>
        <v>0</v>
      </c>
      <c r="M393" s="79"/>
      <c r="N393" s="78">
        <f>[13]table_32!J356</f>
        <v>83421</v>
      </c>
      <c r="O393" s="78">
        <f>[13]table_32!K356</f>
        <v>108796</v>
      </c>
      <c r="P393" s="78"/>
      <c r="Q393" s="253">
        <f>[13]table_32!L356</f>
        <v>30.4</v>
      </c>
    </row>
    <row r="394" spans="1:17" x14ac:dyDescent="0.25">
      <c r="A394" s="254" t="str">
        <f>[13]table_32!A357</f>
        <v>Yamhill</v>
      </c>
      <c r="B394" s="255" t="str">
        <f>[13]table_32!B357</f>
        <v>City of McMinnville</v>
      </c>
      <c r="C394" s="255" t="str">
        <f>[13]table_32!C357</f>
        <v>City</v>
      </c>
      <c r="D394" s="255"/>
      <c r="E394" s="256">
        <f>[13]table_32!D357</f>
        <v>162357</v>
      </c>
      <c r="F394" s="256">
        <f>[13]table_32!E357</f>
        <v>211932</v>
      </c>
      <c r="G394" s="256"/>
      <c r="H394" s="256">
        <f>[13]table_32!F357</f>
        <v>0</v>
      </c>
      <c r="I394" s="256">
        <f>[13]table_32!G357</f>
        <v>0</v>
      </c>
      <c r="J394" s="256"/>
      <c r="K394" s="256">
        <f>[13]table_32!H357</f>
        <v>0</v>
      </c>
      <c r="L394" s="256">
        <f>[13]table_32!I357</f>
        <v>0</v>
      </c>
      <c r="M394" s="273"/>
      <c r="N394" s="256">
        <f>[13]table_32!J357</f>
        <v>162357</v>
      </c>
      <c r="O394" s="256">
        <f>[13]table_32!K357</f>
        <v>211932</v>
      </c>
      <c r="P394" s="257"/>
      <c r="Q394" s="259">
        <f>[13]table_32!L357</f>
        <v>30.5</v>
      </c>
    </row>
    <row r="395" spans="1:17" x14ac:dyDescent="0.25">
      <c r="A395" s="65" t="str">
        <f>[13]table_32!A358</f>
        <v>Yamhill</v>
      </c>
      <c r="B395" s="66" t="str">
        <f>[13]table_32!B358</f>
        <v>City of McMinnville</v>
      </c>
      <c r="C395" s="66" t="str">
        <f>[13]table_32!C358</f>
        <v>Education</v>
      </c>
      <c r="D395" s="66"/>
      <c r="E395" s="78">
        <f>[13]table_32!D358</f>
        <v>163788</v>
      </c>
      <c r="F395" s="78">
        <f>[13]table_32!E358</f>
        <v>213739</v>
      </c>
      <c r="G395" s="78"/>
      <c r="H395" s="78">
        <f>[13]table_32!F358</f>
        <v>0</v>
      </c>
      <c r="I395" s="78">
        <f>[13]table_32!G358</f>
        <v>0</v>
      </c>
      <c r="J395" s="78"/>
      <c r="K395" s="78">
        <f>[13]table_32!H358</f>
        <v>0</v>
      </c>
      <c r="L395" s="78">
        <f>[13]table_32!I358</f>
        <v>0</v>
      </c>
      <c r="M395" s="79"/>
      <c r="N395" s="78">
        <f>[13]table_32!J358</f>
        <v>163788</v>
      </c>
      <c r="O395" s="78">
        <f>[13]table_32!K358</f>
        <v>213739</v>
      </c>
      <c r="P395" s="78"/>
      <c r="Q395" s="253">
        <f>[13]table_32!L358</f>
        <v>30.5</v>
      </c>
    </row>
    <row r="396" spans="1:17" ht="13" thickBot="1" x14ac:dyDescent="0.3">
      <c r="A396" s="274" t="str">
        <f>[13]table_32!A359</f>
        <v>Yamhill</v>
      </c>
      <c r="B396" s="275" t="str">
        <f>[13]table_32!B359</f>
        <v>City of McMinnville</v>
      </c>
      <c r="C396" s="275" t="str">
        <f>[13]table_32!C359</f>
        <v>Other</v>
      </c>
      <c r="D396" s="275"/>
      <c r="E396" s="276">
        <f>[13]table_32!D359</f>
        <v>4485</v>
      </c>
      <c r="F396" s="276">
        <f>[13]table_32!E359</f>
        <v>6289</v>
      </c>
      <c r="G396" s="276"/>
      <c r="H396" s="276">
        <f>[13]table_32!F359</f>
        <v>0</v>
      </c>
      <c r="I396" s="276">
        <f>[13]table_32!G359</f>
        <v>0</v>
      </c>
      <c r="J396" s="276"/>
      <c r="K396" s="276">
        <f>[13]table_32!H359</f>
        <v>0</v>
      </c>
      <c r="L396" s="276">
        <f>[13]table_32!I359</f>
        <v>0</v>
      </c>
      <c r="M396" s="277"/>
      <c r="N396" s="276">
        <f>[13]table_32!J359</f>
        <v>4485</v>
      </c>
      <c r="O396" s="276">
        <f>[13]table_32!K359</f>
        <v>6289</v>
      </c>
      <c r="P396" s="278"/>
      <c r="Q396" s="279">
        <f>[13]table_32!L359</f>
        <v>40.200000000000003</v>
      </c>
    </row>
    <row r="397" spans="1:17" ht="16" thickBot="1" x14ac:dyDescent="0.4">
      <c r="A397" s="241" t="s">
        <v>231</v>
      </c>
      <c r="B397" s="242"/>
      <c r="C397" s="242"/>
      <c r="D397" s="242"/>
      <c r="E397" s="242"/>
      <c r="F397" s="242"/>
      <c r="G397" s="242"/>
      <c r="H397" s="242"/>
      <c r="I397" s="242"/>
      <c r="J397" s="242"/>
      <c r="K397" s="242"/>
      <c r="L397" s="242"/>
      <c r="M397" s="242"/>
      <c r="N397" s="242"/>
      <c r="O397" s="242"/>
      <c r="P397" s="242"/>
      <c r="Q397" s="270"/>
    </row>
    <row r="398" spans="1:17" ht="16" thickBot="1" x14ac:dyDescent="0.4">
      <c r="A398" s="244"/>
      <c r="B398" s="245"/>
      <c r="C398" s="245"/>
      <c r="D398" s="245"/>
      <c r="E398" s="245"/>
      <c r="F398" s="245"/>
      <c r="G398" s="245"/>
      <c r="H398" s="245"/>
      <c r="I398" s="245"/>
      <c r="J398" s="245"/>
      <c r="K398" s="245"/>
      <c r="L398" s="245"/>
      <c r="M398" s="245"/>
      <c r="N398" s="245"/>
      <c r="O398" s="245"/>
      <c r="P398" s="245"/>
      <c r="Q398" s="271"/>
    </row>
    <row r="399" spans="1:17" ht="13" x14ac:dyDescent="0.3">
      <c r="A399" s="247"/>
      <c r="B399" s="248"/>
      <c r="C399" s="248"/>
      <c r="D399" s="248"/>
      <c r="E399" s="435" t="s">
        <v>112</v>
      </c>
      <c r="F399" s="435"/>
      <c r="G399" s="248"/>
      <c r="H399" s="435" t="s">
        <v>37</v>
      </c>
      <c r="I399" s="435"/>
      <c r="J399" s="248"/>
      <c r="K399" s="435" t="s">
        <v>39</v>
      </c>
      <c r="L399" s="435"/>
      <c r="M399" s="248"/>
      <c r="N399" s="435" t="s">
        <v>111</v>
      </c>
      <c r="O399" s="435"/>
      <c r="P399" s="284"/>
      <c r="Q399" s="285"/>
    </row>
    <row r="400" spans="1:17" ht="13.5" thickBot="1" x14ac:dyDescent="0.35">
      <c r="A400" s="249" t="s">
        <v>42</v>
      </c>
      <c r="B400" s="250" t="s">
        <v>110</v>
      </c>
      <c r="C400" s="250" t="s">
        <v>61</v>
      </c>
      <c r="D400" s="250"/>
      <c r="E400" s="251" t="str">
        <f>E356</f>
        <v>FY 2020-21</v>
      </c>
      <c r="F400" s="251" t="str">
        <f>F356</f>
        <v>FY 2021-22</v>
      </c>
      <c r="G400" s="251"/>
      <c r="H400" s="251" t="str">
        <f>H356</f>
        <v>FY 2020-21</v>
      </c>
      <c r="I400" s="251" t="str">
        <f>I356</f>
        <v>FY 2021-22</v>
      </c>
      <c r="J400" s="251"/>
      <c r="K400" s="251" t="str">
        <f>K356</f>
        <v>FY 2020-21</v>
      </c>
      <c r="L400" s="251" t="str">
        <f>L356</f>
        <v>FY 2021-22</v>
      </c>
      <c r="M400" s="251"/>
      <c r="N400" s="251" t="str">
        <f>N356</f>
        <v>FY 2020-21</v>
      </c>
      <c r="O400" s="251" t="str">
        <f>O356</f>
        <v>FY 2021-22</v>
      </c>
      <c r="P400" s="251"/>
      <c r="Q400" s="272" t="s">
        <v>41</v>
      </c>
    </row>
    <row r="401" spans="1:22" x14ac:dyDescent="0.25">
      <c r="A401" s="65" t="str">
        <f>[13]table_32!A360</f>
        <v>Yamhill</v>
      </c>
      <c r="B401" s="66" t="str">
        <f>[13]table_32!B360</f>
        <v>City of Dundee</v>
      </c>
      <c r="C401" s="66" t="str">
        <f>[13]table_32!C360</f>
        <v>County</v>
      </c>
      <c r="D401" s="66"/>
      <c r="E401" s="78">
        <f>[13]table_32!D360</f>
        <v>36597</v>
      </c>
      <c r="F401" s="78">
        <f>[13]table_32!E360</f>
        <v>39479</v>
      </c>
      <c r="G401" s="78"/>
      <c r="H401" s="78">
        <f>[13]table_32!F360</f>
        <v>0</v>
      </c>
      <c r="I401" s="78">
        <f>[13]table_32!G360</f>
        <v>0</v>
      </c>
      <c r="J401" s="78"/>
      <c r="K401" s="78">
        <f>[13]table_32!H360</f>
        <v>0</v>
      </c>
      <c r="L401" s="78">
        <f>[13]table_32!I360</f>
        <v>0</v>
      </c>
      <c r="M401" s="79"/>
      <c r="N401" s="78">
        <f>[13]table_32!J360</f>
        <v>36597</v>
      </c>
      <c r="O401" s="78">
        <f>[13]table_32!K360</f>
        <v>39479</v>
      </c>
      <c r="P401" s="78"/>
      <c r="Q401" s="253">
        <f>[13]table_32!L360</f>
        <v>7.9</v>
      </c>
    </row>
    <row r="402" spans="1:22" x14ac:dyDescent="0.25">
      <c r="A402" s="254" t="str">
        <f>[13]table_32!A361</f>
        <v>Yamhill</v>
      </c>
      <c r="B402" s="255" t="str">
        <f>[13]table_32!B361</f>
        <v>City of Dundee</v>
      </c>
      <c r="C402" s="255" t="str">
        <f>[13]table_32!C361</f>
        <v>City</v>
      </c>
      <c r="D402" s="255"/>
      <c r="E402" s="256">
        <f>[13]table_32!D361</f>
        <v>32821</v>
      </c>
      <c r="F402" s="256">
        <f>[13]table_32!E361</f>
        <v>35392</v>
      </c>
      <c r="G402" s="256"/>
      <c r="H402" s="256">
        <f>[13]table_32!F361</f>
        <v>0</v>
      </c>
      <c r="I402" s="256">
        <f>[13]table_32!G361</f>
        <v>0</v>
      </c>
      <c r="J402" s="256"/>
      <c r="K402" s="256">
        <f>[13]table_32!H361</f>
        <v>0</v>
      </c>
      <c r="L402" s="256">
        <f>[13]table_32!I361</f>
        <v>0</v>
      </c>
      <c r="M402" s="273"/>
      <c r="N402" s="256">
        <f>[13]table_32!J361</f>
        <v>32821</v>
      </c>
      <c r="O402" s="256">
        <f>[13]table_32!K361</f>
        <v>35392</v>
      </c>
      <c r="P402" s="257"/>
      <c r="Q402" s="259">
        <f>[13]table_32!L361</f>
        <v>7.8</v>
      </c>
    </row>
    <row r="403" spans="1:22" x14ac:dyDescent="0.25">
      <c r="A403" s="65" t="str">
        <f>[13]table_32!A362</f>
        <v>Yamhill</v>
      </c>
      <c r="B403" s="66" t="str">
        <f>[13]table_32!B362</f>
        <v>City of Dundee</v>
      </c>
      <c r="C403" s="66" t="str">
        <f>[13]table_32!C362</f>
        <v>Education</v>
      </c>
      <c r="D403" s="66"/>
      <c r="E403" s="78">
        <f>[13]table_32!D362</f>
        <v>74388</v>
      </c>
      <c r="F403" s="78">
        <f>[13]table_32!E362</f>
        <v>80254</v>
      </c>
      <c r="G403" s="78"/>
      <c r="H403" s="78">
        <f>[13]table_32!F362</f>
        <v>0</v>
      </c>
      <c r="I403" s="78">
        <f>[13]table_32!G362</f>
        <v>0</v>
      </c>
      <c r="J403" s="78"/>
      <c r="K403" s="78">
        <f>[13]table_32!H362</f>
        <v>0</v>
      </c>
      <c r="L403" s="78">
        <f>[13]table_32!I362</f>
        <v>0</v>
      </c>
      <c r="M403" s="79"/>
      <c r="N403" s="78">
        <f>[13]table_32!J362</f>
        <v>74388</v>
      </c>
      <c r="O403" s="78">
        <f>[13]table_32!K362</f>
        <v>80254</v>
      </c>
      <c r="P403" s="78"/>
      <c r="Q403" s="253">
        <f>[13]table_32!L362</f>
        <v>7.9</v>
      </c>
    </row>
    <row r="404" spans="1:22" x14ac:dyDescent="0.25">
      <c r="A404" s="274" t="str">
        <f>[13]table_32!A363</f>
        <v>Yamhill</v>
      </c>
      <c r="B404" s="275" t="str">
        <f>[13]table_32!B363</f>
        <v>City of Dundee</v>
      </c>
      <c r="C404" s="275" t="str">
        <f>[13]table_32!C363</f>
        <v>Other</v>
      </c>
      <c r="D404" s="275"/>
      <c r="E404" s="276">
        <f>[13]table_32!D363</f>
        <v>13974</v>
      </c>
      <c r="F404" s="276">
        <f>[13]table_32!E363</f>
        <v>15087</v>
      </c>
      <c r="G404" s="276"/>
      <c r="H404" s="276">
        <f>[13]table_32!F363</f>
        <v>0</v>
      </c>
      <c r="I404" s="276">
        <f>[13]table_32!G363</f>
        <v>0</v>
      </c>
      <c r="J404" s="276"/>
      <c r="K404" s="276">
        <f>[13]table_32!H363</f>
        <v>0</v>
      </c>
      <c r="L404" s="276">
        <f>[13]table_32!I363</f>
        <v>0</v>
      </c>
      <c r="M404" s="277"/>
      <c r="N404" s="276">
        <f>[13]table_32!J363</f>
        <v>13974</v>
      </c>
      <c r="O404" s="276">
        <f>[13]table_32!K363</f>
        <v>15087</v>
      </c>
      <c r="P404" s="278"/>
      <c r="Q404" s="279">
        <f>[13]table_32!L363</f>
        <v>8</v>
      </c>
    </row>
    <row r="405" spans="1:22" ht="13" thickBot="1" x14ac:dyDescent="0.3">
      <c r="A405" s="57"/>
      <c r="B405" s="58"/>
      <c r="C405" s="58"/>
      <c r="D405" s="58"/>
      <c r="E405" s="59"/>
      <c r="F405" s="59"/>
      <c r="G405" s="59"/>
      <c r="H405" s="59"/>
      <c r="I405" s="59"/>
      <c r="J405" s="59"/>
      <c r="K405" s="59"/>
      <c r="L405" s="59"/>
      <c r="M405" s="60"/>
      <c r="N405" s="59"/>
      <c r="O405" s="59"/>
      <c r="P405" s="59"/>
      <c r="Q405" s="61"/>
    </row>
    <row r="406" spans="1:22" ht="13" x14ac:dyDescent="0.3">
      <c r="A406" s="286" t="s">
        <v>166</v>
      </c>
      <c r="B406" s="287"/>
      <c r="C406" s="287" t="s">
        <v>42</v>
      </c>
      <c r="D406" s="287"/>
      <c r="E406" s="288">
        <f>[13]table_32!D364</f>
        <v>53039092</v>
      </c>
      <c r="F406" s="288">
        <f>[13]table_32!E364</f>
        <v>49415555</v>
      </c>
      <c r="G406" s="288"/>
      <c r="H406" s="288">
        <f>[13]table_32!F364</f>
        <v>34058</v>
      </c>
      <c r="I406" s="288">
        <f>[13]table_32!G364</f>
        <v>0</v>
      </c>
      <c r="J406" s="288"/>
      <c r="K406" s="288">
        <f>[13]table_32!H364</f>
        <v>147975</v>
      </c>
      <c r="L406" s="288">
        <f>[13]table_32!I364</f>
        <v>2366587</v>
      </c>
      <c r="M406" s="288"/>
      <c r="N406" s="288">
        <f>[13]table_32!J364</f>
        <v>53221124</v>
      </c>
      <c r="O406" s="288">
        <f>[13]table_32!K364</f>
        <v>51782142</v>
      </c>
      <c r="P406" s="287"/>
      <c r="Q406" s="289">
        <f>[13]table_32!L364</f>
        <v>-2.7</v>
      </c>
    </row>
    <row r="407" spans="1:22" ht="13" x14ac:dyDescent="0.3">
      <c r="A407" s="290"/>
      <c r="B407" s="291"/>
      <c r="C407" s="291" t="s">
        <v>60</v>
      </c>
      <c r="D407" s="291"/>
      <c r="E407" s="292">
        <f>[13]table_32!D365</f>
        <v>91673604</v>
      </c>
      <c r="F407" s="292">
        <f>[13]table_32!E365</f>
        <v>88048740</v>
      </c>
      <c r="G407" s="292"/>
      <c r="H407" s="292">
        <f>[13]table_32!F365</f>
        <v>0</v>
      </c>
      <c r="I407" s="292">
        <f>[13]table_32!G365</f>
        <v>0</v>
      </c>
      <c r="J407" s="292"/>
      <c r="K407" s="292">
        <f>[13]table_32!H365</f>
        <v>3822451</v>
      </c>
      <c r="L407" s="292">
        <f>[13]table_32!I365</f>
        <v>2013820</v>
      </c>
      <c r="M407" s="292"/>
      <c r="N407" s="292">
        <f>[13]table_32!J365</f>
        <v>95496056</v>
      </c>
      <c r="O407" s="292">
        <f>[13]table_32!K365</f>
        <v>90062560</v>
      </c>
      <c r="P407" s="291"/>
      <c r="Q407" s="293">
        <f>[13]table_32!L365</f>
        <v>-5.7</v>
      </c>
    </row>
    <row r="408" spans="1:22" ht="13" x14ac:dyDescent="0.3">
      <c r="A408" s="290"/>
      <c r="B408" s="291"/>
      <c r="C408" s="291" t="s">
        <v>109</v>
      </c>
      <c r="D408" s="291"/>
      <c r="E408" s="292">
        <f>[13]table_32!D366</f>
        <v>93604121</v>
      </c>
      <c r="F408" s="292">
        <f>[13]table_32!E366</f>
        <v>90996706</v>
      </c>
      <c r="G408" s="292"/>
      <c r="H408" s="292">
        <f>[13]table_32!F366</f>
        <v>0</v>
      </c>
      <c r="I408" s="292">
        <f>[13]table_32!G366</f>
        <v>0</v>
      </c>
      <c r="J408" s="292"/>
      <c r="K408" s="292">
        <f>[13]table_32!H366</f>
        <v>25383688</v>
      </c>
      <c r="L408" s="292">
        <f>[13]table_32!I366</f>
        <v>13870662</v>
      </c>
      <c r="M408" s="292"/>
      <c r="N408" s="292">
        <f>[13]table_32!J366</f>
        <v>118987809</v>
      </c>
      <c r="O408" s="292">
        <f>[13]table_32!K366</f>
        <v>104867369</v>
      </c>
      <c r="P408" s="291"/>
      <c r="Q408" s="293">
        <f>[13]table_32!L366</f>
        <v>-11.9</v>
      </c>
    </row>
    <row r="409" spans="1:22" ht="13.5" thickBot="1" x14ac:dyDescent="0.35">
      <c r="A409" s="294"/>
      <c r="B409" s="295"/>
      <c r="C409" s="295" t="s">
        <v>45</v>
      </c>
      <c r="D409" s="295"/>
      <c r="E409" s="296">
        <f>[13]table_32!D367</f>
        <v>26428746</v>
      </c>
      <c r="F409" s="296">
        <f>[13]table_32!E367</f>
        <v>25643029</v>
      </c>
      <c r="G409" s="296"/>
      <c r="H409" s="296">
        <f>[13]table_32!F367</f>
        <v>1402</v>
      </c>
      <c r="I409" s="296">
        <f>[13]table_32!G367</f>
        <v>1134</v>
      </c>
      <c r="J409" s="296"/>
      <c r="K409" s="296">
        <f>[13]table_32!H367</f>
        <v>3307668</v>
      </c>
      <c r="L409" s="296">
        <f>[13]table_32!I367</f>
        <v>1714748</v>
      </c>
      <c r="M409" s="296"/>
      <c r="N409" s="296">
        <f>[13]table_32!J367</f>
        <v>29737817</v>
      </c>
      <c r="O409" s="296">
        <f>[13]table_32!K367</f>
        <v>27358911</v>
      </c>
      <c r="P409" s="295"/>
      <c r="Q409" s="297">
        <f>[13]table_32!L367</f>
        <v>-8</v>
      </c>
    </row>
    <row r="410" spans="1:22" ht="13" thickBot="1" x14ac:dyDescent="0.3">
      <c r="A410" s="254"/>
      <c r="B410" s="255"/>
      <c r="C410" s="255"/>
      <c r="D410" s="255"/>
      <c r="E410" s="255"/>
      <c r="F410" s="255"/>
      <c r="G410" s="255"/>
      <c r="H410" s="255"/>
      <c r="I410" s="255"/>
      <c r="J410" s="255"/>
      <c r="K410" s="255"/>
      <c r="L410" s="255"/>
      <c r="M410" s="255"/>
      <c r="N410" s="255"/>
      <c r="O410" s="255"/>
      <c r="P410" s="255"/>
      <c r="Q410" s="298"/>
    </row>
    <row r="411" spans="1:22" ht="13.5" thickBot="1" x14ac:dyDescent="0.35">
      <c r="A411" s="261" t="s">
        <v>108</v>
      </c>
      <c r="B411" s="262"/>
      <c r="C411" s="262"/>
      <c r="D411" s="262"/>
      <c r="E411" s="263">
        <f>[13]table_32!D368</f>
        <v>264745563</v>
      </c>
      <c r="F411" s="263">
        <f>[13]table_32!E368</f>
        <v>254104031</v>
      </c>
      <c r="G411" s="263"/>
      <c r="H411" s="263">
        <f>[13]table_32!F368</f>
        <v>35460</v>
      </c>
      <c r="I411" s="263">
        <f>[13]table_32!G368</f>
        <v>1134</v>
      </c>
      <c r="J411" s="263"/>
      <c r="K411" s="263">
        <f>[13]table_32!H368</f>
        <v>32661783</v>
      </c>
      <c r="L411" s="263">
        <f>[13]table_32!I368</f>
        <v>19965817</v>
      </c>
      <c r="M411" s="263"/>
      <c r="N411" s="263">
        <f>[13]table_32!J368</f>
        <v>297442806</v>
      </c>
      <c r="O411" s="299">
        <f>[13]table_32!K368</f>
        <v>274070982</v>
      </c>
      <c r="P411" s="262"/>
      <c r="Q411" s="265">
        <f>[13]table_32!L368</f>
        <v>-7.9</v>
      </c>
    </row>
    <row r="412" spans="1:22" ht="15.75" customHeight="1" thickTop="1" x14ac:dyDescent="0.35">
      <c r="A412" s="254" t="s">
        <v>178</v>
      </c>
      <c r="B412" s="255"/>
      <c r="C412" s="255"/>
      <c r="D412" s="255"/>
      <c r="E412" s="255"/>
      <c r="F412" s="255"/>
      <c r="G412" s="255"/>
      <c r="H412" s="255"/>
      <c r="I412" s="255"/>
      <c r="J412" s="255"/>
      <c r="K412" s="255"/>
      <c r="L412" s="255"/>
      <c r="M412" s="255"/>
      <c r="N412" s="255"/>
      <c r="O412" s="255"/>
      <c r="P412" s="255"/>
      <c r="Q412" s="300"/>
      <c r="R412" s="158"/>
      <c r="S412" s="424" t="s">
        <v>213</v>
      </c>
      <c r="T412" s="425"/>
      <c r="U412" s="426"/>
      <c r="V412" s="158"/>
    </row>
    <row r="413" spans="1:22" ht="15.75" customHeight="1" x14ac:dyDescent="0.35">
      <c r="A413" s="254" t="s">
        <v>147</v>
      </c>
      <c r="B413" s="255"/>
      <c r="C413" s="255"/>
      <c r="D413" s="255"/>
      <c r="E413" s="255"/>
      <c r="F413" s="255"/>
      <c r="G413" s="255"/>
      <c r="H413" s="255"/>
      <c r="I413" s="255"/>
      <c r="J413" s="255"/>
      <c r="K413" s="255"/>
      <c r="L413" s="255"/>
      <c r="M413" s="255"/>
      <c r="N413" s="255"/>
      <c r="O413" s="255"/>
      <c r="P413" s="255"/>
      <c r="Q413" s="300"/>
      <c r="R413" s="158"/>
      <c r="S413" s="427"/>
      <c r="T413" s="428"/>
      <c r="U413" s="429"/>
      <c r="V413" s="158"/>
    </row>
    <row r="414" spans="1:22" ht="16.5" customHeight="1" thickBot="1" x14ac:dyDescent="0.4">
      <c r="A414" s="266" t="s">
        <v>107</v>
      </c>
      <c r="B414" s="267"/>
      <c r="C414" s="267"/>
      <c r="D414" s="267"/>
      <c r="E414" s="267"/>
      <c r="F414" s="267"/>
      <c r="G414" s="267"/>
      <c r="H414" s="267"/>
      <c r="I414" s="267"/>
      <c r="J414" s="267"/>
      <c r="K414" s="267"/>
      <c r="L414" s="267"/>
      <c r="M414" s="267"/>
      <c r="N414" s="267"/>
      <c r="O414" s="267"/>
      <c r="P414" s="267"/>
      <c r="Q414" s="301"/>
      <c r="R414" s="158"/>
      <c r="S414" s="430"/>
      <c r="T414" s="431"/>
      <c r="U414" s="432"/>
      <c r="V414" s="158"/>
    </row>
  </sheetData>
  <mergeCells count="42">
    <mergeCell ref="E3:F3"/>
    <mergeCell ref="H3:I3"/>
    <mergeCell ref="K3:L3"/>
    <mergeCell ref="N3:Q3"/>
    <mergeCell ref="N47:Q47"/>
    <mergeCell ref="E91:F91"/>
    <mergeCell ref="H91:I91"/>
    <mergeCell ref="K91:L91"/>
    <mergeCell ref="N91:Q91"/>
    <mergeCell ref="E355:F355"/>
    <mergeCell ref="H355:I355"/>
    <mergeCell ref="K355:L355"/>
    <mergeCell ref="N355:O355"/>
    <mergeCell ref="E223:F223"/>
    <mergeCell ref="H223:I223"/>
    <mergeCell ref="K223:L223"/>
    <mergeCell ref="N223:Q223"/>
    <mergeCell ref="E267:F267"/>
    <mergeCell ref="H267:I267"/>
    <mergeCell ref="K267:L267"/>
    <mergeCell ref="N267:Q267"/>
    <mergeCell ref="S1:U3"/>
    <mergeCell ref="E311:F311"/>
    <mergeCell ref="H311:I311"/>
    <mergeCell ref="K311:L311"/>
    <mergeCell ref="N311:Q311"/>
    <mergeCell ref="E135:F135"/>
    <mergeCell ref="H135:I135"/>
    <mergeCell ref="K135:L135"/>
    <mergeCell ref="N135:Q135"/>
    <mergeCell ref="E179:F179"/>
    <mergeCell ref="H179:I179"/>
    <mergeCell ref="K179:L179"/>
    <mergeCell ref="N179:Q179"/>
    <mergeCell ref="E47:F47"/>
    <mergeCell ref="H47:I47"/>
    <mergeCell ref="K47:L47"/>
    <mergeCell ref="S412:U414"/>
    <mergeCell ref="E399:F399"/>
    <mergeCell ref="H399:I399"/>
    <mergeCell ref="K399:L399"/>
    <mergeCell ref="N399:O399"/>
  </mergeCells>
  <hyperlinks>
    <hyperlink ref="S1:U3" location="'Table of Contents'!A1" tooltip="Click here" display="Return to             Table of Contents" xr:uid="{C62A7AD3-EA23-4E9C-802D-50B05D68E343}"/>
    <hyperlink ref="S412:U414" location="'3.2'!A1" tooltip="Click here" display="Return to                   Top of Table 3.2" xr:uid="{163BF71F-38A8-4EFB-AB2F-49F0851745C2}"/>
  </hyperlinks>
  <pageMargins left="0.75" right="0.75" top="0.75" bottom="0.75" header="0.5" footer="0.5"/>
  <pageSetup scale="68"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M45"/>
  <sheetViews>
    <sheetView showGridLines="0" tabSelected="1" zoomScaleNormal="100" workbookViewId="0">
      <selection sqref="A1:H45"/>
    </sheetView>
  </sheetViews>
  <sheetFormatPr defaultColWidth="9.1796875" defaultRowHeight="12.5" x14ac:dyDescent="0.25"/>
  <cols>
    <col min="1" max="1" width="9.1796875" style="52"/>
    <col min="2" max="2" width="11.26953125" style="52" customWidth="1"/>
    <col min="3" max="3" width="14" style="52" customWidth="1"/>
    <col min="4" max="4" width="16.453125" style="52" customWidth="1"/>
    <col min="5" max="5" width="16.54296875" style="52" customWidth="1"/>
    <col min="6" max="6" width="12" style="52" bestFit="1" customWidth="1"/>
    <col min="7" max="7" width="15.81640625" style="52" bestFit="1" customWidth="1"/>
    <col min="8" max="8" width="14.81640625" style="52" bestFit="1" customWidth="1"/>
    <col min="9" max="10" width="1.7265625" style="52" customWidth="1"/>
    <col min="11" max="11" width="16.1796875" style="52" customWidth="1"/>
    <col min="12" max="13" width="1.7265625" style="52" customWidth="1"/>
    <col min="14" max="16384" width="9.1796875" style="52"/>
  </cols>
  <sheetData>
    <row r="1" spans="1:13" ht="16" thickTop="1" x14ac:dyDescent="0.35">
      <c r="A1" s="302" t="s">
        <v>199</v>
      </c>
      <c r="B1" s="303"/>
      <c r="C1" s="303"/>
      <c r="D1" s="303"/>
      <c r="E1" s="303"/>
      <c r="F1" s="303"/>
      <c r="G1" s="303"/>
      <c r="H1" s="304"/>
      <c r="I1" s="158"/>
      <c r="J1" s="329" t="s">
        <v>209</v>
      </c>
      <c r="K1" s="330"/>
      <c r="L1" s="331"/>
      <c r="M1" s="158"/>
    </row>
    <row r="2" spans="1:13" ht="16" thickBot="1" x14ac:dyDescent="0.4">
      <c r="A2" s="305" t="s">
        <v>232</v>
      </c>
      <c r="B2" s="306"/>
      <c r="C2" s="306"/>
      <c r="D2" s="306"/>
      <c r="E2" s="306"/>
      <c r="F2" s="306"/>
      <c r="G2" s="306"/>
      <c r="H2" s="307"/>
      <c r="I2" s="158"/>
      <c r="J2" s="332"/>
      <c r="K2" s="333"/>
      <c r="L2" s="334"/>
      <c r="M2" s="158"/>
    </row>
    <row r="3" spans="1:13" ht="7.5" customHeight="1" thickBot="1" x14ac:dyDescent="0.4">
      <c r="A3" s="62"/>
      <c r="B3" s="63"/>
      <c r="C3" s="63" t="s">
        <v>200</v>
      </c>
      <c r="D3" s="63"/>
      <c r="E3" s="63"/>
      <c r="F3" s="63"/>
      <c r="G3" s="63"/>
      <c r="H3" s="64"/>
      <c r="I3" s="158"/>
      <c r="J3" s="335"/>
      <c r="K3" s="336"/>
      <c r="L3" s="337"/>
      <c r="M3" s="158"/>
    </row>
    <row r="4" spans="1:13" ht="52.5" thickBot="1" x14ac:dyDescent="0.35">
      <c r="A4" s="308" t="s">
        <v>42</v>
      </c>
      <c r="B4" s="309"/>
      <c r="C4" s="310" t="s">
        <v>233</v>
      </c>
      <c r="D4" s="310" t="s">
        <v>234</v>
      </c>
      <c r="E4" s="310" t="s">
        <v>235</v>
      </c>
      <c r="F4" s="310" t="s">
        <v>236</v>
      </c>
      <c r="G4" s="310" t="s">
        <v>237</v>
      </c>
      <c r="H4" s="311" t="s">
        <v>238</v>
      </c>
    </row>
    <row r="5" spans="1:13" x14ac:dyDescent="0.25">
      <c r="A5" s="65" t="s">
        <v>0</v>
      </c>
      <c r="B5" s="66"/>
      <c r="C5" s="66">
        <f>[14]table_4!B2</f>
        <v>24105510.800000001</v>
      </c>
      <c r="D5" s="66">
        <f>[14]table_4!C2</f>
        <v>23002040.52</v>
      </c>
      <c r="E5" s="66">
        <f>[14]table_4!D2</f>
        <v>-623775.61</v>
      </c>
      <c r="F5" s="67">
        <f>[14]table_4!E2/100</f>
        <v>2.6000000000000002E-2</v>
      </c>
      <c r="G5" s="66">
        <f>[14]table_4!F2</f>
        <v>479694.67</v>
      </c>
      <c r="H5" s="312">
        <f>[14]table_4!G2/100</f>
        <v>0.02</v>
      </c>
    </row>
    <row r="6" spans="1:13" x14ac:dyDescent="0.25">
      <c r="A6" s="313" t="s">
        <v>1</v>
      </c>
      <c r="B6" s="314"/>
      <c r="C6" s="314">
        <f>[14]table_4!B3</f>
        <v>169187231.78999999</v>
      </c>
      <c r="D6" s="314">
        <f>[14]table_4!C3</f>
        <v>162406645.5</v>
      </c>
      <c r="E6" s="314">
        <f>[14]table_4!D3</f>
        <v>-4790582.9800000004</v>
      </c>
      <c r="F6" s="315">
        <f>[14]table_4!E3/100</f>
        <v>2.7999999999999997E-2</v>
      </c>
      <c r="G6" s="314">
        <f>[14]table_4!F3</f>
        <v>1990003.32</v>
      </c>
      <c r="H6" s="316">
        <f>[14]table_4!G3/100</f>
        <v>1.2E-2</v>
      </c>
    </row>
    <row r="7" spans="1:13" x14ac:dyDescent="0.25">
      <c r="A7" s="65" t="s">
        <v>2</v>
      </c>
      <c r="B7" s="66"/>
      <c r="C7" s="66">
        <f>[14]table_4!B4</f>
        <v>962182558.92999995</v>
      </c>
      <c r="D7" s="66">
        <f>[14]table_4!C4</f>
        <v>920747154.29999995</v>
      </c>
      <c r="E7" s="66">
        <f>[14]table_4!D4</f>
        <v>-26832245.82</v>
      </c>
      <c r="F7" s="67">
        <f>[14]table_4!E4/100</f>
        <v>2.7999999999999997E-2</v>
      </c>
      <c r="G7" s="66">
        <f>[14]table_4!F4</f>
        <v>14603158.76</v>
      </c>
      <c r="H7" s="68">
        <f>[14]table_4!G4/100</f>
        <v>1.4999999999999999E-2</v>
      </c>
    </row>
    <row r="8" spans="1:13" x14ac:dyDescent="0.25">
      <c r="A8" s="313" t="s">
        <v>66</v>
      </c>
      <c r="B8" s="314"/>
      <c r="C8" s="314">
        <f>[14]table_4!B5</f>
        <v>95602584.819999993</v>
      </c>
      <c r="D8" s="314">
        <f>[14]table_4!C5</f>
        <v>90928874.370000005</v>
      </c>
      <c r="E8" s="314">
        <f>[14]table_4!D5</f>
        <v>-2637280.5099999998</v>
      </c>
      <c r="F8" s="315">
        <f>[14]table_4!E5/100</f>
        <v>2.7999999999999997E-2</v>
      </c>
      <c r="G8" s="314">
        <f>[14]table_4!F5</f>
        <v>2036429.94</v>
      </c>
      <c r="H8" s="316">
        <f>[14]table_4!G5/100</f>
        <v>2.1000000000000001E-2</v>
      </c>
    </row>
    <row r="9" spans="1:13" x14ac:dyDescent="0.25">
      <c r="A9" s="65" t="s">
        <v>65</v>
      </c>
      <c r="B9" s="66"/>
      <c r="C9" s="66">
        <f>[14]table_4!B6</f>
        <v>81297595.640000001</v>
      </c>
      <c r="D9" s="66">
        <f>[14]table_4!C6</f>
        <v>77290988.109999999</v>
      </c>
      <c r="E9" s="66">
        <f>[14]table_4!D6</f>
        <v>-2208024.48</v>
      </c>
      <c r="F9" s="67">
        <f>[14]table_4!E6/100</f>
        <v>2.7000000000000003E-2</v>
      </c>
      <c r="G9" s="66">
        <f>[14]table_4!F6</f>
        <v>1798583.05</v>
      </c>
      <c r="H9" s="68">
        <f>[14]table_4!G6/100</f>
        <v>2.2000000000000002E-2</v>
      </c>
    </row>
    <row r="10" spans="1:13" x14ac:dyDescent="0.25">
      <c r="A10" s="313" t="s">
        <v>5</v>
      </c>
      <c r="B10" s="314"/>
      <c r="C10" s="314">
        <f>[14]table_4!B7</f>
        <v>80794726.879999995</v>
      </c>
      <c r="D10" s="314">
        <f>[14]table_4!C7</f>
        <v>75341898.900000006</v>
      </c>
      <c r="E10" s="314">
        <f>[14]table_4!D7</f>
        <v>-2661740.04</v>
      </c>
      <c r="F10" s="315">
        <f>[14]table_4!E7/100</f>
        <v>3.3000000000000002E-2</v>
      </c>
      <c r="G10" s="314">
        <f>[14]table_4!F7</f>
        <v>2791087.94</v>
      </c>
      <c r="H10" s="316">
        <f>[14]table_4!G7/100</f>
        <v>3.5000000000000003E-2</v>
      </c>
    </row>
    <row r="11" spans="1:13" x14ac:dyDescent="0.25">
      <c r="A11" s="65" t="s">
        <v>6</v>
      </c>
      <c r="B11" s="66"/>
      <c r="C11" s="66">
        <f>[14]table_4!B8</f>
        <v>35125398.280000001</v>
      </c>
      <c r="D11" s="66">
        <f>[14]table_4!C8</f>
        <v>33485562.73</v>
      </c>
      <c r="E11" s="66">
        <f>[14]table_4!D8</f>
        <v>-945088.33</v>
      </c>
      <c r="F11" s="67">
        <f>[14]table_4!E8/100</f>
        <v>2.7000000000000003E-2</v>
      </c>
      <c r="G11" s="66">
        <f>[14]table_4!F8</f>
        <v>694747.22</v>
      </c>
      <c r="H11" s="68">
        <f>[14]table_4!G8/100</f>
        <v>0.02</v>
      </c>
    </row>
    <row r="12" spans="1:13" x14ac:dyDescent="0.25">
      <c r="A12" s="313" t="s">
        <v>7</v>
      </c>
      <c r="B12" s="314"/>
      <c r="C12" s="314">
        <f>[14]table_4!B9</f>
        <v>29713925.170000002</v>
      </c>
      <c r="D12" s="314">
        <f>[14]table_4!C9</f>
        <v>28088691.719999999</v>
      </c>
      <c r="E12" s="314">
        <f>[14]table_4!D9</f>
        <v>-831271.64</v>
      </c>
      <c r="F12" s="315">
        <f>[14]table_4!E9/100</f>
        <v>2.7999999999999997E-2</v>
      </c>
      <c r="G12" s="314">
        <f>[14]table_4!F9</f>
        <v>793961.81</v>
      </c>
      <c r="H12" s="316">
        <f>[14]table_4!G9/100</f>
        <v>2.7000000000000003E-2</v>
      </c>
    </row>
    <row r="13" spans="1:13" x14ac:dyDescent="0.25">
      <c r="A13" s="65" t="s">
        <v>8</v>
      </c>
      <c r="B13" s="66"/>
      <c r="C13" s="66">
        <f>[14]table_4!B10</f>
        <v>420850858.60000002</v>
      </c>
      <c r="D13" s="66">
        <f>[14]table_4!C10</f>
        <v>405608111.19999999</v>
      </c>
      <c r="E13" s="66">
        <f>[14]table_4!D10</f>
        <v>-11220840.98</v>
      </c>
      <c r="F13" s="67">
        <f>[14]table_4!E10/100</f>
        <v>2.7000000000000003E-2</v>
      </c>
      <c r="G13" s="66">
        <f>[14]table_4!F10</f>
        <v>4021906.43</v>
      </c>
      <c r="H13" s="68">
        <f>[14]table_4!G10/100</f>
        <v>0.01</v>
      </c>
    </row>
    <row r="14" spans="1:13" x14ac:dyDescent="0.25">
      <c r="A14" s="313" t="s">
        <v>9</v>
      </c>
      <c r="B14" s="314"/>
      <c r="C14" s="314">
        <f>[14]table_4!B11</f>
        <v>115978529.2</v>
      </c>
      <c r="D14" s="314">
        <f>[14]table_4!C11</f>
        <v>109126409.40000001</v>
      </c>
      <c r="E14" s="314">
        <f>[14]table_4!D11</f>
        <v>-3246220.96</v>
      </c>
      <c r="F14" s="315">
        <f>[14]table_4!E11/100</f>
        <v>2.7999999999999997E-2</v>
      </c>
      <c r="G14" s="314">
        <f>[14]table_4!F11</f>
        <v>3605898.82</v>
      </c>
      <c r="H14" s="316">
        <f>[14]table_4!G11/100</f>
        <v>3.1E-2</v>
      </c>
    </row>
    <row r="15" spans="1:13" x14ac:dyDescent="0.25">
      <c r="A15" s="65" t="s">
        <v>10</v>
      </c>
      <c r="B15" s="66"/>
      <c r="C15" s="66">
        <f>[14]table_4!B12</f>
        <v>11820223</v>
      </c>
      <c r="D15" s="66">
        <f>[14]table_4!C12</f>
        <v>11310228.85</v>
      </c>
      <c r="E15" s="66">
        <f>[14]table_4!D12</f>
        <v>-404826.19</v>
      </c>
      <c r="F15" s="67">
        <f>[14]table_4!E12/100</f>
        <v>3.4000000000000002E-2</v>
      </c>
      <c r="G15" s="66">
        <f>[14]table_4!F12</f>
        <v>105167.96</v>
      </c>
      <c r="H15" s="68">
        <f>[14]table_4!G12/100</f>
        <v>9.0000000000000011E-3</v>
      </c>
    </row>
    <row r="16" spans="1:13" x14ac:dyDescent="0.25">
      <c r="A16" s="313" t="s">
        <v>11</v>
      </c>
      <c r="B16" s="314"/>
      <c r="C16" s="314">
        <f>[14]table_4!B13</f>
        <v>9831753.9199999999</v>
      </c>
      <c r="D16" s="314">
        <f>[14]table_4!C13</f>
        <v>9222625.1300000008</v>
      </c>
      <c r="E16" s="314">
        <f>[14]table_4!D13</f>
        <v>-236463.31</v>
      </c>
      <c r="F16" s="315">
        <f>[14]table_4!E13/100</f>
        <v>2.4E-2</v>
      </c>
      <c r="G16" s="314">
        <f>[14]table_4!F13</f>
        <v>372665.48</v>
      </c>
      <c r="H16" s="316">
        <f>[14]table_4!G13/100</f>
        <v>3.7999999999999999E-2</v>
      </c>
    </row>
    <row r="17" spans="1:8" x14ac:dyDescent="0.25">
      <c r="A17" s="65" t="s">
        <v>12</v>
      </c>
      <c r="B17" s="66"/>
      <c r="C17" s="66">
        <f>[14]table_4!B14</f>
        <v>9247914.2699999996</v>
      </c>
      <c r="D17" s="66">
        <f>[14]table_4!C14</f>
        <v>8693249.8800000008</v>
      </c>
      <c r="E17" s="66">
        <f>[14]table_4!D14</f>
        <v>-229976.02</v>
      </c>
      <c r="F17" s="67">
        <f>[14]table_4!E14/100</f>
        <v>2.5000000000000001E-2</v>
      </c>
      <c r="G17" s="66">
        <f>[14]table_4!F14</f>
        <v>324688.37</v>
      </c>
      <c r="H17" s="68">
        <f>[14]table_4!G14/100</f>
        <v>3.5000000000000003E-2</v>
      </c>
    </row>
    <row r="18" spans="1:8" x14ac:dyDescent="0.25">
      <c r="A18" s="313" t="s">
        <v>13</v>
      </c>
      <c r="B18" s="314"/>
      <c r="C18" s="314">
        <f>[14]table_4!B15</f>
        <v>41183146</v>
      </c>
      <c r="D18" s="314">
        <f>[14]table_4!C15</f>
        <v>39099240.310000002</v>
      </c>
      <c r="E18" s="314">
        <f>[14]table_4!D15</f>
        <v>-1172881.28</v>
      </c>
      <c r="F18" s="315">
        <f>[14]table_4!E15/100</f>
        <v>2.7999999999999997E-2</v>
      </c>
      <c r="G18" s="314">
        <f>[14]table_4!F15</f>
        <v>911024.41</v>
      </c>
      <c r="H18" s="316">
        <f>[14]table_4!G15/100</f>
        <v>2.2000000000000002E-2</v>
      </c>
    </row>
    <row r="19" spans="1:8" x14ac:dyDescent="0.25">
      <c r="A19" s="65" t="s">
        <v>14</v>
      </c>
      <c r="B19" s="66"/>
      <c r="C19" s="66">
        <f>[14]table_4!B16</f>
        <v>331290129.87</v>
      </c>
      <c r="D19" s="66">
        <f>[14]table_4!C16</f>
        <v>314866645</v>
      </c>
      <c r="E19" s="66">
        <f>[14]table_4!D16</f>
        <v>-10816386.82</v>
      </c>
      <c r="F19" s="67">
        <f>[14]table_4!E16/100</f>
        <v>3.3000000000000002E-2</v>
      </c>
      <c r="G19" s="66">
        <f>[14]table_4!F16</f>
        <v>5607098.1100000003</v>
      </c>
      <c r="H19" s="68">
        <f>[14]table_4!G16/100</f>
        <v>1.7000000000000001E-2</v>
      </c>
    </row>
    <row r="20" spans="1:8" x14ac:dyDescent="0.25">
      <c r="A20" s="313" t="s">
        <v>15</v>
      </c>
      <c r="B20" s="314"/>
      <c r="C20" s="314">
        <f>[14]table_4!B17</f>
        <v>33034384.629999999</v>
      </c>
      <c r="D20" s="314">
        <f>[14]table_4!C17</f>
        <v>31405071.09</v>
      </c>
      <c r="E20" s="314">
        <f>[14]table_4!D17</f>
        <v>-875436.91</v>
      </c>
      <c r="F20" s="315">
        <f>[14]table_4!E17/100</f>
        <v>2.7000000000000003E-2</v>
      </c>
      <c r="G20" s="314">
        <f>[14]table_4!F17</f>
        <v>753876.63</v>
      </c>
      <c r="H20" s="316">
        <f>[14]table_4!G17/100</f>
        <v>2.3E-2</v>
      </c>
    </row>
    <row r="21" spans="1:8" x14ac:dyDescent="0.25">
      <c r="A21" s="65" t="s">
        <v>16</v>
      </c>
      <c r="B21" s="66"/>
      <c r="C21" s="66">
        <f>[14]table_4!B18</f>
        <v>85471847.950000003</v>
      </c>
      <c r="D21" s="66">
        <f>[14]table_4!C18</f>
        <v>81001327.280000001</v>
      </c>
      <c r="E21" s="66">
        <f>[14]table_4!D18</f>
        <v>-2392974.62</v>
      </c>
      <c r="F21" s="67">
        <f>[14]table_4!E18/100</f>
        <v>2.7999999999999997E-2</v>
      </c>
      <c r="G21" s="66">
        <f>[14]table_4!F18</f>
        <v>2077546.05</v>
      </c>
      <c r="H21" s="68">
        <f>[14]table_4!G18/100</f>
        <v>2.4E-2</v>
      </c>
    </row>
    <row r="22" spans="1:8" x14ac:dyDescent="0.25">
      <c r="A22" s="313" t="s">
        <v>64</v>
      </c>
      <c r="B22" s="314"/>
      <c r="C22" s="314">
        <f>[14]table_4!B19</f>
        <v>79733892.629999995</v>
      </c>
      <c r="D22" s="314">
        <f>[14]table_4!C19</f>
        <v>73998707.069999993</v>
      </c>
      <c r="E22" s="314">
        <f>[14]table_4!D19</f>
        <v>-2918254.85</v>
      </c>
      <c r="F22" s="315">
        <f>[14]table_4!E19/100</f>
        <v>3.7000000000000005E-2</v>
      </c>
      <c r="G22" s="314">
        <f>[14]table_4!F19</f>
        <v>2816930.71</v>
      </c>
      <c r="H22" s="316">
        <f>[14]table_4!G19/100</f>
        <v>3.5000000000000003E-2</v>
      </c>
    </row>
    <row r="23" spans="1:8" x14ac:dyDescent="0.25">
      <c r="A23" s="65" t="s">
        <v>18</v>
      </c>
      <c r="B23" s="66"/>
      <c r="C23" s="66">
        <f>[14]table_4!B20</f>
        <v>14650436.02</v>
      </c>
      <c r="D23" s="66">
        <f>[14]table_4!C20</f>
        <v>13834419.77</v>
      </c>
      <c r="E23" s="66">
        <f>[14]table_4!D20</f>
        <v>-340949</v>
      </c>
      <c r="F23" s="67">
        <f>[14]table_4!E20/100</f>
        <v>2.3E-2</v>
      </c>
      <c r="G23" s="66">
        <f>[14]table_4!F20</f>
        <v>475067.25</v>
      </c>
      <c r="H23" s="68">
        <f>[14]table_4!G20/100</f>
        <v>3.2000000000000001E-2</v>
      </c>
    </row>
    <row r="24" spans="1:8" x14ac:dyDescent="0.25">
      <c r="A24" s="313" t="s">
        <v>19</v>
      </c>
      <c r="B24" s="314"/>
      <c r="C24" s="314">
        <f>[14]table_4!B21</f>
        <v>608471012.17999995</v>
      </c>
      <c r="D24" s="314">
        <f>[14]table_4!C21</f>
        <v>580748422.20000005</v>
      </c>
      <c r="E24" s="314">
        <f>[14]table_4!D21</f>
        <v>-17521824.27</v>
      </c>
      <c r="F24" s="315">
        <f>[14]table_4!E21/100</f>
        <v>2.8999999999999998E-2</v>
      </c>
      <c r="G24" s="314">
        <f>[14]table_4!F21</f>
        <v>10200765.699999999</v>
      </c>
      <c r="H24" s="316">
        <f>[14]table_4!G21/100</f>
        <v>1.7000000000000001E-2</v>
      </c>
    </row>
    <row r="25" spans="1:8" x14ac:dyDescent="0.25">
      <c r="A25" s="65" t="s">
        <v>20</v>
      </c>
      <c r="B25" s="66"/>
      <c r="C25" s="66">
        <f>[14]table_4!B22</f>
        <v>129623858.43000001</v>
      </c>
      <c r="D25" s="66">
        <f>[14]table_4!C22</f>
        <v>123309133.40000001</v>
      </c>
      <c r="E25" s="66">
        <f>[14]table_4!D22</f>
        <v>-3669854.95</v>
      </c>
      <c r="F25" s="67">
        <f>[14]table_4!E22/100</f>
        <v>2.7999999999999997E-2</v>
      </c>
      <c r="G25" s="66">
        <f>[14]table_4!F22</f>
        <v>2644870.09</v>
      </c>
      <c r="H25" s="68">
        <f>[14]table_4!G22/100</f>
        <v>0.02</v>
      </c>
    </row>
    <row r="26" spans="1:8" x14ac:dyDescent="0.25">
      <c r="A26" s="313" t="s">
        <v>21</v>
      </c>
      <c r="B26" s="314"/>
      <c r="C26" s="314">
        <f>[14]table_4!B23</f>
        <v>191730684.63</v>
      </c>
      <c r="D26" s="314">
        <f>[14]table_4!C23</f>
        <v>182392325.09999999</v>
      </c>
      <c r="E26" s="314">
        <f>[14]table_4!D23</f>
        <v>-5381497.7999999998</v>
      </c>
      <c r="F26" s="315">
        <f>[14]table_4!E23/100</f>
        <v>2.7999999999999997E-2</v>
      </c>
      <c r="G26" s="314">
        <f>[14]table_4!F23</f>
        <v>3956861.68</v>
      </c>
      <c r="H26" s="316">
        <f>[14]table_4!G23/100</f>
        <v>2.1000000000000001E-2</v>
      </c>
    </row>
    <row r="27" spans="1:8" x14ac:dyDescent="0.25">
      <c r="A27" s="65" t="s">
        <v>22</v>
      </c>
      <c r="B27" s="66"/>
      <c r="C27" s="66">
        <f>[14]table_4!B24</f>
        <v>31714592.289999999</v>
      </c>
      <c r="D27" s="66">
        <f>[14]table_4!C24</f>
        <v>30118645.850000001</v>
      </c>
      <c r="E27" s="66">
        <f>[14]table_4!D24</f>
        <v>-816158.76</v>
      </c>
      <c r="F27" s="67">
        <f>[14]table_4!E24/100</f>
        <v>2.6000000000000002E-2</v>
      </c>
      <c r="G27" s="66">
        <f>[14]table_4!F24</f>
        <v>779787.68</v>
      </c>
      <c r="H27" s="68">
        <f>[14]table_4!G24/100</f>
        <v>2.5000000000000001E-2</v>
      </c>
    </row>
    <row r="28" spans="1:8" x14ac:dyDescent="0.25">
      <c r="A28" s="313" t="s">
        <v>23</v>
      </c>
      <c r="B28" s="314"/>
      <c r="C28" s="314">
        <f>[14]table_4!B25</f>
        <v>470910610.88999999</v>
      </c>
      <c r="D28" s="314">
        <f>[14]table_4!C25</f>
        <v>449269339.19999999</v>
      </c>
      <c r="E28" s="314">
        <f>[14]table_4!D25</f>
        <v>-13314997.710000001</v>
      </c>
      <c r="F28" s="315">
        <f>[14]table_4!E25/100</f>
        <v>2.7999999999999997E-2</v>
      </c>
      <c r="G28" s="314">
        <f>[14]table_4!F25</f>
        <v>8326274.0099999998</v>
      </c>
      <c r="H28" s="316">
        <f>[14]table_4!G25/100</f>
        <v>1.8000000000000002E-2</v>
      </c>
    </row>
    <row r="29" spans="1:8" x14ac:dyDescent="0.25">
      <c r="A29" s="65" t="s">
        <v>24</v>
      </c>
      <c r="B29" s="66"/>
      <c r="C29" s="66">
        <f>[14]table_4!B26</f>
        <v>39558815.399999999</v>
      </c>
      <c r="D29" s="66">
        <f>[14]table_4!C26</f>
        <v>39885834.399999999</v>
      </c>
      <c r="E29" s="66">
        <f>[14]table_4!D26</f>
        <v>785226.82</v>
      </c>
      <c r="F29" s="67">
        <f>[14]table_4!E26/100</f>
        <v>1.9E-2</v>
      </c>
      <c r="G29" s="66">
        <f>[14]table_4!F26</f>
        <v>458207.82</v>
      </c>
      <c r="H29" s="68">
        <f>[14]table_4!G26/100</f>
        <v>1.1000000000000001E-2</v>
      </c>
    </row>
    <row r="30" spans="1:8" x14ac:dyDescent="0.25">
      <c r="A30" s="313" t="s">
        <v>25</v>
      </c>
      <c r="B30" s="314"/>
      <c r="C30" s="314">
        <f>[14]table_4!B27</f>
        <v>2047080719.5</v>
      </c>
      <c r="D30" s="314">
        <f>[14]table_4!C27</f>
        <v>1958991050</v>
      </c>
      <c r="E30" s="314">
        <f>[14]table_4!D27</f>
        <v>-60650634.520000003</v>
      </c>
      <c r="F30" s="315">
        <f>[14]table_4!E27/100</f>
        <v>0.03</v>
      </c>
      <c r="G30" s="314">
        <f>[14]table_4!F27</f>
        <v>27439034.41</v>
      </c>
      <c r="H30" s="316">
        <f>[14]table_4!G27/100</f>
        <v>1.3000000000000001E-2</v>
      </c>
    </row>
    <row r="31" spans="1:8" x14ac:dyDescent="0.25">
      <c r="A31" s="65" t="s">
        <v>26</v>
      </c>
      <c r="B31" s="66"/>
      <c r="C31" s="66">
        <f>[14]table_4!B28</f>
        <v>105936764.79000001</v>
      </c>
      <c r="D31" s="66">
        <f>[14]table_4!C28</f>
        <v>101412424.7</v>
      </c>
      <c r="E31" s="66">
        <f>[14]table_4!D28</f>
        <v>-2959790.38</v>
      </c>
      <c r="F31" s="67">
        <f>[14]table_4!E28/100</f>
        <v>2.7999999999999997E-2</v>
      </c>
      <c r="G31" s="66">
        <f>[14]table_4!F28</f>
        <v>1564549.72</v>
      </c>
      <c r="H31" s="68">
        <f>[14]table_4!G28/100</f>
        <v>1.4999999999999999E-2</v>
      </c>
    </row>
    <row r="32" spans="1:8" x14ac:dyDescent="0.25">
      <c r="A32" s="313" t="s">
        <v>63</v>
      </c>
      <c r="B32" s="314"/>
      <c r="C32" s="314">
        <f>[14]table_4!B29</f>
        <v>7692932.9299999997</v>
      </c>
      <c r="D32" s="314">
        <f>[14]table_4!C29</f>
        <v>7430478.5099999998</v>
      </c>
      <c r="E32" s="314">
        <f>[14]table_4!D29</f>
        <v>-216078.63</v>
      </c>
      <c r="F32" s="315">
        <f>[14]table_4!E29/100</f>
        <v>2.7999999999999997E-2</v>
      </c>
      <c r="G32" s="314">
        <f>[14]table_4!F29</f>
        <v>46375.79</v>
      </c>
      <c r="H32" s="316">
        <f>[14]table_4!G29/100</f>
        <v>6.0000000000000001E-3</v>
      </c>
    </row>
    <row r="33" spans="1:8" x14ac:dyDescent="0.25">
      <c r="A33" s="65" t="s">
        <v>28</v>
      </c>
      <c r="B33" s="66"/>
      <c r="C33" s="66">
        <f>[14]table_4!B30</f>
        <v>62968136.350000001</v>
      </c>
      <c r="D33" s="66">
        <f>[14]table_4!C30</f>
        <v>60086952.490000002</v>
      </c>
      <c r="E33" s="66">
        <f>[14]table_4!D30</f>
        <v>-1651199.38</v>
      </c>
      <c r="F33" s="67">
        <f>[14]table_4!E30/100</f>
        <v>2.6000000000000002E-2</v>
      </c>
      <c r="G33" s="66">
        <f>[14]table_4!F30</f>
        <v>1229984.48</v>
      </c>
      <c r="H33" s="68">
        <f>[14]table_4!G30/100</f>
        <v>0.02</v>
      </c>
    </row>
    <row r="34" spans="1:8" x14ac:dyDescent="0.25">
      <c r="A34" s="313" t="s">
        <v>29</v>
      </c>
      <c r="B34" s="314"/>
      <c r="C34" s="314">
        <f>[14]table_4!B31</f>
        <v>108593770.04000001</v>
      </c>
      <c r="D34" s="314">
        <f>[14]table_4!C31</f>
        <v>102829424.40000001</v>
      </c>
      <c r="E34" s="314">
        <f>[14]table_4!D31</f>
        <v>-3558050.4</v>
      </c>
      <c r="F34" s="315">
        <f>[14]table_4!E31/100</f>
        <v>3.3000000000000002E-2</v>
      </c>
      <c r="G34" s="314">
        <f>[14]table_4!F31</f>
        <v>2206295.21</v>
      </c>
      <c r="H34" s="316">
        <f>[14]table_4!G31/100</f>
        <v>0.02</v>
      </c>
    </row>
    <row r="35" spans="1:8" x14ac:dyDescent="0.25">
      <c r="A35" s="65" t="s">
        <v>30</v>
      </c>
      <c r="B35" s="66"/>
      <c r="C35" s="66">
        <f>[14]table_4!B32</f>
        <v>30602356.260000002</v>
      </c>
      <c r="D35" s="66">
        <f>[14]table_4!C32</f>
        <v>28983134.48</v>
      </c>
      <c r="E35" s="66">
        <f>[14]table_4!D32</f>
        <v>-842921.04</v>
      </c>
      <c r="F35" s="67">
        <f>[14]table_4!E32/100</f>
        <v>2.7999999999999997E-2</v>
      </c>
      <c r="G35" s="66">
        <f>[14]table_4!F32</f>
        <v>776300.74</v>
      </c>
      <c r="H35" s="68">
        <f>[14]table_4!G32/100</f>
        <v>2.5000000000000001E-2</v>
      </c>
    </row>
    <row r="36" spans="1:8" x14ac:dyDescent="0.25">
      <c r="A36" s="313" t="s">
        <v>31</v>
      </c>
      <c r="B36" s="314"/>
      <c r="C36" s="314">
        <f>[14]table_4!B33</f>
        <v>10971560.74</v>
      </c>
      <c r="D36" s="314">
        <f>[14]table_4!C33</f>
        <v>10488562.01</v>
      </c>
      <c r="E36" s="314">
        <f>[14]table_4!D33</f>
        <v>-292683.42</v>
      </c>
      <c r="F36" s="315">
        <f>[14]table_4!E33/100</f>
        <v>2.7000000000000003E-2</v>
      </c>
      <c r="G36" s="314">
        <f>[14]table_4!F33</f>
        <v>190315.31</v>
      </c>
      <c r="H36" s="316">
        <f>[14]table_4!G33/100</f>
        <v>1.7000000000000001E-2</v>
      </c>
    </row>
    <row r="37" spans="1:8" x14ac:dyDescent="0.25">
      <c r="A37" s="65" t="s">
        <v>32</v>
      </c>
      <c r="B37" s="66"/>
      <c r="C37" s="66">
        <f>[14]table_4!B34</f>
        <v>41932645.689999998</v>
      </c>
      <c r="D37" s="66">
        <f>[14]table_4!C34</f>
        <v>39733011.909999996</v>
      </c>
      <c r="E37" s="66">
        <f>[14]table_4!D34</f>
        <v>-1269638.94</v>
      </c>
      <c r="F37" s="67">
        <f>[14]table_4!E34/100</f>
        <v>0.03</v>
      </c>
      <c r="G37" s="66">
        <f>[14]table_4!F34</f>
        <v>929994.84</v>
      </c>
      <c r="H37" s="68">
        <f>[14]table_4!G34/100</f>
        <v>2.2000000000000002E-2</v>
      </c>
    </row>
    <row r="38" spans="1:8" x14ac:dyDescent="0.25">
      <c r="A38" s="313" t="s">
        <v>33</v>
      </c>
      <c r="B38" s="314"/>
      <c r="C38" s="314">
        <f>[14]table_4!B35</f>
        <v>1257993592</v>
      </c>
      <c r="D38" s="314">
        <f>[14]table_4!C35</f>
        <v>1208300835</v>
      </c>
      <c r="E38" s="314">
        <f>[14]table_4!D35</f>
        <v>-37388709.299999997</v>
      </c>
      <c r="F38" s="315">
        <f>[14]table_4!E35/100</f>
        <v>0.03</v>
      </c>
      <c r="G38" s="314">
        <f>[14]table_4!F35</f>
        <v>12304048.310000001</v>
      </c>
      <c r="H38" s="316">
        <f>[14]table_4!G35/100</f>
        <v>0.01</v>
      </c>
    </row>
    <row r="39" spans="1:8" x14ac:dyDescent="0.25">
      <c r="A39" s="65" t="s">
        <v>34</v>
      </c>
      <c r="B39" s="66"/>
      <c r="C39" s="66">
        <f>[14]table_4!B36</f>
        <v>3053774.22</v>
      </c>
      <c r="D39" s="66">
        <f>[14]table_4!C36</f>
        <v>2864815.46</v>
      </c>
      <c r="E39" s="66">
        <f>[14]table_4!D36</f>
        <v>-74737.53</v>
      </c>
      <c r="F39" s="67">
        <f>[14]table_4!E36/100</f>
        <v>2.4E-2</v>
      </c>
      <c r="G39" s="66">
        <f>[14]table_4!F36</f>
        <v>114221.23</v>
      </c>
      <c r="H39" s="68">
        <f>[14]table_4!G36/100</f>
        <v>3.7000000000000005E-2</v>
      </c>
    </row>
    <row r="40" spans="1:8" x14ac:dyDescent="0.25">
      <c r="A40" s="313" t="s">
        <v>35</v>
      </c>
      <c r="B40" s="314"/>
      <c r="C40" s="314">
        <f>[14]table_4!B37</f>
        <v>145760403.41</v>
      </c>
      <c r="D40" s="314">
        <f>[14]table_4!C37</f>
        <v>138497212.59999999</v>
      </c>
      <c r="E40" s="314">
        <f>[14]table_4!D37</f>
        <v>-4326098.68</v>
      </c>
      <c r="F40" s="315">
        <f>[14]table_4!E37/100</f>
        <v>0.03</v>
      </c>
      <c r="G40" s="314">
        <f>[14]table_4!F37</f>
        <v>2937092.14</v>
      </c>
      <c r="H40" s="316">
        <f>[14]table_4!G37/100</f>
        <v>0.02</v>
      </c>
    </row>
    <row r="41" spans="1:8" ht="13" thickBot="1" x14ac:dyDescent="0.3">
      <c r="A41" s="65"/>
      <c r="B41" s="66"/>
      <c r="C41" s="66"/>
      <c r="D41" s="66"/>
      <c r="E41" s="66"/>
      <c r="F41" s="66"/>
      <c r="G41" s="66"/>
      <c r="H41" s="69"/>
    </row>
    <row r="42" spans="1:8" ht="13.5" thickBot="1" x14ac:dyDescent="0.35">
      <c r="A42" s="317" t="s">
        <v>43</v>
      </c>
      <c r="B42" s="318"/>
      <c r="C42" s="319">
        <f>[14]table_4!B38</f>
        <v>7925698878.1000004</v>
      </c>
      <c r="D42" s="319">
        <f>[14]table_4!C38</f>
        <v>7574799492.8000002</v>
      </c>
      <c r="E42" s="319">
        <f>[14]table_4!D38</f>
        <v>-228534869.19999999</v>
      </c>
      <c r="F42" s="320">
        <f>[14]table_4!E38/100</f>
        <v>2.8999999999999998E-2</v>
      </c>
      <c r="G42" s="319">
        <f>[14]table_4!F38</f>
        <v>122364516.09</v>
      </c>
      <c r="H42" s="321">
        <f>[14]table_4!G38/100</f>
        <v>1.4999999999999999E-2</v>
      </c>
    </row>
    <row r="43" spans="1:8" ht="12.5" customHeight="1" x14ac:dyDescent="0.25">
      <c r="A43" s="437" t="s">
        <v>201</v>
      </c>
      <c r="B43" s="438"/>
      <c r="C43" s="438"/>
      <c r="D43" s="438"/>
      <c r="E43" s="438"/>
      <c r="F43" s="438"/>
      <c r="G43" s="438"/>
      <c r="H43" s="439"/>
    </row>
    <row r="44" spans="1:8" x14ac:dyDescent="0.25">
      <c r="A44" s="440"/>
      <c r="B44" s="441"/>
      <c r="C44" s="441"/>
      <c r="D44" s="441"/>
      <c r="E44" s="441"/>
      <c r="F44" s="441"/>
      <c r="G44" s="441"/>
      <c r="H44" s="442"/>
    </row>
    <row r="45" spans="1:8" ht="13" customHeight="1" thickBot="1" x14ac:dyDescent="0.3">
      <c r="A45" s="443" t="s">
        <v>214</v>
      </c>
      <c r="B45" s="444"/>
      <c r="C45" s="444"/>
      <c r="D45" s="444"/>
      <c r="E45" s="444"/>
      <c r="F45" s="444"/>
      <c r="G45" s="444"/>
      <c r="H45" s="445"/>
    </row>
  </sheetData>
  <mergeCells count="3">
    <mergeCell ref="A43:H44"/>
    <mergeCell ref="A45:H45"/>
    <mergeCell ref="J1:L3"/>
  </mergeCells>
  <hyperlinks>
    <hyperlink ref="J1:L3" location="'Table of Contents'!A1" tooltip="Click here" display="Return to             Table of Contents" xr:uid="{D98C7DAF-1841-4647-AC2F-7A6B91FC2BE5}"/>
  </hyperlinks>
  <pageMargins left="0.75" right="0.75" top="0.75" bottom="0.75" header="0.5" footer="0.5"/>
  <pageSetup scale="7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47"/>
  <sheetViews>
    <sheetView showGridLines="0" zoomScale="60" zoomScaleNormal="60" workbookViewId="0">
      <selection activeCell="B14" sqref="B14"/>
    </sheetView>
  </sheetViews>
  <sheetFormatPr defaultRowHeight="12.5" x14ac:dyDescent="0.25"/>
  <cols>
    <col min="1" max="1" width="17.7265625" customWidth="1"/>
    <col min="2" max="12" width="13.7265625" customWidth="1"/>
    <col min="13" max="13" width="1.7265625" style="56" customWidth="1"/>
    <col min="14" max="14" width="1.7265625" customWidth="1"/>
    <col min="15" max="15" width="16.1796875" customWidth="1"/>
    <col min="16" max="17" width="1.7265625" customWidth="1"/>
  </cols>
  <sheetData>
    <row r="1" spans="1:17" ht="16" customHeight="1" thickTop="1" x14ac:dyDescent="0.35">
      <c r="A1" s="344" t="s">
        <v>106</v>
      </c>
      <c r="B1" s="345"/>
      <c r="C1" s="345"/>
      <c r="D1" s="345"/>
      <c r="E1" s="345"/>
      <c r="F1" s="345"/>
      <c r="G1" s="345"/>
      <c r="H1" s="345"/>
      <c r="I1" s="345"/>
      <c r="J1" s="345"/>
      <c r="K1" s="345"/>
      <c r="L1" s="346"/>
      <c r="M1" s="158"/>
      <c r="N1" s="329" t="s">
        <v>209</v>
      </c>
      <c r="O1" s="330"/>
      <c r="P1" s="331"/>
      <c r="Q1" s="158"/>
    </row>
    <row r="2" spans="1:17" ht="16" customHeight="1" thickBot="1" x14ac:dyDescent="0.4">
      <c r="A2" s="347" t="s">
        <v>215</v>
      </c>
      <c r="B2" s="348"/>
      <c r="C2" s="348"/>
      <c r="D2" s="348"/>
      <c r="E2" s="348"/>
      <c r="F2" s="348"/>
      <c r="G2" s="348"/>
      <c r="H2" s="348"/>
      <c r="I2" s="348"/>
      <c r="J2" s="348"/>
      <c r="K2" s="348"/>
      <c r="L2" s="349"/>
      <c r="M2" s="158"/>
      <c r="N2" s="332"/>
      <c r="O2" s="333"/>
      <c r="P2" s="334"/>
      <c r="Q2" s="158"/>
    </row>
    <row r="3" spans="1:17" ht="7.5" customHeight="1" thickBot="1" x14ac:dyDescent="0.4">
      <c r="A3" s="70"/>
      <c r="B3" s="71"/>
      <c r="C3" s="71"/>
      <c r="D3" s="71"/>
      <c r="E3" s="71"/>
      <c r="F3" s="71"/>
      <c r="G3" s="71"/>
      <c r="H3" s="71"/>
      <c r="I3" s="71"/>
      <c r="J3" s="71"/>
      <c r="K3" s="71"/>
      <c r="L3" s="72"/>
      <c r="M3" s="158"/>
      <c r="N3" s="335"/>
      <c r="O3" s="336"/>
      <c r="P3" s="337"/>
      <c r="Q3" s="158"/>
    </row>
    <row r="4" spans="1:17" ht="26.5" thickBot="1" x14ac:dyDescent="0.35">
      <c r="A4" s="48" t="s">
        <v>42</v>
      </c>
      <c r="B4" s="49" t="s">
        <v>105</v>
      </c>
      <c r="C4" s="49" t="s">
        <v>104</v>
      </c>
      <c r="D4" s="49" t="s">
        <v>103</v>
      </c>
      <c r="E4" s="49" t="s">
        <v>102</v>
      </c>
      <c r="F4" s="49" t="s">
        <v>167</v>
      </c>
      <c r="G4" s="49" t="s">
        <v>101</v>
      </c>
      <c r="H4" s="49" t="s">
        <v>100</v>
      </c>
      <c r="I4" s="49" t="s">
        <v>203</v>
      </c>
      <c r="J4" s="49" t="s">
        <v>96</v>
      </c>
      <c r="K4" s="49" t="s">
        <v>99</v>
      </c>
      <c r="L4" s="50" t="s">
        <v>98</v>
      </c>
      <c r="M4" s="157"/>
      <c r="N4" s="157"/>
      <c r="O4" s="157"/>
      <c r="P4" s="157"/>
      <c r="Q4" s="157"/>
    </row>
    <row r="5" spans="1:17" x14ac:dyDescent="0.25">
      <c r="A5" s="73" t="s">
        <v>0</v>
      </c>
      <c r="B5" s="66">
        <f>[1]table_11!B2</f>
        <v>524369</v>
      </c>
      <c r="C5" s="66">
        <f>[1]table_11!C2</f>
        <v>152388</v>
      </c>
      <c r="D5" s="66">
        <f>[1]table_11!D2</f>
        <v>172748</v>
      </c>
      <c r="E5" s="66">
        <f>[1]table_11!E2</f>
        <v>322139</v>
      </c>
      <c r="F5" s="66">
        <f>[1]table_11!F2</f>
        <v>21647</v>
      </c>
      <c r="G5" s="66">
        <f>[1]table_11!G2</f>
        <v>23442</v>
      </c>
      <c r="H5" s="66">
        <f>[1]table_11!H2</f>
        <v>36614</v>
      </c>
      <c r="I5" s="66">
        <f>[1]table_11!I2</f>
        <v>63742</v>
      </c>
      <c r="J5" s="66">
        <f>[1]table_11!J2</f>
        <v>5892</v>
      </c>
      <c r="K5" s="74">
        <f>[1]table_11!K2</f>
        <v>527971</v>
      </c>
      <c r="L5" s="75">
        <f>[1]table_11!L2</f>
        <v>1850951</v>
      </c>
    </row>
    <row r="6" spans="1:17" x14ac:dyDescent="0.25">
      <c r="A6" s="8" t="s">
        <v>1</v>
      </c>
      <c r="B6" s="76">
        <f>[1]table_11!B3</f>
        <v>4912804</v>
      </c>
      <c r="C6" s="76">
        <f>[1]table_11!C3</f>
        <v>1115500</v>
      </c>
      <c r="D6" s="76">
        <f>[1]table_11!D3</f>
        <v>1463740</v>
      </c>
      <c r="E6" s="76">
        <f>[1]table_11!E3</f>
        <v>779825</v>
      </c>
      <c r="F6" s="76">
        <f>[1]table_11!F3</f>
        <v>764371</v>
      </c>
      <c r="G6" s="76">
        <f>[1]table_11!G3</f>
        <v>3249</v>
      </c>
      <c r="H6" s="76">
        <f>[1]table_11!H3</f>
        <v>224826</v>
      </c>
      <c r="I6" s="76">
        <f>[1]table_11!I3</f>
        <v>403963</v>
      </c>
      <c r="J6" s="76">
        <f>[1]table_11!J3</f>
        <v>60011</v>
      </c>
      <c r="K6" s="9">
        <f>[1]table_11!K3</f>
        <v>262176</v>
      </c>
      <c r="L6" s="10">
        <f>[1]table_11!L3</f>
        <v>9990464</v>
      </c>
    </row>
    <row r="7" spans="1:17" x14ac:dyDescent="0.25">
      <c r="A7" s="73" t="s">
        <v>2</v>
      </c>
      <c r="B7" s="66">
        <f>[1]table_11!B4</f>
        <v>35735048</v>
      </c>
      <c r="C7" s="66">
        <f>[1]table_11!C4</f>
        <v>8001014</v>
      </c>
      <c r="D7" s="66">
        <f>[1]table_11!D4</f>
        <v>2579064</v>
      </c>
      <c r="E7" s="66">
        <f>[1]table_11!E4</f>
        <v>3864670</v>
      </c>
      <c r="F7" s="66">
        <f>[1]table_11!F4</f>
        <v>3031730</v>
      </c>
      <c r="G7" s="66">
        <f>[1]table_11!G4</f>
        <v>900957</v>
      </c>
      <c r="H7" s="66">
        <f>[1]table_11!H4</f>
        <v>1148150</v>
      </c>
      <c r="I7" s="66">
        <f>[1]table_11!I4</f>
        <v>771644</v>
      </c>
      <c r="J7" s="66">
        <f>[1]table_11!J4</f>
        <v>244607</v>
      </c>
      <c r="K7" s="77">
        <f>[1]table_11!K4</f>
        <v>1933682</v>
      </c>
      <c r="L7" s="75">
        <f>[1]table_11!L4</f>
        <v>58210566</v>
      </c>
    </row>
    <row r="8" spans="1:17" x14ac:dyDescent="0.25">
      <c r="A8" s="8" t="s">
        <v>66</v>
      </c>
      <c r="B8" s="76">
        <f>[1]table_11!B5</f>
        <v>4090855</v>
      </c>
      <c r="C8" s="76">
        <f>[1]table_11!C5</f>
        <v>983457</v>
      </c>
      <c r="D8" s="76">
        <f>[1]table_11!D5</f>
        <v>930652</v>
      </c>
      <c r="E8" s="76">
        <f>[1]table_11!E5</f>
        <v>281680</v>
      </c>
      <c r="F8" s="76">
        <f>[1]table_11!F5</f>
        <v>154313</v>
      </c>
      <c r="G8" s="76">
        <f>[1]table_11!G5</f>
        <v>18109</v>
      </c>
      <c r="H8" s="76">
        <f>[1]table_11!H5</f>
        <v>114938</v>
      </c>
      <c r="I8" s="76">
        <f>[1]table_11!I5</f>
        <v>217407</v>
      </c>
      <c r="J8" s="76">
        <f>[1]table_11!J5</f>
        <v>29332</v>
      </c>
      <c r="K8" s="9">
        <f>[1]table_11!K5</f>
        <v>263563</v>
      </c>
      <c r="L8" s="10">
        <f>[1]table_11!L5</f>
        <v>7084306</v>
      </c>
    </row>
    <row r="9" spans="1:17" x14ac:dyDescent="0.25">
      <c r="A9" s="73" t="s">
        <v>65</v>
      </c>
      <c r="B9" s="66">
        <f>[1]table_11!B6</f>
        <v>1900895</v>
      </c>
      <c r="C9" s="66">
        <f>[1]table_11!C6</f>
        <v>482556</v>
      </c>
      <c r="D9" s="66">
        <f>[1]table_11!D6</f>
        <v>1427700</v>
      </c>
      <c r="E9" s="66">
        <f>[1]table_11!E6</f>
        <v>940323</v>
      </c>
      <c r="F9" s="66">
        <f>[1]table_11!F6</f>
        <v>84280</v>
      </c>
      <c r="G9" s="66">
        <f>[1]table_11!G6</f>
        <v>20713</v>
      </c>
      <c r="H9" s="66">
        <f>[1]table_11!H6</f>
        <v>110798</v>
      </c>
      <c r="I9" s="66">
        <f>[1]table_11!I6</f>
        <v>209691</v>
      </c>
      <c r="J9" s="66">
        <f>[1]table_11!J6</f>
        <v>46157</v>
      </c>
      <c r="K9" s="77">
        <f>[1]table_11!K6</f>
        <v>824575</v>
      </c>
      <c r="L9" s="75">
        <f>[1]table_11!L6</f>
        <v>6047688</v>
      </c>
    </row>
    <row r="10" spans="1:17" x14ac:dyDescent="0.25">
      <c r="A10" s="8" t="s">
        <v>5</v>
      </c>
      <c r="B10" s="76">
        <f>[1]table_11!B7</f>
        <v>3611778</v>
      </c>
      <c r="C10" s="76">
        <f>[1]table_11!C7</f>
        <v>902808</v>
      </c>
      <c r="D10" s="76">
        <f>[1]table_11!D7</f>
        <v>51949</v>
      </c>
      <c r="E10" s="76">
        <f>[1]table_11!E7</f>
        <v>711823</v>
      </c>
      <c r="F10" s="76">
        <f>[1]table_11!F7</f>
        <v>267836</v>
      </c>
      <c r="G10" s="76">
        <f>[1]table_11!G7</f>
        <v>108633</v>
      </c>
      <c r="H10" s="76">
        <f>[1]table_11!H7</f>
        <v>124011</v>
      </c>
      <c r="I10" s="76">
        <f>[1]table_11!I7</f>
        <v>85611</v>
      </c>
      <c r="J10" s="76">
        <f>[1]table_11!J7</f>
        <v>94471</v>
      </c>
      <c r="K10" s="9">
        <f>[1]table_11!K7</f>
        <v>242442</v>
      </c>
      <c r="L10" s="10">
        <f>[1]table_11!L7</f>
        <v>6201360</v>
      </c>
    </row>
    <row r="11" spans="1:17" x14ac:dyDescent="0.25">
      <c r="A11" s="73" t="s">
        <v>6</v>
      </c>
      <c r="B11" s="78">
        <f>[1]table_11!B8</f>
        <v>1341326</v>
      </c>
      <c r="C11" s="78">
        <f>[1]table_11!C8</f>
        <v>277253</v>
      </c>
      <c r="D11" s="78">
        <f>[1]table_11!D8</f>
        <v>264279</v>
      </c>
      <c r="E11" s="78">
        <f>[1]table_11!E8</f>
        <v>271672</v>
      </c>
      <c r="F11" s="78">
        <f>[1]table_11!F8</f>
        <v>35150</v>
      </c>
      <c r="G11" s="78">
        <f>[1]table_11!G8</f>
        <v>36037</v>
      </c>
      <c r="H11" s="78">
        <f>[1]table_11!H8</f>
        <v>52642</v>
      </c>
      <c r="I11" s="78">
        <f>[1]table_11!I8</f>
        <v>19721</v>
      </c>
      <c r="J11" s="78">
        <f>[1]table_11!J8</f>
        <v>214942</v>
      </c>
      <c r="K11" s="79">
        <f>[1]table_11!K8</f>
        <v>137089</v>
      </c>
      <c r="L11" s="80">
        <f>[1]table_11!L8</f>
        <v>2650111</v>
      </c>
    </row>
    <row r="12" spans="1:17" x14ac:dyDescent="0.25">
      <c r="A12" s="8" t="s">
        <v>7</v>
      </c>
      <c r="B12" s="76">
        <f>[1]table_11!B9</f>
        <v>1597649</v>
      </c>
      <c r="C12" s="76">
        <f>[1]table_11!C9</f>
        <v>412793</v>
      </c>
      <c r="D12" s="76">
        <f>[1]table_11!D9</f>
        <v>804931</v>
      </c>
      <c r="E12" s="76">
        <f>[1]table_11!E9</f>
        <v>282259</v>
      </c>
      <c r="F12" s="76">
        <f>[1]table_11!F9</f>
        <v>155037</v>
      </c>
      <c r="G12" s="76">
        <f>[1]table_11!G9</f>
        <v>1074</v>
      </c>
      <c r="H12" s="76">
        <f>[1]table_11!H9</f>
        <v>34207</v>
      </c>
      <c r="I12" s="76">
        <f>[1]table_11!I9</f>
        <v>50470</v>
      </c>
      <c r="J12" s="76">
        <f>[1]table_11!J9</f>
        <v>100854</v>
      </c>
      <c r="K12" s="9">
        <f>[1]table_11!K9</f>
        <v>51837</v>
      </c>
      <c r="L12" s="10">
        <f>[1]table_11!L9</f>
        <v>3491111</v>
      </c>
    </row>
    <row r="13" spans="1:17" x14ac:dyDescent="0.25">
      <c r="A13" s="73" t="s">
        <v>8</v>
      </c>
      <c r="B13" s="66">
        <f>[1]table_11!B10</f>
        <v>12027132</v>
      </c>
      <c r="C13" s="66">
        <f>[1]table_11!C10</f>
        <v>3678059</v>
      </c>
      <c r="D13" s="66">
        <f>[1]table_11!D10</f>
        <v>5744069</v>
      </c>
      <c r="E13" s="66">
        <f>[1]table_11!E10</f>
        <v>649883</v>
      </c>
      <c r="F13" s="66">
        <f>[1]table_11!F10</f>
        <v>1111356</v>
      </c>
      <c r="G13" s="66">
        <f>[1]table_11!G10</f>
        <v>3962716</v>
      </c>
      <c r="H13" s="66">
        <f>[1]table_11!H10</f>
        <v>627551</v>
      </c>
      <c r="I13" s="66">
        <f>[1]table_11!I10</f>
        <v>135286</v>
      </c>
      <c r="J13" s="66">
        <f>[1]table_11!J10</f>
        <v>88085</v>
      </c>
      <c r="K13" s="77">
        <f>[1]table_11!K10</f>
        <v>834257</v>
      </c>
      <c r="L13" s="75">
        <f>[1]table_11!L10</f>
        <v>28858395</v>
      </c>
    </row>
    <row r="14" spans="1:17" x14ac:dyDescent="0.25">
      <c r="A14" s="8" t="s">
        <v>9</v>
      </c>
      <c r="B14" s="76">
        <f>[1]table_11!B11</f>
        <v>3382501</v>
      </c>
      <c r="C14" s="76">
        <f>[1]table_11!C11</f>
        <v>977533</v>
      </c>
      <c r="D14" s="76">
        <f>[1]table_11!D11</f>
        <v>2521489</v>
      </c>
      <c r="E14" s="76">
        <f>[1]table_11!E11</f>
        <v>1469281</v>
      </c>
      <c r="F14" s="76">
        <f>[1]table_11!F11</f>
        <v>456868</v>
      </c>
      <c r="G14" s="76">
        <f>[1]table_11!G11</f>
        <v>266332</v>
      </c>
      <c r="H14" s="76">
        <f>[1]table_11!H11</f>
        <v>237539</v>
      </c>
      <c r="I14" s="76">
        <f>[1]table_11!I11</f>
        <v>228979</v>
      </c>
      <c r="J14" s="76">
        <f>[1]table_11!J11</f>
        <v>125905</v>
      </c>
      <c r="K14" s="9">
        <f>[1]table_11!K11</f>
        <v>898748</v>
      </c>
      <c r="L14" s="10">
        <f>[1]table_11!L11</f>
        <v>10565176</v>
      </c>
    </row>
    <row r="15" spans="1:17" x14ac:dyDescent="0.25">
      <c r="A15" s="73" t="s">
        <v>10</v>
      </c>
      <c r="B15" s="66">
        <f>[1]table_11!B12</f>
        <v>53847</v>
      </c>
      <c r="C15" s="66">
        <f>[1]table_11!C12</f>
        <v>141040</v>
      </c>
      <c r="D15" s="66">
        <f>[1]table_11!D12</f>
        <v>8353</v>
      </c>
      <c r="E15" s="66">
        <f>[1]table_11!E12</f>
        <v>138123</v>
      </c>
      <c r="F15" s="66">
        <f>[1]table_11!F12</f>
        <v>1146</v>
      </c>
      <c r="G15" s="66">
        <f>[1]table_11!G12</f>
        <v>302</v>
      </c>
      <c r="H15" s="66">
        <f>[1]table_11!H12</f>
        <v>40579</v>
      </c>
      <c r="I15" s="66">
        <f>[1]table_11!I12</f>
        <v>0</v>
      </c>
      <c r="J15" s="66">
        <f>[1]table_11!J12</f>
        <v>1444</v>
      </c>
      <c r="K15" s="77">
        <f>[1]table_11!K12</f>
        <v>615077</v>
      </c>
      <c r="L15" s="75">
        <f>[1]table_11!L12</f>
        <v>999910</v>
      </c>
    </row>
    <row r="16" spans="1:17" x14ac:dyDescent="0.25">
      <c r="A16" s="8" t="s">
        <v>11</v>
      </c>
      <c r="B16" s="76">
        <f>[1]table_11!B13</f>
        <v>157991</v>
      </c>
      <c r="C16" s="76">
        <f>[1]table_11!C13</f>
        <v>56457</v>
      </c>
      <c r="D16" s="76">
        <f>[1]table_11!D13</f>
        <v>146696</v>
      </c>
      <c r="E16" s="76">
        <f>[1]table_11!E13</f>
        <v>204980</v>
      </c>
      <c r="F16" s="76">
        <f>[1]table_11!F13</f>
        <v>4621</v>
      </c>
      <c r="G16" s="76">
        <f>[1]table_11!G13</f>
        <v>16120</v>
      </c>
      <c r="H16" s="76">
        <f>[1]table_11!H13</f>
        <v>8531</v>
      </c>
      <c r="I16" s="76">
        <f>[1]table_11!I13</f>
        <v>27398</v>
      </c>
      <c r="J16" s="76">
        <f>[1]table_11!J13</f>
        <v>4265</v>
      </c>
      <c r="K16" s="9">
        <f>[1]table_11!K13</f>
        <v>39856</v>
      </c>
      <c r="L16" s="10">
        <f>[1]table_11!L13</f>
        <v>666914</v>
      </c>
    </row>
    <row r="17" spans="1:12" x14ac:dyDescent="0.25">
      <c r="A17" s="73" t="s">
        <v>12</v>
      </c>
      <c r="B17" s="66">
        <f>[1]table_11!B14</f>
        <v>160061</v>
      </c>
      <c r="C17" s="66">
        <f>[1]table_11!C14</f>
        <v>109460</v>
      </c>
      <c r="D17" s="66">
        <f>[1]table_11!D14</f>
        <v>25186</v>
      </c>
      <c r="E17" s="66">
        <f>[1]table_11!E14</f>
        <v>163169</v>
      </c>
      <c r="F17" s="66">
        <f>[1]table_11!F14</f>
        <v>4722</v>
      </c>
      <c r="G17" s="66">
        <f>[1]table_11!G14</f>
        <v>5326</v>
      </c>
      <c r="H17" s="66">
        <f>[1]table_11!H14</f>
        <v>14945</v>
      </c>
      <c r="I17" s="66">
        <f>[1]table_11!I14</f>
        <v>0</v>
      </c>
      <c r="J17" s="66">
        <f>[1]table_11!J14</f>
        <v>99926</v>
      </c>
      <c r="K17" s="77">
        <f>[1]table_11!K14</f>
        <v>91786</v>
      </c>
      <c r="L17" s="75">
        <f>[1]table_11!L14</f>
        <v>674582</v>
      </c>
    </row>
    <row r="18" spans="1:12" x14ac:dyDescent="0.25">
      <c r="A18" s="8" t="s">
        <v>13</v>
      </c>
      <c r="B18" s="76">
        <f>[1]table_11!B15</f>
        <v>1012215</v>
      </c>
      <c r="C18" s="76">
        <f>[1]table_11!C15</f>
        <v>525485</v>
      </c>
      <c r="D18" s="76">
        <f>[1]table_11!D15</f>
        <v>646429</v>
      </c>
      <c r="E18" s="76">
        <f>[1]table_11!E15</f>
        <v>421985</v>
      </c>
      <c r="F18" s="76">
        <f>[1]table_11!F15</f>
        <v>65339</v>
      </c>
      <c r="G18" s="76">
        <f>[1]table_11!G15</f>
        <v>10000</v>
      </c>
      <c r="H18" s="76">
        <f>[1]table_11!H15</f>
        <v>111351</v>
      </c>
      <c r="I18" s="76">
        <f>[1]table_11!I15</f>
        <v>102080</v>
      </c>
      <c r="J18" s="76">
        <f>[1]table_11!J15</f>
        <v>17776</v>
      </c>
      <c r="K18" s="9">
        <f>[1]table_11!K15</f>
        <v>125082</v>
      </c>
      <c r="L18" s="10">
        <f>[1]table_11!L15</f>
        <v>3037742</v>
      </c>
    </row>
    <row r="19" spans="1:12" x14ac:dyDescent="0.25">
      <c r="A19" s="73" t="s">
        <v>14</v>
      </c>
      <c r="B19" s="66">
        <f>[1]table_11!B16</f>
        <v>11587451</v>
      </c>
      <c r="C19" s="66">
        <f>[1]table_11!C16</f>
        <v>3841738</v>
      </c>
      <c r="D19" s="66">
        <f>[1]table_11!D16</f>
        <v>3985658</v>
      </c>
      <c r="E19" s="66">
        <f>[1]table_11!E16</f>
        <v>1515922</v>
      </c>
      <c r="F19" s="66">
        <f>[1]table_11!F16</f>
        <v>708382</v>
      </c>
      <c r="G19" s="66">
        <f>[1]table_11!G16</f>
        <v>11153</v>
      </c>
      <c r="H19" s="66">
        <f>[1]table_11!H16</f>
        <v>450482</v>
      </c>
      <c r="I19" s="66">
        <f>[1]table_11!I16</f>
        <v>234288</v>
      </c>
      <c r="J19" s="66">
        <f>[1]table_11!J16</f>
        <v>162796</v>
      </c>
      <c r="K19" s="77">
        <f>[1]table_11!K16</f>
        <v>1010521</v>
      </c>
      <c r="L19" s="75">
        <f>[1]table_11!L16</f>
        <v>23508390</v>
      </c>
    </row>
    <row r="20" spans="1:12" x14ac:dyDescent="0.25">
      <c r="A20" s="8" t="s">
        <v>15</v>
      </c>
      <c r="B20" s="76">
        <f>[1]table_11!B17</f>
        <v>696865</v>
      </c>
      <c r="C20" s="76">
        <f>[1]table_11!C17</f>
        <v>189267</v>
      </c>
      <c r="D20" s="76">
        <f>[1]table_11!D17</f>
        <v>134034</v>
      </c>
      <c r="E20" s="76">
        <f>[1]table_11!E17</f>
        <v>203744</v>
      </c>
      <c r="F20" s="76">
        <f>[1]table_11!F17</f>
        <v>20031</v>
      </c>
      <c r="G20" s="76">
        <f>[1]table_11!G17</f>
        <v>29386</v>
      </c>
      <c r="H20" s="76">
        <f>[1]table_11!H17</f>
        <v>39320</v>
      </c>
      <c r="I20" s="76">
        <f>[1]table_11!I17</f>
        <v>34607</v>
      </c>
      <c r="J20" s="76">
        <f>[1]table_11!J17</f>
        <v>229914</v>
      </c>
      <c r="K20" s="9">
        <f>[1]table_11!K17</f>
        <v>488980</v>
      </c>
      <c r="L20" s="10">
        <f>[1]table_11!L17</f>
        <v>2066147</v>
      </c>
    </row>
    <row r="21" spans="1:12" x14ac:dyDescent="0.25">
      <c r="A21" s="73" t="s">
        <v>16</v>
      </c>
      <c r="B21" s="66">
        <f>[1]table_11!B18</f>
        <v>2589524</v>
      </c>
      <c r="C21" s="66">
        <f>[1]table_11!C18</f>
        <v>1028289</v>
      </c>
      <c r="D21" s="66">
        <f>[1]table_11!D18</f>
        <v>3356256</v>
      </c>
      <c r="E21" s="66">
        <f>[1]table_11!E18</f>
        <v>1012268</v>
      </c>
      <c r="F21" s="66">
        <f>[1]table_11!F18</f>
        <v>195414</v>
      </c>
      <c r="G21" s="66">
        <f>[1]table_11!G18</f>
        <v>58226</v>
      </c>
      <c r="H21" s="66">
        <f>[1]table_11!H18</f>
        <v>138259</v>
      </c>
      <c r="I21" s="66">
        <f>[1]table_11!I18</f>
        <v>52669</v>
      </c>
      <c r="J21" s="66">
        <f>[1]table_11!J18</f>
        <v>89260</v>
      </c>
      <c r="K21" s="77">
        <f>[1]table_11!K18</f>
        <v>306022</v>
      </c>
      <c r="L21" s="75">
        <f>[1]table_11!L18</f>
        <v>8826187</v>
      </c>
    </row>
    <row r="22" spans="1:12" x14ac:dyDescent="0.25">
      <c r="A22" s="8" t="s">
        <v>64</v>
      </c>
      <c r="B22" s="76">
        <f>[1]table_11!B19</f>
        <v>2283972</v>
      </c>
      <c r="C22" s="76">
        <f>[1]table_11!C19</f>
        <v>901554</v>
      </c>
      <c r="D22" s="76">
        <f>[1]table_11!D19</f>
        <v>1307896</v>
      </c>
      <c r="E22" s="76">
        <f>[1]table_11!E19</f>
        <v>397529</v>
      </c>
      <c r="F22" s="76">
        <f>[1]table_11!F19</f>
        <v>102174</v>
      </c>
      <c r="G22" s="76">
        <f>[1]table_11!G19</f>
        <v>80262</v>
      </c>
      <c r="H22" s="76">
        <f>[1]table_11!H19</f>
        <v>118082</v>
      </c>
      <c r="I22" s="76">
        <f>[1]table_11!I19</f>
        <v>0</v>
      </c>
      <c r="J22" s="76">
        <f>[1]table_11!J19</f>
        <v>81129</v>
      </c>
      <c r="K22" s="9">
        <f>[1]table_11!K19</f>
        <v>1253927</v>
      </c>
      <c r="L22" s="10">
        <f>[1]table_11!L19</f>
        <v>6526525</v>
      </c>
    </row>
    <row r="23" spans="1:12" x14ac:dyDescent="0.25">
      <c r="A23" s="73" t="s">
        <v>18</v>
      </c>
      <c r="B23" s="66">
        <f>[1]table_11!B20</f>
        <v>152359</v>
      </c>
      <c r="C23" s="66">
        <f>[1]table_11!C20</f>
        <v>61913</v>
      </c>
      <c r="D23" s="66">
        <f>[1]table_11!D20</f>
        <v>131533</v>
      </c>
      <c r="E23" s="66">
        <f>[1]table_11!E20</f>
        <v>251919</v>
      </c>
      <c r="F23" s="66">
        <f>[1]table_11!F20</f>
        <v>0</v>
      </c>
      <c r="G23" s="66">
        <f>[1]table_11!G20</f>
        <v>29009</v>
      </c>
      <c r="H23" s="66">
        <f>[1]table_11!H20</f>
        <v>10638</v>
      </c>
      <c r="I23" s="66">
        <f>[1]table_11!I20</f>
        <v>9862</v>
      </c>
      <c r="J23" s="66">
        <f>[1]table_11!J20</f>
        <v>5428</v>
      </c>
      <c r="K23" s="77">
        <f>[1]table_11!K20</f>
        <v>316697</v>
      </c>
      <c r="L23" s="75">
        <f>[1]table_11!L20</f>
        <v>969358</v>
      </c>
    </row>
    <row r="24" spans="1:12" x14ac:dyDescent="0.25">
      <c r="A24" s="8" t="s">
        <v>19</v>
      </c>
      <c r="B24" s="76">
        <f>[1]table_11!B21</f>
        <v>19363453</v>
      </c>
      <c r="C24" s="76">
        <f>[1]table_11!C21</f>
        <v>6300572</v>
      </c>
      <c r="D24" s="76">
        <f>[1]table_11!D21</f>
        <v>5223577</v>
      </c>
      <c r="E24" s="76">
        <f>[1]table_11!E21</f>
        <v>1928231</v>
      </c>
      <c r="F24" s="76">
        <f>[1]table_11!F21</f>
        <v>2187102</v>
      </c>
      <c r="G24" s="76">
        <f>[1]table_11!G21</f>
        <v>7848</v>
      </c>
      <c r="H24" s="76">
        <f>[1]table_11!H21</f>
        <v>814002</v>
      </c>
      <c r="I24" s="76">
        <f>[1]table_11!I21</f>
        <v>794072</v>
      </c>
      <c r="J24" s="76">
        <f>[1]table_11!J21</f>
        <v>373084</v>
      </c>
      <c r="K24" s="9">
        <f>[1]table_11!K21</f>
        <v>1127992</v>
      </c>
      <c r="L24" s="10">
        <f>[1]table_11!L21</f>
        <v>38119933</v>
      </c>
    </row>
    <row r="25" spans="1:12" x14ac:dyDescent="0.25">
      <c r="A25" s="73" t="s">
        <v>20</v>
      </c>
      <c r="B25" s="66">
        <f>[1]table_11!B22</f>
        <v>5802016</v>
      </c>
      <c r="C25" s="66">
        <f>[1]table_11!C22</f>
        <v>1196452</v>
      </c>
      <c r="D25" s="66">
        <f>[1]table_11!D22</f>
        <v>483634</v>
      </c>
      <c r="E25" s="66">
        <f>[1]table_11!E22</f>
        <v>508821</v>
      </c>
      <c r="F25" s="66">
        <f>[1]table_11!F22</f>
        <v>153610</v>
      </c>
      <c r="G25" s="66">
        <f>[1]table_11!G22</f>
        <v>18559</v>
      </c>
      <c r="H25" s="66">
        <f>[1]table_11!H22</f>
        <v>119346</v>
      </c>
      <c r="I25" s="66">
        <f>[1]table_11!I22</f>
        <v>184963</v>
      </c>
      <c r="J25" s="66">
        <f>[1]table_11!J22</f>
        <v>103148</v>
      </c>
      <c r="K25" s="77">
        <f>[1]table_11!K22</f>
        <v>322214</v>
      </c>
      <c r="L25" s="75">
        <f>[1]table_11!L22</f>
        <v>8892764</v>
      </c>
    </row>
    <row r="26" spans="1:12" x14ac:dyDescent="0.25">
      <c r="A26" s="8" t="s">
        <v>21</v>
      </c>
      <c r="B26" s="76">
        <f>[1]table_11!B23</f>
        <v>4383320</v>
      </c>
      <c r="C26" s="76">
        <f>[1]table_11!C23</f>
        <v>1899001</v>
      </c>
      <c r="D26" s="76">
        <f>[1]table_11!D23</f>
        <v>1716404</v>
      </c>
      <c r="E26" s="76">
        <f>[1]table_11!E23</f>
        <v>1650813</v>
      </c>
      <c r="F26" s="76">
        <f>[1]table_11!F23</f>
        <v>448126</v>
      </c>
      <c r="G26" s="76">
        <f>[1]table_11!G23</f>
        <v>43775</v>
      </c>
      <c r="H26" s="76">
        <f>[1]table_11!H23</f>
        <v>358821</v>
      </c>
      <c r="I26" s="76">
        <f>[1]table_11!I23</f>
        <v>515240</v>
      </c>
      <c r="J26" s="76">
        <f>[1]table_11!J23</f>
        <v>159692</v>
      </c>
      <c r="K26" s="9">
        <f>[1]table_11!K23</f>
        <v>567119</v>
      </c>
      <c r="L26" s="10">
        <f>[1]table_11!L23</f>
        <v>11742312</v>
      </c>
    </row>
    <row r="27" spans="1:12" x14ac:dyDescent="0.25">
      <c r="A27" s="73" t="s">
        <v>22</v>
      </c>
      <c r="B27" s="66">
        <f>[1]table_11!B24</f>
        <v>493743</v>
      </c>
      <c r="C27" s="66">
        <f>[1]table_11!C24</f>
        <v>377420</v>
      </c>
      <c r="D27" s="66">
        <f>[1]table_11!D24</f>
        <v>305359</v>
      </c>
      <c r="E27" s="66">
        <f>[1]table_11!E24</f>
        <v>526838</v>
      </c>
      <c r="F27" s="66">
        <f>[1]table_11!F24</f>
        <v>22479</v>
      </c>
      <c r="G27" s="66">
        <f>[1]table_11!G24</f>
        <v>36713</v>
      </c>
      <c r="H27" s="66">
        <f>[1]table_11!H24</f>
        <v>51358</v>
      </c>
      <c r="I27" s="66">
        <f>[1]table_11!I24</f>
        <v>135258</v>
      </c>
      <c r="J27" s="66">
        <f>[1]table_11!J24</f>
        <v>50072</v>
      </c>
      <c r="K27" s="77">
        <f>[1]table_11!K24</f>
        <v>438941</v>
      </c>
      <c r="L27" s="75">
        <f>[1]table_11!L24</f>
        <v>2438180</v>
      </c>
    </row>
    <row r="28" spans="1:12" x14ac:dyDescent="0.25">
      <c r="A28" s="8" t="s">
        <v>23</v>
      </c>
      <c r="B28" s="76">
        <f>[1]table_11!B25</f>
        <v>14257526</v>
      </c>
      <c r="C28" s="76">
        <f>[1]table_11!C25</f>
        <v>5288359</v>
      </c>
      <c r="D28" s="76">
        <f>[1]table_11!D25</f>
        <v>3179067</v>
      </c>
      <c r="E28" s="76">
        <f>[1]table_11!E25</f>
        <v>1922308</v>
      </c>
      <c r="F28" s="76">
        <f>[1]table_11!F25</f>
        <v>1625098</v>
      </c>
      <c r="G28" s="76">
        <f>[1]table_11!G25</f>
        <v>17055</v>
      </c>
      <c r="H28" s="76">
        <f>[1]table_11!H25</f>
        <v>709469</v>
      </c>
      <c r="I28" s="76">
        <f>[1]table_11!I25</f>
        <v>329755</v>
      </c>
      <c r="J28" s="76">
        <f>[1]table_11!J25</f>
        <v>271442</v>
      </c>
      <c r="K28" s="9">
        <f>[1]table_11!K25</f>
        <v>1165630</v>
      </c>
      <c r="L28" s="10">
        <f>[1]table_11!L25</f>
        <v>28765708</v>
      </c>
    </row>
    <row r="29" spans="1:12" x14ac:dyDescent="0.25">
      <c r="A29" s="73" t="s">
        <v>24</v>
      </c>
      <c r="B29" s="66">
        <f>[1]table_11!B26</f>
        <v>204149</v>
      </c>
      <c r="C29" s="66">
        <f>[1]table_11!C26</f>
        <v>846333</v>
      </c>
      <c r="D29" s="66">
        <f>[1]table_11!D26</f>
        <v>134163</v>
      </c>
      <c r="E29" s="66">
        <f>[1]table_11!E26</f>
        <v>515143</v>
      </c>
      <c r="F29" s="66">
        <f>[1]table_11!F26</f>
        <v>27594</v>
      </c>
      <c r="G29" s="66">
        <f>[1]table_11!G26</f>
        <v>36145</v>
      </c>
      <c r="H29" s="66">
        <f>[1]table_11!H26</f>
        <v>512673</v>
      </c>
      <c r="I29" s="66">
        <f>[1]table_11!I26</f>
        <v>222668</v>
      </c>
      <c r="J29" s="66">
        <f>[1]table_11!J26</f>
        <v>24667</v>
      </c>
      <c r="K29" s="77">
        <f>[1]table_11!K26</f>
        <v>645761</v>
      </c>
      <c r="L29" s="75">
        <f>[1]table_11!L26</f>
        <v>3169297</v>
      </c>
    </row>
    <row r="30" spans="1:12" x14ac:dyDescent="0.25">
      <c r="A30" s="8" t="s">
        <v>25</v>
      </c>
      <c r="B30" s="76">
        <f>[1]table_11!B27</f>
        <v>54574493</v>
      </c>
      <c r="C30" s="76">
        <f>[1]table_11!C27</f>
        <v>19257936</v>
      </c>
      <c r="D30" s="76">
        <f>[1]table_11!D27</f>
        <v>500201</v>
      </c>
      <c r="E30" s="76">
        <f>[1]table_11!E27</f>
        <v>528056</v>
      </c>
      <c r="F30" s="76">
        <f>[1]table_11!F27</f>
        <v>7681328</v>
      </c>
      <c r="G30" s="76">
        <f>[1]table_11!G27</f>
        <v>29612</v>
      </c>
      <c r="H30" s="76">
        <f>[1]table_11!H27</f>
        <v>3043464</v>
      </c>
      <c r="I30" s="76">
        <f>[1]table_11!I27</f>
        <v>1963210</v>
      </c>
      <c r="J30" s="76">
        <f>[1]table_11!J27</f>
        <v>219177</v>
      </c>
      <c r="K30" s="9">
        <f>[1]table_11!K27</f>
        <v>4702683</v>
      </c>
      <c r="L30" s="10">
        <f>[1]table_11!L27</f>
        <v>92500161</v>
      </c>
    </row>
    <row r="31" spans="1:12" x14ac:dyDescent="0.25">
      <c r="A31" s="73" t="s">
        <v>26</v>
      </c>
      <c r="B31" s="66">
        <f>[1]table_11!B28</f>
        <v>4118483</v>
      </c>
      <c r="C31" s="66">
        <f>[1]table_11!C28</f>
        <v>532649</v>
      </c>
      <c r="D31" s="66">
        <f>[1]table_11!D28</f>
        <v>607207</v>
      </c>
      <c r="E31" s="66">
        <f>[1]table_11!E28</f>
        <v>1019195</v>
      </c>
      <c r="F31" s="66">
        <f>[1]table_11!F28</f>
        <v>362482</v>
      </c>
      <c r="G31" s="66">
        <f>[1]table_11!G28</f>
        <v>0</v>
      </c>
      <c r="H31" s="66">
        <f>[1]table_11!H28</f>
        <v>101435</v>
      </c>
      <c r="I31" s="66">
        <f>[1]table_11!I28</f>
        <v>42295</v>
      </c>
      <c r="J31" s="66">
        <f>[1]table_11!J28</f>
        <v>64233</v>
      </c>
      <c r="K31" s="77">
        <f>[1]table_11!K28</f>
        <v>234028</v>
      </c>
      <c r="L31" s="75">
        <f>[1]table_11!L28</f>
        <v>7082008</v>
      </c>
    </row>
    <row r="32" spans="1:12" x14ac:dyDescent="0.25">
      <c r="A32" s="8" t="s">
        <v>63</v>
      </c>
      <c r="B32" s="76">
        <f>[1]table_11!B29</f>
        <v>25704</v>
      </c>
      <c r="C32" s="76">
        <f>[1]table_11!C29</f>
        <v>36084</v>
      </c>
      <c r="D32" s="76">
        <f>[1]table_11!D29</f>
        <v>8507</v>
      </c>
      <c r="E32" s="76">
        <f>[1]table_11!E29</f>
        <v>118507</v>
      </c>
      <c r="F32" s="76">
        <f>[1]table_11!F29</f>
        <v>0</v>
      </c>
      <c r="G32" s="76">
        <f>[1]table_11!G29</f>
        <v>8354</v>
      </c>
      <c r="H32" s="76">
        <f>[1]table_11!H29</f>
        <v>6624</v>
      </c>
      <c r="I32" s="76">
        <f>[1]table_11!I29</f>
        <v>0</v>
      </c>
      <c r="J32" s="76">
        <f>[1]table_11!J29</f>
        <v>16071</v>
      </c>
      <c r="K32" s="9">
        <f>[1]table_11!K29</f>
        <v>355569</v>
      </c>
      <c r="L32" s="10">
        <f>[1]table_11!L29</f>
        <v>575420</v>
      </c>
    </row>
    <row r="33" spans="1:12" x14ac:dyDescent="0.25">
      <c r="A33" s="73" t="s">
        <v>28</v>
      </c>
      <c r="B33" s="66">
        <f>[1]table_11!B30</f>
        <v>3840760</v>
      </c>
      <c r="C33" s="66">
        <f>[1]table_11!C30</f>
        <v>426939</v>
      </c>
      <c r="D33" s="66">
        <f>[1]table_11!D30</f>
        <v>627657</v>
      </c>
      <c r="E33" s="66">
        <f>[1]table_11!E30</f>
        <v>382254</v>
      </c>
      <c r="F33" s="66">
        <f>[1]table_11!F30</f>
        <v>25686</v>
      </c>
      <c r="G33" s="66">
        <f>[1]table_11!G30</f>
        <v>36382</v>
      </c>
      <c r="H33" s="66">
        <f>[1]table_11!H30</f>
        <v>58763</v>
      </c>
      <c r="I33" s="66">
        <f>[1]table_11!I30</f>
        <v>112752</v>
      </c>
      <c r="J33" s="66">
        <f>[1]table_11!J30</f>
        <v>18173</v>
      </c>
      <c r="K33" s="77">
        <f>[1]table_11!K30</f>
        <v>193776</v>
      </c>
      <c r="L33" s="75">
        <f>[1]table_11!L30</f>
        <v>5723141</v>
      </c>
    </row>
    <row r="34" spans="1:12" x14ac:dyDescent="0.25">
      <c r="A34" s="8" t="s">
        <v>29</v>
      </c>
      <c r="B34" s="76">
        <f>[1]table_11!B31</f>
        <v>2083229</v>
      </c>
      <c r="C34" s="76">
        <f>[1]table_11!C31</f>
        <v>1085405</v>
      </c>
      <c r="D34" s="76">
        <f>[1]table_11!D31</f>
        <v>789660</v>
      </c>
      <c r="E34" s="76">
        <f>[1]table_11!E31</f>
        <v>848329</v>
      </c>
      <c r="F34" s="76">
        <f>[1]table_11!F31</f>
        <v>105179</v>
      </c>
      <c r="G34" s="76">
        <f>[1]table_11!G31</f>
        <v>87983</v>
      </c>
      <c r="H34" s="76">
        <f>[1]table_11!H31</f>
        <v>577264</v>
      </c>
      <c r="I34" s="76">
        <f>[1]table_11!I31</f>
        <v>259265</v>
      </c>
      <c r="J34" s="76">
        <f>[1]table_11!J31</f>
        <v>47966</v>
      </c>
      <c r="K34" s="9">
        <f>[1]table_11!K31</f>
        <v>1167904</v>
      </c>
      <c r="L34" s="10">
        <f>[1]table_11!L31</f>
        <v>7052183</v>
      </c>
    </row>
    <row r="35" spans="1:12" x14ac:dyDescent="0.25">
      <c r="A35" s="73" t="s">
        <v>30</v>
      </c>
      <c r="B35" s="66">
        <f>[1]table_11!B32</f>
        <v>838963</v>
      </c>
      <c r="C35" s="66">
        <f>[1]table_11!C32</f>
        <v>259151</v>
      </c>
      <c r="D35" s="66">
        <f>[1]table_11!D32</f>
        <v>275119</v>
      </c>
      <c r="E35" s="66">
        <f>[1]table_11!E32</f>
        <v>440446</v>
      </c>
      <c r="F35" s="66">
        <f>[1]table_11!F32</f>
        <v>40702</v>
      </c>
      <c r="G35" s="66">
        <f>[1]table_11!G32</f>
        <v>19401</v>
      </c>
      <c r="H35" s="66">
        <f>[1]table_11!H32</f>
        <v>41450</v>
      </c>
      <c r="I35" s="66">
        <f>[1]table_11!I32</f>
        <v>53432</v>
      </c>
      <c r="J35" s="66">
        <f>[1]table_11!J32</f>
        <v>12114</v>
      </c>
      <c r="K35" s="77">
        <f>[1]table_11!K32</f>
        <v>240220</v>
      </c>
      <c r="L35" s="75">
        <f>[1]table_11!L32</f>
        <v>2220998</v>
      </c>
    </row>
    <row r="36" spans="1:12" x14ac:dyDescent="0.25">
      <c r="A36" s="8" t="s">
        <v>31</v>
      </c>
      <c r="B36" s="76">
        <f>[1]table_11!B33</f>
        <v>227761</v>
      </c>
      <c r="C36" s="76">
        <f>[1]table_11!C33</f>
        <v>79337</v>
      </c>
      <c r="D36" s="76">
        <f>[1]table_11!D33</f>
        <v>148966</v>
      </c>
      <c r="E36" s="76">
        <f>[1]table_11!E33</f>
        <v>251993</v>
      </c>
      <c r="F36" s="76">
        <f>[1]table_11!F33</f>
        <v>5509</v>
      </c>
      <c r="G36" s="76">
        <f>[1]table_11!G33</f>
        <v>118815</v>
      </c>
      <c r="H36" s="76">
        <f>[1]table_11!H33</f>
        <v>10865</v>
      </c>
      <c r="I36" s="76">
        <f>[1]table_11!I33</f>
        <v>1128</v>
      </c>
      <c r="J36" s="76">
        <f>[1]table_11!J33</f>
        <v>13923</v>
      </c>
      <c r="K36" s="9">
        <f>[1]table_11!K33</f>
        <v>92419</v>
      </c>
      <c r="L36" s="10">
        <f>[1]table_11!L33</f>
        <v>950715</v>
      </c>
    </row>
    <row r="37" spans="1:12" x14ac:dyDescent="0.25">
      <c r="A37" s="73" t="s">
        <v>32</v>
      </c>
      <c r="B37" s="66">
        <f>[1]table_11!B34</f>
        <v>992302</v>
      </c>
      <c r="C37" s="66">
        <f>[1]table_11!C34</f>
        <v>406451</v>
      </c>
      <c r="D37" s="66">
        <f>[1]table_11!D34</f>
        <v>191343</v>
      </c>
      <c r="E37" s="66">
        <f>[1]table_11!E34</f>
        <v>310569</v>
      </c>
      <c r="F37" s="66">
        <f>[1]table_11!F34</f>
        <v>71969</v>
      </c>
      <c r="G37" s="66">
        <f>[1]table_11!G34</f>
        <v>63284</v>
      </c>
      <c r="H37" s="66">
        <f>[1]table_11!H34</f>
        <v>51622</v>
      </c>
      <c r="I37" s="66">
        <f>[1]table_11!I34</f>
        <v>10510</v>
      </c>
      <c r="J37" s="66">
        <f>[1]table_11!J34</f>
        <v>276477</v>
      </c>
      <c r="K37" s="77">
        <f>[1]table_11!K34</f>
        <v>343146</v>
      </c>
      <c r="L37" s="75">
        <f>[1]table_11!L34</f>
        <v>2717673</v>
      </c>
    </row>
    <row r="38" spans="1:12" x14ac:dyDescent="0.25">
      <c r="A38" s="8" t="s">
        <v>33</v>
      </c>
      <c r="B38" s="76">
        <f>[1]table_11!B35</f>
        <v>43846040</v>
      </c>
      <c r="C38" s="76">
        <f>[1]table_11!C35</f>
        <v>14237264</v>
      </c>
      <c r="D38" s="76">
        <f>[1]table_11!D35</f>
        <v>1383550</v>
      </c>
      <c r="E38" s="76">
        <f>[1]table_11!E35</f>
        <v>2393156</v>
      </c>
      <c r="F38" s="76">
        <f>[1]table_11!F35</f>
        <v>4519665</v>
      </c>
      <c r="G38" s="76">
        <f>[1]table_11!G35</f>
        <v>152</v>
      </c>
      <c r="H38" s="76">
        <f>[1]table_11!H35</f>
        <v>2913913</v>
      </c>
      <c r="I38" s="76">
        <f>[1]table_11!I35</f>
        <v>2529839</v>
      </c>
      <c r="J38" s="76">
        <f>[1]table_11!J35</f>
        <v>115790</v>
      </c>
      <c r="K38" s="9">
        <f>[1]table_11!K35</f>
        <v>2432546</v>
      </c>
      <c r="L38" s="10">
        <f>[1]table_11!L35</f>
        <v>74371914</v>
      </c>
    </row>
    <row r="39" spans="1:12" x14ac:dyDescent="0.25">
      <c r="A39" s="73" t="s">
        <v>34</v>
      </c>
      <c r="B39" s="66">
        <f>[1]table_11!B36</f>
        <v>21458</v>
      </c>
      <c r="C39" s="66">
        <f>[1]table_11!C36</f>
        <v>5860</v>
      </c>
      <c r="D39" s="66">
        <f>[1]table_11!D36</f>
        <v>21392</v>
      </c>
      <c r="E39" s="66">
        <f>[1]table_11!E36</f>
        <v>74488</v>
      </c>
      <c r="F39" s="66">
        <f>[1]table_11!F36</f>
        <v>0</v>
      </c>
      <c r="G39" s="66">
        <f>[1]table_11!G36</f>
        <v>2281</v>
      </c>
      <c r="H39" s="66">
        <f>[1]table_11!H36</f>
        <v>1104</v>
      </c>
      <c r="I39" s="66">
        <f>[1]table_11!I36</f>
        <v>0</v>
      </c>
      <c r="J39" s="66">
        <f>[1]table_11!J36</f>
        <v>25536</v>
      </c>
      <c r="K39" s="77">
        <f>[1]table_11!K36</f>
        <v>12789</v>
      </c>
      <c r="L39" s="75">
        <f>[1]table_11!L36</f>
        <v>164908</v>
      </c>
    </row>
    <row r="40" spans="1:12" ht="13" thickBot="1" x14ac:dyDescent="0.3">
      <c r="A40" s="8" t="s">
        <v>35</v>
      </c>
      <c r="B40" s="76">
        <f>[1]table_11!B37</f>
        <v>4603881</v>
      </c>
      <c r="C40" s="76">
        <f>[1]table_11!C37</f>
        <v>1443872</v>
      </c>
      <c r="D40" s="76">
        <f>[1]table_11!D37</f>
        <v>1323083</v>
      </c>
      <c r="E40" s="76">
        <f>[1]table_11!E37</f>
        <v>1674182</v>
      </c>
      <c r="F40" s="76">
        <f>[1]table_11!F37</f>
        <v>266289</v>
      </c>
      <c r="G40" s="76">
        <f>[1]table_11!G37</f>
        <v>109491</v>
      </c>
      <c r="H40" s="76">
        <f>[1]table_11!H37</f>
        <v>269235</v>
      </c>
      <c r="I40" s="76">
        <f>[1]table_11!I37</f>
        <v>261964</v>
      </c>
      <c r="J40" s="76">
        <f>[1]table_11!J37</f>
        <v>136092</v>
      </c>
      <c r="K40" s="40">
        <f>[1]table_11!K37</f>
        <v>369346</v>
      </c>
      <c r="L40" s="10">
        <f>[1]table_11!L37</f>
        <v>10457435</v>
      </c>
    </row>
    <row r="41" spans="1:12" ht="7.5" customHeight="1" thickBot="1" x14ac:dyDescent="0.3">
      <c r="A41" s="81"/>
      <c r="B41" s="82"/>
      <c r="C41" s="82"/>
      <c r="D41" s="82"/>
      <c r="E41" s="82"/>
      <c r="F41" s="82"/>
      <c r="G41" s="82"/>
      <c r="H41" s="82"/>
      <c r="I41" s="82"/>
      <c r="J41" s="82"/>
      <c r="K41" s="83"/>
      <c r="L41" s="84"/>
    </row>
    <row r="42" spans="1:12" ht="13" thickBot="1" x14ac:dyDescent="0.3">
      <c r="A42" s="8" t="s">
        <v>97</v>
      </c>
      <c r="B42" s="76"/>
      <c r="C42" s="76"/>
      <c r="D42" s="76"/>
      <c r="E42" s="76"/>
      <c r="F42" s="76"/>
      <c r="G42" s="76"/>
      <c r="H42" s="76"/>
      <c r="I42" s="76"/>
      <c r="J42" s="76"/>
      <c r="K42" s="9">
        <v>25595.4</v>
      </c>
      <c r="L42" s="10">
        <v>25595.4</v>
      </c>
    </row>
    <row r="43" spans="1:12" ht="6.75" customHeight="1" thickBot="1" x14ac:dyDescent="0.3">
      <c r="A43" s="81"/>
      <c r="B43" s="82"/>
      <c r="C43" s="82"/>
      <c r="D43" s="82"/>
      <c r="E43" s="82"/>
      <c r="F43" s="82"/>
      <c r="G43" s="82"/>
      <c r="H43" s="82"/>
      <c r="I43" s="82"/>
      <c r="J43" s="82"/>
      <c r="K43" s="83"/>
      <c r="L43" s="84"/>
    </row>
    <row r="44" spans="1:12" ht="12.75" customHeight="1" thickBot="1" x14ac:dyDescent="0.3">
      <c r="A44" s="85" t="s">
        <v>40</v>
      </c>
      <c r="B44" s="86">
        <f>[1]table_11!B38</f>
        <v>247495924</v>
      </c>
      <c r="C44" s="86">
        <f>[1]table_11!C38</f>
        <v>77517645</v>
      </c>
      <c r="D44" s="86">
        <f>[1]table_11!D38</f>
        <v>42621550</v>
      </c>
      <c r="E44" s="86">
        <f>[1]table_11!E38</f>
        <v>28976520</v>
      </c>
      <c r="F44" s="86">
        <f>[1]table_11!F38</f>
        <v>24727234</v>
      </c>
      <c r="G44" s="86">
        <f>[1]table_11!G38</f>
        <v>6216894</v>
      </c>
      <c r="H44" s="86">
        <f>[1]table_11!H38</f>
        <v>13284872</v>
      </c>
      <c r="I44" s="86">
        <f>[1]table_11!I38</f>
        <v>10063769</v>
      </c>
      <c r="J44" s="86">
        <f>[1]table_11!J38</f>
        <v>3629852</v>
      </c>
      <c r="K44" s="86">
        <f>[1]table_11!K38+K42</f>
        <v>24661966.399999999</v>
      </c>
      <c r="L44" s="86">
        <f>[1]table_11!L38+L42</f>
        <v>479196226.39999998</v>
      </c>
    </row>
    <row r="45" spans="1:12" ht="12.75" customHeight="1" x14ac:dyDescent="0.25">
      <c r="A45" s="350" t="s">
        <v>148</v>
      </c>
      <c r="B45" s="351"/>
      <c r="C45" s="351"/>
      <c r="D45" s="351"/>
      <c r="E45" s="351"/>
      <c r="F45" s="351"/>
      <c r="G45" s="351"/>
      <c r="H45" s="351"/>
      <c r="I45" s="351"/>
      <c r="J45" s="351"/>
      <c r="K45" s="351"/>
      <c r="L45" s="352"/>
    </row>
    <row r="46" spans="1:12" ht="12.75" customHeight="1" x14ac:dyDescent="0.25">
      <c r="A46" s="341" t="s">
        <v>168</v>
      </c>
      <c r="B46" s="342"/>
      <c r="C46" s="342"/>
      <c r="D46" s="342"/>
      <c r="E46" s="342"/>
      <c r="F46" s="342"/>
      <c r="G46" s="342"/>
      <c r="H46" s="342"/>
      <c r="I46" s="342"/>
      <c r="J46" s="342"/>
      <c r="K46" s="342"/>
      <c r="L46" s="343"/>
    </row>
    <row r="47" spans="1:12" ht="13" thickBot="1" x14ac:dyDescent="0.3">
      <c r="A47" s="338" t="s">
        <v>197</v>
      </c>
      <c r="B47" s="339"/>
      <c r="C47" s="339"/>
      <c r="D47" s="339"/>
      <c r="E47" s="339"/>
      <c r="F47" s="339"/>
      <c r="G47" s="339"/>
      <c r="H47" s="339"/>
      <c r="I47" s="339"/>
      <c r="J47" s="339"/>
      <c r="K47" s="339"/>
      <c r="L47" s="340"/>
    </row>
  </sheetData>
  <mergeCells count="6">
    <mergeCell ref="N1:P3"/>
    <mergeCell ref="A47:L47"/>
    <mergeCell ref="A46:L46"/>
    <mergeCell ref="A1:L1"/>
    <mergeCell ref="A2:L2"/>
    <mergeCell ref="A45:L45"/>
  </mergeCells>
  <hyperlinks>
    <hyperlink ref="N1:P3" location="'Table of Contents'!A1" tooltip="Click here" display="Return to             Table of Contents" xr:uid="{0B732242-9C84-4CE5-BA68-7675C3272F97}"/>
  </hyperlinks>
  <pageMargins left="0.7" right="0.7" top="0.75" bottom="0.75" header="0.3" footer="0.3"/>
  <pageSetup scale="4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45"/>
  <sheetViews>
    <sheetView showGridLines="0" zoomScale="70" zoomScaleNormal="70" workbookViewId="0">
      <selection activeCell="D19" sqref="D19"/>
    </sheetView>
  </sheetViews>
  <sheetFormatPr defaultRowHeight="12.5" x14ac:dyDescent="0.25"/>
  <cols>
    <col min="1" max="1" width="17.7265625" customWidth="1"/>
    <col min="2" max="11" width="14.54296875" customWidth="1"/>
    <col min="12" max="13" width="1.7265625" customWidth="1"/>
    <col min="14" max="14" width="16.1796875" customWidth="1"/>
    <col min="15" max="16" width="1.7265625" customWidth="1"/>
  </cols>
  <sheetData>
    <row r="1" spans="1:16" ht="16" customHeight="1" thickTop="1" x14ac:dyDescent="0.35">
      <c r="A1" s="344" t="s">
        <v>182</v>
      </c>
      <c r="B1" s="345"/>
      <c r="C1" s="345"/>
      <c r="D1" s="345"/>
      <c r="E1" s="345"/>
      <c r="F1" s="345"/>
      <c r="G1" s="345"/>
      <c r="H1" s="345"/>
      <c r="I1" s="345"/>
      <c r="J1" s="345"/>
      <c r="K1" s="346"/>
      <c r="L1" s="158"/>
      <c r="M1" s="329" t="s">
        <v>209</v>
      </c>
      <c r="N1" s="330"/>
      <c r="O1" s="331"/>
      <c r="P1" s="158"/>
    </row>
    <row r="2" spans="1:16" ht="16" customHeight="1" thickBot="1" x14ac:dyDescent="0.4">
      <c r="A2" s="359" t="s">
        <v>216</v>
      </c>
      <c r="B2" s="360"/>
      <c r="C2" s="360"/>
      <c r="D2" s="360"/>
      <c r="E2" s="360"/>
      <c r="F2" s="360"/>
      <c r="G2" s="360"/>
      <c r="H2" s="360"/>
      <c r="I2" s="360"/>
      <c r="J2" s="360"/>
      <c r="K2" s="361"/>
      <c r="L2" s="158"/>
      <c r="M2" s="332"/>
      <c r="N2" s="333"/>
      <c r="O2" s="334"/>
      <c r="P2" s="158"/>
    </row>
    <row r="3" spans="1:16" ht="7.5" customHeight="1" thickBot="1" x14ac:dyDescent="0.4">
      <c r="A3" s="88"/>
      <c r="B3" s="56"/>
      <c r="C3" s="56"/>
      <c r="D3" s="56"/>
      <c r="E3" s="56"/>
      <c r="F3" s="56"/>
      <c r="G3" s="56"/>
      <c r="H3" s="56"/>
      <c r="I3" s="56"/>
      <c r="J3" s="56"/>
      <c r="K3" s="55"/>
      <c r="L3" s="158"/>
      <c r="M3" s="335"/>
      <c r="N3" s="336"/>
      <c r="O3" s="337"/>
      <c r="P3" s="158"/>
    </row>
    <row r="4" spans="1:16" ht="12.75" customHeight="1" thickTop="1" x14ac:dyDescent="0.3">
      <c r="A4" s="44"/>
      <c r="B4" s="362" t="s">
        <v>155</v>
      </c>
      <c r="C4" s="362"/>
      <c r="D4" s="362" t="s">
        <v>156</v>
      </c>
      <c r="E4" s="362"/>
      <c r="F4" s="362" t="s">
        <v>157</v>
      </c>
      <c r="G4" s="362"/>
      <c r="H4" s="363" t="s">
        <v>204</v>
      </c>
      <c r="I4" s="363"/>
      <c r="J4" s="362" t="s">
        <v>158</v>
      </c>
      <c r="K4" s="364"/>
      <c r="L4" s="56"/>
      <c r="M4" s="56"/>
      <c r="N4" s="56"/>
      <c r="O4" s="56"/>
      <c r="P4" s="56"/>
    </row>
    <row r="5" spans="1:16" ht="13.5" thickBot="1" x14ac:dyDescent="0.35">
      <c r="A5" s="45" t="s">
        <v>42</v>
      </c>
      <c r="B5" s="46" t="s">
        <v>193</v>
      </c>
      <c r="C5" s="46" t="s">
        <v>159</v>
      </c>
      <c r="D5" s="46" t="s">
        <v>193</v>
      </c>
      <c r="E5" s="46" t="s">
        <v>159</v>
      </c>
      <c r="F5" s="46" t="s">
        <v>193</v>
      </c>
      <c r="G5" s="46" t="s">
        <v>159</v>
      </c>
      <c r="H5" s="46" t="s">
        <v>193</v>
      </c>
      <c r="I5" s="46" t="s">
        <v>159</v>
      </c>
      <c r="J5" s="46" t="s">
        <v>193</v>
      </c>
      <c r="K5" s="47" t="s">
        <v>159</v>
      </c>
    </row>
    <row r="6" spans="1:16" s="11" customFormat="1" x14ac:dyDescent="0.25">
      <c r="A6" s="73" t="s">
        <v>0</v>
      </c>
      <c r="B6" s="91">
        <f>[2]table_12!$B$2</f>
        <v>1828041</v>
      </c>
      <c r="C6" s="91">
        <f>[2]table_12!C2</f>
        <v>1280474</v>
      </c>
      <c r="D6" s="91">
        <f>[2]table_12!D2</f>
        <v>36614</v>
      </c>
      <c r="E6" s="91">
        <f>[2]table_12!E2</f>
        <v>36614</v>
      </c>
      <c r="F6" s="91">
        <f>[2]table_12!F2</f>
        <v>6757</v>
      </c>
      <c r="G6" s="91">
        <f>[2]table_12!G2</f>
        <v>5892</v>
      </c>
      <c r="H6" s="91">
        <f>[2]table_12!H2</f>
        <v>729926</v>
      </c>
      <c r="I6" s="97">
        <f>[2]table_12!I2</f>
        <v>527971</v>
      </c>
      <c r="J6" s="91">
        <f>[2]table_12!J2</f>
        <v>2601338</v>
      </c>
      <c r="K6" s="100">
        <f>[2]table_12!K2</f>
        <v>1850951</v>
      </c>
    </row>
    <row r="7" spans="1:16" x14ac:dyDescent="0.25">
      <c r="A7" s="8" t="s">
        <v>1</v>
      </c>
      <c r="B7" s="92">
        <f>[2]table_12!B3</f>
        <v>15375913</v>
      </c>
      <c r="C7" s="92">
        <f>[2]table_12!C3</f>
        <v>9443451</v>
      </c>
      <c r="D7" s="92">
        <f>[2]table_12!D3</f>
        <v>224826</v>
      </c>
      <c r="E7" s="92">
        <f>[2]table_12!E3</f>
        <v>224826</v>
      </c>
      <c r="F7" s="92">
        <f>[2]table_12!F3</f>
        <v>84029</v>
      </c>
      <c r="G7" s="92">
        <f>[2]table_12!G3</f>
        <v>60011</v>
      </c>
      <c r="H7" s="92">
        <f>[2]table_12!H3</f>
        <v>273275</v>
      </c>
      <c r="I7" s="13">
        <f>[2]table_12!I3</f>
        <v>262176</v>
      </c>
      <c r="J7" s="92">
        <f>[2]table_12!J3</f>
        <v>15958042</v>
      </c>
      <c r="K7" s="12">
        <f>[2]table_12!K3</f>
        <v>9990464</v>
      </c>
    </row>
    <row r="8" spans="1:16" s="11" customFormat="1" x14ac:dyDescent="0.25">
      <c r="A8" s="73" t="s">
        <v>2</v>
      </c>
      <c r="B8" s="91">
        <f>[2]table_12!B4</f>
        <v>90822923</v>
      </c>
      <c r="C8" s="91">
        <f>[2]table_12!C4</f>
        <v>54879353</v>
      </c>
      <c r="D8" s="91">
        <f>[2]table_12!D4</f>
        <v>1148150</v>
      </c>
      <c r="E8" s="91">
        <f>[2]table_12!E4</f>
        <v>1148150</v>
      </c>
      <c r="F8" s="91">
        <f>[2]table_12!F4</f>
        <v>336239</v>
      </c>
      <c r="G8" s="91">
        <f>[2]table_12!G4</f>
        <v>244607</v>
      </c>
      <c r="H8" s="91">
        <f>[2]table_12!H4</f>
        <v>1953000</v>
      </c>
      <c r="I8" s="98">
        <f>[2]table_12!I4</f>
        <v>1933682</v>
      </c>
      <c r="J8" s="91">
        <f>[2]table_12!J4</f>
        <v>94260311</v>
      </c>
      <c r="K8" s="100">
        <f>[2]table_12!K4</f>
        <v>58205792</v>
      </c>
    </row>
    <row r="9" spans="1:16" x14ac:dyDescent="0.25">
      <c r="A9" s="8" t="s">
        <v>66</v>
      </c>
      <c r="B9" s="92">
        <f>[2]table_12!B5</f>
        <v>10730928</v>
      </c>
      <c r="C9" s="92">
        <f>[2]table_12!C5</f>
        <v>6676473</v>
      </c>
      <c r="D9" s="92">
        <f>[2]table_12!D5</f>
        <v>161461</v>
      </c>
      <c r="E9" s="92">
        <f>[2]table_12!E5</f>
        <v>114938</v>
      </c>
      <c r="F9" s="92">
        <f>[2]table_12!F5</f>
        <v>39789</v>
      </c>
      <c r="G9" s="92">
        <f>[2]table_12!G5</f>
        <v>29332</v>
      </c>
      <c r="H9" s="92">
        <f>[2]table_12!H5</f>
        <v>265483</v>
      </c>
      <c r="I9" s="13">
        <f>[2]table_12!I5</f>
        <v>263563</v>
      </c>
      <c r="J9" s="92">
        <f>[2]table_12!J5</f>
        <v>11197661</v>
      </c>
      <c r="K9" s="12">
        <f>[2]table_12!K5</f>
        <v>7084306</v>
      </c>
    </row>
    <row r="10" spans="1:16" s="11" customFormat="1" x14ac:dyDescent="0.25">
      <c r="A10" s="73" t="s">
        <v>65</v>
      </c>
      <c r="B10" s="91">
        <f>[2]table_12!B6</f>
        <v>8361731</v>
      </c>
      <c r="C10" s="91">
        <f>[2]table_12!C6</f>
        <v>5062132</v>
      </c>
      <c r="D10" s="91">
        <f>[2]table_12!D6</f>
        <v>124757</v>
      </c>
      <c r="E10" s="91">
        <f>[2]table_12!E6</f>
        <v>110798</v>
      </c>
      <c r="F10" s="91">
        <f>[2]table_12!F6</f>
        <v>76054</v>
      </c>
      <c r="G10" s="91">
        <f>[2]table_12!G6</f>
        <v>46157</v>
      </c>
      <c r="H10" s="91">
        <f>[2]table_12!H6</f>
        <v>1039576</v>
      </c>
      <c r="I10" s="98">
        <f>[2]table_12!I6</f>
        <v>824575</v>
      </c>
      <c r="J10" s="91">
        <f>[2]table_12!J6</f>
        <v>9602119</v>
      </c>
      <c r="K10" s="100">
        <f>[2]table_12!K6</f>
        <v>6043662</v>
      </c>
    </row>
    <row r="11" spans="1:16" x14ac:dyDescent="0.25">
      <c r="A11" s="8" t="s">
        <v>5</v>
      </c>
      <c r="B11" s="92">
        <f>[2]table_12!B7</f>
        <v>8877312</v>
      </c>
      <c r="C11" s="92">
        <f>[2]table_12!C7</f>
        <v>5740436</v>
      </c>
      <c r="D11" s="92">
        <f>[2]table_12!D7</f>
        <v>124011</v>
      </c>
      <c r="E11" s="92">
        <f>[2]table_12!E7</f>
        <v>124011</v>
      </c>
      <c r="F11" s="92">
        <f>[2]table_12!F7</f>
        <v>134789</v>
      </c>
      <c r="G11" s="92">
        <f>[2]table_12!G7</f>
        <v>94471</v>
      </c>
      <c r="H11" s="92">
        <f>[2]table_12!H7</f>
        <v>244468</v>
      </c>
      <c r="I11" s="13">
        <f>[2]table_12!I7</f>
        <v>242442</v>
      </c>
      <c r="J11" s="92">
        <f>[2]table_12!J7</f>
        <v>9380580</v>
      </c>
      <c r="K11" s="12">
        <f>[2]table_12!K7</f>
        <v>6201360</v>
      </c>
    </row>
    <row r="12" spans="1:16" s="11" customFormat="1" x14ac:dyDescent="0.25">
      <c r="A12" s="73" t="s">
        <v>6</v>
      </c>
      <c r="B12" s="91">
        <f>[2]table_12!B8</f>
        <v>4326431</v>
      </c>
      <c r="C12" s="91">
        <f>[2]table_12!C8</f>
        <v>2447363</v>
      </c>
      <c r="D12" s="91">
        <f>[2]table_12!D8</f>
        <v>52802</v>
      </c>
      <c r="E12" s="91">
        <f>[2]table_12!E8</f>
        <v>52642</v>
      </c>
      <c r="F12" s="91">
        <f>[2]table_12!F8</f>
        <v>27931</v>
      </c>
      <c r="G12" s="91">
        <f>[2]table_12!G8</f>
        <v>16035</v>
      </c>
      <c r="H12" s="91">
        <f>[2]table_12!H8</f>
        <v>137410</v>
      </c>
      <c r="I12" s="98">
        <f>[2]table_12!I8</f>
        <v>137089</v>
      </c>
      <c r="J12" s="91">
        <f>[2]table_12!J8</f>
        <v>4544575</v>
      </c>
      <c r="K12" s="100">
        <f>[2]table_12!K8</f>
        <v>2653129</v>
      </c>
    </row>
    <row r="13" spans="1:16" x14ac:dyDescent="0.25">
      <c r="A13" s="8" t="s">
        <v>7</v>
      </c>
      <c r="B13" s="92">
        <f>[2]table_12!B9</f>
        <v>4543585</v>
      </c>
      <c r="C13" s="92">
        <f>[2]table_12!C9</f>
        <v>3304386</v>
      </c>
      <c r="D13" s="92">
        <f>[2]table_12!D9</f>
        <v>34207</v>
      </c>
      <c r="E13" s="92">
        <f>[2]table_12!E9</f>
        <v>34207</v>
      </c>
      <c r="F13" s="92">
        <f>[2]table_12!F9</f>
        <v>126384</v>
      </c>
      <c r="G13" s="92">
        <f>[2]table_12!G9</f>
        <v>100680</v>
      </c>
      <c r="H13" s="92">
        <f>[2]table_12!H9</f>
        <v>53353</v>
      </c>
      <c r="I13" s="13">
        <f>[2]table_12!I9</f>
        <v>51837</v>
      </c>
      <c r="J13" s="92">
        <f>[2]table_12!J9</f>
        <v>4757529</v>
      </c>
      <c r="K13" s="12">
        <f>[2]table_12!K9</f>
        <v>3491111</v>
      </c>
    </row>
    <row r="14" spans="1:16" s="11" customFormat="1" x14ac:dyDescent="0.25">
      <c r="A14" s="73" t="s">
        <v>8</v>
      </c>
      <c r="B14" s="91">
        <f>[2]table_12!B10</f>
        <v>54375355</v>
      </c>
      <c r="C14" s="91">
        <f>[2]table_12!C10</f>
        <v>27308501</v>
      </c>
      <c r="D14" s="91">
        <f>[2]table_12!D10</f>
        <v>627551</v>
      </c>
      <c r="E14" s="91">
        <f>[2]table_12!E10</f>
        <v>627551</v>
      </c>
      <c r="F14" s="91">
        <f>[2]table_12!F10</f>
        <v>171770</v>
      </c>
      <c r="G14" s="91">
        <f>[2]table_12!G10</f>
        <v>88085</v>
      </c>
      <c r="H14" s="91">
        <f>[2]table_12!H10</f>
        <v>910502</v>
      </c>
      <c r="I14" s="98">
        <f>[2]table_12!I10</f>
        <v>834257</v>
      </c>
      <c r="J14" s="91">
        <f>[2]table_12!J10</f>
        <v>56085178</v>
      </c>
      <c r="K14" s="100">
        <f>[2]table_12!K10</f>
        <v>28858395</v>
      </c>
    </row>
    <row r="15" spans="1:16" x14ac:dyDescent="0.25">
      <c r="A15" s="8" t="s">
        <v>9</v>
      </c>
      <c r="B15" s="92">
        <f>[2]table_12!B11</f>
        <v>12631088</v>
      </c>
      <c r="C15" s="92">
        <f>[2]table_12!C11</f>
        <v>9302984</v>
      </c>
      <c r="D15" s="92">
        <f>[2]table_12!D11</f>
        <v>232149</v>
      </c>
      <c r="E15" s="92">
        <f>[2]table_12!E11</f>
        <v>237539</v>
      </c>
      <c r="F15" s="92">
        <f>[2]table_12!F11</f>
        <v>133049</v>
      </c>
      <c r="G15" s="92">
        <f>[2]table_12!G11</f>
        <v>125905</v>
      </c>
      <c r="H15" s="92">
        <f>[2]table_12!H11</f>
        <v>899600</v>
      </c>
      <c r="I15" s="13">
        <f>[2]table_12!I11</f>
        <v>898748</v>
      </c>
      <c r="J15" s="92">
        <f>[2]table_12!J11</f>
        <v>13895886</v>
      </c>
      <c r="K15" s="12">
        <f>[2]table_12!K11</f>
        <v>10565176</v>
      </c>
    </row>
    <row r="16" spans="1:16" s="11" customFormat="1" x14ac:dyDescent="0.25">
      <c r="A16" s="73" t="s">
        <v>10</v>
      </c>
      <c r="B16" s="91">
        <f>[2]table_12!B12</f>
        <v>444080</v>
      </c>
      <c r="C16" s="91">
        <f>[2]table_12!C12</f>
        <v>342811</v>
      </c>
      <c r="D16" s="91">
        <f>[2]table_12!D12</f>
        <v>40579</v>
      </c>
      <c r="E16" s="91">
        <f>[2]table_12!E12</f>
        <v>40579</v>
      </c>
      <c r="F16" s="91">
        <f>[2]table_12!F12</f>
        <v>1665</v>
      </c>
      <c r="G16" s="91">
        <f>[2]table_12!G12</f>
        <v>1444</v>
      </c>
      <c r="H16" s="91">
        <f>[2]table_12!H12</f>
        <v>709207</v>
      </c>
      <c r="I16" s="98">
        <f>[2]table_12!I12</f>
        <v>615077</v>
      </c>
      <c r="J16" s="91">
        <f>[2]table_12!J12</f>
        <v>1195531</v>
      </c>
      <c r="K16" s="100">
        <f>[2]table_12!K12</f>
        <v>999910</v>
      </c>
    </row>
    <row r="17" spans="1:11" x14ac:dyDescent="0.25">
      <c r="A17" s="8" t="s">
        <v>11</v>
      </c>
      <c r="B17" s="92">
        <f>[2]table_12!B13</f>
        <v>837282</v>
      </c>
      <c r="C17" s="92">
        <f>[2]table_12!C13</f>
        <v>614262</v>
      </c>
      <c r="D17" s="92">
        <f>[2]table_12!D13</f>
        <v>8531</v>
      </c>
      <c r="E17" s="76">
        <f>[2]table_12!E13</f>
        <v>8531</v>
      </c>
      <c r="F17" s="92">
        <f>[2]table_12!F13</f>
        <v>5351</v>
      </c>
      <c r="G17" s="92">
        <f>[2]table_12!G13</f>
        <v>4265</v>
      </c>
      <c r="H17" s="92">
        <f>[2]table_12!H13</f>
        <v>40071</v>
      </c>
      <c r="I17" s="13">
        <f>[2]table_12!I13</f>
        <v>39856</v>
      </c>
      <c r="J17" s="92">
        <f>[2]table_12!J13</f>
        <v>891235</v>
      </c>
      <c r="K17" s="12">
        <f>[2]table_12!K13</f>
        <v>666914</v>
      </c>
    </row>
    <row r="18" spans="1:11" s="11" customFormat="1" x14ac:dyDescent="0.25">
      <c r="A18" s="73" t="s">
        <v>12</v>
      </c>
      <c r="B18" s="91">
        <f>[2]table_12!B14</f>
        <v>864917</v>
      </c>
      <c r="C18" s="91">
        <f>[2]table_12!C14</f>
        <v>561542</v>
      </c>
      <c r="D18" s="91">
        <f>[2]table_12!D14</f>
        <v>14948</v>
      </c>
      <c r="E18" s="91">
        <f>[2]table_12!E14</f>
        <v>14945</v>
      </c>
      <c r="F18" s="91">
        <f>[2]table_12!F14</f>
        <v>6849</v>
      </c>
      <c r="G18" s="91">
        <f>[2]table_12!G14</f>
        <v>6310</v>
      </c>
      <c r="H18" s="91">
        <f>[2]table_12!H14</f>
        <v>194822</v>
      </c>
      <c r="I18" s="98">
        <f>[2]table_12!I14</f>
        <v>91786</v>
      </c>
      <c r="J18" s="91">
        <f>[2]table_12!J14</f>
        <v>1081535</v>
      </c>
      <c r="K18" s="100">
        <f>[2]table_12!K14</f>
        <v>674582</v>
      </c>
    </row>
    <row r="19" spans="1:11" x14ac:dyDescent="0.25">
      <c r="A19" s="8" t="s">
        <v>13</v>
      </c>
      <c r="B19" s="92">
        <f>[2]table_12!B15</f>
        <v>5012882</v>
      </c>
      <c r="C19" s="92">
        <f>[2]table_12!C15</f>
        <v>2783534</v>
      </c>
      <c r="D19" s="92">
        <f>[2]table_12!D15</f>
        <v>114834</v>
      </c>
      <c r="E19" s="92">
        <f>[2]table_12!E15</f>
        <v>111351</v>
      </c>
      <c r="F19" s="92">
        <f>[2]table_12!F15</f>
        <v>19282</v>
      </c>
      <c r="G19" s="92">
        <f>[2]table_12!G15</f>
        <v>17776</v>
      </c>
      <c r="H19" s="92">
        <f>[2]table_12!H15</f>
        <v>191428</v>
      </c>
      <c r="I19" s="13">
        <f>[2]table_12!I15</f>
        <v>125082</v>
      </c>
      <c r="J19" s="92">
        <f>[2]table_12!J15</f>
        <v>5338426</v>
      </c>
      <c r="K19" s="12">
        <f>[2]table_12!K15</f>
        <v>3037742</v>
      </c>
    </row>
    <row r="20" spans="1:11" s="11" customFormat="1" x14ac:dyDescent="0.25">
      <c r="A20" s="73" t="s">
        <v>14</v>
      </c>
      <c r="B20" s="91">
        <f>[2]table_12!B16</f>
        <v>35044628</v>
      </c>
      <c r="C20" s="91">
        <f>[2]table_12!C16</f>
        <v>21865484</v>
      </c>
      <c r="D20" s="91">
        <f>[2]table_12!D16</f>
        <v>450511</v>
      </c>
      <c r="E20" s="91">
        <f>[2]table_12!E16</f>
        <v>450482</v>
      </c>
      <c r="F20" s="91">
        <f>[2]table_12!F16</f>
        <v>210782</v>
      </c>
      <c r="G20" s="91">
        <f>[2]table_12!G16</f>
        <v>162796</v>
      </c>
      <c r="H20" s="91">
        <f>[2]table_12!H16</f>
        <v>1014171</v>
      </c>
      <c r="I20" s="98">
        <f>[2]table_12!I16</f>
        <v>1010521</v>
      </c>
      <c r="J20" s="91">
        <f>[2]table_12!J16</f>
        <v>36720092</v>
      </c>
      <c r="K20" s="100">
        <f>[2]table_12!K16</f>
        <v>23489282</v>
      </c>
    </row>
    <row r="21" spans="1:11" x14ac:dyDescent="0.25">
      <c r="A21" s="8" t="s">
        <v>15</v>
      </c>
      <c r="B21" s="92">
        <f>[2]table_12!B17</f>
        <v>3179876</v>
      </c>
      <c r="C21" s="92">
        <f>[2]table_12!C17</f>
        <v>1529649</v>
      </c>
      <c r="D21" s="92">
        <f>[2]table_12!D17</f>
        <v>39320</v>
      </c>
      <c r="E21" s="92">
        <f>[2]table_12!E17</f>
        <v>39320</v>
      </c>
      <c r="F21" s="92">
        <f>[2]table_12!F17</f>
        <v>10806</v>
      </c>
      <c r="G21" s="92">
        <f>[2]table_12!G17</f>
        <v>8197</v>
      </c>
      <c r="H21" s="92">
        <f>[2]table_12!H17</f>
        <v>553200</v>
      </c>
      <c r="I21" s="13">
        <f>[2]table_12!I17</f>
        <v>488980</v>
      </c>
      <c r="J21" s="92">
        <f>[2]table_12!J17</f>
        <v>3783202</v>
      </c>
      <c r="K21" s="12">
        <f>[2]table_12!K17</f>
        <v>2066147</v>
      </c>
    </row>
    <row r="22" spans="1:11" s="11" customFormat="1" x14ac:dyDescent="0.25">
      <c r="A22" s="73" t="s">
        <v>16</v>
      </c>
      <c r="B22" s="91">
        <f>[2]table_12!B18</f>
        <v>12477628</v>
      </c>
      <c r="C22" s="91">
        <f>[2]table_12!C18</f>
        <v>8292646</v>
      </c>
      <c r="D22" s="91">
        <f>[2]table_12!D18</f>
        <v>138307</v>
      </c>
      <c r="E22" s="91">
        <f>[2]table_12!E18</f>
        <v>138259</v>
      </c>
      <c r="F22" s="91">
        <f>[2]table_12!F18</f>
        <v>114825</v>
      </c>
      <c r="G22" s="91">
        <f>[2]table_12!G18</f>
        <v>89260</v>
      </c>
      <c r="H22" s="91">
        <f>[2]table_12!H18</f>
        <v>306742</v>
      </c>
      <c r="I22" s="98">
        <f>[2]table_12!I18</f>
        <v>306022</v>
      </c>
      <c r="J22" s="91">
        <f>[2]table_12!J18</f>
        <v>13037501</v>
      </c>
      <c r="K22" s="100">
        <f>[2]table_12!K18</f>
        <v>8826187</v>
      </c>
    </row>
    <row r="23" spans="1:11" x14ac:dyDescent="0.25">
      <c r="A23" s="8" t="s">
        <v>64</v>
      </c>
      <c r="B23" s="92">
        <f>[2]table_12!B19</f>
        <v>8284663</v>
      </c>
      <c r="C23" s="92">
        <f>[2]table_12!C19</f>
        <v>5074963</v>
      </c>
      <c r="D23" s="92">
        <f>[2]table_12!D19</f>
        <v>118631</v>
      </c>
      <c r="E23" s="92">
        <f>[2]table_12!E19</f>
        <v>118082</v>
      </c>
      <c r="F23" s="92">
        <f>[2]table_12!F19</f>
        <v>96638</v>
      </c>
      <c r="G23" s="92">
        <f>[2]table_12!G19</f>
        <v>81129</v>
      </c>
      <c r="H23" s="92">
        <f>[2]table_12!H19</f>
        <v>1504982</v>
      </c>
      <c r="I23" s="13">
        <f>[2]table_12!I19</f>
        <v>1253848</v>
      </c>
      <c r="J23" s="92">
        <f>[2]table_12!J19</f>
        <v>10004914</v>
      </c>
      <c r="K23" s="12">
        <f>[2]table_12!K19</f>
        <v>6528021</v>
      </c>
    </row>
    <row r="24" spans="1:11" s="11" customFormat="1" x14ac:dyDescent="0.25">
      <c r="A24" s="73" t="s">
        <v>18</v>
      </c>
      <c r="B24" s="91">
        <f>[2]table_12!B20</f>
        <v>888904</v>
      </c>
      <c r="C24" s="91">
        <f>[2]table_12!C20</f>
        <v>635599</v>
      </c>
      <c r="D24" s="91">
        <f>[2]table_12!D20</f>
        <v>10638</v>
      </c>
      <c r="E24" s="91">
        <f>[2]table_12!E20</f>
        <v>10638</v>
      </c>
      <c r="F24" s="91">
        <f>[2]table_12!F20</f>
        <v>5588</v>
      </c>
      <c r="G24" s="91">
        <f>[2]table_12!G20</f>
        <v>5428</v>
      </c>
      <c r="H24" s="91">
        <f>[2]table_12!H20</f>
        <v>516421</v>
      </c>
      <c r="I24" s="98">
        <f>[2]table_12!I20</f>
        <v>316697</v>
      </c>
      <c r="J24" s="91">
        <f>[2]table_12!J20</f>
        <v>1421550</v>
      </c>
      <c r="K24" s="100">
        <f>[2]table_12!K20</f>
        <v>968363</v>
      </c>
    </row>
    <row r="25" spans="1:11" x14ac:dyDescent="0.25">
      <c r="A25" s="8" t="s">
        <v>19</v>
      </c>
      <c r="B25" s="92">
        <f>[2]table_12!B21</f>
        <v>63065742</v>
      </c>
      <c r="C25" s="92">
        <f>[2]table_12!C21</f>
        <v>35804854</v>
      </c>
      <c r="D25" s="92">
        <f>[2]table_12!D21</f>
        <v>874010</v>
      </c>
      <c r="E25" s="92">
        <f>[2]table_12!E21</f>
        <v>814002</v>
      </c>
      <c r="F25" s="92">
        <f>[2]table_12!F21</f>
        <v>581537</v>
      </c>
      <c r="G25" s="92">
        <f>[2]table_12!G21</f>
        <v>373084</v>
      </c>
      <c r="H25" s="92">
        <f>[2]table_12!H21</f>
        <v>1277159</v>
      </c>
      <c r="I25" s="13">
        <f>[2]table_12!I21</f>
        <v>1127992</v>
      </c>
      <c r="J25" s="92">
        <f>[2]table_12!J21</f>
        <v>65798448</v>
      </c>
      <c r="K25" s="12">
        <f>[2]table_12!K21</f>
        <v>38119933</v>
      </c>
    </row>
    <row r="26" spans="1:11" s="11" customFormat="1" x14ac:dyDescent="0.25">
      <c r="A26" s="73" t="s">
        <v>20</v>
      </c>
      <c r="B26" s="91">
        <f>[2]table_12!B22</f>
        <v>11832760</v>
      </c>
      <c r="C26" s="91">
        <f>[2]table_12!C22</f>
        <v>8348055</v>
      </c>
      <c r="D26" s="91">
        <f>[2]table_12!D22</f>
        <v>119346</v>
      </c>
      <c r="E26" s="91">
        <f>[2]table_12!E22</f>
        <v>119346</v>
      </c>
      <c r="F26" s="91">
        <f>[2]table_12!F22</f>
        <v>165917</v>
      </c>
      <c r="G26" s="91">
        <f>[2]table_12!G22</f>
        <v>103148</v>
      </c>
      <c r="H26" s="91">
        <f>[2]table_12!H22</f>
        <v>327345</v>
      </c>
      <c r="I26" s="98">
        <f>[2]table_12!I22</f>
        <v>322214</v>
      </c>
      <c r="J26" s="91">
        <f>[2]table_12!J22</f>
        <v>12445369</v>
      </c>
      <c r="K26" s="100">
        <f>[2]table_12!K22</f>
        <v>8892764</v>
      </c>
    </row>
    <row r="27" spans="1:11" x14ac:dyDescent="0.25">
      <c r="A27" s="8" t="s">
        <v>21</v>
      </c>
      <c r="B27" s="92">
        <f>[2]table_12!B23</f>
        <v>17494264</v>
      </c>
      <c r="C27" s="92">
        <f>[2]table_12!C23</f>
        <v>10658408</v>
      </c>
      <c r="D27" s="92">
        <f>[2]table_12!D23</f>
        <v>358821</v>
      </c>
      <c r="E27" s="92">
        <f>[2]table_12!E23</f>
        <v>358821</v>
      </c>
      <c r="F27" s="92">
        <f>[2]table_12!F23</f>
        <v>275336</v>
      </c>
      <c r="G27" s="92">
        <f>[2]table_12!G23</f>
        <v>159692</v>
      </c>
      <c r="H27" s="92">
        <f>[2]table_12!H23</f>
        <v>612956</v>
      </c>
      <c r="I27" s="13">
        <f>[2]table_12!I23</f>
        <v>567119</v>
      </c>
      <c r="J27" s="92">
        <f>[2]table_12!J23</f>
        <v>18741377</v>
      </c>
      <c r="K27" s="12">
        <f>[2]table_12!K23</f>
        <v>11744040</v>
      </c>
    </row>
    <row r="28" spans="1:11" s="11" customFormat="1" x14ac:dyDescent="0.25">
      <c r="A28" s="73" t="s">
        <v>22</v>
      </c>
      <c r="B28" s="91">
        <f>[2]table_12!B24</f>
        <v>2599913</v>
      </c>
      <c r="C28" s="91">
        <f>[2]table_12!C24</f>
        <v>1897809</v>
      </c>
      <c r="D28" s="91">
        <f>[2]table_12!D24</f>
        <v>51364</v>
      </c>
      <c r="E28" s="91">
        <f>[2]table_12!E24</f>
        <v>51358</v>
      </c>
      <c r="F28" s="91">
        <f>[2]table_12!F24</f>
        <v>53833</v>
      </c>
      <c r="G28" s="91">
        <f>[2]table_12!G24</f>
        <v>50072</v>
      </c>
      <c r="H28" s="91">
        <f>[2]table_12!H24</f>
        <v>531172</v>
      </c>
      <c r="I28" s="98">
        <f>[2]table_12!I24</f>
        <v>438941</v>
      </c>
      <c r="J28" s="91">
        <f>[2]table_12!J24</f>
        <v>3236282</v>
      </c>
      <c r="K28" s="100">
        <f>[2]table_12!K24</f>
        <v>2438180</v>
      </c>
    </row>
    <row r="29" spans="1:11" x14ac:dyDescent="0.25">
      <c r="A29" s="8" t="s">
        <v>23</v>
      </c>
      <c r="B29" s="92">
        <f>[2]table_12!B25</f>
        <v>44260652</v>
      </c>
      <c r="C29" s="92">
        <f>[2]table_12!C25</f>
        <v>26619167</v>
      </c>
      <c r="D29" s="92">
        <f>[2]table_12!D25</f>
        <v>709469</v>
      </c>
      <c r="E29" s="92">
        <f>[2]table_12!E25</f>
        <v>709469</v>
      </c>
      <c r="F29" s="92">
        <f>[2]table_12!F25</f>
        <v>442641</v>
      </c>
      <c r="G29" s="92">
        <f>[2]table_12!G25</f>
        <v>271442</v>
      </c>
      <c r="H29" s="92">
        <f>[2]table_12!H25</f>
        <v>1210309</v>
      </c>
      <c r="I29" s="13">
        <f>[2]table_12!I25</f>
        <v>1165630</v>
      </c>
      <c r="J29" s="92">
        <f>[2]table_12!J25</f>
        <v>46623072</v>
      </c>
      <c r="K29" s="12">
        <f>[2]table_12!K25</f>
        <v>28765708</v>
      </c>
    </row>
    <row r="30" spans="1:11" s="11" customFormat="1" x14ac:dyDescent="0.25">
      <c r="A30" s="73" t="s">
        <v>24</v>
      </c>
      <c r="B30" s="91">
        <f>[2]table_12!B26</f>
        <v>2273570</v>
      </c>
      <c r="C30" s="91">
        <f>[2]table_12!C26</f>
        <v>1763522</v>
      </c>
      <c r="D30" s="91">
        <f>[2]table_12!D26</f>
        <v>2933927</v>
      </c>
      <c r="E30" s="91">
        <f>[2]table_12!E26</f>
        <v>512673</v>
      </c>
      <c r="F30" s="91">
        <f>[2]table_12!F26</f>
        <v>33975</v>
      </c>
      <c r="G30" s="91">
        <f>[2]table_12!G26</f>
        <v>24667</v>
      </c>
      <c r="H30" s="91">
        <f>[2]table_12!H26</f>
        <v>721966</v>
      </c>
      <c r="I30" s="98">
        <f>[2]table_12!I26</f>
        <v>645761</v>
      </c>
      <c r="J30" s="91">
        <f>[2]table_12!J26</f>
        <v>5963438</v>
      </c>
      <c r="K30" s="100">
        <f>[2]table_12!K26</f>
        <v>2946622</v>
      </c>
    </row>
    <row r="31" spans="1:11" x14ac:dyDescent="0.25">
      <c r="A31" s="8" t="s">
        <v>25</v>
      </c>
      <c r="B31" s="92">
        <f>[2]table_12!B27</f>
        <v>185279488</v>
      </c>
      <c r="C31" s="92">
        <f>[2]table_12!C27</f>
        <v>84368907</v>
      </c>
      <c r="D31" s="95">
        <f>[2]table_12!D27</f>
        <v>3434447</v>
      </c>
      <c r="E31" s="96">
        <f>[2]table_12!E27</f>
        <v>3287819</v>
      </c>
      <c r="F31" s="96">
        <f>[2]table_12!F27</f>
        <v>217513</v>
      </c>
      <c r="G31" s="92">
        <f>[2]table_12!G27</f>
        <v>140752</v>
      </c>
      <c r="H31" s="92">
        <f>[2]table_12!H27</f>
        <v>5099017</v>
      </c>
      <c r="I31" s="13">
        <f>[2]table_12!I27</f>
        <v>4702683</v>
      </c>
      <c r="J31" s="92">
        <f>[2]table_12!J27</f>
        <v>194030465</v>
      </c>
      <c r="K31" s="12">
        <f>[2]table_12!K27</f>
        <v>92500161</v>
      </c>
    </row>
    <row r="32" spans="1:11" s="11" customFormat="1" x14ac:dyDescent="0.25">
      <c r="A32" s="73" t="s">
        <v>26</v>
      </c>
      <c r="B32" s="91">
        <f>[2]table_12!B28</f>
        <v>10841451</v>
      </c>
      <c r="C32" s="91">
        <f>[2]table_12!C28</f>
        <v>6682312</v>
      </c>
      <c r="D32" s="91">
        <f>[2]table_12!D28</f>
        <v>101480</v>
      </c>
      <c r="E32" s="91">
        <f>[2]table_12!E28</f>
        <v>101435</v>
      </c>
      <c r="F32" s="91">
        <f>[2]table_12!F28</f>
        <v>82956</v>
      </c>
      <c r="G32" s="91">
        <f>[2]table_12!G28</f>
        <v>64233</v>
      </c>
      <c r="H32" s="91">
        <f>[2]table_12!H28</f>
        <v>243509</v>
      </c>
      <c r="I32" s="98">
        <f>[2]table_12!I28</f>
        <v>234028</v>
      </c>
      <c r="J32" s="91">
        <f>[2]table_12!J28</f>
        <v>11269396</v>
      </c>
      <c r="K32" s="100">
        <f>[2]table_12!K28</f>
        <v>7082008</v>
      </c>
    </row>
    <row r="33" spans="1:11" x14ac:dyDescent="0.25">
      <c r="A33" s="8" t="s">
        <v>63</v>
      </c>
      <c r="B33" s="92">
        <f>[2]table_12!B29</f>
        <v>294869</v>
      </c>
      <c r="C33" s="92">
        <f>[2]table_12!C29</f>
        <v>197156</v>
      </c>
      <c r="D33" s="92">
        <f>[2]table_12!D29</f>
        <v>7068</v>
      </c>
      <c r="E33" s="92">
        <f>[2]table_12!E29</f>
        <v>6624</v>
      </c>
      <c r="F33" s="92">
        <f>[2]table_12!F29</f>
        <v>19740</v>
      </c>
      <c r="G33" s="92">
        <f>[2]table_12!G29</f>
        <v>16071</v>
      </c>
      <c r="H33" s="92">
        <f>[2]table_12!H29</f>
        <v>397991</v>
      </c>
      <c r="I33" s="13">
        <f>[2]table_12!I29</f>
        <v>355569</v>
      </c>
      <c r="J33" s="92">
        <f>[2]table_12!J29</f>
        <v>719667</v>
      </c>
      <c r="K33" s="12">
        <f>[2]table_12!K29</f>
        <v>575420</v>
      </c>
    </row>
    <row r="34" spans="1:11" s="11" customFormat="1" x14ac:dyDescent="0.25">
      <c r="A34" s="73" t="s">
        <v>28</v>
      </c>
      <c r="B34" s="91">
        <f>[2]table_12!B30</f>
        <v>8069007</v>
      </c>
      <c r="C34" s="91">
        <f>[2]table_12!C30</f>
        <v>5452430</v>
      </c>
      <c r="D34" s="91">
        <f>[2]table_12!D30</f>
        <v>58763</v>
      </c>
      <c r="E34" s="91">
        <f>[2]table_12!E30</f>
        <v>58763</v>
      </c>
      <c r="F34" s="91">
        <f>[2]table_12!F30</f>
        <v>20552</v>
      </c>
      <c r="G34" s="91">
        <f>[2]table_12!G30</f>
        <v>18173</v>
      </c>
      <c r="H34" s="91">
        <f>[2]table_12!H30</f>
        <v>194387</v>
      </c>
      <c r="I34" s="98">
        <f>[2]table_12!I30</f>
        <v>193776</v>
      </c>
      <c r="J34" s="91">
        <f>[2]table_12!J30</f>
        <v>8342708</v>
      </c>
      <c r="K34" s="100">
        <f>[2]table_12!K30</f>
        <v>5723141</v>
      </c>
    </row>
    <row r="35" spans="1:11" x14ac:dyDescent="0.25">
      <c r="A35" s="8" t="s">
        <v>29</v>
      </c>
      <c r="B35" s="92">
        <f>[2]table_12!B31</f>
        <v>7938404</v>
      </c>
      <c r="C35" s="92">
        <f>[2]table_12!C31</f>
        <v>5258811</v>
      </c>
      <c r="D35" s="92">
        <f>[2]table_12!D31</f>
        <v>577264</v>
      </c>
      <c r="E35" s="92">
        <f>[2]table_12!E31</f>
        <v>577264</v>
      </c>
      <c r="F35" s="92">
        <f>[2]table_12!F31</f>
        <v>55018</v>
      </c>
      <c r="G35" s="92">
        <f>[2]table_12!G31</f>
        <v>47966</v>
      </c>
      <c r="H35" s="92">
        <f>[2]table_12!H31</f>
        <v>1706249</v>
      </c>
      <c r="I35" s="13">
        <f>[2]table_12!I31</f>
        <v>1167904</v>
      </c>
      <c r="J35" s="92">
        <f>[2]table_12!J31</f>
        <v>10276936</v>
      </c>
      <c r="K35" s="12">
        <f>[2]table_12!K31</f>
        <v>7051946</v>
      </c>
    </row>
    <row r="36" spans="1:11" s="11" customFormat="1" x14ac:dyDescent="0.25">
      <c r="A36" s="73" t="s">
        <v>30</v>
      </c>
      <c r="B36" s="91">
        <f>[2]table_12!B32</f>
        <v>2834060</v>
      </c>
      <c r="C36" s="91">
        <f>[2]table_12!C32</f>
        <v>1927213</v>
      </c>
      <c r="D36" s="91">
        <f>[2]table_12!D32</f>
        <v>41511</v>
      </c>
      <c r="E36" s="91">
        <f>[2]table_12!E32</f>
        <v>41450</v>
      </c>
      <c r="F36" s="91">
        <f>[2]table_12!F32</f>
        <v>14763</v>
      </c>
      <c r="G36" s="91">
        <f>[2]table_12!G32</f>
        <v>12114</v>
      </c>
      <c r="H36" s="91">
        <f>[2]table_12!H32</f>
        <v>411673</v>
      </c>
      <c r="I36" s="98">
        <f>[2]table_12!I32</f>
        <v>240220</v>
      </c>
      <c r="J36" s="91">
        <f>[2]table_12!J32</f>
        <v>3302006</v>
      </c>
      <c r="K36" s="100">
        <f>[2]table_12!K32</f>
        <v>2220997</v>
      </c>
    </row>
    <row r="37" spans="1:11" x14ac:dyDescent="0.25">
      <c r="A37" s="8" t="s">
        <v>31</v>
      </c>
      <c r="B37" s="92">
        <f>[2]table_12!B33</f>
        <v>1578346</v>
      </c>
      <c r="C37" s="92">
        <f>[2]table_12!C33</f>
        <v>832712</v>
      </c>
      <c r="D37" s="96">
        <f>[2]table_12!D33</f>
        <v>10865</v>
      </c>
      <c r="E37" s="96">
        <f>[2]table_12!E33</f>
        <v>10865</v>
      </c>
      <c r="F37" s="92">
        <f>[2]table_12!F33</f>
        <v>22175</v>
      </c>
      <c r="G37" s="92">
        <f>[2]table_12!G33</f>
        <v>13923</v>
      </c>
      <c r="H37" s="92">
        <f>[2]table_12!H33</f>
        <v>97624</v>
      </c>
      <c r="I37" s="13">
        <f>[2]table_12!I33</f>
        <v>92419</v>
      </c>
      <c r="J37" s="92">
        <f>[2]table_12!J33</f>
        <v>1709011</v>
      </c>
      <c r="K37" s="12">
        <f>[2]table_12!K33</f>
        <v>949920</v>
      </c>
    </row>
    <row r="38" spans="1:11" s="11" customFormat="1" x14ac:dyDescent="0.25">
      <c r="A38" s="73" t="s">
        <v>32</v>
      </c>
      <c r="B38" s="91">
        <f>[2]table_12!B34</f>
        <v>3755534</v>
      </c>
      <c r="C38" s="91">
        <f>[2]table_12!C34</f>
        <v>2044926</v>
      </c>
      <c r="D38" s="91">
        <f>[2]table_12!D34</f>
        <v>51629</v>
      </c>
      <c r="E38" s="91">
        <f>[2]table_12!E34</f>
        <v>51622</v>
      </c>
      <c r="F38" s="91">
        <f>[2]table_12!F34</f>
        <v>439586</v>
      </c>
      <c r="G38" s="91">
        <f>[2]table_12!G34</f>
        <v>276477</v>
      </c>
      <c r="H38" s="91">
        <f>[2]table_12!H34</f>
        <v>530551</v>
      </c>
      <c r="I38" s="98">
        <f>[2]table_12!I34</f>
        <v>343146</v>
      </c>
      <c r="J38" s="91">
        <f>[2]table_12!J34</f>
        <v>4777300</v>
      </c>
      <c r="K38" s="100">
        <f>[2]table_12!K34</f>
        <v>2716172</v>
      </c>
    </row>
    <row r="39" spans="1:11" x14ac:dyDescent="0.25">
      <c r="A39" s="8" t="s">
        <v>33</v>
      </c>
      <c r="B39" s="92">
        <f>[2]table_12!B35</f>
        <v>117379952</v>
      </c>
      <c r="C39" s="92">
        <f>[2]table_12!C35</f>
        <v>68909665</v>
      </c>
      <c r="D39" s="92">
        <f>[2]table_12!D35</f>
        <v>2913913</v>
      </c>
      <c r="E39" s="92">
        <f>[2]table_12!E35</f>
        <v>2913913</v>
      </c>
      <c r="F39" s="92">
        <f>[2]table_12!F35</f>
        <v>203857</v>
      </c>
      <c r="G39" s="92">
        <f>[2]table_12!G35</f>
        <v>115790</v>
      </c>
      <c r="H39" s="92">
        <f>[2]table_12!H35</f>
        <v>2441569</v>
      </c>
      <c r="I39" s="13">
        <f>[2]table_12!I35</f>
        <v>2432546</v>
      </c>
      <c r="J39" s="92">
        <f>[2]table_12!J35</f>
        <v>122939291</v>
      </c>
      <c r="K39" s="12">
        <f>[2]table_12!K35</f>
        <v>74371914</v>
      </c>
    </row>
    <row r="40" spans="1:11" s="11" customFormat="1" x14ac:dyDescent="0.25">
      <c r="A40" s="73" t="s">
        <v>34</v>
      </c>
      <c r="B40" s="91">
        <f>[2]table_12!B36</f>
        <v>243120</v>
      </c>
      <c r="C40" s="91">
        <f>[2]table_12!C36</f>
        <v>149461</v>
      </c>
      <c r="D40" s="91">
        <f>[2]table_12!D36</f>
        <v>1205</v>
      </c>
      <c r="E40" s="91">
        <f>[2]table_12!E36</f>
        <v>1104</v>
      </c>
      <c r="F40" s="91">
        <f>[2]table_12!F36</f>
        <v>455</v>
      </c>
      <c r="G40" s="91">
        <f>[2]table_12!G36</f>
        <v>441</v>
      </c>
      <c r="H40" s="91">
        <f>[2]table_12!H36</f>
        <v>12980</v>
      </c>
      <c r="I40" s="98">
        <f>[2]table_12!I36</f>
        <v>12789</v>
      </c>
      <c r="J40" s="91">
        <f>[2]table_12!J36</f>
        <v>257759</v>
      </c>
      <c r="K40" s="100">
        <f>[2]table_12!K36</f>
        <v>163795</v>
      </c>
    </row>
    <row r="41" spans="1:11" x14ac:dyDescent="0.25">
      <c r="A41" s="8" t="s">
        <v>35</v>
      </c>
      <c r="B41" s="92">
        <f>[2]table_12!B37</f>
        <v>16601109</v>
      </c>
      <c r="C41" s="92">
        <f>[2]table_12!C37</f>
        <v>9682762</v>
      </c>
      <c r="D41" s="92">
        <f>[2]table_12!D37</f>
        <v>269543</v>
      </c>
      <c r="E41" s="92">
        <f>[2]table_12!E37</f>
        <v>269235</v>
      </c>
      <c r="F41" s="92">
        <f>[2]table_12!F37</f>
        <v>236235</v>
      </c>
      <c r="G41" s="92">
        <f>[2]table_12!G37</f>
        <v>136092</v>
      </c>
      <c r="H41" s="92">
        <f>[2]table_12!H37</f>
        <v>373712</v>
      </c>
      <c r="I41" s="13">
        <f>[2]table_12!I37</f>
        <v>369346</v>
      </c>
      <c r="J41" s="92">
        <f>[2]table_12!J37</f>
        <v>17480599</v>
      </c>
      <c r="K41" s="12">
        <f>[2]table_12!K37</f>
        <v>10457435</v>
      </c>
    </row>
    <row r="42" spans="1:11" ht="7.5" customHeight="1" thickBot="1" x14ac:dyDescent="0.3">
      <c r="A42" s="89"/>
      <c r="B42" s="91"/>
      <c r="C42" s="91"/>
      <c r="D42" s="91"/>
      <c r="E42" s="91"/>
      <c r="F42" s="91"/>
      <c r="G42" s="91"/>
      <c r="H42" s="91"/>
      <c r="I42" s="98"/>
      <c r="J42" s="91"/>
      <c r="K42" s="100"/>
    </row>
    <row r="43" spans="1:11" ht="13.5" thickBot="1" x14ac:dyDescent="0.35">
      <c r="A43" s="90" t="s">
        <v>40</v>
      </c>
      <c r="B43" s="93">
        <f>[2]table_12!B38</f>
        <v>775250408</v>
      </c>
      <c r="C43" s="94">
        <f>[2]table_12!C38</f>
        <v>437744212</v>
      </c>
      <c r="D43" s="94">
        <f>[2]table_12!D38</f>
        <v>16217451</v>
      </c>
      <c r="E43" s="94">
        <f>[2]table_12!E38</f>
        <v>13529227</v>
      </c>
      <c r="F43" s="94">
        <f>[2]table_12!F38</f>
        <v>4474665</v>
      </c>
      <c r="G43" s="94">
        <f>[2]table_12!G38</f>
        <v>3011917</v>
      </c>
      <c r="H43" s="93">
        <f>[2]table_12!H38</f>
        <v>27727806</v>
      </c>
      <c r="I43" s="99">
        <f>[2]table_12!I38</f>
        <v>24636292</v>
      </c>
      <c r="J43" s="93">
        <f>[2]table_12!J38</f>
        <v>823670330</v>
      </c>
      <c r="K43" s="101">
        <f>[2]table_12!K38</f>
        <v>478921648</v>
      </c>
    </row>
    <row r="44" spans="1:11" ht="13.5" customHeight="1" x14ac:dyDescent="0.25">
      <c r="A44" s="356" t="s">
        <v>161</v>
      </c>
      <c r="B44" s="357"/>
      <c r="C44" s="357"/>
      <c r="D44" s="357"/>
      <c r="E44" s="357"/>
      <c r="F44" s="357"/>
      <c r="G44" s="357"/>
      <c r="H44" s="357"/>
      <c r="I44" s="357"/>
      <c r="J44" s="357"/>
      <c r="K44" s="358"/>
    </row>
    <row r="45" spans="1:11" ht="26.25" customHeight="1" thickBot="1" x14ac:dyDescent="0.3">
      <c r="A45" s="353" t="s">
        <v>183</v>
      </c>
      <c r="B45" s="354"/>
      <c r="C45" s="354"/>
      <c r="D45" s="354"/>
      <c r="E45" s="354"/>
      <c r="F45" s="354"/>
      <c r="G45" s="354"/>
      <c r="H45" s="354"/>
      <c r="I45" s="354"/>
      <c r="J45" s="354"/>
      <c r="K45" s="355"/>
    </row>
  </sheetData>
  <mergeCells count="10">
    <mergeCell ref="M1:O3"/>
    <mergeCell ref="A45:K45"/>
    <mergeCell ref="A44:K44"/>
    <mergeCell ref="A1:K1"/>
    <mergeCell ref="A2:K2"/>
    <mergeCell ref="B4:C4"/>
    <mergeCell ref="D4:E4"/>
    <mergeCell ref="F4:G4"/>
    <mergeCell ref="H4:I4"/>
    <mergeCell ref="J4:K4"/>
  </mergeCells>
  <hyperlinks>
    <hyperlink ref="M1:O3" location="'Table of Contents'!A1" tooltip="Click here" display="Return to             Table of Contents" xr:uid="{29E1DD90-3F3E-4A9E-88A0-CC45332E7B7F}"/>
  </hyperlinks>
  <pageMargins left="0.7" right="0.7" top="0.75" bottom="0.75" header="0.3" footer="0.3"/>
  <pageSetup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BBFDF-9851-4120-B3C2-EA2EFD0F9B4B}">
  <dimension ref="A1:P47"/>
  <sheetViews>
    <sheetView topLeftCell="A16" zoomScale="80" zoomScaleNormal="80" workbookViewId="0">
      <selection activeCell="N15" sqref="N15"/>
    </sheetView>
  </sheetViews>
  <sheetFormatPr defaultColWidth="9.1796875" defaultRowHeight="12.5" x14ac:dyDescent="0.25"/>
  <cols>
    <col min="1" max="1" width="20" style="131" customWidth="1"/>
    <col min="2" max="2" width="14.81640625" style="131" customWidth="1"/>
    <col min="3" max="3" width="15.453125" style="131" bestFit="1" customWidth="1"/>
    <col min="4" max="11" width="14.81640625" style="131" customWidth="1"/>
    <col min="12" max="13" width="1.7265625" style="131" customWidth="1"/>
    <col min="14" max="14" width="16.1796875" style="131" customWidth="1"/>
    <col min="15" max="16" width="1.7265625" style="131" customWidth="1"/>
    <col min="17" max="16384" width="9.1796875" style="131"/>
  </cols>
  <sheetData>
    <row r="1" spans="1:16" ht="16" thickTop="1" x14ac:dyDescent="0.35">
      <c r="A1" s="365" t="s">
        <v>142</v>
      </c>
      <c r="B1" s="366"/>
      <c r="C1" s="366"/>
      <c r="D1" s="366"/>
      <c r="E1" s="366"/>
      <c r="F1" s="366"/>
      <c r="G1" s="366"/>
      <c r="H1" s="366"/>
      <c r="I1" s="366"/>
      <c r="J1" s="366"/>
      <c r="K1" s="367"/>
      <c r="L1" s="158"/>
      <c r="M1" s="329" t="s">
        <v>209</v>
      </c>
      <c r="N1" s="330"/>
      <c r="O1" s="331"/>
      <c r="P1" s="158"/>
    </row>
    <row r="2" spans="1:16" ht="16" thickBot="1" x14ac:dyDescent="0.4">
      <c r="A2" s="368" t="s">
        <v>217</v>
      </c>
      <c r="B2" s="369"/>
      <c r="C2" s="369"/>
      <c r="D2" s="369"/>
      <c r="E2" s="369"/>
      <c r="F2" s="369"/>
      <c r="G2" s="369"/>
      <c r="H2" s="369"/>
      <c r="I2" s="369"/>
      <c r="J2" s="369"/>
      <c r="K2" s="370"/>
      <c r="L2" s="158"/>
      <c r="M2" s="332"/>
      <c r="N2" s="333"/>
      <c r="O2" s="334"/>
      <c r="P2" s="158"/>
    </row>
    <row r="3" spans="1:16" ht="7.5" customHeight="1" thickBot="1" x14ac:dyDescent="0.4">
      <c r="A3" s="102"/>
      <c r="B3" s="103"/>
      <c r="C3" s="103"/>
      <c r="D3" s="103"/>
      <c r="E3" s="103"/>
      <c r="F3" s="103"/>
      <c r="G3" s="103"/>
      <c r="H3" s="103"/>
      <c r="I3" s="103"/>
      <c r="J3" s="103"/>
      <c r="K3" s="104"/>
      <c r="L3" s="158"/>
      <c r="M3" s="335"/>
      <c r="N3" s="336"/>
      <c r="O3" s="337"/>
      <c r="P3" s="158"/>
    </row>
    <row r="4" spans="1:16" ht="26.5" thickBot="1" x14ac:dyDescent="0.35">
      <c r="A4" s="105" t="s">
        <v>42</v>
      </c>
      <c r="B4" s="106" t="s">
        <v>165</v>
      </c>
      <c r="C4" s="106" t="s">
        <v>162</v>
      </c>
      <c r="D4" s="106" t="s">
        <v>141</v>
      </c>
      <c r="E4" s="106" t="s">
        <v>140</v>
      </c>
      <c r="F4" s="106" t="s">
        <v>139</v>
      </c>
      <c r="G4" s="106" t="s">
        <v>138</v>
      </c>
      <c r="H4" s="106" t="s">
        <v>137</v>
      </c>
      <c r="I4" s="106" t="s">
        <v>163</v>
      </c>
      <c r="J4" s="107" t="s">
        <v>164</v>
      </c>
      <c r="K4" s="108" t="s">
        <v>136</v>
      </c>
      <c r="L4" s="56"/>
      <c r="M4" s="56"/>
      <c r="N4" s="56"/>
      <c r="O4" s="56"/>
      <c r="P4" s="56"/>
    </row>
    <row r="5" spans="1:16" x14ac:dyDescent="0.25">
      <c r="A5" s="109" t="s">
        <v>0</v>
      </c>
      <c r="B5" s="110">
        <v>4</v>
      </c>
      <c r="C5" s="110">
        <v>90208.7</v>
      </c>
      <c r="D5" s="110">
        <v>292716.7</v>
      </c>
      <c r="E5" s="110">
        <v>4911</v>
      </c>
      <c r="F5" s="110">
        <v>29446</v>
      </c>
      <c r="G5" s="110">
        <v>4162</v>
      </c>
      <c r="H5" s="110">
        <v>37258.300000000003</v>
      </c>
      <c r="I5" s="110">
        <v>68663.83</v>
      </c>
      <c r="J5" s="111">
        <v>0</v>
      </c>
      <c r="K5" s="112">
        <v>527370.53</v>
      </c>
    </row>
    <row r="6" spans="1:16" x14ac:dyDescent="0.25">
      <c r="A6" s="113" t="s">
        <v>1</v>
      </c>
      <c r="B6" s="114">
        <v>433.9</v>
      </c>
      <c r="C6" s="114">
        <v>116552.9</v>
      </c>
      <c r="D6" s="114">
        <v>83643.100000000006</v>
      </c>
      <c r="E6" s="114">
        <v>49545.4</v>
      </c>
      <c r="F6" s="114">
        <v>0</v>
      </c>
      <c r="G6" s="114">
        <v>0</v>
      </c>
      <c r="H6" s="114">
        <v>0</v>
      </c>
      <c r="I6" s="114">
        <v>12593.7</v>
      </c>
      <c r="J6" s="115">
        <v>0</v>
      </c>
      <c r="K6" s="116">
        <v>262769</v>
      </c>
    </row>
    <row r="7" spans="1:16" x14ac:dyDescent="0.25">
      <c r="A7" s="109" t="s">
        <v>2</v>
      </c>
      <c r="B7" s="110">
        <v>0</v>
      </c>
      <c r="C7" s="110">
        <v>505995.1</v>
      </c>
      <c r="D7" s="110">
        <v>1123200.6000000001</v>
      </c>
      <c r="E7" s="110">
        <v>264754.09999999998</v>
      </c>
      <c r="F7" s="110">
        <v>27304</v>
      </c>
      <c r="G7" s="110">
        <v>424</v>
      </c>
      <c r="H7" s="110">
        <v>2374.1999999999998</v>
      </c>
      <c r="I7" s="110">
        <v>7858.7</v>
      </c>
      <c r="J7" s="117">
        <v>1493</v>
      </c>
      <c r="K7" s="112">
        <v>1933403.7</v>
      </c>
    </row>
    <row r="8" spans="1:16" x14ac:dyDescent="0.25">
      <c r="A8" s="113" t="s">
        <v>66</v>
      </c>
      <c r="B8" s="114">
        <v>399.4</v>
      </c>
      <c r="C8" s="114">
        <v>98062.399999999994</v>
      </c>
      <c r="D8" s="114">
        <v>104267.6</v>
      </c>
      <c r="E8" s="114">
        <v>43359.7</v>
      </c>
      <c r="F8" s="114">
        <v>0</v>
      </c>
      <c r="G8" s="114">
        <v>0</v>
      </c>
      <c r="H8" s="114">
        <v>2198.6</v>
      </c>
      <c r="I8" s="114">
        <v>4622</v>
      </c>
      <c r="J8" s="115">
        <v>14158</v>
      </c>
      <c r="K8" s="116">
        <v>267067.7</v>
      </c>
    </row>
    <row r="9" spans="1:16" x14ac:dyDescent="0.25">
      <c r="A9" s="109" t="s">
        <v>65</v>
      </c>
      <c r="B9" s="110">
        <v>0</v>
      </c>
      <c r="C9" s="110">
        <v>65850.600000000006</v>
      </c>
      <c r="D9" s="110">
        <v>671779.3</v>
      </c>
      <c r="E9" s="110">
        <v>279967.7</v>
      </c>
      <c r="F9" s="110">
        <v>536</v>
      </c>
      <c r="G9" s="110">
        <v>0</v>
      </c>
      <c r="H9" s="110">
        <v>3703</v>
      </c>
      <c r="I9" s="110">
        <v>7823</v>
      </c>
      <c r="J9" s="117">
        <v>9690</v>
      </c>
      <c r="K9" s="112">
        <v>1039349.6</v>
      </c>
    </row>
    <row r="10" spans="1:16" x14ac:dyDescent="0.25">
      <c r="A10" s="113" t="s">
        <v>5</v>
      </c>
      <c r="B10" s="114">
        <v>3699.7</v>
      </c>
      <c r="C10" s="114">
        <v>125960.6</v>
      </c>
      <c r="D10" s="114">
        <v>79422.37</v>
      </c>
      <c r="E10" s="114">
        <v>29247.7</v>
      </c>
      <c r="F10" s="114">
        <v>0</v>
      </c>
      <c r="G10" s="114">
        <v>0</v>
      </c>
      <c r="H10" s="114">
        <v>566.29999999999995</v>
      </c>
      <c r="I10" s="114">
        <v>0</v>
      </c>
      <c r="J10" s="115">
        <v>3491</v>
      </c>
      <c r="K10" s="116">
        <v>242387.67</v>
      </c>
    </row>
    <row r="11" spans="1:16" x14ac:dyDescent="0.25">
      <c r="A11" s="109" t="s">
        <v>6</v>
      </c>
      <c r="B11" s="110">
        <v>0</v>
      </c>
      <c r="C11" s="110">
        <v>31625.599999999999</v>
      </c>
      <c r="D11" s="110">
        <v>295147.8</v>
      </c>
      <c r="E11" s="110">
        <v>5094</v>
      </c>
      <c r="F11" s="110">
        <v>9798</v>
      </c>
      <c r="G11" s="110">
        <v>0</v>
      </c>
      <c r="H11" s="110">
        <v>0</v>
      </c>
      <c r="I11" s="110">
        <v>0</v>
      </c>
      <c r="J11" s="117">
        <v>0</v>
      </c>
      <c r="K11" s="112">
        <v>341665.4</v>
      </c>
    </row>
    <row r="12" spans="1:16" x14ac:dyDescent="0.25">
      <c r="A12" s="113" t="s">
        <v>7</v>
      </c>
      <c r="B12" s="114">
        <v>206</v>
      </c>
      <c r="C12" s="114">
        <v>46754.3</v>
      </c>
      <c r="D12" s="114">
        <v>4777</v>
      </c>
      <c r="E12" s="114">
        <v>0</v>
      </c>
      <c r="F12" s="114">
        <v>0</v>
      </c>
      <c r="G12" s="114">
        <v>0</v>
      </c>
      <c r="H12" s="114">
        <v>0</v>
      </c>
      <c r="I12" s="114">
        <v>0</v>
      </c>
      <c r="J12" s="115">
        <v>636</v>
      </c>
      <c r="K12" s="116">
        <v>52373.3</v>
      </c>
    </row>
    <row r="13" spans="1:16" x14ac:dyDescent="0.25">
      <c r="A13" s="109" t="s">
        <v>8</v>
      </c>
      <c r="B13" s="110">
        <v>60617.2</v>
      </c>
      <c r="C13" s="110">
        <v>317105.2</v>
      </c>
      <c r="D13" s="110">
        <v>195856.7</v>
      </c>
      <c r="E13" s="110">
        <v>85420</v>
      </c>
      <c r="F13" s="110">
        <v>106081</v>
      </c>
      <c r="G13" s="110">
        <v>0</v>
      </c>
      <c r="H13" s="110">
        <v>8426.5</v>
      </c>
      <c r="I13" s="110">
        <v>29657</v>
      </c>
      <c r="J13" s="117">
        <v>0</v>
      </c>
      <c r="K13" s="112">
        <v>803163.6</v>
      </c>
    </row>
    <row r="14" spans="1:16" x14ac:dyDescent="0.25">
      <c r="A14" s="113" t="s">
        <v>9</v>
      </c>
      <c r="B14" s="114">
        <v>556.5</v>
      </c>
      <c r="C14" s="114">
        <v>236522.4</v>
      </c>
      <c r="D14" s="114">
        <v>534181.1</v>
      </c>
      <c r="E14" s="114">
        <v>67185</v>
      </c>
      <c r="F14" s="114">
        <v>13335</v>
      </c>
      <c r="G14" s="114">
        <v>0</v>
      </c>
      <c r="H14" s="114">
        <v>2097.8000000000002</v>
      </c>
      <c r="I14" s="114">
        <v>44236.4</v>
      </c>
      <c r="J14" s="115">
        <v>0</v>
      </c>
      <c r="K14" s="116">
        <v>898114.2</v>
      </c>
    </row>
    <row r="15" spans="1:16" x14ac:dyDescent="0.25">
      <c r="A15" s="109" t="s">
        <v>10</v>
      </c>
      <c r="B15" s="110">
        <v>0</v>
      </c>
      <c r="C15" s="110">
        <v>15409</v>
      </c>
      <c r="D15" s="110">
        <v>1667339</v>
      </c>
      <c r="E15" s="110">
        <v>0</v>
      </c>
      <c r="F15" s="110">
        <v>37579</v>
      </c>
      <c r="G15" s="110">
        <v>0</v>
      </c>
      <c r="H15" s="110">
        <v>19336.2</v>
      </c>
      <c r="I15" s="110">
        <v>35894.129999999997</v>
      </c>
      <c r="J15" s="117">
        <v>1960</v>
      </c>
      <c r="K15" s="112">
        <v>1777517.33</v>
      </c>
    </row>
    <row r="16" spans="1:16" x14ac:dyDescent="0.25">
      <c r="A16" s="113" t="s">
        <v>11</v>
      </c>
      <c r="B16" s="114">
        <v>0</v>
      </c>
      <c r="C16" s="114">
        <v>36528</v>
      </c>
      <c r="D16" s="114">
        <v>3365.04</v>
      </c>
      <c r="E16" s="114">
        <v>0</v>
      </c>
      <c r="F16" s="114">
        <v>0</v>
      </c>
      <c r="G16" s="114">
        <v>0</v>
      </c>
      <c r="H16" s="114">
        <v>0</v>
      </c>
      <c r="I16" s="114">
        <v>0</v>
      </c>
      <c r="J16" s="115">
        <v>0</v>
      </c>
      <c r="K16" s="116">
        <v>39893.040000000001</v>
      </c>
    </row>
    <row r="17" spans="1:11" x14ac:dyDescent="0.25">
      <c r="A17" s="109" t="s">
        <v>12</v>
      </c>
      <c r="B17" s="110">
        <v>2</v>
      </c>
      <c r="C17" s="110">
        <v>43132.4</v>
      </c>
      <c r="D17" s="110">
        <v>112482.7</v>
      </c>
      <c r="E17" s="110">
        <v>0</v>
      </c>
      <c r="F17" s="110">
        <v>0</v>
      </c>
      <c r="G17" s="110">
        <v>0</v>
      </c>
      <c r="H17" s="110">
        <v>0</v>
      </c>
      <c r="I17" s="110">
        <v>0</v>
      </c>
      <c r="J17" s="117">
        <v>0</v>
      </c>
      <c r="K17" s="112">
        <v>155617.1</v>
      </c>
    </row>
    <row r="18" spans="1:11" x14ac:dyDescent="0.25">
      <c r="A18" s="113" t="s">
        <v>13</v>
      </c>
      <c r="B18" s="114">
        <v>8</v>
      </c>
      <c r="C18" s="114">
        <v>43950.65</v>
      </c>
      <c r="D18" s="114">
        <v>19098.53</v>
      </c>
      <c r="E18" s="114">
        <v>15945.5</v>
      </c>
      <c r="F18" s="114">
        <v>82</v>
      </c>
      <c r="G18" s="114">
        <v>0</v>
      </c>
      <c r="H18" s="114">
        <v>14110.7</v>
      </c>
      <c r="I18" s="114">
        <v>26370.400000000001</v>
      </c>
      <c r="J18" s="115">
        <v>9007</v>
      </c>
      <c r="K18" s="116">
        <v>128572.78</v>
      </c>
    </row>
    <row r="19" spans="1:11" x14ac:dyDescent="0.25">
      <c r="A19" s="109" t="s">
        <v>14</v>
      </c>
      <c r="B19" s="110">
        <v>62015</v>
      </c>
      <c r="C19" s="110">
        <v>313034</v>
      </c>
      <c r="D19" s="110">
        <v>427884.79999999999</v>
      </c>
      <c r="E19" s="110">
        <v>191668</v>
      </c>
      <c r="F19" s="110">
        <v>8092</v>
      </c>
      <c r="G19" s="110">
        <v>0</v>
      </c>
      <c r="H19" s="110">
        <v>990</v>
      </c>
      <c r="I19" s="110">
        <v>27240.7</v>
      </c>
      <c r="J19" s="117">
        <v>0</v>
      </c>
      <c r="K19" s="112">
        <v>1030924.5</v>
      </c>
    </row>
    <row r="20" spans="1:11" x14ac:dyDescent="0.25">
      <c r="A20" s="113" t="s">
        <v>15</v>
      </c>
      <c r="B20" s="114">
        <v>1</v>
      </c>
      <c r="C20" s="114">
        <v>36145.699999999997</v>
      </c>
      <c r="D20" s="114">
        <v>379125.9</v>
      </c>
      <c r="E20" s="114">
        <v>6771</v>
      </c>
      <c r="F20" s="114">
        <v>63290</v>
      </c>
      <c r="G20" s="114">
        <v>0</v>
      </c>
      <c r="H20" s="114">
        <v>8483.2000000000007</v>
      </c>
      <c r="I20" s="114">
        <v>20768</v>
      </c>
      <c r="J20" s="115">
        <v>0</v>
      </c>
      <c r="K20" s="116">
        <v>514584.8</v>
      </c>
    </row>
    <row r="21" spans="1:11" x14ac:dyDescent="0.25">
      <c r="A21" s="109" t="s">
        <v>16</v>
      </c>
      <c r="B21" s="110">
        <v>0</v>
      </c>
      <c r="C21" s="110">
        <v>109035.7</v>
      </c>
      <c r="D21" s="110">
        <v>139197</v>
      </c>
      <c r="E21" s="110">
        <v>37791</v>
      </c>
      <c r="F21" s="110">
        <v>2794</v>
      </c>
      <c r="G21" s="110">
        <v>0</v>
      </c>
      <c r="H21" s="110">
        <v>564.20000000000005</v>
      </c>
      <c r="I21" s="110">
        <v>14213.1</v>
      </c>
      <c r="J21" s="117">
        <v>2958</v>
      </c>
      <c r="K21" s="112">
        <v>306553</v>
      </c>
    </row>
    <row r="22" spans="1:11" x14ac:dyDescent="0.25">
      <c r="A22" s="113" t="s">
        <v>64</v>
      </c>
      <c r="B22" s="114">
        <v>609.1</v>
      </c>
      <c r="C22" s="114">
        <v>213571.20000000001</v>
      </c>
      <c r="D22" s="114">
        <v>570276.19999999995</v>
      </c>
      <c r="E22" s="114">
        <v>66891</v>
      </c>
      <c r="F22" s="114">
        <v>360146.6</v>
      </c>
      <c r="G22" s="114">
        <v>0</v>
      </c>
      <c r="H22" s="114">
        <v>33315.4</v>
      </c>
      <c r="I22" s="114">
        <v>84457.93</v>
      </c>
      <c r="J22" s="115">
        <v>292</v>
      </c>
      <c r="K22" s="116">
        <v>1329559.43</v>
      </c>
    </row>
    <row r="23" spans="1:11" x14ac:dyDescent="0.25">
      <c r="A23" s="109" t="s">
        <v>18</v>
      </c>
      <c r="B23" s="110">
        <v>0</v>
      </c>
      <c r="C23" s="110">
        <v>48256.3</v>
      </c>
      <c r="D23" s="110">
        <v>219323.6</v>
      </c>
      <c r="E23" s="110">
        <v>0</v>
      </c>
      <c r="F23" s="110">
        <v>206358</v>
      </c>
      <c r="G23" s="110">
        <v>0</v>
      </c>
      <c r="H23" s="110">
        <v>0</v>
      </c>
      <c r="I23" s="110">
        <v>67.599999999999994</v>
      </c>
      <c r="J23" s="117">
        <v>0</v>
      </c>
      <c r="K23" s="112">
        <v>474005.5</v>
      </c>
    </row>
    <row r="24" spans="1:11" x14ac:dyDescent="0.25">
      <c r="A24" s="113" t="s">
        <v>19</v>
      </c>
      <c r="B24" s="114">
        <v>66810.5</v>
      </c>
      <c r="C24" s="114">
        <v>559710.4</v>
      </c>
      <c r="D24" s="114">
        <v>229717.5</v>
      </c>
      <c r="E24" s="114">
        <v>129672.2</v>
      </c>
      <c r="F24" s="114">
        <v>11781</v>
      </c>
      <c r="G24" s="114">
        <v>39343.5</v>
      </c>
      <c r="H24" s="114">
        <v>20520.8</v>
      </c>
      <c r="I24" s="114">
        <v>70140.86</v>
      </c>
      <c r="J24" s="115">
        <v>0</v>
      </c>
      <c r="K24" s="116">
        <v>1127696.76</v>
      </c>
    </row>
    <row r="25" spans="1:11" x14ac:dyDescent="0.25">
      <c r="A25" s="109" t="s">
        <v>20</v>
      </c>
      <c r="B25" s="110">
        <v>583.6</v>
      </c>
      <c r="C25" s="110">
        <v>107327.9</v>
      </c>
      <c r="D25" s="110">
        <v>145505.9</v>
      </c>
      <c r="E25" s="110">
        <v>63270.6</v>
      </c>
      <c r="F25" s="110">
        <v>0</v>
      </c>
      <c r="G25" s="110">
        <v>0</v>
      </c>
      <c r="H25" s="110">
        <v>0</v>
      </c>
      <c r="I25" s="110">
        <v>5694</v>
      </c>
      <c r="J25" s="117">
        <v>0</v>
      </c>
      <c r="K25" s="112">
        <v>322382</v>
      </c>
    </row>
    <row r="26" spans="1:11" x14ac:dyDescent="0.25">
      <c r="A26" s="113" t="s">
        <v>21</v>
      </c>
      <c r="B26" s="114">
        <v>0</v>
      </c>
      <c r="C26" s="114">
        <v>217484.9</v>
      </c>
      <c r="D26" s="114">
        <v>180708.3</v>
      </c>
      <c r="E26" s="114">
        <v>82635.100000000006</v>
      </c>
      <c r="F26" s="114">
        <v>28459</v>
      </c>
      <c r="G26" s="114">
        <v>8168.8</v>
      </c>
      <c r="H26" s="114">
        <v>8788.2999999999993</v>
      </c>
      <c r="I26" s="114">
        <v>41555.800000000003</v>
      </c>
      <c r="J26" s="115">
        <v>0</v>
      </c>
      <c r="K26" s="116">
        <v>567800.19999999995</v>
      </c>
    </row>
    <row r="27" spans="1:11" x14ac:dyDescent="0.25">
      <c r="A27" s="109" t="s">
        <v>22</v>
      </c>
      <c r="B27" s="110">
        <v>0</v>
      </c>
      <c r="C27" s="110">
        <v>52880.5</v>
      </c>
      <c r="D27" s="110">
        <v>418989.4</v>
      </c>
      <c r="E27" s="110">
        <v>9002</v>
      </c>
      <c r="F27" s="110">
        <v>7554</v>
      </c>
      <c r="G27" s="110">
        <v>2267</v>
      </c>
      <c r="H27" s="110">
        <v>6841.2</v>
      </c>
      <c r="I27" s="110">
        <v>17837</v>
      </c>
      <c r="J27" s="117">
        <v>0</v>
      </c>
      <c r="K27" s="112">
        <v>515371.1</v>
      </c>
    </row>
    <row r="28" spans="1:11" x14ac:dyDescent="0.25">
      <c r="A28" s="113" t="s">
        <v>23</v>
      </c>
      <c r="B28" s="114">
        <v>467.5</v>
      </c>
      <c r="C28" s="114">
        <v>407449.15</v>
      </c>
      <c r="D28" s="114">
        <v>498242.4</v>
      </c>
      <c r="E28" s="114">
        <v>193679.9</v>
      </c>
      <c r="F28" s="114">
        <v>19913</v>
      </c>
      <c r="G28" s="114">
        <v>7965.6</v>
      </c>
      <c r="H28" s="114">
        <v>9348.7999999999993</v>
      </c>
      <c r="I28" s="114">
        <v>28395.200000000001</v>
      </c>
      <c r="J28" s="115">
        <v>92</v>
      </c>
      <c r="K28" s="116">
        <v>1165553.55</v>
      </c>
    </row>
    <row r="29" spans="1:11" x14ac:dyDescent="0.25">
      <c r="A29" s="109" t="s">
        <v>24</v>
      </c>
      <c r="B29" s="110">
        <v>0</v>
      </c>
      <c r="C29" s="110">
        <v>51902.400000000001</v>
      </c>
      <c r="D29" s="110">
        <v>1641845.571</v>
      </c>
      <c r="E29" s="110">
        <v>3235</v>
      </c>
      <c r="F29" s="110">
        <v>112982</v>
      </c>
      <c r="G29" s="110">
        <v>0</v>
      </c>
      <c r="H29" s="110">
        <v>15211.3</v>
      </c>
      <c r="I29" s="110">
        <v>28214</v>
      </c>
      <c r="J29" s="117">
        <v>4486</v>
      </c>
      <c r="K29" s="112">
        <v>1857876.2709999999</v>
      </c>
    </row>
    <row r="30" spans="1:11" x14ac:dyDescent="0.25">
      <c r="A30" s="113" t="s">
        <v>25</v>
      </c>
      <c r="B30" s="114">
        <v>1355422.4</v>
      </c>
      <c r="C30" s="114">
        <v>1292122.8999999999</v>
      </c>
      <c r="D30" s="114">
        <v>1356481</v>
      </c>
      <c r="E30" s="114">
        <v>194568</v>
      </c>
      <c r="F30" s="114">
        <v>13709</v>
      </c>
      <c r="G30" s="114">
        <v>42501.3</v>
      </c>
      <c r="H30" s="114">
        <v>67468.100000000006</v>
      </c>
      <c r="I30" s="114">
        <v>186237.93</v>
      </c>
      <c r="J30" s="115">
        <v>133335</v>
      </c>
      <c r="K30" s="116">
        <v>4641845.63</v>
      </c>
    </row>
    <row r="31" spans="1:11" x14ac:dyDescent="0.25">
      <c r="A31" s="109" t="s">
        <v>26</v>
      </c>
      <c r="B31" s="110">
        <v>0</v>
      </c>
      <c r="C31" s="110">
        <v>61705.2</v>
      </c>
      <c r="D31" s="110">
        <v>89439.8</v>
      </c>
      <c r="E31" s="110">
        <v>87768</v>
      </c>
      <c r="F31" s="110">
        <v>0</v>
      </c>
      <c r="G31" s="110">
        <v>0</v>
      </c>
      <c r="H31" s="110">
        <v>0</v>
      </c>
      <c r="I31" s="110">
        <v>5399</v>
      </c>
      <c r="J31" s="117">
        <v>0</v>
      </c>
      <c r="K31" s="112">
        <v>244312</v>
      </c>
    </row>
    <row r="32" spans="1:11" x14ac:dyDescent="0.25">
      <c r="A32" s="113" t="s">
        <v>63</v>
      </c>
      <c r="B32" s="114">
        <v>0</v>
      </c>
      <c r="C32" s="114">
        <v>22706.799999999999</v>
      </c>
      <c r="D32" s="114">
        <v>1127147.8999999999</v>
      </c>
      <c r="E32" s="114">
        <v>0</v>
      </c>
      <c r="F32" s="114">
        <v>69879</v>
      </c>
      <c r="G32" s="114">
        <v>0</v>
      </c>
      <c r="H32" s="114">
        <v>8121.2</v>
      </c>
      <c r="I32" s="114">
        <v>16008</v>
      </c>
      <c r="J32" s="115">
        <v>2039</v>
      </c>
      <c r="K32" s="116">
        <v>1245901.8999999999</v>
      </c>
    </row>
    <row r="33" spans="1:11" x14ac:dyDescent="0.25">
      <c r="A33" s="109" t="s">
        <v>28</v>
      </c>
      <c r="B33" s="110">
        <v>199.3</v>
      </c>
      <c r="C33" s="110">
        <v>96648.8</v>
      </c>
      <c r="D33" s="110">
        <v>96415</v>
      </c>
      <c r="E33" s="110">
        <v>35</v>
      </c>
      <c r="F33" s="110">
        <v>0</v>
      </c>
      <c r="G33" s="110">
        <v>0</v>
      </c>
      <c r="H33" s="110">
        <v>0</v>
      </c>
      <c r="I33" s="110">
        <v>0</v>
      </c>
      <c r="J33" s="117">
        <v>0</v>
      </c>
      <c r="K33" s="112">
        <v>193298.1</v>
      </c>
    </row>
    <row r="34" spans="1:11" x14ac:dyDescent="0.25">
      <c r="A34" s="113" t="s">
        <v>29</v>
      </c>
      <c r="B34" s="114">
        <v>1728.8</v>
      </c>
      <c r="C34" s="114">
        <v>141490.6</v>
      </c>
      <c r="D34" s="114">
        <v>656639.4</v>
      </c>
      <c r="E34" s="114">
        <v>28775</v>
      </c>
      <c r="F34" s="114">
        <v>80230</v>
      </c>
      <c r="G34" s="114">
        <v>7029.9</v>
      </c>
      <c r="H34" s="114">
        <v>52155.8</v>
      </c>
      <c r="I34" s="114">
        <v>200380.46</v>
      </c>
      <c r="J34" s="115">
        <v>14366</v>
      </c>
      <c r="K34" s="116">
        <v>1182795.96</v>
      </c>
    </row>
    <row r="35" spans="1:11" x14ac:dyDescent="0.25">
      <c r="A35" s="109" t="s">
        <v>30</v>
      </c>
      <c r="B35" s="110">
        <v>558.29999999999995</v>
      </c>
      <c r="C35" s="110">
        <v>50711.3</v>
      </c>
      <c r="D35" s="110">
        <v>113779</v>
      </c>
      <c r="E35" s="110">
        <v>27357</v>
      </c>
      <c r="F35" s="110">
        <v>16421</v>
      </c>
      <c r="G35" s="110">
        <v>4073</v>
      </c>
      <c r="H35" s="110">
        <v>29307.3</v>
      </c>
      <c r="I35" s="110">
        <v>59451.46</v>
      </c>
      <c r="J35" s="117">
        <v>0</v>
      </c>
      <c r="K35" s="112">
        <v>301658.36</v>
      </c>
    </row>
    <row r="36" spans="1:11" x14ac:dyDescent="0.25">
      <c r="A36" s="113" t="s">
        <v>31</v>
      </c>
      <c r="B36" s="114">
        <v>0</v>
      </c>
      <c r="C36" s="114">
        <v>9746.2000000000007</v>
      </c>
      <c r="D36" s="114">
        <v>82631</v>
      </c>
      <c r="E36" s="114">
        <v>0</v>
      </c>
      <c r="F36" s="114">
        <v>0</v>
      </c>
      <c r="G36" s="114">
        <v>0</v>
      </c>
      <c r="H36" s="114">
        <v>0</v>
      </c>
      <c r="I36" s="114">
        <v>0</v>
      </c>
      <c r="J36" s="115">
        <v>65</v>
      </c>
      <c r="K36" s="116">
        <v>92442.2</v>
      </c>
    </row>
    <row r="37" spans="1:11" x14ac:dyDescent="0.25">
      <c r="A37" s="109" t="s">
        <v>32</v>
      </c>
      <c r="B37" s="110">
        <v>0</v>
      </c>
      <c r="C37" s="110">
        <v>78248</v>
      </c>
      <c r="D37" s="110">
        <v>77085.2</v>
      </c>
      <c r="E37" s="110">
        <v>13550.4</v>
      </c>
      <c r="F37" s="110">
        <v>27080</v>
      </c>
      <c r="G37" s="110">
        <v>0</v>
      </c>
      <c r="H37" s="110">
        <v>39645</v>
      </c>
      <c r="I37" s="110">
        <v>98652</v>
      </c>
      <c r="J37" s="117">
        <v>8868</v>
      </c>
      <c r="K37" s="112">
        <v>343128.6</v>
      </c>
    </row>
    <row r="38" spans="1:11" x14ac:dyDescent="0.25">
      <c r="A38" s="113" t="s">
        <v>33</v>
      </c>
      <c r="B38" s="114">
        <v>2200.3000000000002</v>
      </c>
      <c r="C38" s="114">
        <v>1032874.5</v>
      </c>
      <c r="D38" s="114">
        <v>953381.6</v>
      </c>
      <c r="E38" s="114">
        <v>429834.7</v>
      </c>
      <c r="F38" s="114">
        <v>0</v>
      </c>
      <c r="G38" s="114">
        <v>2055.9</v>
      </c>
      <c r="H38" s="114">
        <v>40.700000000000003</v>
      </c>
      <c r="I38" s="114">
        <v>11501.4</v>
      </c>
      <c r="J38" s="115">
        <v>0</v>
      </c>
      <c r="K38" s="116">
        <v>2431889.1</v>
      </c>
    </row>
    <row r="39" spans="1:11" x14ac:dyDescent="0.25">
      <c r="A39" s="109" t="s">
        <v>34</v>
      </c>
      <c r="B39" s="110">
        <v>0</v>
      </c>
      <c r="C39" s="110">
        <v>12339</v>
      </c>
      <c r="D39" s="110">
        <v>105</v>
      </c>
      <c r="E39" s="110">
        <v>0</v>
      </c>
      <c r="F39" s="110">
        <v>0</v>
      </c>
      <c r="G39" s="110">
        <v>0</v>
      </c>
      <c r="H39" s="110">
        <v>0</v>
      </c>
      <c r="I39" s="110">
        <v>0</v>
      </c>
      <c r="J39" s="117">
        <v>0</v>
      </c>
      <c r="K39" s="112">
        <v>12444</v>
      </c>
    </row>
    <row r="40" spans="1:11" x14ac:dyDescent="0.25">
      <c r="A40" s="113" t="s">
        <v>35</v>
      </c>
      <c r="B40" s="114">
        <v>2</v>
      </c>
      <c r="C40" s="114">
        <v>98450.9</v>
      </c>
      <c r="D40" s="114">
        <v>215910</v>
      </c>
      <c r="E40" s="114">
        <v>53699</v>
      </c>
      <c r="F40" s="114">
        <v>0</v>
      </c>
      <c r="G40" s="114">
        <v>0</v>
      </c>
      <c r="H40" s="114">
        <v>0</v>
      </c>
      <c r="I40" s="114">
        <v>7834</v>
      </c>
      <c r="J40" s="115">
        <v>0</v>
      </c>
      <c r="K40" s="116">
        <v>375895.9</v>
      </c>
    </row>
    <row r="41" spans="1:11" ht="8.25" customHeight="1" thickBot="1" x14ac:dyDescent="0.3">
      <c r="A41" s="109"/>
      <c r="B41" s="110"/>
      <c r="C41" s="110"/>
      <c r="D41" s="110"/>
      <c r="E41" s="110"/>
      <c r="F41" s="110"/>
      <c r="G41" s="110"/>
      <c r="H41" s="110"/>
      <c r="I41" s="110"/>
      <c r="J41" s="118"/>
      <c r="K41" s="112"/>
    </row>
    <row r="42" spans="1:11" ht="13" x14ac:dyDescent="0.3">
      <c r="A42" s="119" t="s">
        <v>40</v>
      </c>
      <c r="B42" s="120">
        <v>1556524.5</v>
      </c>
      <c r="C42" s="120">
        <v>6787500.1999999993</v>
      </c>
      <c r="D42" s="120">
        <v>14807109.011000002</v>
      </c>
      <c r="E42" s="120">
        <v>2465633</v>
      </c>
      <c r="F42" s="120">
        <v>1252849.6000000001</v>
      </c>
      <c r="G42" s="120">
        <v>117991</v>
      </c>
      <c r="H42" s="120">
        <v>390872.89999999997</v>
      </c>
      <c r="I42" s="120">
        <v>1161767.5999999996</v>
      </c>
      <c r="J42" s="121">
        <v>206936</v>
      </c>
      <c r="K42" s="122">
        <v>28747183.811000001</v>
      </c>
    </row>
    <row r="43" spans="1:11" ht="13" x14ac:dyDescent="0.3">
      <c r="A43" s="123" t="s">
        <v>97</v>
      </c>
      <c r="B43" s="124">
        <v>0</v>
      </c>
      <c r="C43" s="124">
        <v>0</v>
      </c>
      <c r="D43" s="124">
        <v>0</v>
      </c>
      <c r="E43" s="124">
        <v>0</v>
      </c>
      <c r="F43" s="124">
        <v>0</v>
      </c>
      <c r="G43" s="124">
        <v>0</v>
      </c>
      <c r="H43" s="124">
        <v>23438.896000000001</v>
      </c>
      <c r="I43" s="124">
        <v>0</v>
      </c>
      <c r="J43" s="125">
        <v>0</v>
      </c>
      <c r="K43" s="126">
        <v>23438.896000000001</v>
      </c>
    </row>
    <row r="44" spans="1:11" ht="13.5" thickBot="1" x14ac:dyDescent="0.35">
      <c r="A44" s="127" t="s">
        <v>43</v>
      </c>
      <c r="B44" s="128">
        <v>1556524.5</v>
      </c>
      <c r="C44" s="128">
        <v>6787500.1999999993</v>
      </c>
      <c r="D44" s="128">
        <v>14807109.011000002</v>
      </c>
      <c r="E44" s="128">
        <v>2465633</v>
      </c>
      <c r="F44" s="128">
        <v>1252849.6000000001</v>
      </c>
      <c r="G44" s="128">
        <v>117991</v>
      </c>
      <c r="H44" s="128">
        <v>414311.79599999997</v>
      </c>
      <c r="I44" s="128">
        <v>1161767.5999999996</v>
      </c>
      <c r="J44" s="129">
        <v>206936</v>
      </c>
      <c r="K44" s="130">
        <v>28770622.707000002</v>
      </c>
    </row>
    <row r="45" spans="1:11" x14ac:dyDescent="0.25">
      <c r="A45" s="371" t="s">
        <v>179</v>
      </c>
      <c r="B45" s="372"/>
      <c r="C45" s="372"/>
      <c r="D45" s="372"/>
      <c r="E45" s="372"/>
      <c r="F45" s="372"/>
      <c r="G45" s="372"/>
      <c r="H45" s="372"/>
      <c r="I45" s="372"/>
      <c r="J45" s="372"/>
      <c r="K45" s="373"/>
    </row>
    <row r="46" spans="1:11" ht="13" thickBot="1" x14ac:dyDescent="0.3">
      <c r="A46" s="374" t="s">
        <v>205</v>
      </c>
      <c r="B46" s="375"/>
      <c r="C46" s="375"/>
      <c r="D46" s="375"/>
      <c r="E46" s="375"/>
      <c r="F46" s="375"/>
      <c r="G46" s="375"/>
      <c r="H46" s="375"/>
      <c r="I46" s="375"/>
      <c r="J46" s="375"/>
      <c r="K46" s="376"/>
    </row>
    <row r="47" spans="1:11" ht="13.5" customHeight="1" x14ac:dyDescent="0.25"/>
  </sheetData>
  <mergeCells count="5">
    <mergeCell ref="M1:O3"/>
    <mergeCell ref="A1:K1"/>
    <mergeCell ref="A2:K2"/>
    <mergeCell ref="A45:K45"/>
    <mergeCell ref="A46:K46"/>
  </mergeCells>
  <hyperlinks>
    <hyperlink ref="M1:O3" location="'Table of Contents'!A1" tooltip="Click here" display="Return to             Table of Contents" xr:uid="{D4D6075D-FFAE-4FF8-980E-3B07601EA69B}"/>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43"/>
  <sheetViews>
    <sheetView showGridLines="0" topLeftCell="A22" zoomScaleNormal="100" workbookViewId="0">
      <selection activeCell="I37" sqref="I37"/>
    </sheetView>
  </sheetViews>
  <sheetFormatPr defaultColWidth="9.1796875" defaultRowHeight="12.5" x14ac:dyDescent="0.25"/>
  <cols>
    <col min="1" max="1" width="21.81640625" style="51" customWidth="1"/>
    <col min="2" max="6" width="12.7265625" style="51" customWidth="1"/>
    <col min="7" max="8" width="1.7265625" style="51" customWidth="1"/>
    <col min="9" max="9" width="16.1796875" style="51" customWidth="1"/>
    <col min="10" max="11" width="1.7265625" style="51" customWidth="1"/>
    <col min="12" max="16384" width="9.1796875" style="51"/>
  </cols>
  <sheetData>
    <row r="1" spans="1:11" ht="16" thickTop="1" x14ac:dyDescent="0.35">
      <c r="A1" s="377" t="s">
        <v>95</v>
      </c>
      <c r="B1" s="378"/>
      <c r="C1" s="378"/>
      <c r="D1" s="378"/>
      <c r="E1" s="378"/>
      <c r="F1" s="379"/>
      <c r="G1" s="158"/>
      <c r="H1" s="329" t="s">
        <v>209</v>
      </c>
      <c r="I1" s="330"/>
      <c r="J1" s="331"/>
      <c r="K1" s="158"/>
    </row>
    <row r="2" spans="1:11" ht="16" thickBot="1" x14ac:dyDescent="0.4">
      <c r="A2" s="380" t="s">
        <v>215</v>
      </c>
      <c r="B2" s="381"/>
      <c r="C2" s="381"/>
      <c r="D2" s="381"/>
      <c r="E2" s="381"/>
      <c r="F2" s="382"/>
      <c r="G2" s="158"/>
      <c r="H2" s="332"/>
      <c r="I2" s="333"/>
      <c r="J2" s="334"/>
      <c r="K2" s="158"/>
    </row>
    <row r="3" spans="1:11" ht="7.5" customHeight="1" thickBot="1" x14ac:dyDescent="0.4">
      <c r="A3" s="132"/>
      <c r="B3" s="133"/>
      <c r="C3" s="133"/>
      <c r="D3" s="133"/>
      <c r="E3" s="133"/>
      <c r="F3" s="134"/>
      <c r="G3" s="158"/>
      <c r="H3" s="335"/>
      <c r="I3" s="336"/>
      <c r="J3" s="337"/>
      <c r="K3" s="158"/>
    </row>
    <row r="4" spans="1:11" ht="39.5" thickBot="1" x14ac:dyDescent="0.35">
      <c r="A4" s="135" t="s">
        <v>42</v>
      </c>
      <c r="B4" s="16" t="s">
        <v>94</v>
      </c>
      <c r="C4" s="16" t="s">
        <v>93</v>
      </c>
      <c r="D4" s="16" t="s">
        <v>92</v>
      </c>
      <c r="E4" s="16" t="s">
        <v>91</v>
      </c>
      <c r="F4" s="15" t="s">
        <v>85</v>
      </c>
      <c r="G4" s="56"/>
      <c r="H4" s="56"/>
      <c r="I4" s="56"/>
      <c r="J4" s="56"/>
      <c r="K4" s="56"/>
    </row>
    <row r="5" spans="1:11" x14ac:dyDescent="0.25">
      <c r="A5" s="65" t="s">
        <v>0</v>
      </c>
      <c r="B5" s="66">
        <f>[3]table_14!B2</f>
        <v>1850951</v>
      </c>
      <c r="C5" s="66">
        <f>[3]table_14!C2</f>
        <v>0</v>
      </c>
      <c r="D5" s="66">
        <f>[3]table_14!D2</f>
        <v>291</v>
      </c>
      <c r="E5" s="66">
        <f>[3]table_14!E2</f>
        <v>0</v>
      </c>
      <c r="F5" s="75">
        <f>[3]table_14!F2</f>
        <v>1851242</v>
      </c>
    </row>
    <row r="6" spans="1:11" x14ac:dyDescent="0.25">
      <c r="A6" s="14" t="s">
        <v>1</v>
      </c>
      <c r="B6" s="76">
        <f>[3]table_14!B3</f>
        <v>9990464</v>
      </c>
      <c r="C6" s="76">
        <f>[3]table_14!C3</f>
        <v>0</v>
      </c>
      <c r="D6" s="76">
        <f>[3]table_14!D3</f>
        <v>0</v>
      </c>
      <c r="E6" s="76">
        <f>[3]table_14!E3</f>
        <v>63031</v>
      </c>
      <c r="F6" s="10">
        <f>[3]table_14!F3</f>
        <v>9927432</v>
      </c>
    </row>
    <row r="7" spans="1:11" x14ac:dyDescent="0.25">
      <c r="A7" s="65" t="s">
        <v>2</v>
      </c>
      <c r="B7" s="66">
        <f>[3]table_14!B4</f>
        <v>58205792</v>
      </c>
      <c r="C7" s="66">
        <f>[3]table_14!C4</f>
        <v>4775</v>
      </c>
      <c r="D7" s="66">
        <f>[3]table_14!D4</f>
        <v>0</v>
      </c>
      <c r="E7" s="66">
        <f>[3]table_14!E4</f>
        <v>2513263</v>
      </c>
      <c r="F7" s="75">
        <f>[3]table_14!F4</f>
        <v>55697303</v>
      </c>
    </row>
    <row r="8" spans="1:11" x14ac:dyDescent="0.25">
      <c r="A8" s="14" t="s">
        <v>66</v>
      </c>
      <c r="B8" s="76">
        <f>[3]table_14!B5</f>
        <v>7084306</v>
      </c>
      <c r="C8" s="76">
        <f>[3]table_14!C5</f>
        <v>0</v>
      </c>
      <c r="D8" s="76">
        <f>[3]table_14!D5</f>
        <v>626</v>
      </c>
      <c r="E8" s="76">
        <f>[3]table_14!E5</f>
        <v>162625</v>
      </c>
      <c r="F8" s="10">
        <f>[3]table_14!F5</f>
        <v>6922307</v>
      </c>
    </row>
    <row r="9" spans="1:11" x14ac:dyDescent="0.25">
      <c r="A9" s="65" t="s">
        <v>65</v>
      </c>
      <c r="B9" s="66">
        <f>[3]table_14!B6</f>
        <v>6043662</v>
      </c>
      <c r="C9" s="66">
        <f>[3]table_14!C6</f>
        <v>1181</v>
      </c>
      <c r="D9" s="66">
        <f>[3]table_14!D6</f>
        <v>2845</v>
      </c>
      <c r="E9" s="66">
        <f>[3]table_14!E6</f>
        <v>106429</v>
      </c>
      <c r="F9" s="75">
        <f>[3]table_14!F6</f>
        <v>5941259</v>
      </c>
    </row>
    <row r="10" spans="1:11" x14ac:dyDescent="0.25">
      <c r="A10" s="14" t="s">
        <v>5</v>
      </c>
      <c r="B10" s="76">
        <f>[3]table_14!B7</f>
        <v>6201360</v>
      </c>
      <c r="C10" s="76">
        <f>[3]table_14!C7</f>
        <v>0</v>
      </c>
      <c r="D10" s="76">
        <f>[3]table_14!D7</f>
        <v>0</v>
      </c>
      <c r="E10" s="76">
        <f>[3]table_14!E7</f>
        <v>305210</v>
      </c>
      <c r="F10" s="10">
        <f>[3]table_14!F7</f>
        <v>5896151</v>
      </c>
    </row>
    <row r="11" spans="1:11" x14ac:dyDescent="0.25">
      <c r="A11" s="65" t="s">
        <v>6</v>
      </c>
      <c r="B11" s="66">
        <f>[3]table_14!B8</f>
        <v>2653129</v>
      </c>
      <c r="C11" s="66">
        <f>[3]table_14!C8</f>
        <v>0</v>
      </c>
      <c r="D11" s="66">
        <f>[3]table_14!D8</f>
        <v>0</v>
      </c>
      <c r="E11" s="66">
        <f>[3]table_14!E8</f>
        <v>0</v>
      </c>
      <c r="F11" s="75">
        <f>[3]table_14!F8</f>
        <v>2653129</v>
      </c>
    </row>
    <row r="12" spans="1:11" x14ac:dyDescent="0.25">
      <c r="A12" s="14" t="s">
        <v>7</v>
      </c>
      <c r="B12" s="76">
        <f>[3]table_14!B9</f>
        <v>3491111</v>
      </c>
      <c r="C12" s="76">
        <f>[3]table_14!C9</f>
        <v>1012</v>
      </c>
      <c r="D12" s="76">
        <f>[3]table_14!D9</f>
        <v>3</v>
      </c>
      <c r="E12" s="76">
        <f>[3]table_14!E9</f>
        <v>78383</v>
      </c>
      <c r="F12" s="10">
        <f>[3]table_14!F9</f>
        <v>3413744</v>
      </c>
    </row>
    <row r="13" spans="1:11" x14ac:dyDescent="0.25">
      <c r="A13" s="65" t="s">
        <v>8</v>
      </c>
      <c r="B13" s="66">
        <f>[3]table_14!B10</f>
        <v>28858395</v>
      </c>
      <c r="C13" s="66">
        <f>[3]table_14!C10</f>
        <v>0</v>
      </c>
      <c r="D13" s="66">
        <f>[3]table_14!D10</f>
        <v>0</v>
      </c>
      <c r="E13" s="66">
        <f>[3]table_14!E10</f>
        <v>468785</v>
      </c>
      <c r="F13" s="75">
        <f>[3]table_14!F10</f>
        <v>28389610</v>
      </c>
    </row>
    <row r="14" spans="1:11" x14ac:dyDescent="0.25">
      <c r="A14" s="14" t="s">
        <v>9</v>
      </c>
      <c r="B14" s="76">
        <f>[3]table_14!B11</f>
        <v>10565176</v>
      </c>
      <c r="C14" s="76">
        <f>[3]table_14!C11</f>
        <v>9464</v>
      </c>
      <c r="D14" s="76">
        <f>[3]table_14!D11</f>
        <v>0</v>
      </c>
      <c r="E14" s="76">
        <f>[3]table_14!E11</f>
        <v>91492</v>
      </c>
      <c r="F14" s="10">
        <f>[3]table_14!F11</f>
        <v>10483148</v>
      </c>
    </row>
    <row r="15" spans="1:11" x14ac:dyDescent="0.25">
      <c r="A15" s="65" t="s">
        <v>10</v>
      </c>
      <c r="B15" s="66">
        <f>[3]table_14!B12</f>
        <v>997050</v>
      </c>
      <c r="C15" s="66">
        <f>[3]table_14!C12</f>
        <v>2860</v>
      </c>
      <c r="D15" s="66">
        <f>[3]table_14!D12</f>
        <v>0</v>
      </c>
      <c r="E15" s="66">
        <f>[3]table_14!E12</f>
        <v>0</v>
      </c>
      <c r="F15" s="75">
        <f>[3]table_14!F12</f>
        <v>999910</v>
      </c>
    </row>
    <row r="16" spans="1:11" x14ac:dyDescent="0.25">
      <c r="A16" s="14" t="s">
        <v>11</v>
      </c>
      <c r="B16" s="76">
        <f>[3]table_14!B13</f>
        <v>666914</v>
      </c>
      <c r="C16" s="76">
        <f>[3]table_14!C13</f>
        <v>0</v>
      </c>
      <c r="D16" s="76">
        <f>[3]table_14!D13</f>
        <v>566</v>
      </c>
      <c r="E16" s="76">
        <f>[3]table_14!E13</f>
        <v>4422</v>
      </c>
      <c r="F16" s="10">
        <f>[3]table_14!F13</f>
        <v>663058</v>
      </c>
    </row>
    <row r="17" spans="1:6" x14ac:dyDescent="0.25">
      <c r="A17" s="65" t="s">
        <v>12</v>
      </c>
      <c r="B17" s="66">
        <f>[3]table_14!B14</f>
        <v>674582</v>
      </c>
      <c r="C17" s="66">
        <f>[3]table_14!C14</f>
        <v>0</v>
      </c>
      <c r="D17" s="66">
        <f>[3]table_14!D14</f>
        <v>0</v>
      </c>
      <c r="E17" s="66">
        <f>[3]table_14!E14</f>
        <v>0</v>
      </c>
      <c r="F17" s="75">
        <f>[3]table_14!F14</f>
        <v>674582</v>
      </c>
    </row>
    <row r="18" spans="1:6" x14ac:dyDescent="0.25">
      <c r="A18" s="14" t="s">
        <v>13</v>
      </c>
      <c r="B18" s="76">
        <f>[3]table_14!B15</f>
        <v>3037742</v>
      </c>
      <c r="C18" s="76">
        <f>[3]table_14!C15</f>
        <v>0</v>
      </c>
      <c r="D18" s="76">
        <f>[3]table_14!D15</f>
        <v>0</v>
      </c>
      <c r="E18" s="76">
        <f>[3]table_14!E15</f>
        <v>176958</v>
      </c>
      <c r="F18" s="10">
        <f>[3]table_14!F15</f>
        <v>2860784</v>
      </c>
    </row>
    <row r="19" spans="1:6" x14ac:dyDescent="0.25">
      <c r="A19" s="65" t="s">
        <v>14</v>
      </c>
      <c r="B19" s="66">
        <f>[3]table_14!B16</f>
        <v>23489282</v>
      </c>
      <c r="C19" s="66">
        <f>[3]table_14!C16</f>
        <v>19078</v>
      </c>
      <c r="D19" s="66">
        <f>[3]table_14!D16</f>
        <v>30</v>
      </c>
      <c r="E19" s="66">
        <f>[3]table_14!E16</f>
        <v>446509</v>
      </c>
      <c r="F19" s="75">
        <f>[3]table_14!F16</f>
        <v>23061881</v>
      </c>
    </row>
    <row r="20" spans="1:6" x14ac:dyDescent="0.25">
      <c r="A20" s="14" t="s">
        <v>15</v>
      </c>
      <c r="B20" s="76">
        <f>[3]table_14!B17</f>
        <v>2066147</v>
      </c>
      <c r="C20" s="76">
        <f>[3]table_14!C17</f>
        <v>0</v>
      </c>
      <c r="D20" s="76">
        <f>[3]table_14!D17</f>
        <v>0</v>
      </c>
      <c r="E20" s="76">
        <f>[3]table_14!E17</f>
        <v>58016</v>
      </c>
      <c r="F20" s="10">
        <f>[3]table_14!F17</f>
        <v>2008131</v>
      </c>
    </row>
    <row r="21" spans="1:6" x14ac:dyDescent="0.25">
      <c r="A21" s="65" t="s">
        <v>16</v>
      </c>
      <c r="B21" s="66">
        <f>[3]table_14!B18</f>
        <v>8826187</v>
      </c>
      <c r="C21" s="66">
        <f>[3]table_14!C18</f>
        <v>2426</v>
      </c>
      <c r="D21" s="66">
        <f>[3]table_14!D18</f>
        <v>0</v>
      </c>
      <c r="E21" s="66">
        <f>[3]table_14!E18</f>
        <v>134092</v>
      </c>
      <c r="F21" s="75">
        <f>[3]table_14!F18</f>
        <v>8694521</v>
      </c>
    </row>
    <row r="22" spans="1:6" x14ac:dyDescent="0.25">
      <c r="A22" s="14" t="s">
        <v>64</v>
      </c>
      <c r="B22" s="76">
        <f>[3]table_14!B19</f>
        <v>6528021</v>
      </c>
      <c r="C22" s="76">
        <f>[3]table_14!C19</f>
        <v>0</v>
      </c>
      <c r="D22" s="76">
        <f>[3]table_14!D19</f>
        <v>0</v>
      </c>
      <c r="E22" s="76">
        <f>[3]table_14!E19</f>
        <v>25171</v>
      </c>
      <c r="F22" s="10">
        <f>[3]table_14!F19</f>
        <v>6502850</v>
      </c>
    </row>
    <row r="23" spans="1:6" x14ac:dyDescent="0.25">
      <c r="A23" s="65" t="s">
        <v>18</v>
      </c>
      <c r="B23" s="66">
        <f>[3]table_14!B20</f>
        <v>968363</v>
      </c>
      <c r="C23" s="66">
        <f>[3]table_14!C20</f>
        <v>88</v>
      </c>
      <c r="D23" s="66">
        <f>[3]table_14!D20</f>
        <v>908</v>
      </c>
      <c r="E23" s="66">
        <f>[3]table_14!E20</f>
        <v>0</v>
      </c>
      <c r="F23" s="75">
        <f>[3]table_14!F20</f>
        <v>969358</v>
      </c>
    </row>
    <row r="24" spans="1:6" x14ac:dyDescent="0.25">
      <c r="A24" s="14" t="s">
        <v>19</v>
      </c>
      <c r="B24" s="76">
        <f>[3]table_14!B21</f>
        <v>38119933</v>
      </c>
      <c r="C24" s="76">
        <f>[3]table_14!C21</f>
        <v>13925</v>
      </c>
      <c r="D24" s="76">
        <f>[3]table_14!D21</f>
        <v>0</v>
      </c>
      <c r="E24" s="76">
        <f>[3]table_14!E21</f>
        <v>695309</v>
      </c>
      <c r="F24" s="10">
        <f>[3]table_14!F21</f>
        <v>37438548</v>
      </c>
    </row>
    <row r="25" spans="1:6" x14ac:dyDescent="0.25">
      <c r="A25" s="65" t="s">
        <v>20</v>
      </c>
      <c r="B25" s="66">
        <f>[3]table_14!B22</f>
        <v>8892764</v>
      </c>
      <c r="C25" s="66">
        <f>[3]table_14!C22</f>
        <v>0</v>
      </c>
      <c r="D25" s="66">
        <f>[3]table_14!D22</f>
        <v>57</v>
      </c>
      <c r="E25" s="66">
        <f>[3]table_14!E22</f>
        <v>357190</v>
      </c>
      <c r="F25" s="75">
        <f>[3]table_14!F22</f>
        <v>8535631</v>
      </c>
    </row>
    <row r="26" spans="1:6" x14ac:dyDescent="0.25">
      <c r="A26" s="14" t="s">
        <v>21</v>
      </c>
      <c r="B26" s="76">
        <f>[3]table_14!B23</f>
        <v>11744040</v>
      </c>
      <c r="C26" s="76">
        <f>[3]table_14!C23</f>
        <v>0</v>
      </c>
      <c r="D26" s="76">
        <f>[3]table_14!D23</f>
        <v>0</v>
      </c>
      <c r="E26" s="76">
        <f>[3]table_14!E23</f>
        <v>488602</v>
      </c>
      <c r="F26" s="10">
        <f>[3]table_14!F23</f>
        <v>11255438</v>
      </c>
    </row>
    <row r="27" spans="1:6" x14ac:dyDescent="0.25">
      <c r="A27" s="65" t="s">
        <v>22</v>
      </c>
      <c r="B27" s="66">
        <f>[3]table_14!B24</f>
        <v>2438180</v>
      </c>
      <c r="C27" s="66">
        <f>[3]table_14!C24</f>
        <v>1087</v>
      </c>
      <c r="D27" s="66">
        <f>[3]table_14!D24</f>
        <v>433</v>
      </c>
      <c r="E27" s="66">
        <f>[3]table_14!E24</f>
        <v>0</v>
      </c>
      <c r="F27" s="75">
        <f>[3]table_14!F24</f>
        <v>2439700</v>
      </c>
    </row>
    <row r="28" spans="1:6" x14ac:dyDescent="0.25">
      <c r="A28" s="14" t="s">
        <v>23</v>
      </c>
      <c r="B28" s="76">
        <f>[3]table_14!B25</f>
        <v>28765708</v>
      </c>
      <c r="C28" s="76">
        <f>[3]table_14!C25</f>
        <v>0</v>
      </c>
      <c r="D28" s="76">
        <f>[3]table_14!D25</f>
        <v>0</v>
      </c>
      <c r="E28" s="76">
        <f>[3]table_14!E25</f>
        <v>914006</v>
      </c>
      <c r="F28" s="10">
        <f>[3]table_14!F25</f>
        <v>27851702</v>
      </c>
    </row>
    <row r="29" spans="1:6" x14ac:dyDescent="0.25">
      <c r="A29" s="65" t="s">
        <v>24</v>
      </c>
      <c r="B29" s="66">
        <f>[3]table_14!B26</f>
        <v>2946622</v>
      </c>
      <c r="C29" s="66">
        <f>[3]table_14!C26</f>
        <v>0</v>
      </c>
      <c r="D29" s="66">
        <f>[3]table_14!D26</f>
        <v>6</v>
      </c>
      <c r="E29" s="66">
        <f>[3]table_14!E26</f>
        <v>10635</v>
      </c>
      <c r="F29" s="75">
        <f>[3]table_14!F26</f>
        <v>2935993</v>
      </c>
    </row>
    <row r="30" spans="1:6" x14ac:dyDescent="0.25">
      <c r="A30" s="14" t="s">
        <v>25</v>
      </c>
      <c r="B30" s="76">
        <f>[3]table_14!B27</f>
        <v>92500161</v>
      </c>
      <c r="C30" s="76">
        <f>[3]table_14!C27</f>
        <v>35066</v>
      </c>
      <c r="D30" s="76">
        <f>[3]table_14!D27</f>
        <v>1221</v>
      </c>
      <c r="E30" s="76">
        <f>[3]table_14!E27</f>
        <v>7247261</v>
      </c>
      <c r="F30" s="10">
        <f>[3]table_14!F27</f>
        <v>85289187</v>
      </c>
    </row>
    <row r="31" spans="1:6" x14ac:dyDescent="0.25">
      <c r="A31" s="65" t="s">
        <v>26</v>
      </c>
      <c r="B31" s="66">
        <f>[3]table_14!B28</f>
        <v>7082008</v>
      </c>
      <c r="C31" s="66">
        <f>[3]table_14!C28</f>
        <v>0</v>
      </c>
      <c r="D31" s="66">
        <f>[3]table_14!D28</f>
        <v>0</v>
      </c>
      <c r="E31" s="66">
        <f>[3]table_14!E28</f>
        <v>240304</v>
      </c>
      <c r="F31" s="75">
        <f>[3]table_14!F28</f>
        <v>6841704</v>
      </c>
    </row>
    <row r="32" spans="1:6" x14ac:dyDescent="0.25">
      <c r="A32" s="14" t="s">
        <v>63</v>
      </c>
      <c r="B32" s="76">
        <f>[3]table_14!B29</f>
        <v>575420</v>
      </c>
      <c r="C32" s="76">
        <f>[3]table_14!C29</f>
        <v>0</v>
      </c>
      <c r="D32" s="76">
        <f>[3]table_14!D29</f>
        <v>34</v>
      </c>
      <c r="E32" s="76">
        <f>[3]table_14!E29</f>
        <v>0</v>
      </c>
      <c r="F32" s="10">
        <f>[3]table_14!F29</f>
        <v>575454</v>
      </c>
    </row>
    <row r="33" spans="1:6" x14ac:dyDescent="0.25">
      <c r="A33" s="65" t="s">
        <v>28</v>
      </c>
      <c r="B33" s="66">
        <f>[3]table_14!B30</f>
        <v>5723141</v>
      </c>
      <c r="C33" s="66">
        <f>[3]table_14!C30</f>
        <v>0</v>
      </c>
      <c r="D33" s="66">
        <f>[3]table_14!D30</f>
        <v>0</v>
      </c>
      <c r="E33" s="66">
        <f>[3]table_14!E30</f>
        <v>73758</v>
      </c>
      <c r="F33" s="75">
        <f>[3]table_14!F30</f>
        <v>5649383</v>
      </c>
    </row>
    <row r="34" spans="1:6" x14ac:dyDescent="0.25">
      <c r="A34" s="14" t="s">
        <v>29</v>
      </c>
      <c r="B34" s="76">
        <f>[3]table_14!B31</f>
        <v>7051946</v>
      </c>
      <c r="C34" s="76">
        <f>[3]table_14!C31</f>
        <v>0</v>
      </c>
      <c r="D34" s="76">
        <f>[3]table_14!D31</f>
        <v>237</v>
      </c>
      <c r="E34" s="76">
        <f>[3]table_14!E31</f>
        <v>81634</v>
      </c>
      <c r="F34" s="10">
        <f>[3]table_14!F31</f>
        <v>6970550</v>
      </c>
    </row>
    <row r="35" spans="1:6" x14ac:dyDescent="0.25">
      <c r="A35" s="65" t="s">
        <v>30</v>
      </c>
      <c r="B35" s="66">
        <f>[3]table_14!B32</f>
        <v>2220997</v>
      </c>
      <c r="C35" s="66">
        <f>[3]table_14!C32</f>
        <v>0</v>
      </c>
      <c r="D35" s="66">
        <f>[3]table_14!D32</f>
        <v>1376</v>
      </c>
      <c r="E35" s="66">
        <f>[3]table_14!E32</f>
        <v>62079</v>
      </c>
      <c r="F35" s="75">
        <f>[3]table_14!F32</f>
        <v>2160295</v>
      </c>
    </row>
    <row r="36" spans="1:6" x14ac:dyDescent="0.25">
      <c r="A36" s="14" t="s">
        <v>31</v>
      </c>
      <c r="B36" s="76">
        <f>[3]table_14!B33</f>
        <v>949920</v>
      </c>
      <c r="C36" s="76">
        <f>[3]table_14!C33</f>
        <v>0</v>
      </c>
      <c r="D36" s="76">
        <f>[3]table_14!D33</f>
        <v>795</v>
      </c>
      <c r="E36" s="76">
        <f>[3]table_14!E33</f>
        <v>0</v>
      </c>
      <c r="F36" s="10">
        <f>[3]table_14!F33</f>
        <v>950714</v>
      </c>
    </row>
    <row r="37" spans="1:6" x14ac:dyDescent="0.25">
      <c r="A37" s="65" t="s">
        <v>32</v>
      </c>
      <c r="B37" s="66">
        <f>[3]table_14!B34</f>
        <v>2716172</v>
      </c>
      <c r="C37" s="66">
        <f>[3]table_14!C34</f>
        <v>0</v>
      </c>
      <c r="D37" s="66">
        <f>[3]table_14!D34</f>
        <v>2840</v>
      </c>
      <c r="E37" s="66">
        <f>[3]table_14!E34</f>
        <v>96206</v>
      </c>
      <c r="F37" s="75">
        <f>[3]table_14!F34</f>
        <v>2622807</v>
      </c>
    </row>
    <row r="38" spans="1:6" x14ac:dyDescent="0.25">
      <c r="A38" s="14" t="s">
        <v>33</v>
      </c>
      <c r="B38" s="76">
        <f>[3]table_14!B35</f>
        <v>74371914</v>
      </c>
      <c r="C38" s="76">
        <f>[3]table_14!C35</f>
        <v>0</v>
      </c>
      <c r="D38" s="76">
        <f>[3]table_14!D35</f>
        <v>0</v>
      </c>
      <c r="E38" s="76">
        <f>[3]table_14!E35</f>
        <v>1522412</v>
      </c>
      <c r="F38" s="10">
        <f>[3]table_14!F35</f>
        <v>72849503</v>
      </c>
    </row>
    <row r="39" spans="1:6" x14ac:dyDescent="0.25">
      <c r="A39" s="65" t="s">
        <v>34</v>
      </c>
      <c r="B39" s="66">
        <f>[3]table_14!B36</f>
        <v>163795</v>
      </c>
      <c r="C39" s="66">
        <f>[3]table_14!C36</f>
        <v>1113</v>
      </c>
      <c r="D39" s="66">
        <f>[3]table_14!D36</f>
        <v>0</v>
      </c>
      <c r="E39" s="66">
        <f>[3]table_14!E36</f>
        <v>0</v>
      </c>
      <c r="F39" s="75">
        <f>[3]table_14!F36</f>
        <v>164908</v>
      </c>
    </row>
    <row r="40" spans="1:6" x14ac:dyDescent="0.25">
      <c r="A40" s="14" t="s">
        <v>35</v>
      </c>
      <c r="B40" s="76">
        <f>[3]table_14!B37</f>
        <v>10457435</v>
      </c>
      <c r="C40" s="76">
        <f>[3]table_14!C37</f>
        <v>0</v>
      </c>
      <c r="D40" s="76">
        <f>[3]table_14!D37</f>
        <v>0</v>
      </c>
      <c r="E40" s="76">
        <f>[3]table_14!E37</f>
        <v>73503</v>
      </c>
      <c r="F40" s="10">
        <f>[3]table_14!F37</f>
        <v>10383932</v>
      </c>
    </row>
    <row r="41" spans="1:6" ht="13" thickBot="1" x14ac:dyDescent="0.3">
      <c r="A41" s="65"/>
      <c r="B41" s="66"/>
      <c r="C41" s="66"/>
      <c r="D41" s="66"/>
      <c r="E41" s="66"/>
      <c r="F41" s="75"/>
    </row>
    <row r="42" spans="1:6" ht="13.5" thickBot="1" x14ac:dyDescent="0.35">
      <c r="A42" s="136" t="s">
        <v>43</v>
      </c>
      <c r="B42" s="137">
        <f>[3]table_14!B38</f>
        <v>478918788</v>
      </c>
      <c r="C42" s="137">
        <f>[3]table_14!C38</f>
        <v>92074</v>
      </c>
      <c r="D42" s="137">
        <f>[3]table_14!D38</f>
        <v>12268</v>
      </c>
      <c r="E42" s="137">
        <f>[3]table_14!E38</f>
        <v>16497282</v>
      </c>
      <c r="F42" s="138">
        <f>[3]table_14!F38</f>
        <v>462525849</v>
      </c>
    </row>
    <row r="43" spans="1:6" ht="13.5" customHeight="1" thickBot="1" x14ac:dyDescent="0.3">
      <c r="A43" s="383" t="s">
        <v>169</v>
      </c>
      <c r="B43" s="384"/>
      <c r="C43" s="384"/>
      <c r="D43" s="384"/>
      <c r="E43" s="384"/>
      <c r="F43" s="385"/>
    </row>
  </sheetData>
  <mergeCells count="4">
    <mergeCell ref="A1:F1"/>
    <mergeCell ref="A2:F2"/>
    <mergeCell ref="A43:F43"/>
    <mergeCell ref="H1:J3"/>
  </mergeCells>
  <hyperlinks>
    <hyperlink ref="H1:J3" location="'Table of Contents'!A1" tooltip="Click here" display="Return to             Table of Contents" xr:uid="{77D2531C-4BA9-4C09-A644-988A62C41E54}"/>
  </hyperlinks>
  <pageMargins left="0.75" right="0.75" top="0.75" bottom="0.75" header="0.5" footer="0.5"/>
  <pageSetup scale="7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31"/>
  <sheetViews>
    <sheetView showGridLines="0" topLeftCell="A4" zoomScaleNormal="100" workbookViewId="0">
      <selection activeCell="G9" sqref="G9"/>
    </sheetView>
  </sheetViews>
  <sheetFormatPr defaultColWidth="9.1796875" defaultRowHeight="12.5" x14ac:dyDescent="0.25"/>
  <cols>
    <col min="1" max="1" width="21.81640625" style="51" bestFit="1" customWidth="1"/>
    <col min="2" max="3" width="12.7265625" style="51" customWidth="1"/>
    <col min="4" max="4" width="7" style="51" customWidth="1"/>
    <col min="5" max="5" width="2" style="51" customWidth="1"/>
    <col min="6" max="7" width="12.7265625" style="51" customWidth="1"/>
    <col min="8" max="8" width="6.453125" style="51" customWidth="1"/>
    <col min="9" max="9" width="2" style="51" customWidth="1"/>
    <col min="10" max="11" width="12.7265625" style="51" customWidth="1"/>
    <col min="12" max="12" width="7.7265625" style="51" customWidth="1"/>
    <col min="13" max="13" width="2" style="51" customWidth="1"/>
    <col min="14" max="14" width="8.7265625" style="51" customWidth="1"/>
    <col min="15" max="17" width="8.54296875" style="51" customWidth="1"/>
    <col min="18" max="19" width="1.7265625" style="51" customWidth="1"/>
    <col min="20" max="20" width="16.1796875" style="51" customWidth="1"/>
    <col min="21" max="22" width="1.7265625" style="51" customWidth="1"/>
    <col min="23" max="16384" width="9.1796875" style="51"/>
  </cols>
  <sheetData>
    <row r="1" spans="1:22" ht="16" thickTop="1" x14ac:dyDescent="0.35">
      <c r="A1" s="387" t="s">
        <v>184</v>
      </c>
      <c r="B1" s="388"/>
      <c r="C1" s="388"/>
      <c r="D1" s="388"/>
      <c r="E1" s="388"/>
      <c r="F1" s="388"/>
      <c r="G1" s="388"/>
      <c r="H1" s="388"/>
      <c r="I1" s="388"/>
      <c r="J1" s="388"/>
      <c r="K1" s="388"/>
      <c r="L1" s="388"/>
      <c r="M1" s="388"/>
      <c r="N1" s="388"/>
      <c r="O1" s="388"/>
      <c r="P1" s="388"/>
      <c r="Q1" s="389"/>
      <c r="R1" s="158"/>
      <c r="S1" s="329" t="s">
        <v>209</v>
      </c>
      <c r="T1" s="330"/>
      <c r="U1" s="331"/>
      <c r="V1" s="158"/>
    </row>
    <row r="2" spans="1:22" ht="16" thickBot="1" x14ac:dyDescent="0.4">
      <c r="A2" s="390" t="s">
        <v>218</v>
      </c>
      <c r="B2" s="391"/>
      <c r="C2" s="391"/>
      <c r="D2" s="391"/>
      <c r="E2" s="391"/>
      <c r="F2" s="391"/>
      <c r="G2" s="391"/>
      <c r="H2" s="391"/>
      <c r="I2" s="391"/>
      <c r="J2" s="391"/>
      <c r="K2" s="391"/>
      <c r="L2" s="391"/>
      <c r="M2" s="391"/>
      <c r="N2" s="391"/>
      <c r="O2" s="391"/>
      <c r="P2" s="391"/>
      <c r="Q2" s="392"/>
      <c r="R2" s="158"/>
      <c r="S2" s="332"/>
      <c r="T2" s="333"/>
      <c r="U2" s="334"/>
      <c r="V2" s="158"/>
    </row>
    <row r="3" spans="1:22" ht="7.5" customHeight="1" thickBot="1" x14ac:dyDescent="0.4">
      <c r="A3" s="139"/>
      <c r="B3" s="140"/>
      <c r="C3" s="140"/>
      <c r="D3" s="140"/>
      <c r="E3" s="140"/>
      <c r="F3" s="140"/>
      <c r="G3" s="140"/>
      <c r="H3" s="140"/>
      <c r="I3" s="140"/>
      <c r="J3" s="140"/>
      <c r="K3" s="140"/>
      <c r="L3" s="140"/>
      <c r="M3" s="140"/>
      <c r="N3" s="140"/>
      <c r="O3" s="140"/>
      <c r="P3" s="140"/>
      <c r="Q3" s="141"/>
      <c r="R3" s="158"/>
      <c r="S3" s="335"/>
      <c r="T3" s="336"/>
      <c r="U3" s="337"/>
      <c r="V3" s="158"/>
    </row>
    <row r="4" spans="1:22" ht="13.5" thickTop="1" x14ac:dyDescent="0.3">
      <c r="A4" s="142"/>
      <c r="B4" s="143"/>
      <c r="C4" s="143"/>
      <c r="D4" s="143"/>
      <c r="E4" s="143"/>
      <c r="F4" s="143"/>
      <c r="G4" s="143"/>
      <c r="H4" s="143"/>
      <c r="I4" s="143"/>
      <c r="J4" s="143"/>
      <c r="K4" s="143"/>
      <c r="L4" s="143"/>
      <c r="M4" s="143"/>
      <c r="N4" s="394" t="s">
        <v>86</v>
      </c>
      <c r="O4" s="394"/>
      <c r="P4" s="394"/>
      <c r="Q4" s="395"/>
      <c r="R4" s="56"/>
      <c r="S4" s="56"/>
      <c r="T4" s="56"/>
      <c r="U4" s="56"/>
      <c r="V4" s="56"/>
    </row>
    <row r="5" spans="1:22" ht="13" x14ac:dyDescent="0.3">
      <c r="A5" s="144"/>
      <c r="B5" s="386" t="s">
        <v>195</v>
      </c>
      <c r="C5" s="386"/>
      <c r="D5" s="386"/>
      <c r="E5" s="145"/>
      <c r="F5" s="386" t="s">
        <v>85</v>
      </c>
      <c r="G5" s="386"/>
      <c r="H5" s="386"/>
      <c r="I5" s="145"/>
      <c r="J5" s="386" t="s">
        <v>84</v>
      </c>
      <c r="K5" s="386"/>
      <c r="L5" s="386"/>
      <c r="M5" s="145"/>
      <c r="N5" s="386" t="s">
        <v>196</v>
      </c>
      <c r="O5" s="386"/>
      <c r="P5" s="386" t="s">
        <v>83</v>
      </c>
      <c r="Q5" s="393"/>
    </row>
    <row r="6" spans="1:22" ht="13.5" thickBot="1" x14ac:dyDescent="0.35">
      <c r="A6" s="146" t="s">
        <v>61</v>
      </c>
      <c r="B6" s="21" t="s">
        <v>206</v>
      </c>
      <c r="C6" s="21" t="s">
        <v>219</v>
      </c>
      <c r="D6" s="147" t="s">
        <v>41</v>
      </c>
      <c r="E6" s="147"/>
      <c r="F6" s="21" t="s">
        <v>206</v>
      </c>
      <c r="G6" s="21" t="s">
        <v>219</v>
      </c>
      <c r="H6" s="147" t="s">
        <v>41</v>
      </c>
      <c r="I6" s="147"/>
      <c r="J6" s="21" t="s">
        <v>206</v>
      </c>
      <c r="K6" s="21" t="s">
        <v>219</v>
      </c>
      <c r="L6" s="147" t="s">
        <v>41</v>
      </c>
      <c r="M6" s="147"/>
      <c r="N6" s="21" t="s">
        <v>207</v>
      </c>
      <c r="O6" s="21" t="s">
        <v>220</v>
      </c>
      <c r="P6" s="21" t="s">
        <v>207</v>
      </c>
      <c r="Q6" s="20" t="s">
        <v>220</v>
      </c>
    </row>
    <row r="7" spans="1:22" x14ac:dyDescent="0.25">
      <c r="A7" s="65" t="s">
        <v>42</v>
      </c>
      <c r="B7" s="66">
        <f>[4]table_15!B2</f>
        <v>756697961</v>
      </c>
      <c r="C7" s="66">
        <f>[4]table_15!C2</f>
        <v>823645897</v>
      </c>
      <c r="D7" s="148">
        <f>[4]table_15!D2</f>
        <v>8.8000000000000007</v>
      </c>
      <c r="E7" s="66"/>
      <c r="F7" s="66">
        <f>[4]table_15!E2</f>
        <v>443551106</v>
      </c>
      <c r="G7" s="66">
        <f>[4]table_15!F2</f>
        <v>462525849</v>
      </c>
      <c r="H7" s="148">
        <f>[4]table_15!G2</f>
        <v>4.3</v>
      </c>
      <c r="I7" s="66"/>
      <c r="J7" s="66">
        <f>[4]table_15!H2</f>
        <v>1262949</v>
      </c>
      <c r="K7" s="66">
        <f>[4]table_15!I2</f>
        <v>1375663</v>
      </c>
      <c r="L7" s="148">
        <f>[4]table_15!J2</f>
        <v>8.9</v>
      </c>
      <c r="M7" s="66"/>
      <c r="N7" s="149">
        <f>[4]table_15!K2</f>
        <v>1.67</v>
      </c>
      <c r="O7" s="149">
        <f>[4]table_15!L2</f>
        <v>1.67</v>
      </c>
      <c r="P7" s="149">
        <f>[4]table_15!M2</f>
        <v>2.85</v>
      </c>
      <c r="Q7" s="150">
        <f>[4]table_15!N2</f>
        <v>2.97</v>
      </c>
    </row>
    <row r="8" spans="1:22" x14ac:dyDescent="0.25">
      <c r="A8" s="14" t="s">
        <v>60</v>
      </c>
      <c r="B8" s="76">
        <f>[4]table_15!B3</f>
        <v>516065699</v>
      </c>
      <c r="C8" s="76">
        <f>[4]table_15!C3</f>
        <v>559865762</v>
      </c>
      <c r="D8" s="151">
        <f>[4]table_15!D3</f>
        <v>8.5</v>
      </c>
      <c r="E8" s="76"/>
      <c r="F8" s="76">
        <f>[4]table_15!E3</f>
        <v>287571027</v>
      </c>
      <c r="G8" s="76">
        <f>[4]table_15!F3</f>
        <v>300233720</v>
      </c>
      <c r="H8" s="151">
        <f>[4]table_15!G3</f>
        <v>4.4000000000000004</v>
      </c>
      <c r="I8" s="76"/>
      <c r="J8" s="76">
        <f>[4]table_15!H3</f>
        <v>1597257</v>
      </c>
      <c r="K8" s="76">
        <f>[4]table_15!I3</f>
        <v>1730744</v>
      </c>
      <c r="L8" s="151">
        <f>[4]table_15!J3</f>
        <v>8.4</v>
      </c>
      <c r="M8" s="76"/>
      <c r="N8" s="152">
        <f>[4]table_15!K3</f>
        <v>3.1</v>
      </c>
      <c r="O8" s="152">
        <f>[4]table_15!L3</f>
        <v>3.09</v>
      </c>
      <c r="P8" s="152">
        <f>[4]table_15!M3</f>
        <v>5.55</v>
      </c>
      <c r="Q8" s="19">
        <f>[4]table_15!N3</f>
        <v>5.76</v>
      </c>
    </row>
    <row r="9" spans="1:22" x14ac:dyDescent="0.25">
      <c r="A9" s="65" t="s">
        <v>59</v>
      </c>
      <c r="B9" s="66">
        <f>[4]table_15!B4</f>
        <v>756569836</v>
      </c>
      <c r="C9" s="66">
        <f>[4]table_15!C4</f>
        <v>823505007</v>
      </c>
      <c r="D9" s="148">
        <f>[4]table_15!D4</f>
        <v>8.8000000000000007</v>
      </c>
      <c r="E9" s="66"/>
      <c r="F9" s="66">
        <f>[4]table_15!E4</f>
        <v>443503738</v>
      </c>
      <c r="G9" s="66">
        <f>[4]table_15!F4</f>
        <v>462476236</v>
      </c>
      <c r="H9" s="148">
        <f>[4]table_15!G4</f>
        <v>4.3</v>
      </c>
      <c r="I9" s="66"/>
      <c r="J9" s="66">
        <f>[4]table_15!H4</f>
        <v>3117420</v>
      </c>
      <c r="K9" s="66">
        <f>[4]table_15!I4</f>
        <v>3226991</v>
      </c>
      <c r="L9" s="148">
        <f>[4]table_15!J4</f>
        <v>3.5</v>
      </c>
      <c r="M9" s="66"/>
      <c r="N9" s="149">
        <f>[4]table_15!K4</f>
        <v>4.12</v>
      </c>
      <c r="O9" s="149">
        <f>[4]table_15!L4</f>
        <v>3.92</v>
      </c>
      <c r="P9" s="149">
        <f>[4]table_15!M4</f>
        <v>7.03</v>
      </c>
      <c r="Q9" s="150">
        <f>[4]table_15!N4</f>
        <v>6.98</v>
      </c>
    </row>
    <row r="10" spans="1:22" x14ac:dyDescent="0.25">
      <c r="A10" s="14" t="s">
        <v>58</v>
      </c>
      <c r="B10" s="76">
        <f>[4]table_15!B5</f>
        <v>756595017</v>
      </c>
      <c r="C10" s="76">
        <f>[4]table_15!C5</f>
        <v>823530651</v>
      </c>
      <c r="D10" s="151">
        <f>[4]table_15!D5</f>
        <v>8.8000000000000007</v>
      </c>
      <c r="E10" s="76"/>
      <c r="F10" s="76">
        <f>[4]table_15!E5</f>
        <v>443515896</v>
      </c>
      <c r="G10" s="76">
        <f>[4]table_15!F5</f>
        <v>462488787</v>
      </c>
      <c r="H10" s="151">
        <f>[4]table_15!G5</f>
        <v>4.3</v>
      </c>
      <c r="I10" s="76"/>
      <c r="J10" s="76">
        <f>[4]table_15!H5</f>
        <v>145629</v>
      </c>
      <c r="K10" s="76">
        <f>[4]table_15!I5</f>
        <v>151981</v>
      </c>
      <c r="L10" s="151">
        <f>[4]table_15!J5</f>
        <v>4.4000000000000004</v>
      </c>
      <c r="M10" s="76"/>
      <c r="N10" s="152">
        <f>[4]table_15!K5</f>
        <v>0.19</v>
      </c>
      <c r="O10" s="152">
        <f>[4]table_15!L5</f>
        <v>0.18</v>
      </c>
      <c r="P10" s="152">
        <f>[4]table_15!M5</f>
        <v>0.33</v>
      </c>
      <c r="Q10" s="19">
        <f>[4]table_15!N5</f>
        <v>0.33</v>
      </c>
    </row>
    <row r="11" spans="1:22" x14ac:dyDescent="0.25">
      <c r="A11" s="65" t="s">
        <v>57</v>
      </c>
      <c r="B11" s="66">
        <f>[4]table_15!B6</f>
        <v>744130868</v>
      </c>
      <c r="C11" s="66">
        <f>[4]table_15!C6</f>
        <v>810401847</v>
      </c>
      <c r="D11" s="148">
        <f>[4]table_15!D6</f>
        <v>8.9</v>
      </c>
      <c r="E11" s="66"/>
      <c r="F11" s="66">
        <f>[4]table_15!E6</f>
        <v>435234545</v>
      </c>
      <c r="G11" s="66">
        <f>[4]table_15!F6</f>
        <v>453732804</v>
      </c>
      <c r="H11" s="148">
        <f>[4]table_15!G6</f>
        <v>4.3</v>
      </c>
      <c r="I11" s="66"/>
      <c r="J11" s="66">
        <f>[4]table_15!H6</f>
        <v>307559</v>
      </c>
      <c r="K11" s="66">
        <f>[4]table_15!I6</f>
        <v>317840</v>
      </c>
      <c r="L11" s="148">
        <f>[4]table_15!J6</f>
        <v>3.3</v>
      </c>
      <c r="M11" s="66"/>
      <c r="N11" s="149">
        <f>[4]table_15!K6</f>
        <v>0.41</v>
      </c>
      <c r="O11" s="149">
        <f>[4]table_15!L6</f>
        <v>0.39</v>
      </c>
      <c r="P11" s="149">
        <f>[4]table_15!M6</f>
        <v>0.71</v>
      </c>
      <c r="Q11" s="150">
        <f>[4]table_15!N6</f>
        <v>0.7</v>
      </c>
    </row>
    <row r="12" spans="1:22" x14ac:dyDescent="0.25">
      <c r="A12" s="14" t="s">
        <v>56</v>
      </c>
      <c r="B12" s="76">
        <f>[4]table_15!B7</f>
        <v>39999500</v>
      </c>
      <c r="C12" s="76">
        <f>[4]table_15!C7</f>
        <v>44339654</v>
      </c>
      <c r="D12" s="151">
        <f>[4]table_15!D7</f>
        <v>10.9</v>
      </c>
      <c r="E12" s="76"/>
      <c r="F12" s="76">
        <f>[4]table_15!E7</f>
        <v>26088770</v>
      </c>
      <c r="G12" s="76">
        <f>[4]table_15!F7</f>
        <v>27746131</v>
      </c>
      <c r="H12" s="151">
        <f>[4]table_15!G7</f>
        <v>6.4</v>
      </c>
      <c r="I12" s="76"/>
      <c r="J12" s="76">
        <f>[4]table_15!H7</f>
        <v>3310</v>
      </c>
      <c r="K12" s="76">
        <f>[4]table_15!I7</f>
        <v>3534</v>
      </c>
      <c r="L12" s="151">
        <f>[4]table_15!J7</f>
        <v>6.7</v>
      </c>
      <c r="M12" s="76"/>
      <c r="N12" s="152">
        <f>[4]table_15!K7</f>
        <v>0.08</v>
      </c>
      <c r="O12" s="152">
        <f>[4]table_15!L7</f>
        <v>0.08</v>
      </c>
      <c r="P12" s="152">
        <f>[4]table_15!M7</f>
        <v>0.13</v>
      </c>
      <c r="Q12" s="19">
        <f>[4]table_15!N7</f>
        <v>0.13</v>
      </c>
    </row>
    <row r="13" spans="1:22" x14ac:dyDescent="0.25">
      <c r="A13" s="65" t="s">
        <v>55</v>
      </c>
      <c r="B13" s="66">
        <f>[4]table_15!B8</f>
        <v>349584742</v>
      </c>
      <c r="C13" s="66">
        <f>[4]table_15!C8</f>
        <v>383586552</v>
      </c>
      <c r="D13" s="148">
        <f>[4]table_15!D8</f>
        <v>9.6999999999999993</v>
      </c>
      <c r="E13" s="66"/>
      <c r="F13" s="66">
        <f>[4]table_15!E8</f>
        <v>220988068</v>
      </c>
      <c r="G13" s="66">
        <f>[4]table_15!F8</f>
        <v>230373392</v>
      </c>
      <c r="H13" s="148">
        <f>[4]table_15!G8</f>
        <v>4.2</v>
      </c>
      <c r="I13" s="66"/>
      <c r="J13" s="66">
        <f>[4]table_15!H8</f>
        <v>453007</v>
      </c>
      <c r="K13" s="66">
        <f>[4]table_15!I8</f>
        <v>474048</v>
      </c>
      <c r="L13" s="148">
        <f>[4]table_15!J8</f>
        <v>4.5999999999999996</v>
      </c>
      <c r="M13" s="66"/>
      <c r="N13" s="149">
        <f>[4]table_15!K8</f>
        <v>1.3</v>
      </c>
      <c r="O13" s="149">
        <f>[4]table_15!L8</f>
        <v>1.24</v>
      </c>
      <c r="P13" s="149">
        <f>[4]table_15!M8</f>
        <v>2.0499999999999998</v>
      </c>
      <c r="Q13" s="150">
        <f>[4]table_15!N8</f>
        <v>2.06</v>
      </c>
    </row>
    <row r="14" spans="1:22" x14ac:dyDescent="0.25">
      <c r="A14" s="14" t="s">
        <v>54</v>
      </c>
      <c r="B14" s="76">
        <f>[4]table_15!B9</f>
        <v>125330709</v>
      </c>
      <c r="C14" s="76">
        <f>[4]table_15!C9</f>
        <v>140785376</v>
      </c>
      <c r="D14" s="151">
        <f>[4]table_15!D9</f>
        <v>12.3</v>
      </c>
      <c r="E14" s="76"/>
      <c r="F14" s="76">
        <f>[4]table_15!E9</f>
        <v>78397455</v>
      </c>
      <c r="G14" s="76">
        <f>[4]table_15!F9</f>
        <v>82395547</v>
      </c>
      <c r="H14" s="151">
        <f>[4]table_15!G9</f>
        <v>5.0999999999999996</v>
      </c>
      <c r="I14" s="76"/>
      <c r="J14" s="76">
        <f>[4]table_15!H9</f>
        <v>45800</v>
      </c>
      <c r="K14" s="76">
        <f>[4]table_15!I9</f>
        <v>46822</v>
      </c>
      <c r="L14" s="151">
        <f>[4]table_15!J9</f>
        <v>2.2000000000000002</v>
      </c>
      <c r="M14" s="76"/>
      <c r="N14" s="152">
        <f>[4]table_15!K9</f>
        <v>0.37</v>
      </c>
      <c r="O14" s="152">
        <f>[4]table_15!L9</f>
        <v>0.33</v>
      </c>
      <c r="P14" s="152">
        <f>[4]table_15!M9</f>
        <v>0.57999999999999996</v>
      </c>
      <c r="Q14" s="19">
        <f>[4]table_15!N9</f>
        <v>0.56999999999999995</v>
      </c>
    </row>
    <row r="15" spans="1:22" x14ac:dyDescent="0.25">
      <c r="A15" s="65" t="s">
        <v>53</v>
      </c>
      <c r="B15" s="66">
        <f>[4]table_15!B10</f>
        <v>192971132</v>
      </c>
      <c r="C15" s="66">
        <f>[4]table_15!C10</f>
        <v>211420889</v>
      </c>
      <c r="D15" s="148">
        <f>[4]table_15!D10</f>
        <v>9.6</v>
      </c>
      <c r="E15" s="66"/>
      <c r="F15" s="66">
        <f>[4]table_15!E10</f>
        <v>115271632</v>
      </c>
      <c r="G15" s="66">
        <f>[4]table_15!F10</f>
        <v>120264765</v>
      </c>
      <c r="H15" s="148">
        <f>[4]table_15!G10</f>
        <v>4.3</v>
      </c>
      <c r="I15" s="66"/>
      <c r="J15" s="66">
        <f>[4]table_15!H10</f>
        <v>111647</v>
      </c>
      <c r="K15" s="66">
        <f>[4]table_15!I10</f>
        <v>116335</v>
      </c>
      <c r="L15" s="148">
        <f>[4]table_15!J10</f>
        <v>4.2</v>
      </c>
      <c r="M15" s="66"/>
      <c r="N15" s="149">
        <f>[4]table_15!K10</f>
        <v>0.57999999999999996</v>
      </c>
      <c r="O15" s="149">
        <f>[4]table_15!L10</f>
        <v>0.55000000000000004</v>
      </c>
      <c r="P15" s="149">
        <f>[4]table_15!M10</f>
        <v>0.97</v>
      </c>
      <c r="Q15" s="150">
        <f>[4]table_15!N10</f>
        <v>0.97</v>
      </c>
    </row>
    <row r="16" spans="1:22" x14ac:dyDescent="0.25">
      <c r="A16" s="14" t="s">
        <v>52</v>
      </c>
      <c r="B16" s="76">
        <f>[4]table_15!B11</f>
        <v>449030083</v>
      </c>
      <c r="C16" s="76">
        <f>[4]table_15!C11</f>
        <v>480829675</v>
      </c>
      <c r="D16" s="151">
        <f>[4]table_15!D11</f>
        <v>7.1</v>
      </c>
      <c r="E16" s="76"/>
      <c r="F16" s="76">
        <f>[4]table_15!E11</f>
        <v>246753732</v>
      </c>
      <c r="G16" s="76">
        <f>[4]table_15!F11</f>
        <v>257655888</v>
      </c>
      <c r="H16" s="151">
        <f>[4]table_15!G11</f>
        <v>4.4000000000000004</v>
      </c>
      <c r="I16" s="76"/>
      <c r="J16" s="76">
        <f>[4]table_15!H11</f>
        <v>23879</v>
      </c>
      <c r="K16" s="76">
        <f>[4]table_15!I11</f>
        <v>25021</v>
      </c>
      <c r="L16" s="151">
        <f>[4]table_15!J11</f>
        <v>4.8</v>
      </c>
      <c r="M16" s="76"/>
      <c r="N16" s="152">
        <f>[4]table_15!K11</f>
        <v>0.05</v>
      </c>
      <c r="O16" s="152">
        <f>[4]table_15!L11</f>
        <v>0.05</v>
      </c>
      <c r="P16" s="152">
        <f>[4]table_15!M11</f>
        <v>0.1</v>
      </c>
      <c r="Q16" s="19">
        <f>[4]table_15!N11</f>
        <v>0.1</v>
      </c>
    </row>
    <row r="17" spans="1:17" x14ac:dyDescent="0.25">
      <c r="A17" s="65" t="s">
        <v>51</v>
      </c>
      <c r="B17" s="66">
        <f>[4]table_15!B12</f>
        <v>51334039</v>
      </c>
      <c r="C17" s="66">
        <f>[4]table_15!C12</f>
        <v>55858427</v>
      </c>
      <c r="D17" s="148">
        <f>[4]table_15!D12</f>
        <v>8.8000000000000007</v>
      </c>
      <c r="E17" s="66"/>
      <c r="F17" s="66">
        <f>[4]table_15!E12</f>
        <v>31970633</v>
      </c>
      <c r="G17" s="66">
        <f>[4]table_15!F12</f>
        <v>33119149</v>
      </c>
      <c r="H17" s="148">
        <f>[4]table_15!G12</f>
        <v>3.6</v>
      </c>
      <c r="I17" s="66"/>
      <c r="J17" s="66">
        <f>[4]table_15!H12</f>
        <v>13680</v>
      </c>
      <c r="K17" s="66">
        <f>[4]table_15!I12</f>
        <v>14124</v>
      </c>
      <c r="L17" s="148">
        <f>[4]table_15!J12</f>
        <v>3.2</v>
      </c>
      <c r="M17" s="66"/>
      <c r="N17" s="149">
        <f>[4]table_15!K12</f>
        <v>0.27</v>
      </c>
      <c r="O17" s="149">
        <f>[4]table_15!L12</f>
        <v>0.25</v>
      </c>
      <c r="P17" s="149">
        <f>[4]table_15!M12</f>
        <v>0.43</v>
      </c>
      <c r="Q17" s="150">
        <f>[4]table_15!N12</f>
        <v>0.43</v>
      </c>
    </row>
    <row r="18" spans="1:17" x14ac:dyDescent="0.25">
      <c r="A18" s="14" t="s">
        <v>50</v>
      </c>
      <c r="B18" s="76">
        <f>[4]table_15!B13</f>
        <v>4342135</v>
      </c>
      <c r="C18" s="76">
        <f>[4]table_15!C13</f>
        <v>4874940</v>
      </c>
      <c r="D18" s="151">
        <f>[4]table_15!D13</f>
        <v>12.3</v>
      </c>
      <c r="E18" s="76"/>
      <c r="F18" s="76">
        <f>[4]table_15!E13</f>
        <v>3091950</v>
      </c>
      <c r="G18" s="76">
        <f>[4]table_15!F13</f>
        <v>3234996</v>
      </c>
      <c r="H18" s="151">
        <f>[4]table_15!G13</f>
        <v>4.5999999999999996</v>
      </c>
      <c r="I18" s="76"/>
      <c r="J18" s="76">
        <f>[4]table_15!H13</f>
        <v>2719</v>
      </c>
      <c r="K18" s="76">
        <f>[4]table_15!I13</f>
        <v>2793</v>
      </c>
      <c r="L18" s="151">
        <f>[4]table_15!J13</f>
        <v>2.7</v>
      </c>
      <c r="M18" s="76"/>
      <c r="N18" s="152">
        <f>[4]table_15!K13</f>
        <v>0.63</v>
      </c>
      <c r="O18" s="152">
        <f>[4]table_15!L13</f>
        <v>0.56999999999999995</v>
      </c>
      <c r="P18" s="152">
        <f>[4]table_15!M13</f>
        <v>0.88</v>
      </c>
      <c r="Q18" s="19">
        <f>[4]table_15!N13</f>
        <v>0.86</v>
      </c>
    </row>
    <row r="19" spans="1:17" x14ac:dyDescent="0.25">
      <c r="A19" s="65" t="s">
        <v>49</v>
      </c>
      <c r="B19" s="66">
        <f>[4]table_15!B14</f>
        <v>6872747</v>
      </c>
      <c r="C19" s="66">
        <f>[4]table_15!C14</f>
        <v>7783859</v>
      </c>
      <c r="D19" s="148">
        <f>[4]table_15!D14</f>
        <v>13.3</v>
      </c>
      <c r="E19" s="66"/>
      <c r="F19" s="66">
        <f>[4]table_15!E14</f>
        <v>4910840</v>
      </c>
      <c r="G19" s="66">
        <f>[4]table_15!F14</f>
        <v>5079119</v>
      </c>
      <c r="H19" s="148">
        <f>[4]table_15!G14</f>
        <v>3.4</v>
      </c>
      <c r="I19" s="66"/>
      <c r="J19" s="66">
        <f>[4]table_15!H14</f>
        <v>5802</v>
      </c>
      <c r="K19" s="66">
        <f>[4]table_15!I14</f>
        <v>5913</v>
      </c>
      <c r="L19" s="148">
        <f>[4]table_15!J14</f>
        <v>1.9</v>
      </c>
      <c r="M19" s="66"/>
      <c r="N19" s="149">
        <f>[4]table_15!K14</f>
        <v>0.84</v>
      </c>
      <c r="O19" s="149">
        <f>[4]table_15!L14</f>
        <v>0.76</v>
      </c>
      <c r="P19" s="149">
        <f>[4]table_15!M14</f>
        <v>1.18</v>
      </c>
      <c r="Q19" s="150">
        <f>[4]table_15!N14</f>
        <v>1.1599999999999999</v>
      </c>
    </row>
    <row r="20" spans="1:17" x14ac:dyDescent="0.25">
      <c r="A20" s="14" t="s">
        <v>48</v>
      </c>
      <c r="B20" s="76">
        <f>[4]table_15!B15</f>
        <v>442058053</v>
      </c>
      <c r="C20" s="76">
        <f>[4]table_15!C15</f>
        <v>532783596</v>
      </c>
      <c r="D20" s="151">
        <f>[4]table_15!D15</f>
        <v>20.5</v>
      </c>
      <c r="E20" s="76"/>
      <c r="F20" s="76">
        <f>[4]table_15!E15</f>
        <v>244463182</v>
      </c>
      <c r="G20" s="76">
        <f>[4]table_15!F15</f>
        <v>287851546</v>
      </c>
      <c r="H20" s="151">
        <f>[4]table_15!G15</f>
        <v>17.7</v>
      </c>
      <c r="I20" s="76"/>
      <c r="J20" s="76">
        <f>[4]table_15!H15</f>
        <v>20817</v>
      </c>
      <c r="K20" s="76">
        <f>[4]table_15!I15</f>
        <v>23938</v>
      </c>
      <c r="L20" s="151">
        <f>[4]table_15!J15</f>
        <v>15</v>
      </c>
      <c r="M20" s="76"/>
      <c r="N20" s="152">
        <f>[4]table_15!K15</f>
        <v>0.05</v>
      </c>
      <c r="O20" s="152">
        <f>[4]table_15!L15</f>
        <v>0.04</v>
      </c>
      <c r="P20" s="152">
        <f>[4]table_15!M15</f>
        <v>0.09</v>
      </c>
      <c r="Q20" s="19">
        <f>[4]table_15!N15</f>
        <v>0.08</v>
      </c>
    </row>
    <row r="21" spans="1:17" x14ac:dyDescent="0.25">
      <c r="A21" s="65" t="s">
        <v>47</v>
      </c>
      <c r="B21" s="66">
        <f>[4]table_15!B16</f>
        <v>153194071</v>
      </c>
      <c r="C21" s="66">
        <f>[4]table_15!C16</f>
        <v>168858539</v>
      </c>
      <c r="D21" s="148">
        <f>[4]table_15!D16</f>
        <v>10.199999999999999</v>
      </c>
      <c r="E21" s="66"/>
      <c r="F21" s="66">
        <f>[4]table_15!E16</f>
        <v>98388800</v>
      </c>
      <c r="G21" s="66">
        <f>[4]table_15!F16</f>
        <v>102441506</v>
      </c>
      <c r="H21" s="148">
        <f>[4]table_15!G16</f>
        <v>4.0999999999999996</v>
      </c>
      <c r="I21" s="66"/>
      <c r="J21" s="66">
        <f>[4]table_15!H16</f>
        <v>7314</v>
      </c>
      <c r="K21" s="66">
        <f>[4]table_15!I16</f>
        <v>7693</v>
      </c>
      <c r="L21" s="148">
        <f>[4]table_15!J16</f>
        <v>5.2</v>
      </c>
      <c r="M21" s="66"/>
      <c r="N21" s="149">
        <f>[4]table_15!K16</f>
        <v>0.05</v>
      </c>
      <c r="O21" s="149">
        <f>[4]table_15!L16</f>
        <v>0.05</v>
      </c>
      <c r="P21" s="149">
        <f>[4]table_15!M16</f>
        <v>7.0000000000000007E-2</v>
      </c>
      <c r="Q21" s="150">
        <f>[4]table_15!N16</f>
        <v>0.08</v>
      </c>
    </row>
    <row r="22" spans="1:17" x14ac:dyDescent="0.25">
      <c r="A22" s="14" t="s">
        <v>46</v>
      </c>
      <c r="B22" s="76">
        <f>[4]table_15!B17</f>
        <v>650125687</v>
      </c>
      <c r="C22" s="76">
        <f>[4]table_15!C17</f>
        <v>707614543</v>
      </c>
      <c r="D22" s="151">
        <f>[4]table_15!D17</f>
        <v>8.8000000000000007</v>
      </c>
      <c r="E22" s="76"/>
      <c r="F22" s="76">
        <f>[4]table_15!E17</f>
        <v>377742635</v>
      </c>
      <c r="G22" s="76">
        <f>[4]table_15!F17</f>
        <v>394228171</v>
      </c>
      <c r="H22" s="151">
        <f>[4]table_15!G17</f>
        <v>4.4000000000000004</v>
      </c>
      <c r="I22" s="76"/>
      <c r="J22" s="76">
        <f>[4]table_15!H17</f>
        <v>138696</v>
      </c>
      <c r="K22" s="76">
        <f>[4]table_15!I17</f>
        <v>141843</v>
      </c>
      <c r="L22" s="151">
        <f>[4]table_15!J17</f>
        <v>2.2999999999999998</v>
      </c>
      <c r="M22" s="76"/>
      <c r="N22" s="152">
        <f>[4]table_15!K17</f>
        <v>0.21</v>
      </c>
      <c r="O22" s="152">
        <f>[4]table_15!L17</f>
        <v>0.2</v>
      </c>
      <c r="P22" s="152">
        <f>[4]table_15!M17</f>
        <v>0.37</v>
      </c>
      <c r="Q22" s="19">
        <f>[4]table_15!N17</f>
        <v>0.36</v>
      </c>
    </row>
    <row r="23" spans="1:17" x14ac:dyDescent="0.25">
      <c r="A23" s="65" t="s">
        <v>45</v>
      </c>
      <c r="B23" s="66">
        <f>[4]table_15!B18</f>
        <v>568592606</v>
      </c>
      <c r="C23" s="66">
        <f>[4]table_15!C18</f>
        <v>618665023</v>
      </c>
      <c r="D23" s="148">
        <f>[4]table_15!D18</f>
        <v>8.8000000000000007</v>
      </c>
      <c r="E23" s="66"/>
      <c r="F23" s="66">
        <f>[4]table_15!E18</f>
        <v>324549576</v>
      </c>
      <c r="G23" s="66">
        <f>[4]table_15!F18</f>
        <v>338749749</v>
      </c>
      <c r="H23" s="148">
        <f>[4]table_15!G18</f>
        <v>4.4000000000000004</v>
      </c>
      <c r="I23" s="66"/>
      <c r="J23" s="66">
        <f>[4]table_15!H18</f>
        <v>282672</v>
      </c>
      <c r="K23" s="66">
        <f>[4]table_15!I18</f>
        <v>307219</v>
      </c>
      <c r="L23" s="148">
        <f>[4]table_15!J18</f>
        <v>8.6999999999999993</v>
      </c>
      <c r="M23" s="66"/>
      <c r="N23" s="149">
        <f>[4]table_15!K18</f>
        <v>0.5</v>
      </c>
      <c r="O23" s="149">
        <f>[4]table_15!L18</f>
        <v>0.5</v>
      </c>
      <c r="P23" s="149">
        <f>[4]table_15!M18</f>
        <v>0.87</v>
      </c>
      <c r="Q23" s="150">
        <f>[4]table_15!N18</f>
        <v>0.91</v>
      </c>
    </row>
    <row r="24" spans="1:17" ht="13" thickBot="1" x14ac:dyDescent="0.3">
      <c r="A24" s="14"/>
      <c r="B24" s="76"/>
      <c r="C24" s="76"/>
      <c r="D24" s="151"/>
      <c r="E24" s="76"/>
      <c r="F24" s="76"/>
      <c r="G24" s="76"/>
      <c r="H24" s="151"/>
      <c r="I24" s="76"/>
      <c r="J24" s="76"/>
      <c r="K24" s="76"/>
      <c r="L24" s="151"/>
      <c r="M24" s="76"/>
      <c r="N24" s="152"/>
      <c r="O24" s="152"/>
      <c r="P24" s="152"/>
      <c r="Q24" s="19"/>
    </row>
    <row r="25" spans="1:17" ht="13.5" thickBot="1" x14ac:dyDescent="0.35">
      <c r="A25" s="136" t="s">
        <v>43</v>
      </c>
      <c r="B25" s="446">
        <v>756721109</v>
      </c>
      <c r="C25" s="446">
        <v>823670330</v>
      </c>
      <c r="D25" s="447">
        <v>8.8000000000000007</v>
      </c>
      <c r="E25" s="448"/>
      <c r="F25" s="446">
        <v>443551106</v>
      </c>
      <c r="G25" s="446">
        <v>462525849</v>
      </c>
      <c r="H25" s="447">
        <v>4.3</v>
      </c>
      <c r="I25" s="448"/>
      <c r="J25" s="446">
        <v>7540158</v>
      </c>
      <c r="K25" s="446">
        <v>7972502</v>
      </c>
      <c r="L25" s="447">
        <v>5.7</v>
      </c>
      <c r="M25" s="448"/>
      <c r="N25" s="449">
        <v>9.9600000000000009</v>
      </c>
      <c r="O25" s="448">
        <v>9.68</v>
      </c>
      <c r="P25" s="448">
        <v>17</v>
      </c>
      <c r="Q25" s="450">
        <v>17.239999999999998</v>
      </c>
    </row>
    <row r="26" spans="1:17" x14ac:dyDescent="0.25">
      <c r="A26" s="396" t="s">
        <v>170</v>
      </c>
      <c r="B26" s="397"/>
      <c r="C26" s="397"/>
      <c r="D26" s="397"/>
      <c r="E26" s="397"/>
      <c r="F26" s="397"/>
      <c r="G26" s="397"/>
      <c r="H26" s="397"/>
      <c r="I26" s="397"/>
      <c r="J26" s="397"/>
      <c r="K26" s="397"/>
      <c r="L26" s="397"/>
      <c r="M26" s="397"/>
      <c r="N26" s="397"/>
      <c r="O26" s="397"/>
      <c r="P26" s="397"/>
      <c r="Q26" s="398"/>
    </row>
    <row r="27" spans="1:17" x14ac:dyDescent="0.25">
      <c r="A27" s="399" t="s">
        <v>185</v>
      </c>
      <c r="B27" s="397"/>
      <c r="C27" s="397"/>
      <c r="D27" s="397"/>
      <c r="E27" s="397"/>
      <c r="F27" s="397"/>
      <c r="G27" s="397"/>
      <c r="H27" s="397"/>
      <c r="I27" s="397"/>
      <c r="J27" s="397"/>
      <c r="K27" s="397"/>
      <c r="L27" s="397"/>
      <c r="M27" s="397"/>
      <c r="N27" s="397"/>
      <c r="O27" s="397"/>
      <c r="P27" s="397"/>
      <c r="Q27" s="398"/>
    </row>
    <row r="28" spans="1:17" x14ac:dyDescent="0.25">
      <c r="A28" s="399" t="s">
        <v>186</v>
      </c>
      <c r="B28" s="397"/>
      <c r="C28" s="397"/>
      <c r="D28" s="397"/>
      <c r="E28" s="397"/>
      <c r="F28" s="397"/>
      <c r="G28" s="397"/>
      <c r="H28" s="397"/>
      <c r="I28" s="397"/>
      <c r="J28" s="397"/>
      <c r="K28" s="397"/>
      <c r="L28" s="397"/>
      <c r="M28" s="397"/>
      <c r="N28" s="397"/>
      <c r="O28" s="397"/>
      <c r="P28" s="397"/>
      <c r="Q28" s="398"/>
    </row>
    <row r="29" spans="1:17" x14ac:dyDescent="0.25">
      <c r="A29" s="399" t="s">
        <v>187</v>
      </c>
      <c r="B29" s="397"/>
      <c r="C29" s="397"/>
      <c r="D29" s="397"/>
      <c r="E29" s="397"/>
      <c r="F29" s="397"/>
      <c r="G29" s="397"/>
      <c r="H29" s="397"/>
      <c r="I29" s="397"/>
      <c r="J29" s="397"/>
      <c r="K29" s="397"/>
      <c r="L29" s="397"/>
      <c r="M29" s="397"/>
      <c r="N29" s="397"/>
      <c r="O29" s="397"/>
      <c r="P29" s="397"/>
      <c r="Q29" s="398"/>
    </row>
    <row r="30" spans="1:17" ht="12.75" customHeight="1" x14ac:dyDescent="0.25">
      <c r="A30" s="400" t="s">
        <v>208</v>
      </c>
      <c r="B30" s="401"/>
      <c r="C30" s="401"/>
      <c r="D30" s="401"/>
      <c r="E30" s="401"/>
      <c r="F30" s="401"/>
      <c r="G30" s="401"/>
      <c r="H30" s="401"/>
      <c r="I30" s="401"/>
      <c r="J30" s="401"/>
      <c r="K30" s="401"/>
      <c r="L30" s="401"/>
      <c r="M30" s="401"/>
      <c r="N30" s="401"/>
      <c r="O30" s="401"/>
      <c r="P30" s="401"/>
      <c r="Q30" s="402"/>
    </row>
    <row r="31" spans="1:17" ht="13" thickBot="1" x14ac:dyDescent="0.3">
      <c r="A31" s="403"/>
      <c r="B31" s="404"/>
      <c r="C31" s="404"/>
      <c r="D31" s="404"/>
      <c r="E31" s="404"/>
      <c r="F31" s="404"/>
      <c r="G31" s="404"/>
      <c r="H31" s="404"/>
      <c r="I31" s="404"/>
      <c r="J31" s="404"/>
      <c r="K31" s="404"/>
      <c r="L31" s="404"/>
      <c r="M31" s="404"/>
      <c r="N31" s="404"/>
      <c r="O31" s="404"/>
      <c r="P31" s="404"/>
      <c r="Q31" s="405"/>
    </row>
  </sheetData>
  <mergeCells count="14">
    <mergeCell ref="A26:Q26"/>
    <mergeCell ref="A27:Q27"/>
    <mergeCell ref="A28:Q28"/>
    <mergeCell ref="A29:Q29"/>
    <mergeCell ref="A30:Q31"/>
    <mergeCell ref="S1:U3"/>
    <mergeCell ref="J5:L5"/>
    <mergeCell ref="A1:Q1"/>
    <mergeCell ref="A2:Q2"/>
    <mergeCell ref="N5:O5"/>
    <mergeCell ref="P5:Q5"/>
    <mergeCell ref="N4:Q4"/>
    <mergeCell ref="B5:D5"/>
    <mergeCell ref="F5:H5"/>
  </mergeCells>
  <hyperlinks>
    <hyperlink ref="S1:U3" location="'Table of Contents'!A1" tooltip="Click here" display="Return to             Table of Contents" xr:uid="{BC498EC6-7985-44CC-BB7E-8A7F939AA92A}"/>
  </hyperlinks>
  <pageMargins left="0.75" right="0.75" top="0.75" bottom="0.75" header="0.5" footer="0.5"/>
  <pageSetup scale="72"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48"/>
  <sheetViews>
    <sheetView showGridLines="0" topLeftCell="A25" zoomScaleNormal="100" workbookViewId="0">
      <selection sqref="A1:Q48"/>
    </sheetView>
  </sheetViews>
  <sheetFormatPr defaultColWidth="9.1796875" defaultRowHeight="12.5" x14ac:dyDescent="0.25"/>
  <cols>
    <col min="1" max="1" width="9.1796875" style="51"/>
    <col min="2" max="3" width="11.1796875" style="51" bestFit="1" customWidth="1"/>
    <col min="4" max="4" width="9.1796875" style="17"/>
    <col min="5" max="5" width="9.1796875" style="51"/>
    <col min="6" max="7" width="11.1796875" style="51" bestFit="1" customWidth="1"/>
    <col min="8" max="8" width="9.1796875" style="17"/>
    <col min="9" max="11" width="9.1796875" style="51"/>
    <col min="12" max="12" width="9.1796875" style="17"/>
    <col min="13" max="17" width="9.1796875" style="51"/>
    <col min="18" max="19" width="1.7265625" style="51" customWidth="1"/>
    <col min="20" max="20" width="16.1796875" style="51" customWidth="1"/>
    <col min="21" max="22" width="1.7265625" style="51" customWidth="1"/>
    <col min="23" max="16384" width="9.1796875" style="51"/>
  </cols>
  <sheetData>
    <row r="1" spans="1:22" ht="16" thickTop="1" x14ac:dyDescent="0.35">
      <c r="A1" s="387" t="s">
        <v>188</v>
      </c>
      <c r="B1" s="388"/>
      <c r="C1" s="388"/>
      <c r="D1" s="388"/>
      <c r="E1" s="388"/>
      <c r="F1" s="388"/>
      <c r="G1" s="388"/>
      <c r="H1" s="388"/>
      <c r="I1" s="388"/>
      <c r="J1" s="388"/>
      <c r="K1" s="388"/>
      <c r="L1" s="388"/>
      <c r="M1" s="388"/>
      <c r="N1" s="388"/>
      <c r="O1" s="388"/>
      <c r="P1" s="388"/>
      <c r="Q1" s="389"/>
      <c r="R1" s="158"/>
      <c r="S1" s="329" t="s">
        <v>209</v>
      </c>
      <c r="T1" s="330"/>
      <c r="U1" s="331"/>
      <c r="V1" s="158"/>
    </row>
    <row r="2" spans="1:22" ht="16" thickBot="1" x14ac:dyDescent="0.4">
      <c r="A2" s="390" t="s">
        <v>210</v>
      </c>
      <c r="B2" s="391"/>
      <c r="C2" s="391"/>
      <c r="D2" s="391"/>
      <c r="E2" s="391"/>
      <c r="F2" s="391"/>
      <c r="G2" s="391"/>
      <c r="H2" s="391"/>
      <c r="I2" s="391"/>
      <c r="J2" s="391"/>
      <c r="K2" s="391"/>
      <c r="L2" s="391"/>
      <c r="M2" s="391"/>
      <c r="N2" s="391"/>
      <c r="O2" s="391"/>
      <c r="P2" s="391"/>
      <c r="Q2" s="392"/>
      <c r="R2" s="158"/>
      <c r="S2" s="332"/>
      <c r="T2" s="333"/>
      <c r="U2" s="334"/>
      <c r="V2" s="158"/>
    </row>
    <row r="3" spans="1:22" ht="7.5" customHeight="1" thickBot="1" x14ac:dyDescent="0.4">
      <c r="A3" s="139"/>
      <c r="B3" s="140"/>
      <c r="C3" s="140"/>
      <c r="D3" s="140"/>
      <c r="E3" s="140"/>
      <c r="F3" s="140"/>
      <c r="G3" s="140"/>
      <c r="H3" s="140"/>
      <c r="I3" s="140"/>
      <c r="J3" s="140"/>
      <c r="K3" s="140"/>
      <c r="L3" s="140"/>
      <c r="M3" s="140"/>
      <c r="N3" s="140"/>
      <c r="O3" s="140"/>
      <c r="P3" s="140"/>
      <c r="Q3" s="141"/>
      <c r="R3" s="158"/>
      <c r="S3" s="335"/>
      <c r="T3" s="336"/>
      <c r="U3" s="337"/>
      <c r="V3" s="158"/>
    </row>
    <row r="4" spans="1:22" ht="13.5" thickTop="1" x14ac:dyDescent="0.3">
      <c r="A4" s="142"/>
      <c r="B4" s="143"/>
      <c r="C4" s="143"/>
      <c r="D4" s="143"/>
      <c r="E4" s="143"/>
      <c r="F4" s="143"/>
      <c r="G4" s="143"/>
      <c r="H4" s="143"/>
      <c r="I4" s="143"/>
      <c r="J4" s="143"/>
      <c r="K4" s="143"/>
      <c r="L4" s="143"/>
      <c r="M4" s="143"/>
      <c r="N4" s="394" t="s">
        <v>86</v>
      </c>
      <c r="O4" s="394"/>
      <c r="P4" s="394"/>
      <c r="Q4" s="395"/>
    </row>
    <row r="5" spans="1:22" ht="13" x14ac:dyDescent="0.3">
      <c r="A5" s="144"/>
      <c r="B5" s="386" t="s">
        <v>189</v>
      </c>
      <c r="C5" s="386"/>
      <c r="D5" s="145"/>
      <c r="E5" s="145"/>
      <c r="F5" s="386" t="s">
        <v>85</v>
      </c>
      <c r="G5" s="386"/>
      <c r="H5" s="145"/>
      <c r="I5" s="145"/>
      <c r="J5" s="386" t="s">
        <v>84</v>
      </c>
      <c r="K5" s="386"/>
      <c r="L5" s="145"/>
      <c r="M5" s="145"/>
      <c r="N5" s="386" t="s">
        <v>190</v>
      </c>
      <c r="O5" s="386"/>
      <c r="P5" s="386" t="s">
        <v>83</v>
      </c>
      <c r="Q5" s="393"/>
    </row>
    <row r="6" spans="1:22" ht="13.5" thickBot="1" x14ac:dyDescent="0.35">
      <c r="A6" s="146" t="s">
        <v>42</v>
      </c>
      <c r="B6" s="21" t="s">
        <v>206</v>
      </c>
      <c r="C6" s="21" t="s">
        <v>219</v>
      </c>
      <c r="D6" s="21" t="s">
        <v>41</v>
      </c>
      <c r="E6" s="21"/>
      <c r="F6" s="21" t="s">
        <v>206</v>
      </c>
      <c r="G6" s="21" t="s">
        <v>219</v>
      </c>
      <c r="H6" s="21" t="s">
        <v>41</v>
      </c>
      <c r="I6" s="21"/>
      <c r="J6" s="21" t="s">
        <v>206</v>
      </c>
      <c r="K6" s="21" t="s">
        <v>219</v>
      </c>
      <c r="L6" s="21" t="s">
        <v>41</v>
      </c>
      <c r="M6" s="21"/>
      <c r="N6" s="21" t="s">
        <v>207</v>
      </c>
      <c r="O6" s="21" t="s">
        <v>220</v>
      </c>
      <c r="P6" s="21" t="s">
        <v>207</v>
      </c>
      <c r="Q6" s="20" t="s">
        <v>220</v>
      </c>
    </row>
    <row r="7" spans="1:22" x14ac:dyDescent="0.25">
      <c r="A7" s="65" t="s">
        <v>0</v>
      </c>
      <c r="B7" s="66">
        <f>[5]table_16!B2</f>
        <v>2377953</v>
      </c>
      <c r="C7" s="66">
        <f>[5]table_16!C2</f>
        <v>2601338</v>
      </c>
      <c r="D7" s="148">
        <f>[5]table_16!D2</f>
        <v>9.4</v>
      </c>
      <c r="E7" s="66"/>
      <c r="F7" s="66">
        <f>[5]table_16!E2</f>
        <v>1767104</v>
      </c>
      <c r="G7" s="66">
        <f>[5]table_16!F2</f>
        <v>1851242</v>
      </c>
      <c r="H7" s="148">
        <f>[5]table_16!G2</f>
        <v>4.8</v>
      </c>
      <c r="I7" s="66"/>
      <c r="J7" s="66">
        <f>[5]table_16!H2</f>
        <v>23187</v>
      </c>
      <c r="K7" s="66">
        <f>[5]table_16!I2</f>
        <v>25203</v>
      </c>
      <c r="L7" s="148">
        <f>[5]table_16!J2</f>
        <v>8.6999999999999993</v>
      </c>
      <c r="M7" s="66"/>
      <c r="N7" s="149">
        <f>[5]table_16!K2</f>
        <v>9.75</v>
      </c>
      <c r="O7" s="149">
        <f>[5]table_16!L2</f>
        <v>9.69</v>
      </c>
      <c r="P7" s="149">
        <f>[5]table_16!M2</f>
        <v>13.12</v>
      </c>
      <c r="Q7" s="150">
        <f>[5]table_16!N2</f>
        <v>13.61</v>
      </c>
    </row>
    <row r="8" spans="1:22" x14ac:dyDescent="0.25">
      <c r="A8" s="14" t="s">
        <v>1</v>
      </c>
      <c r="B8" s="76">
        <f>[5]table_16!B3</f>
        <v>15133874</v>
      </c>
      <c r="C8" s="76">
        <f>[5]table_16!C3</f>
        <v>15958042</v>
      </c>
      <c r="D8" s="151">
        <f>[5]table_16!D3</f>
        <v>5.4</v>
      </c>
      <c r="E8" s="76"/>
      <c r="F8" s="76">
        <f>[5]table_16!E3</f>
        <v>9488042</v>
      </c>
      <c r="G8" s="76">
        <f>[5]table_16!F3</f>
        <v>9927432</v>
      </c>
      <c r="H8" s="151">
        <f>[5]table_16!G3</f>
        <v>4.5999999999999996</v>
      </c>
      <c r="I8" s="76"/>
      <c r="J8" s="76">
        <f>[5]table_16!H3</f>
        <v>166107</v>
      </c>
      <c r="K8" s="76">
        <f>[5]table_16!I3</f>
        <v>174620</v>
      </c>
      <c r="L8" s="151">
        <f>[5]table_16!J3</f>
        <v>5.0999999999999996</v>
      </c>
      <c r="M8" s="76"/>
      <c r="N8" s="152">
        <f>[5]table_16!K3</f>
        <v>10.98</v>
      </c>
      <c r="O8" s="152">
        <f>[5]table_16!L3</f>
        <v>10.94</v>
      </c>
      <c r="P8" s="152">
        <f>[5]table_16!M3</f>
        <v>17.510000000000002</v>
      </c>
      <c r="Q8" s="19">
        <f>[5]table_16!N3</f>
        <v>17.59</v>
      </c>
    </row>
    <row r="9" spans="1:22" x14ac:dyDescent="0.25">
      <c r="A9" s="65" t="s">
        <v>2</v>
      </c>
      <c r="B9" s="66">
        <f>[5]table_16!B4</f>
        <v>86018157</v>
      </c>
      <c r="C9" s="66">
        <f>[5]table_16!C4</f>
        <v>94260311</v>
      </c>
      <c r="D9" s="148">
        <f>[5]table_16!D4</f>
        <v>9.6</v>
      </c>
      <c r="E9" s="66"/>
      <c r="F9" s="66">
        <f>[5]table_16!E4</f>
        <v>53465534</v>
      </c>
      <c r="G9" s="66">
        <f>[5]table_16!F4</f>
        <v>55697303</v>
      </c>
      <c r="H9" s="148">
        <f>[5]table_16!G4</f>
        <v>4.2</v>
      </c>
      <c r="I9" s="66"/>
      <c r="J9" s="66">
        <f>[5]table_16!H4</f>
        <v>921536</v>
      </c>
      <c r="K9" s="66">
        <f>[5]table_16!I4</f>
        <v>955582</v>
      </c>
      <c r="L9" s="148">
        <f>[5]table_16!J4</f>
        <v>3.7</v>
      </c>
      <c r="M9" s="66"/>
      <c r="N9" s="149">
        <f>[5]table_16!K4</f>
        <v>10.71</v>
      </c>
      <c r="O9" s="149">
        <f>[5]table_16!L4</f>
        <v>10.14</v>
      </c>
      <c r="P9" s="149">
        <f>[5]table_16!M4</f>
        <v>17.239999999999998</v>
      </c>
      <c r="Q9" s="150">
        <f>[5]table_16!N4</f>
        <v>17.16</v>
      </c>
    </row>
    <row r="10" spans="1:22" x14ac:dyDescent="0.25">
      <c r="A10" s="14" t="s">
        <v>66</v>
      </c>
      <c r="B10" s="76">
        <f>[5]table_16!B5</f>
        <v>10126148</v>
      </c>
      <c r="C10" s="76">
        <f>[5]table_16!C5</f>
        <v>11197661</v>
      </c>
      <c r="D10" s="151">
        <f>[5]table_16!D5</f>
        <v>10.6</v>
      </c>
      <c r="E10" s="76"/>
      <c r="F10" s="76">
        <f>[5]table_16!E5</f>
        <v>6647661</v>
      </c>
      <c r="G10" s="76">
        <f>[5]table_16!F5</f>
        <v>6922307</v>
      </c>
      <c r="H10" s="151">
        <f>[5]table_16!G5</f>
        <v>4.0999999999999996</v>
      </c>
      <c r="I10" s="76"/>
      <c r="J10" s="76">
        <f>[5]table_16!H5</f>
        <v>92441</v>
      </c>
      <c r="K10" s="76">
        <f>[5]table_16!I5</f>
        <v>95725</v>
      </c>
      <c r="L10" s="151">
        <f>[5]table_16!J5</f>
        <v>3.6</v>
      </c>
      <c r="M10" s="76"/>
      <c r="N10" s="152">
        <f>[5]table_16!K5</f>
        <v>9.1300000000000008</v>
      </c>
      <c r="O10" s="152">
        <f>[5]table_16!L5</f>
        <v>8.5500000000000007</v>
      </c>
      <c r="P10" s="152">
        <f>[5]table_16!M5</f>
        <v>13.91</v>
      </c>
      <c r="Q10" s="19">
        <f>[5]table_16!N5</f>
        <v>13.83</v>
      </c>
    </row>
    <row r="11" spans="1:22" x14ac:dyDescent="0.25">
      <c r="A11" s="65" t="s">
        <v>65</v>
      </c>
      <c r="B11" s="66">
        <f>[5]table_16!B6</f>
        <v>8735932</v>
      </c>
      <c r="C11" s="66">
        <f>[5]table_16!C6</f>
        <v>9602119</v>
      </c>
      <c r="D11" s="148">
        <f>[5]table_16!D6</f>
        <v>9.9</v>
      </c>
      <c r="E11" s="66"/>
      <c r="F11" s="66">
        <f>[5]table_16!E6</f>
        <v>5473696</v>
      </c>
      <c r="G11" s="66">
        <f>[5]table_16!F6</f>
        <v>5941259</v>
      </c>
      <c r="H11" s="148">
        <f>[5]table_16!G6</f>
        <v>8.5</v>
      </c>
      <c r="I11" s="66"/>
      <c r="J11" s="66">
        <f>[5]table_16!H6</f>
        <v>76208</v>
      </c>
      <c r="K11" s="66">
        <f>[5]table_16!I6</f>
        <v>82999</v>
      </c>
      <c r="L11" s="148">
        <f>[5]table_16!J6</f>
        <v>8.9</v>
      </c>
      <c r="M11" s="66"/>
      <c r="N11" s="149">
        <f>[5]table_16!K6</f>
        <v>8.7200000000000006</v>
      </c>
      <c r="O11" s="149">
        <f>[5]table_16!L6</f>
        <v>8.64</v>
      </c>
      <c r="P11" s="149">
        <f>[5]table_16!M6</f>
        <v>13.92</v>
      </c>
      <c r="Q11" s="150">
        <f>[5]table_16!N6</f>
        <v>13.97</v>
      </c>
    </row>
    <row r="12" spans="1:22" x14ac:dyDescent="0.25">
      <c r="A12" s="14" t="s">
        <v>5</v>
      </c>
      <c r="B12" s="76">
        <f>[5]table_16!B7</f>
        <v>8612270</v>
      </c>
      <c r="C12" s="76">
        <f>[5]table_16!C7</f>
        <v>9380580</v>
      </c>
      <c r="D12" s="151">
        <f>[5]table_16!D7</f>
        <v>8.9</v>
      </c>
      <c r="E12" s="76"/>
      <c r="F12" s="76">
        <f>[5]table_16!E7</f>
        <v>5735672</v>
      </c>
      <c r="G12" s="76">
        <f>[5]table_16!F7</f>
        <v>5896151</v>
      </c>
      <c r="H12" s="151">
        <f>[5]table_16!G7</f>
        <v>2.8</v>
      </c>
      <c r="I12" s="76"/>
      <c r="J12" s="76">
        <f>[5]table_16!H7</f>
        <v>75008</v>
      </c>
      <c r="K12" s="76">
        <f>[5]table_16!I7</f>
        <v>77710</v>
      </c>
      <c r="L12" s="151">
        <f>[5]table_16!J7</f>
        <v>3.6</v>
      </c>
      <c r="M12" s="76"/>
      <c r="N12" s="152">
        <f>[5]table_16!K7</f>
        <v>8.7100000000000009</v>
      </c>
      <c r="O12" s="152">
        <f>[5]table_16!L7</f>
        <v>8.2799999999999994</v>
      </c>
      <c r="P12" s="152">
        <f>[5]table_16!M7</f>
        <v>13.08</v>
      </c>
      <c r="Q12" s="19">
        <f>[5]table_16!N7</f>
        <v>13.18</v>
      </c>
    </row>
    <row r="13" spans="1:22" x14ac:dyDescent="0.25">
      <c r="A13" s="65" t="s">
        <v>6</v>
      </c>
      <c r="B13" s="66">
        <f>[5]table_16!B8</f>
        <v>3944646</v>
      </c>
      <c r="C13" s="66">
        <f>[5]table_16!C8</f>
        <v>4544575</v>
      </c>
      <c r="D13" s="148">
        <f>[5]table_16!D8</f>
        <v>15.2</v>
      </c>
      <c r="E13" s="66"/>
      <c r="F13" s="66">
        <f>[5]table_16!E8</f>
        <v>2498974</v>
      </c>
      <c r="G13" s="66">
        <f>[5]table_16!F8</f>
        <v>2653129</v>
      </c>
      <c r="H13" s="148">
        <f>[5]table_16!G8</f>
        <v>6.2</v>
      </c>
      <c r="I13" s="66"/>
      <c r="J13" s="66">
        <f>[5]table_16!H8</f>
        <v>34611</v>
      </c>
      <c r="K13" s="66">
        <f>[5]table_16!I8</f>
        <v>36681</v>
      </c>
      <c r="L13" s="148">
        <f>[5]table_16!J8</f>
        <v>6</v>
      </c>
      <c r="M13" s="66"/>
      <c r="N13" s="149">
        <f>[5]table_16!K8</f>
        <v>8.77</v>
      </c>
      <c r="O13" s="149">
        <f>[5]table_16!L8</f>
        <v>8.07</v>
      </c>
      <c r="P13" s="149">
        <f>[5]table_16!M8</f>
        <v>13.85</v>
      </c>
      <c r="Q13" s="150">
        <f>[5]table_16!N8</f>
        <v>13.83</v>
      </c>
    </row>
    <row r="14" spans="1:22" x14ac:dyDescent="0.25">
      <c r="A14" s="14" t="s">
        <v>7</v>
      </c>
      <c r="B14" s="76">
        <f>[5]table_16!B9</f>
        <v>4355158</v>
      </c>
      <c r="C14" s="76">
        <f>[5]table_16!C9</f>
        <v>4757529</v>
      </c>
      <c r="D14" s="151">
        <f>[5]table_16!D9</f>
        <v>9.1999999999999993</v>
      </c>
      <c r="E14" s="76"/>
      <c r="F14" s="76">
        <f>[5]table_16!E9</f>
        <v>3284745</v>
      </c>
      <c r="G14" s="76">
        <f>[5]table_16!F9</f>
        <v>3413744</v>
      </c>
      <c r="H14" s="151">
        <f>[5]table_16!G9</f>
        <v>3.9</v>
      </c>
      <c r="I14" s="76"/>
      <c r="J14" s="76">
        <f>[5]table_16!H9</f>
        <v>28479</v>
      </c>
      <c r="K14" s="76">
        <f>[5]table_16!I9</f>
        <v>28342</v>
      </c>
      <c r="L14" s="151">
        <f>[5]table_16!J9</f>
        <v>-0.5</v>
      </c>
      <c r="M14" s="76"/>
      <c r="N14" s="152">
        <f>[5]table_16!K9</f>
        <v>6.54</v>
      </c>
      <c r="O14" s="152">
        <f>[5]table_16!L9</f>
        <v>5.96</v>
      </c>
      <c r="P14" s="152">
        <f>[5]table_16!M9</f>
        <v>8.67</v>
      </c>
      <c r="Q14" s="19">
        <f>[5]table_16!N9</f>
        <v>8.3000000000000007</v>
      </c>
    </row>
    <row r="15" spans="1:22" x14ac:dyDescent="0.25">
      <c r="A15" s="65" t="s">
        <v>8</v>
      </c>
      <c r="B15" s="66">
        <f>[5]table_16!B10</f>
        <v>47858703</v>
      </c>
      <c r="C15" s="66">
        <f>[5]table_16!C10</f>
        <v>56085178</v>
      </c>
      <c r="D15" s="148">
        <f>[5]table_16!D10</f>
        <v>17.2</v>
      </c>
      <c r="E15" s="66"/>
      <c r="F15" s="66">
        <f>[5]table_16!E10</f>
        <v>26890295</v>
      </c>
      <c r="G15" s="66">
        <f>[5]table_16!F10</f>
        <v>28389610</v>
      </c>
      <c r="H15" s="148">
        <f>[5]table_16!G10</f>
        <v>5.6</v>
      </c>
      <c r="I15" s="66"/>
      <c r="J15" s="66">
        <f>[5]table_16!H10</f>
        <v>412119</v>
      </c>
      <c r="K15" s="66">
        <f>[5]table_16!I10</f>
        <v>446097</v>
      </c>
      <c r="L15" s="148">
        <f>[5]table_16!J10</f>
        <v>8.1999999999999993</v>
      </c>
      <c r="M15" s="66"/>
      <c r="N15" s="149">
        <f>[5]table_16!K10</f>
        <v>8.61</v>
      </c>
      <c r="O15" s="149">
        <f>[5]table_16!L10</f>
        <v>7.95</v>
      </c>
      <c r="P15" s="149">
        <f>[5]table_16!M10</f>
        <v>15.33</v>
      </c>
      <c r="Q15" s="150">
        <f>[5]table_16!N10</f>
        <v>15.71</v>
      </c>
    </row>
    <row r="16" spans="1:22" x14ac:dyDescent="0.25">
      <c r="A16" s="14" t="s">
        <v>9</v>
      </c>
      <c r="B16" s="76">
        <f>[5]table_16!B11</f>
        <v>12726646</v>
      </c>
      <c r="C16" s="76">
        <f>[5]table_16!C11</f>
        <v>13895886</v>
      </c>
      <c r="D16" s="151">
        <f>[5]table_16!D11</f>
        <v>9.1999999999999993</v>
      </c>
      <c r="E16" s="76"/>
      <c r="F16" s="76">
        <f>[5]table_16!E11</f>
        <v>10158923</v>
      </c>
      <c r="G16" s="76">
        <f>[5]table_16!F11</f>
        <v>10483148</v>
      </c>
      <c r="H16" s="151">
        <f>[5]table_16!G11</f>
        <v>3.2</v>
      </c>
      <c r="I16" s="76"/>
      <c r="J16" s="76">
        <f>[5]table_16!H11</f>
        <v>112696</v>
      </c>
      <c r="K16" s="76">
        <f>[5]table_16!I11</f>
        <v>114488</v>
      </c>
      <c r="L16" s="151">
        <f>[5]table_16!J11</f>
        <v>1.6</v>
      </c>
      <c r="M16" s="76"/>
      <c r="N16" s="152">
        <f>[5]table_16!K11</f>
        <v>8.86</v>
      </c>
      <c r="O16" s="152">
        <f>[5]table_16!L11</f>
        <v>8.24</v>
      </c>
      <c r="P16" s="152">
        <f>[5]table_16!M11</f>
        <v>11.09</v>
      </c>
      <c r="Q16" s="19">
        <f>[5]table_16!N11</f>
        <v>10.92</v>
      </c>
    </row>
    <row r="17" spans="1:17" x14ac:dyDescent="0.25">
      <c r="A17" s="65" t="s">
        <v>10</v>
      </c>
      <c r="B17" s="66">
        <f>[5]table_16!B12</f>
        <v>1200995</v>
      </c>
      <c r="C17" s="66">
        <f>[5]table_16!C12</f>
        <v>1195531</v>
      </c>
      <c r="D17" s="159">
        <f>[5]table_16!D12</f>
        <v>-0.5</v>
      </c>
      <c r="E17" s="66"/>
      <c r="F17" s="66">
        <f>[5]table_16!E12</f>
        <v>1024618</v>
      </c>
      <c r="G17" s="66">
        <f>[5]table_16!F12</f>
        <v>999910</v>
      </c>
      <c r="H17" s="159">
        <f>[5]table_16!G12</f>
        <v>-2.4</v>
      </c>
      <c r="I17" s="66"/>
      <c r="J17" s="66">
        <f>[5]table_16!H12</f>
        <v>11751</v>
      </c>
      <c r="K17" s="66">
        <f>[5]table_16!I12</f>
        <v>11487</v>
      </c>
      <c r="L17" s="159">
        <f>[5]table_16!J12</f>
        <v>-2.2000000000000002</v>
      </c>
      <c r="M17" s="66"/>
      <c r="N17" s="149">
        <f>[5]table_16!K12</f>
        <v>9.7799999999999994</v>
      </c>
      <c r="O17" s="149">
        <f>[5]table_16!L12</f>
        <v>9.61</v>
      </c>
      <c r="P17" s="149">
        <f>[5]table_16!M12</f>
        <v>11.47</v>
      </c>
      <c r="Q17" s="150">
        <f>[5]table_16!N12</f>
        <v>11.49</v>
      </c>
    </row>
    <row r="18" spans="1:17" x14ac:dyDescent="0.25">
      <c r="A18" s="14" t="s">
        <v>11</v>
      </c>
      <c r="B18" s="76">
        <f>[5]table_16!B13</f>
        <v>802088</v>
      </c>
      <c r="C18" s="76">
        <f>[5]table_16!C13</f>
        <v>891235</v>
      </c>
      <c r="D18" s="151">
        <f>[5]table_16!D13</f>
        <v>11.1</v>
      </c>
      <c r="E18" s="76"/>
      <c r="F18" s="76">
        <f>[5]table_16!E13</f>
        <v>628408</v>
      </c>
      <c r="G18" s="76">
        <f>[5]table_16!F13</f>
        <v>663058</v>
      </c>
      <c r="H18" s="151">
        <f>[5]table_16!G13</f>
        <v>5.5</v>
      </c>
      <c r="I18" s="76"/>
      <c r="J18" s="76">
        <f>[5]table_16!H13</f>
        <v>8924</v>
      </c>
      <c r="K18" s="76">
        <f>[5]table_16!I13</f>
        <v>8629</v>
      </c>
      <c r="L18" s="151">
        <f>[5]table_16!J13</f>
        <v>-3.3</v>
      </c>
      <c r="M18" s="76"/>
      <c r="N18" s="152">
        <f>[5]table_16!K13</f>
        <v>11.13</v>
      </c>
      <c r="O18" s="152">
        <f>[5]table_16!L13</f>
        <v>9.68</v>
      </c>
      <c r="P18" s="152">
        <f>[5]table_16!M13</f>
        <v>14.2</v>
      </c>
      <c r="Q18" s="19">
        <f>[5]table_16!N13</f>
        <v>13.01</v>
      </c>
    </row>
    <row r="19" spans="1:17" x14ac:dyDescent="0.25">
      <c r="A19" s="65" t="s">
        <v>12</v>
      </c>
      <c r="B19" s="66">
        <f>[5]table_16!B14</f>
        <v>1160526</v>
      </c>
      <c r="C19" s="66">
        <f>[5]table_16!C14</f>
        <v>1081535</v>
      </c>
      <c r="D19" s="148">
        <f>[5]table_16!D14</f>
        <v>-6.8</v>
      </c>
      <c r="E19" s="66"/>
      <c r="F19" s="66">
        <f>[5]table_16!E14</f>
        <v>640913</v>
      </c>
      <c r="G19" s="66">
        <f>[5]table_16!F14</f>
        <v>674582</v>
      </c>
      <c r="H19" s="148">
        <f>[5]table_16!G14</f>
        <v>5.3</v>
      </c>
      <c r="I19" s="66"/>
      <c r="J19" s="66">
        <f>[5]table_16!H14</f>
        <v>8877</v>
      </c>
      <c r="K19" s="66">
        <f>[5]table_16!I14</f>
        <v>9485</v>
      </c>
      <c r="L19" s="148">
        <f>[5]table_16!J14</f>
        <v>6.9</v>
      </c>
      <c r="M19" s="66"/>
      <c r="N19" s="149">
        <f>[5]table_16!K14</f>
        <v>7.65</v>
      </c>
      <c r="O19" s="149">
        <f>[5]table_16!L14</f>
        <v>8.77</v>
      </c>
      <c r="P19" s="149">
        <f>[5]table_16!M14</f>
        <v>13.85</v>
      </c>
      <c r="Q19" s="150">
        <f>[5]table_16!N14</f>
        <v>14.06</v>
      </c>
    </row>
    <row r="20" spans="1:17" x14ac:dyDescent="0.25">
      <c r="A20" s="14" t="s">
        <v>13</v>
      </c>
      <c r="B20" s="76">
        <f>[5]table_16!B15</f>
        <v>4901894</v>
      </c>
      <c r="C20" s="76">
        <f>[5]table_16!C15</f>
        <v>5338426</v>
      </c>
      <c r="D20" s="151">
        <f>[5]table_16!D15</f>
        <v>8.9</v>
      </c>
      <c r="E20" s="76"/>
      <c r="F20" s="76">
        <f>[5]table_16!E15</f>
        <v>2883580</v>
      </c>
      <c r="G20" s="76">
        <f>[5]table_16!F15</f>
        <v>2860784</v>
      </c>
      <c r="H20" s="151">
        <f>[5]table_16!G15</f>
        <v>-0.8</v>
      </c>
      <c r="I20" s="76"/>
      <c r="J20" s="76">
        <f>[5]table_16!H15</f>
        <v>40343</v>
      </c>
      <c r="K20" s="76">
        <f>[5]table_16!I15</f>
        <v>40937</v>
      </c>
      <c r="L20" s="151">
        <f>[5]table_16!J15</f>
        <v>1.5</v>
      </c>
      <c r="M20" s="76"/>
      <c r="N20" s="152">
        <f>[5]table_16!K15</f>
        <v>8.23</v>
      </c>
      <c r="O20" s="152">
        <f>[5]table_16!L15</f>
        <v>7.67</v>
      </c>
      <c r="P20" s="152">
        <f>[5]table_16!M15</f>
        <v>13.99</v>
      </c>
      <c r="Q20" s="19">
        <f>[5]table_16!N15</f>
        <v>14.31</v>
      </c>
    </row>
    <row r="21" spans="1:17" x14ac:dyDescent="0.25">
      <c r="A21" s="65" t="s">
        <v>14</v>
      </c>
      <c r="B21" s="66">
        <f>[5]table_16!B16</f>
        <v>32734585</v>
      </c>
      <c r="C21" s="66">
        <f>[5]table_16!C16</f>
        <v>36720092</v>
      </c>
      <c r="D21" s="148">
        <f>[5]table_16!D16</f>
        <v>12.2</v>
      </c>
      <c r="E21" s="66"/>
      <c r="F21" s="66">
        <f>[5]table_16!E16</f>
        <v>22634513</v>
      </c>
      <c r="G21" s="66">
        <f>[5]table_16!F16</f>
        <v>23061881</v>
      </c>
      <c r="H21" s="148">
        <f>[5]table_16!G16</f>
        <v>1.9</v>
      </c>
      <c r="I21" s="66"/>
      <c r="J21" s="66">
        <f>[5]table_16!H16</f>
        <v>325216</v>
      </c>
      <c r="K21" s="66">
        <f>[5]table_16!I16</f>
        <v>327588</v>
      </c>
      <c r="L21" s="148">
        <f>[5]table_16!J16</f>
        <v>0.7</v>
      </c>
      <c r="M21" s="66"/>
      <c r="N21" s="149">
        <f>[5]table_16!K16</f>
        <v>9.93</v>
      </c>
      <c r="O21" s="149">
        <f>[5]table_16!L16</f>
        <v>8.92</v>
      </c>
      <c r="P21" s="149">
        <f>[5]table_16!M16</f>
        <v>14.37</v>
      </c>
      <c r="Q21" s="150">
        <f>[5]table_16!N16</f>
        <v>14.2</v>
      </c>
    </row>
    <row r="22" spans="1:17" x14ac:dyDescent="0.25">
      <c r="A22" s="14" t="s">
        <v>15</v>
      </c>
      <c r="B22" s="76">
        <f>[5]table_16!B17</f>
        <v>3418063</v>
      </c>
      <c r="C22" s="76">
        <f>[5]table_16!C17</f>
        <v>3783202</v>
      </c>
      <c r="D22" s="151">
        <f>[5]table_16!D17</f>
        <v>10.7</v>
      </c>
      <c r="E22" s="76"/>
      <c r="F22" s="76">
        <f>[5]table_16!E17</f>
        <v>1948110</v>
      </c>
      <c r="G22" s="76">
        <f>[5]table_16!F17</f>
        <v>2008131</v>
      </c>
      <c r="H22" s="151">
        <f>[5]table_16!G17</f>
        <v>3.1</v>
      </c>
      <c r="I22" s="76"/>
      <c r="J22" s="76">
        <f>[5]table_16!H17</f>
        <v>32126</v>
      </c>
      <c r="K22" s="76">
        <f>[5]table_16!I17</f>
        <v>33054</v>
      </c>
      <c r="L22" s="151">
        <f>[5]table_16!J17</f>
        <v>2.9</v>
      </c>
      <c r="M22" s="76"/>
      <c r="N22" s="152">
        <f>[5]table_16!K17</f>
        <v>9.4</v>
      </c>
      <c r="O22" s="152">
        <f>[5]table_16!L17</f>
        <v>8.74</v>
      </c>
      <c r="P22" s="152">
        <f>[5]table_16!M17</f>
        <v>16.489999999999998</v>
      </c>
      <c r="Q22" s="19">
        <f>[5]table_16!N17</f>
        <v>16.46</v>
      </c>
    </row>
    <row r="23" spans="1:17" x14ac:dyDescent="0.25">
      <c r="A23" s="65" t="s">
        <v>16</v>
      </c>
      <c r="B23" s="66">
        <f>[5]table_16!B18</f>
        <v>11754897</v>
      </c>
      <c r="C23" s="66">
        <f>[5]table_16!C18</f>
        <v>13037501</v>
      </c>
      <c r="D23" s="148">
        <f>[5]table_16!D18</f>
        <v>10.9</v>
      </c>
      <c r="E23" s="66"/>
      <c r="F23" s="66">
        <f>[5]table_16!E18</f>
        <v>8362281</v>
      </c>
      <c r="G23" s="66">
        <f>[5]table_16!F18</f>
        <v>8694521</v>
      </c>
      <c r="H23" s="148">
        <f>[5]table_16!G18</f>
        <v>4</v>
      </c>
      <c r="I23" s="66"/>
      <c r="J23" s="66">
        <f>[5]table_16!H18</f>
        <v>82247</v>
      </c>
      <c r="K23" s="66">
        <f>[5]table_16!I18</f>
        <v>83061</v>
      </c>
      <c r="L23" s="148">
        <f>[5]table_16!J18</f>
        <v>1</v>
      </c>
      <c r="M23" s="66"/>
      <c r="N23" s="149">
        <f>[5]table_16!K18</f>
        <v>7</v>
      </c>
      <c r="O23" s="149">
        <f>[5]table_16!L18</f>
        <v>6.37</v>
      </c>
      <c r="P23" s="149">
        <f>[5]table_16!M18</f>
        <v>9.84</v>
      </c>
      <c r="Q23" s="150">
        <f>[5]table_16!N18</f>
        <v>9.5500000000000007</v>
      </c>
    </row>
    <row r="24" spans="1:17" x14ac:dyDescent="0.25">
      <c r="A24" s="14" t="s">
        <v>64</v>
      </c>
      <c r="B24" s="76">
        <f>[5]table_16!B19</f>
        <v>9048323</v>
      </c>
      <c r="C24" s="76">
        <f>[5]table_16!C19</f>
        <v>10004914</v>
      </c>
      <c r="D24" s="151">
        <f>[5]table_16!D19</f>
        <v>10.6</v>
      </c>
      <c r="E24" s="76"/>
      <c r="F24" s="76">
        <f>[5]table_16!E19</f>
        <v>6318505</v>
      </c>
      <c r="G24" s="76">
        <f>[5]table_16!F19</f>
        <v>6502850</v>
      </c>
      <c r="H24" s="151">
        <f>[5]table_16!G19</f>
        <v>2.9</v>
      </c>
      <c r="I24" s="76"/>
      <c r="J24" s="76">
        <f>[5]table_16!H19</f>
        <v>75683</v>
      </c>
      <c r="K24" s="76">
        <f>[5]table_16!I19</f>
        <v>77629</v>
      </c>
      <c r="L24" s="151">
        <f>[5]table_16!J19</f>
        <v>2.6</v>
      </c>
      <c r="M24" s="76"/>
      <c r="N24" s="152">
        <f>[5]table_16!K19</f>
        <v>8.36</v>
      </c>
      <c r="O24" s="152">
        <f>[5]table_16!L19</f>
        <v>7.76</v>
      </c>
      <c r="P24" s="152">
        <f>[5]table_16!M19</f>
        <v>11.98</v>
      </c>
      <c r="Q24" s="19">
        <f>[5]table_16!N19</f>
        <v>11.94</v>
      </c>
    </row>
    <row r="25" spans="1:17" x14ac:dyDescent="0.25">
      <c r="A25" s="65" t="s">
        <v>18</v>
      </c>
      <c r="B25" s="66">
        <f>[5]table_16!B20</f>
        <v>1441824</v>
      </c>
      <c r="C25" s="66">
        <f>[5]table_16!C20</f>
        <v>1421550</v>
      </c>
      <c r="D25" s="148">
        <f>[5]table_16!D20</f>
        <v>-1.4</v>
      </c>
      <c r="E25" s="66"/>
      <c r="F25" s="66">
        <f>[5]table_16!E20</f>
        <v>1001083</v>
      </c>
      <c r="G25" s="66">
        <f>[5]table_16!F20</f>
        <v>969358</v>
      </c>
      <c r="H25" s="148">
        <f>[5]table_16!G20</f>
        <v>-3.2</v>
      </c>
      <c r="I25" s="66"/>
      <c r="J25" s="66">
        <f>[5]table_16!H20</f>
        <v>13224</v>
      </c>
      <c r="K25" s="66">
        <f>[5]table_16!I20</f>
        <v>12927</v>
      </c>
      <c r="L25" s="148">
        <f>[5]table_16!J20</f>
        <v>-2.2000000000000002</v>
      </c>
      <c r="M25" s="66"/>
      <c r="N25" s="149">
        <f>[5]table_16!K20</f>
        <v>9.17</v>
      </c>
      <c r="O25" s="149">
        <f>[5]table_16!L20</f>
        <v>9.09</v>
      </c>
      <c r="P25" s="149">
        <f>[5]table_16!M20</f>
        <v>13.21</v>
      </c>
      <c r="Q25" s="150">
        <f>[5]table_16!N20</f>
        <v>13.34</v>
      </c>
    </row>
    <row r="26" spans="1:17" x14ac:dyDescent="0.25">
      <c r="A26" s="14" t="s">
        <v>19</v>
      </c>
      <c r="B26" s="76">
        <f>[5]table_16!B21</f>
        <v>59481377</v>
      </c>
      <c r="C26" s="76">
        <f>[5]table_16!C21</f>
        <v>65798448</v>
      </c>
      <c r="D26" s="151">
        <f>[5]table_16!D21</f>
        <v>10.6</v>
      </c>
      <c r="E26" s="76"/>
      <c r="F26" s="76">
        <f>[5]table_16!E21</f>
        <v>36205306</v>
      </c>
      <c r="G26" s="76">
        <f>[5]table_16!F21</f>
        <v>37438548</v>
      </c>
      <c r="H26" s="151">
        <f>[5]table_16!G21</f>
        <v>3.4</v>
      </c>
      <c r="I26" s="76"/>
      <c r="J26" s="76">
        <f>[5]table_16!H21</f>
        <v>595408</v>
      </c>
      <c r="K26" s="76">
        <f>[5]table_16!I21</f>
        <v>606504</v>
      </c>
      <c r="L26" s="151">
        <f>[5]table_16!J21</f>
        <v>1.9</v>
      </c>
      <c r="M26" s="76"/>
      <c r="N26" s="152">
        <f>[5]table_16!K21</f>
        <v>10.01</v>
      </c>
      <c r="O26" s="152">
        <f>[5]table_16!L21</f>
        <v>9.2200000000000006</v>
      </c>
      <c r="P26" s="152">
        <f>[5]table_16!M21</f>
        <v>16.45</v>
      </c>
      <c r="Q26" s="19">
        <f>[5]table_16!N21</f>
        <v>16.2</v>
      </c>
    </row>
    <row r="27" spans="1:17" x14ac:dyDescent="0.25">
      <c r="A27" s="65" t="s">
        <v>20</v>
      </c>
      <c r="B27" s="66">
        <f>[5]table_16!B22</f>
        <v>11014908</v>
      </c>
      <c r="C27" s="66">
        <f>[5]table_16!C22</f>
        <v>12445369</v>
      </c>
      <c r="D27" s="148">
        <f>[5]table_16!D22</f>
        <v>13</v>
      </c>
      <c r="E27" s="66"/>
      <c r="F27" s="66">
        <f>[5]table_16!E22</f>
        <v>8185010</v>
      </c>
      <c r="G27" s="66">
        <f>[5]table_16!F22</f>
        <v>8535631</v>
      </c>
      <c r="H27" s="148">
        <f>[5]table_16!G22</f>
        <v>4.3</v>
      </c>
      <c r="I27" s="66"/>
      <c r="J27" s="66">
        <f>[5]table_16!H22</f>
        <v>123717</v>
      </c>
      <c r="K27" s="66">
        <f>[5]table_16!I22</f>
        <v>128082</v>
      </c>
      <c r="L27" s="148">
        <f>[5]table_16!J22</f>
        <v>3.5</v>
      </c>
      <c r="M27" s="66"/>
      <c r="N27" s="149">
        <f>[5]table_16!K22</f>
        <v>11.23</v>
      </c>
      <c r="O27" s="149">
        <f>[5]table_16!L22</f>
        <v>10.29</v>
      </c>
      <c r="P27" s="149">
        <f>[5]table_16!M22</f>
        <v>15.12</v>
      </c>
      <c r="Q27" s="150">
        <f>[5]table_16!N22</f>
        <v>15.01</v>
      </c>
    </row>
    <row r="28" spans="1:17" x14ac:dyDescent="0.25">
      <c r="A28" s="14" t="s">
        <v>21</v>
      </c>
      <c r="B28" s="76">
        <f>[5]table_16!B23</f>
        <v>16696691</v>
      </c>
      <c r="C28" s="76">
        <f>[5]table_16!C23</f>
        <v>18741377</v>
      </c>
      <c r="D28" s="151">
        <f>[5]table_16!D23</f>
        <v>12.2</v>
      </c>
      <c r="E28" s="76"/>
      <c r="F28" s="76">
        <f>[5]table_16!E23</f>
        <v>10733737</v>
      </c>
      <c r="G28" s="76">
        <f>[5]table_16!F23</f>
        <v>11255438</v>
      </c>
      <c r="H28" s="151">
        <f>[5]table_16!G23</f>
        <v>4.9000000000000004</v>
      </c>
      <c r="I28" s="76"/>
      <c r="J28" s="76">
        <f>[5]table_16!H23</f>
        <v>184147</v>
      </c>
      <c r="K28" s="76">
        <f>[5]table_16!I23</f>
        <v>190494</v>
      </c>
      <c r="L28" s="151">
        <f>[5]table_16!J23</f>
        <v>3.4</v>
      </c>
      <c r="M28" s="76"/>
      <c r="N28" s="152">
        <f>[5]table_16!K23</f>
        <v>11.03</v>
      </c>
      <c r="O28" s="152">
        <f>[5]table_16!L23</f>
        <v>10.16</v>
      </c>
      <c r="P28" s="152">
        <f>[5]table_16!M23</f>
        <v>17.16</v>
      </c>
      <c r="Q28" s="19">
        <f>[5]table_16!N23</f>
        <v>16.920000000000002</v>
      </c>
    </row>
    <row r="29" spans="1:17" x14ac:dyDescent="0.25">
      <c r="A29" s="65" t="s">
        <v>22</v>
      </c>
      <c r="B29" s="66">
        <f>[5]table_16!B24</f>
        <v>2912166</v>
      </c>
      <c r="C29" s="66">
        <f>[5]table_16!C24</f>
        <v>3236282</v>
      </c>
      <c r="D29" s="148">
        <f>[5]table_16!D24</f>
        <v>11.1</v>
      </c>
      <c r="E29" s="66"/>
      <c r="F29" s="66">
        <f>[5]table_16!E24</f>
        <v>2308815</v>
      </c>
      <c r="G29" s="66">
        <f>[5]table_16!F24</f>
        <v>2439700</v>
      </c>
      <c r="H29" s="148">
        <f>[5]table_16!G24</f>
        <v>5.7</v>
      </c>
      <c r="I29" s="66"/>
      <c r="J29" s="66">
        <f>[5]table_16!H24</f>
        <v>31286</v>
      </c>
      <c r="K29" s="66">
        <f>[5]table_16!I24</f>
        <v>33293</v>
      </c>
      <c r="L29" s="148">
        <f>[5]table_16!J24</f>
        <v>6.4</v>
      </c>
      <c r="M29" s="66"/>
      <c r="N29" s="149">
        <f>[5]table_16!K24</f>
        <v>10.74</v>
      </c>
      <c r="O29" s="149">
        <f>[5]table_16!L24</f>
        <v>10.29</v>
      </c>
      <c r="P29" s="149">
        <f>[5]table_16!M24</f>
        <v>13.55</v>
      </c>
      <c r="Q29" s="150">
        <f>[5]table_16!N24</f>
        <v>13.65</v>
      </c>
    </row>
    <row r="30" spans="1:17" x14ac:dyDescent="0.25">
      <c r="A30" s="14" t="s">
        <v>23</v>
      </c>
      <c r="B30" s="76">
        <f>[5]table_16!B25</f>
        <v>42441708</v>
      </c>
      <c r="C30" s="76">
        <f>[5]table_16!C25</f>
        <v>46623072</v>
      </c>
      <c r="D30" s="151">
        <f>[5]table_16!D25</f>
        <v>9.9</v>
      </c>
      <c r="E30" s="76"/>
      <c r="F30" s="76">
        <f>[5]table_16!E25</f>
        <v>26773082</v>
      </c>
      <c r="G30" s="76">
        <f>[5]table_16!F25</f>
        <v>27851702</v>
      </c>
      <c r="H30" s="151">
        <f>[5]table_16!G25</f>
        <v>4</v>
      </c>
      <c r="I30" s="76"/>
      <c r="J30" s="76">
        <f>[5]table_16!H25</f>
        <v>450896</v>
      </c>
      <c r="K30" s="76">
        <f>[5]table_16!I25</f>
        <v>471586</v>
      </c>
      <c r="L30" s="151">
        <f>[5]table_16!J25</f>
        <v>4.5999999999999996</v>
      </c>
      <c r="M30" s="76"/>
      <c r="N30" s="152">
        <f>[5]table_16!K25</f>
        <v>10.62</v>
      </c>
      <c r="O30" s="152">
        <f>[5]table_16!L25</f>
        <v>10.11</v>
      </c>
      <c r="P30" s="152">
        <f>[5]table_16!M25</f>
        <v>16.84</v>
      </c>
      <c r="Q30" s="19">
        <f>[5]table_16!N25</f>
        <v>16.93</v>
      </c>
    </row>
    <row r="31" spans="1:17" x14ac:dyDescent="0.25">
      <c r="A31" s="65" t="s">
        <v>24</v>
      </c>
      <c r="B31" s="66">
        <f>[5]table_16!B26</f>
        <v>5948202</v>
      </c>
      <c r="C31" s="66">
        <f>[5]table_16!C26</f>
        <v>5963438</v>
      </c>
      <c r="D31" s="148">
        <f>[5]table_16!D26</f>
        <v>0.3</v>
      </c>
      <c r="E31" s="66"/>
      <c r="F31" s="66">
        <f>[5]table_16!E26</f>
        <v>2582346</v>
      </c>
      <c r="G31" s="66">
        <f>[5]table_16!F26</f>
        <v>2935993</v>
      </c>
      <c r="H31" s="148">
        <f>[5]table_16!G26</f>
        <v>13.7</v>
      </c>
      <c r="I31" s="66"/>
      <c r="J31" s="66">
        <f>[5]table_16!H26</f>
        <v>39102</v>
      </c>
      <c r="K31" s="66">
        <f>[5]table_16!I26</f>
        <v>43222</v>
      </c>
      <c r="L31" s="148">
        <f>[5]table_16!J26</f>
        <v>10.5</v>
      </c>
      <c r="M31" s="66"/>
      <c r="N31" s="149">
        <f>[5]table_16!K26</f>
        <v>6.57</v>
      </c>
      <c r="O31" s="149">
        <f>[5]table_16!L26</f>
        <v>7.25</v>
      </c>
      <c r="P31" s="149">
        <f>[5]table_16!M26</f>
        <v>15.14</v>
      </c>
      <c r="Q31" s="150">
        <f>[5]table_16!N26</f>
        <v>14.72</v>
      </c>
    </row>
    <row r="32" spans="1:17" x14ac:dyDescent="0.25">
      <c r="A32" s="14" t="s">
        <v>25</v>
      </c>
      <c r="B32" s="76">
        <f>[5]table_16!B27</f>
        <v>183845998</v>
      </c>
      <c r="C32" s="76">
        <f>[5]table_16!C27</f>
        <v>194030465</v>
      </c>
      <c r="D32" s="151">
        <f>[5]table_16!D27</f>
        <v>5.5</v>
      </c>
      <c r="E32" s="76"/>
      <c r="F32" s="76">
        <f>[5]table_16!E27</f>
        <v>81142549</v>
      </c>
      <c r="G32" s="76">
        <f>[5]table_16!F27</f>
        <v>85289187</v>
      </c>
      <c r="H32" s="151">
        <f>[5]table_16!G27</f>
        <v>5.0999999999999996</v>
      </c>
      <c r="I32" s="76"/>
      <c r="J32" s="76">
        <f>[5]table_16!H27</f>
        <v>1838779</v>
      </c>
      <c r="K32" s="76">
        <f>[5]table_16!I27</f>
        <v>2045842</v>
      </c>
      <c r="L32" s="151">
        <f>[5]table_16!J27</f>
        <v>11.3</v>
      </c>
      <c r="M32" s="76"/>
      <c r="N32" s="152">
        <f>[5]table_16!K27</f>
        <v>10</v>
      </c>
      <c r="O32" s="152">
        <f>[5]table_16!L27</f>
        <v>10.54</v>
      </c>
      <c r="P32" s="152">
        <f>[5]table_16!M27</f>
        <v>22.66</v>
      </c>
      <c r="Q32" s="19">
        <f>[5]table_16!N27</f>
        <v>23.99</v>
      </c>
    </row>
    <row r="33" spans="1:17" x14ac:dyDescent="0.25">
      <c r="A33" s="65" t="s">
        <v>26</v>
      </c>
      <c r="B33" s="66">
        <f>[5]table_16!B28</f>
        <v>10277544</v>
      </c>
      <c r="C33" s="66">
        <f>[5]table_16!C28</f>
        <v>11269396</v>
      </c>
      <c r="D33" s="148">
        <f>[5]table_16!D28</f>
        <v>9.6999999999999993</v>
      </c>
      <c r="E33" s="66"/>
      <c r="F33" s="66">
        <f>[5]table_16!E28</f>
        <v>6560893</v>
      </c>
      <c r="G33" s="66">
        <f>[5]table_16!F28</f>
        <v>6841704</v>
      </c>
      <c r="H33" s="148">
        <f>[5]table_16!G28</f>
        <v>4.3</v>
      </c>
      <c r="I33" s="66"/>
      <c r="J33" s="66">
        <f>[5]table_16!H28</f>
        <v>101329</v>
      </c>
      <c r="K33" s="66">
        <f>[5]table_16!I28</f>
        <v>106021</v>
      </c>
      <c r="L33" s="148">
        <f>[5]table_16!J28</f>
        <v>4.5999999999999996</v>
      </c>
      <c r="M33" s="66"/>
      <c r="N33" s="149">
        <f>[5]table_16!K28</f>
        <v>9.86</v>
      </c>
      <c r="O33" s="149">
        <f>[5]table_16!L28</f>
        <v>9.41</v>
      </c>
      <c r="P33" s="149">
        <f>[5]table_16!M28</f>
        <v>15.44</v>
      </c>
      <c r="Q33" s="150">
        <f>[5]table_16!N28</f>
        <v>15.5</v>
      </c>
    </row>
    <row r="34" spans="1:17" x14ac:dyDescent="0.25">
      <c r="A34" s="14" t="s">
        <v>63</v>
      </c>
      <c r="B34" s="76">
        <f>[5]table_16!B29</f>
        <v>750301</v>
      </c>
      <c r="C34" s="76">
        <f>[5]table_16!C29</f>
        <v>719667</v>
      </c>
      <c r="D34" s="151">
        <f>[5]table_16!D29</f>
        <v>-4.0999999999999996</v>
      </c>
      <c r="E34" s="76"/>
      <c r="F34" s="76">
        <f>[5]table_16!E29</f>
        <v>488868</v>
      </c>
      <c r="G34" s="76">
        <f>[5]table_16!F29</f>
        <v>575454</v>
      </c>
      <c r="H34" s="151">
        <f>[5]table_16!G29</f>
        <v>17.7</v>
      </c>
      <c r="I34" s="76"/>
      <c r="J34" s="76">
        <f>[5]table_16!H29</f>
        <v>7690</v>
      </c>
      <c r="K34" s="76">
        <f>[5]table_16!I29</f>
        <v>9017</v>
      </c>
      <c r="L34" s="151">
        <f>[5]table_16!J29</f>
        <v>17.3</v>
      </c>
      <c r="M34" s="76"/>
      <c r="N34" s="152">
        <f>[5]table_16!K29</f>
        <v>10.25</v>
      </c>
      <c r="O34" s="152">
        <f>[5]table_16!L29</f>
        <v>12.53</v>
      </c>
      <c r="P34" s="152">
        <f>[5]table_16!M29</f>
        <v>15.73</v>
      </c>
      <c r="Q34" s="19">
        <f>[5]table_16!N29</f>
        <v>15.67</v>
      </c>
    </row>
    <row r="35" spans="1:17" x14ac:dyDescent="0.25">
      <c r="A35" s="65" t="s">
        <v>28</v>
      </c>
      <c r="B35" s="66">
        <f>[5]table_16!B30</f>
        <v>7477901</v>
      </c>
      <c r="C35" s="66">
        <f>[5]table_16!C30</f>
        <v>8342708</v>
      </c>
      <c r="D35" s="148">
        <f>[5]table_16!D30</f>
        <v>11.6</v>
      </c>
      <c r="E35" s="66"/>
      <c r="F35" s="66">
        <f>[5]table_16!E30</f>
        <v>5428319</v>
      </c>
      <c r="G35" s="66">
        <f>[5]table_16!F30</f>
        <v>5649383</v>
      </c>
      <c r="H35" s="148">
        <f>[5]table_16!G30</f>
        <v>4.0999999999999996</v>
      </c>
      <c r="I35" s="66"/>
      <c r="J35" s="66">
        <f>[5]table_16!H30</f>
        <v>61435</v>
      </c>
      <c r="K35" s="66">
        <f>[5]table_16!I30</f>
        <v>63994</v>
      </c>
      <c r="L35" s="148">
        <f>[5]table_16!J30</f>
        <v>4.2</v>
      </c>
      <c r="M35" s="66"/>
      <c r="N35" s="149">
        <f>[5]table_16!K30</f>
        <v>8.2200000000000006</v>
      </c>
      <c r="O35" s="149">
        <f>[5]table_16!L30</f>
        <v>7.67</v>
      </c>
      <c r="P35" s="149">
        <f>[5]table_16!M30</f>
        <v>11.32</v>
      </c>
      <c r="Q35" s="150">
        <f>[5]table_16!N30</f>
        <v>11.33</v>
      </c>
    </row>
    <row r="36" spans="1:17" x14ac:dyDescent="0.25">
      <c r="A36" s="14" t="s">
        <v>29</v>
      </c>
      <c r="B36" s="76">
        <f>[5]table_16!B31</f>
        <v>9505359</v>
      </c>
      <c r="C36" s="76">
        <f>[5]table_16!C31</f>
        <v>10276936</v>
      </c>
      <c r="D36" s="151">
        <f>[5]table_16!D31</f>
        <v>8.1</v>
      </c>
      <c r="E36" s="76"/>
      <c r="F36" s="76">
        <f>[5]table_16!E31</f>
        <v>6673560</v>
      </c>
      <c r="G36" s="76">
        <f>[5]table_16!F31</f>
        <v>6970550</v>
      </c>
      <c r="H36" s="151">
        <f>[5]table_16!G31</f>
        <v>4.5</v>
      </c>
      <c r="I36" s="76"/>
      <c r="J36" s="76">
        <f>[5]table_16!H31</f>
        <v>106508</v>
      </c>
      <c r="K36" s="76">
        <f>[5]table_16!I31</f>
        <v>111959</v>
      </c>
      <c r="L36" s="151">
        <f>[5]table_16!J31</f>
        <v>5.0999999999999996</v>
      </c>
      <c r="M36" s="76"/>
      <c r="N36" s="152">
        <f>[5]table_16!K31</f>
        <v>11.21</v>
      </c>
      <c r="O36" s="152">
        <f>[5]table_16!L31</f>
        <v>10.89</v>
      </c>
      <c r="P36" s="152">
        <f>[5]table_16!M31</f>
        <v>15.96</v>
      </c>
      <c r="Q36" s="19">
        <f>[5]table_16!N31</f>
        <v>16.059999999999999</v>
      </c>
    </row>
    <row r="37" spans="1:17" x14ac:dyDescent="0.25">
      <c r="A37" s="65" t="s">
        <v>30</v>
      </c>
      <c r="B37" s="66">
        <f>[5]table_16!B32</f>
        <v>2972719</v>
      </c>
      <c r="C37" s="66">
        <f>[5]table_16!C32</f>
        <v>3302006</v>
      </c>
      <c r="D37" s="148">
        <f>[5]table_16!D32</f>
        <v>11.1</v>
      </c>
      <c r="E37" s="66"/>
      <c r="F37" s="66">
        <f>[5]table_16!E32</f>
        <v>2088557</v>
      </c>
      <c r="G37" s="66">
        <f>[5]table_16!F32</f>
        <v>2160295</v>
      </c>
      <c r="H37" s="148">
        <f>[5]table_16!G32</f>
        <v>3.4</v>
      </c>
      <c r="I37" s="66"/>
      <c r="J37" s="66">
        <f>[5]table_16!H32</f>
        <v>28922</v>
      </c>
      <c r="K37" s="66">
        <f>[5]table_16!I32</f>
        <v>30347</v>
      </c>
      <c r="L37" s="148">
        <f>[5]table_16!J32</f>
        <v>4.9000000000000004</v>
      </c>
      <c r="M37" s="66"/>
      <c r="N37" s="149">
        <f>[5]table_16!K32</f>
        <v>9.73</v>
      </c>
      <c r="O37" s="149">
        <f>[5]table_16!L32</f>
        <v>9.19</v>
      </c>
      <c r="P37" s="149">
        <f>[5]table_16!M32</f>
        <v>13.85</v>
      </c>
      <c r="Q37" s="150">
        <f>[5]table_16!N32</f>
        <v>14.05</v>
      </c>
    </row>
    <row r="38" spans="1:17" x14ac:dyDescent="0.25">
      <c r="A38" s="14" t="s">
        <v>31</v>
      </c>
      <c r="B38" s="76">
        <f>[5]table_16!B33</f>
        <v>1521870</v>
      </c>
      <c r="C38" s="76">
        <f>[5]table_16!C33</f>
        <v>1709011</v>
      </c>
      <c r="D38" s="151">
        <f>[5]table_16!D33</f>
        <v>12.3</v>
      </c>
      <c r="E38" s="76"/>
      <c r="F38" s="76">
        <f>[5]table_16!E33</f>
        <v>902405</v>
      </c>
      <c r="G38" s="76">
        <f>[5]table_16!F33</f>
        <v>950714</v>
      </c>
      <c r="H38" s="151">
        <f>[5]table_16!G33</f>
        <v>5.4</v>
      </c>
      <c r="I38" s="76"/>
      <c r="J38" s="76">
        <f>[5]table_16!H33</f>
        <v>10269</v>
      </c>
      <c r="K38" s="76">
        <f>[5]table_16!I33</f>
        <v>11033</v>
      </c>
      <c r="L38" s="151">
        <f>[5]table_16!J33</f>
        <v>7.4</v>
      </c>
      <c r="M38" s="76"/>
      <c r="N38" s="152">
        <f>[5]table_16!K33</f>
        <v>6.75</v>
      </c>
      <c r="O38" s="152">
        <f>[5]table_16!L33</f>
        <v>6.46</v>
      </c>
      <c r="P38" s="152">
        <f>[5]table_16!M33</f>
        <v>11.38</v>
      </c>
      <c r="Q38" s="19">
        <f>[5]table_16!N33</f>
        <v>11.61</v>
      </c>
    </row>
    <row r="39" spans="1:17" x14ac:dyDescent="0.25">
      <c r="A39" s="65" t="s">
        <v>32</v>
      </c>
      <c r="B39" s="66">
        <f>[5]table_16!B34</f>
        <v>4788503</v>
      </c>
      <c r="C39" s="66">
        <f>[5]table_16!C34</f>
        <v>4777300</v>
      </c>
      <c r="D39" s="148">
        <f>[5]table_16!D34</f>
        <v>-0.2</v>
      </c>
      <c r="E39" s="66"/>
      <c r="F39" s="66">
        <f>[5]table_16!E34</f>
        <v>2540752</v>
      </c>
      <c r="G39" s="66">
        <f>[5]table_16!F34</f>
        <v>2622807</v>
      </c>
      <c r="H39" s="148">
        <f>[5]table_16!G34</f>
        <v>3.2</v>
      </c>
      <c r="I39" s="66"/>
      <c r="J39" s="66">
        <f>[5]table_16!H34</f>
        <v>39868</v>
      </c>
      <c r="K39" s="66">
        <f>[5]table_16!I34</f>
        <v>41029</v>
      </c>
      <c r="L39" s="148">
        <f>[5]table_16!J34</f>
        <v>2.9</v>
      </c>
      <c r="M39" s="66"/>
      <c r="N39" s="149">
        <f>[5]table_16!K34</f>
        <v>8.33</v>
      </c>
      <c r="O39" s="149">
        <f>[5]table_16!L34</f>
        <v>8.59</v>
      </c>
      <c r="P39" s="149">
        <f>[5]table_16!M34</f>
        <v>15.69</v>
      </c>
      <c r="Q39" s="150">
        <f>[5]table_16!N34</f>
        <v>15.64</v>
      </c>
    </row>
    <row r="40" spans="1:17" x14ac:dyDescent="0.25">
      <c r="A40" s="14" t="s">
        <v>33</v>
      </c>
      <c r="B40" s="76">
        <f>[5]table_16!B35</f>
        <v>114792234</v>
      </c>
      <c r="C40" s="76">
        <f>[5]table_16!C35</f>
        <v>122939291</v>
      </c>
      <c r="D40" s="151">
        <f>[5]table_16!D35</f>
        <v>7.1</v>
      </c>
      <c r="E40" s="76"/>
      <c r="F40" s="76">
        <f>[5]table_16!E35</f>
        <v>70008528</v>
      </c>
      <c r="G40" s="76">
        <f>[5]table_16!F35</f>
        <v>72849503</v>
      </c>
      <c r="H40" s="151">
        <f>[5]table_16!G35</f>
        <v>4.0999999999999996</v>
      </c>
      <c r="I40" s="76"/>
      <c r="J40" s="76">
        <f>[5]table_16!H35</f>
        <v>1233799</v>
      </c>
      <c r="K40" s="76">
        <f>[5]table_16!I35</f>
        <v>1282265</v>
      </c>
      <c r="L40" s="151">
        <f>[5]table_16!J35</f>
        <v>3.9</v>
      </c>
      <c r="M40" s="76"/>
      <c r="N40" s="152">
        <f>[5]table_16!K35</f>
        <v>10.75</v>
      </c>
      <c r="O40" s="152">
        <f>[5]table_16!L35</f>
        <v>10.43</v>
      </c>
      <c r="P40" s="152">
        <f>[5]table_16!M35</f>
        <v>17.62</v>
      </c>
      <c r="Q40" s="19">
        <f>[5]table_16!N35</f>
        <v>17.600000000000001</v>
      </c>
    </row>
    <row r="41" spans="1:17" x14ac:dyDescent="0.25">
      <c r="A41" s="65" t="s">
        <v>34</v>
      </c>
      <c r="B41" s="66">
        <f>[5]table_16!B36</f>
        <v>227922</v>
      </c>
      <c r="C41" s="66">
        <f>[5]table_16!C36</f>
        <v>257759</v>
      </c>
      <c r="D41" s="148">
        <f>[5]table_16!D36</f>
        <v>13.1</v>
      </c>
      <c r="E41" s="66"/>
      <c r="F41" s="66">
        <f>[5]table_16!E36</f>
        <v>157216</v>
      </c>
      <c r="G41" s="66">
        <f>[5]table_16!F36</f>
        <v>164908</v>
      </c>
      <c r="H41" s="148">
        <f>[5]table_16!G36</f>
        <v>4.9000000000000004</v>
      </c>
      <c r="I41" s="66"/>
      <c r="J41" s="66">
        <f>[5]table_16!H36</f>
        <v>2590</v>
      </c>
      <c r="K41" s="66">
        <f>[5]table_16!I36</f>
        <v>2712</v>
      </c>
      <c r="L41" s="148">
        <f>[5]table_16!J36</f>
        <v>4.7</v>
      </c>
      <c r="M41" s="66"/>
      <c r="N41" s="149">
        <f>[5]table_16!K36</f>
        <v>11.36</v>
      </c>
      <c r="O41" s="149">
        <f>[5]table_16!L36</f>
        <v>10.52</v>
      </c>
      <c r="P41" s="149">
        <f>[5]table_16!M36</f>
        <v>16.47</v>
      </c>
      <c r="Q41" s="150">
        <f>[5]table_16!N36</f>
        <v>16.440000000000001</v>
      </c>
    </row>
    <row r="42" spans="1:17" x14ac:dyDescent="0.25">
      <c r="A42" s="14" t="s">
        <v>35</v>
      </c>
      <c r="B42" s="76">
        <f>[5]table_16!B37</f>
        <v>15713023</v>
      </c>
      <c r="C42" s="76">
        <f>[5]table_16!C37</f>
        <v>17480599</v>
      </c>
      <c r="D42" s="151">
        <f>[5]table_16!D37</f>
        <v>11.2</v>
      </c>
      <c r="E42" s="76"/>
      <c r="F42" s="76">
        <f>[5]table_16!E37</f>
        <v>9918506</v>
      </c>
      <c r="G42" s="76">
        <f>[5]table_16!F37</f>
        <v>10383932</v>
      </c>
      <c r="H42" s="151">
        <f>[5]table_16!G37</f>
        <v>4.7</v>
      </c>
      <c r="I42" s="76"/>
      <c r="J42" s="76">
        <f>[5]table_16!H37</f>
        <v>143628</v>
      </c>
      <c r="K42" s="76">
        <f>[5]table_16!I37</f>
        <v>152857</v>
      </c>
      <c r="L42" s="151">
        <f>[5]table_16!J37</f>
        <v>6.4</v>
      </c>
      <c r="M42" s="76"/>
      <c r="N42" s="152">
        <f>[5]table_16!K37</f>
        <v>9.14</v>
      </c>
      <c r="O42" s="152">
        <f>[5]table_16!L37</f>
        <v>8.74</v>
      </c>
      <c r="P42" s="152">
        <f>[5]table_16!M37</f>
        <v>14.48</v>
      </c>
      <c r="Q42" s="19">
        <f>[5]table_16!N37</f>
        <v>14.72</v>
      </c>
    </row>
    <row r="43" spans="1:17" ht="13" thickBot="1" x14ac:dyDescent="0.3">
      <c r="A43" s="65"/>
      <c r="B43" s="66"/>
      <c r="C43" s="66"/>
      <c r="D43" s="148"/>
      <c r="E43" s="66"/>
      <c r="F43" s="66"/>
      <c r="G43" s="66"/>
      <c r="H43" s="148"/>
      <c r="I43" s="66"/>
      <c r="J43" s="66"/>
      <c r="K43" s="66"/>
      <c r="L43" s="148"/>
      <c r="M43" s="66"/>
      <c r="N43" s="149"/>
      <c r="O43" s="149"/>
      <c r="P43" s="149"/>
      <c r="Q43" s="150"/>
    </row>
    <row r="44" spans="1:17" ht="13.5" thickBot="1" x14ac:dyDescent="0.35">
      <c r="A44" s="136" t="s">
        <v>43</v>
      </c>
      <c r="B44" s="137">
        <f>[5]table_16!B38</f>
        <v>756721109</v>
      </c>
      <c r="C44" s="137">
        <f>[5]table_16!C38</f>
        <v>823670330</v>
      </c>
      <c r="D44" s="153">
        <f>[5]table_16!D38</f>
        <v>8.8000000000000007</v>
      </c>
      <c r="E44" s="154"/>
      <c r="F44" s="137">
        <f>[5]table_16!E38</f>
        <v>443551106</v>
      </c>
      <c r="G44" s="137">
        <f>[5]table_16!F38</f>
        <v>462525849</v>
      </c>
      <c r="H44" s="153">
        <f>[5]table_16!G38</f>
        <v>4.3</v>
      </c>
      <c r="I44" s="154"/>
      <c r="J44" s="137">
        <f>[5]table_16!H38</f>
        <v>7540158</v>
      </c>
      <c r="K44" s="137">
        <f>[5]table_16!I38</f>
        <v>7972502</v>
      </c>
      <c r="L44" s="153">
        <f>[5]table_16!J38</f>
        <v>5.7</v>
      </c>
      <c r="M44" s="154"/>
      <c r="N44" s="155">
        <f>[5]table_16!K38</f>
        <v>9.9600000000000009</v>
      </c>
      <c r="O44" s="154">
        <f>[5]table_16!L38</f>
        <v>9.68</v>
      </c>
      <c r="P44" s="154">
        <f>[5]table_16!M38</f>
        <v>17</v>
      </c>
      <c r="Q44" s="156">
        <f>[5]table_16!N38</f>
        <v>17.239999999999998</v>
      </c>
    </row>
    <row r="45" spans="1:17" x14ac:dyDescent="0.25">
      <c r="A45" s="18" t="s">
        <v>151</v>
      </c>
      <c r="B45" s="76"/>
      <c r="C45" s="76"/>
      <c r="D45" s="76"/>
      <c r="E45" s="76"/>
      <c r="F45" s="76"/>
      <c r="G45" s="76"/>
      <c r="H45" s="76"/>
      <c r="I45" s="76"/>
      <c r="J45" s="76"/>
      <c r="K45" s="76"/>
      <c r="L45" s="76"/>
      <c r="M45" s="76"/>
      <c r="N45" s="76"/>
      <c r="O45" s="76"/>
      <c r="P45" s="76"/>
      <c r="Q45" s="10"/>
    </row>
    <row r="46" spans="1:17" x14ac:dyDescent="0.25">
      <c r="A46" s="54" t="s">
        <v>191</v>
      </c>
      <c r="B46" s="76"/>
      <c r="C46" s="76"/>
      <c r="D46" s="76"/>
      <c r="E46" s="76"/>
      <c r="F46" s="76"/>
      <c r="G46" s="76"/>
      <c r="H46" s="76"/>
      <c r="I46" s="76"/>
      <c r="J46" s="76"/>
      <c r="K46" s="76"/>
      <c r="L46" s="76"/>
      <c r="M46" s="76"/>
      <c r="N46" s="76"/>
      <c r="O46" s="76"/>
      <c r="P46" s="76"/>
      <c r="Q46" s="10"/>
    </row>
    <row r="47" spans="1:17" ht="12.5" customHeight="1" x14ac:dyDescent="0.25">
      <c r="A47" s="400" t="s">
        <v>192</v>
      </c>
      <c r="B47" s="401"/>
      <c r="C47" s="401"/>
      <c r="D47" s="401"/>
      <c r="E47" s="401"/>
      <c r="F47" s="401"/>
      <c r="G47" s="401"/>
      <c r="H47" s="401"/>
      <c r="I47" s="401"/>
      <c r="J47" s="401"/>
      <c r="K47" s="401"/>
      <c r="L47" s="401"/>
      <c r="M47" s="401"/>
      <c r="N47" s="401"/>
      <c r="O47" s="401"/>
      <c r="P47" s="401"/>
      <c r="Q47" s="402"/>
    </row>
    <row r="48" spans="1:17" ht="13" thickBot="1" x14ac:dyDescent="0.3">
      <c r="A48" s="403"/>
      <c r="B48" s="404"/>
      <c r="C48" s="404"/>
      <c r="D48" s="404"/>
      <c r="E48" s="404"/>
      <c r="F48" s="404"/>
      <c r="G48" s="404"/>
      <c r="H48" s="404"/>
      <c r="I48" s="404"/>
      <c r="J48" s="404"/>
      <c r="K48" s="404"/>
      <c r="L48" s="404"/>
      <c r="M48" s="404"/>
      <c r="N48" s="404"/>
      <c r="O48" s="404"/>
      <c r="P48" s="404"/>
      <c r="Q48" s="405"/>
    </row>
  </sheetData>
  <mergeCells count="10">
    <mergeCell ref="S1:U3"/>
    <mergeCell ref="A47:Q48"/>
    <mergeCell ref="A1:Q1"/>
    <mergeCell ref="A2:Q2"/>
    <mergeCell ref="N4:Q4"/>
    <mergeCell ref="N5:O5"/>
    <mergeCell ref="P5:Q5"/>
    <mergeCell ref="B5:C5"/>
    <mergeCell ref="F5:G5"/>
    <mergeCell ref="J5:K5"/>
  </mergeCells>
  <hyperlinks>
    <hyperlink ref="S1:U3" location="'Table of Contents'!A1" tooltip="Click here" display="Return to             Table of Contents" xr:uid="{9B316D9A-E5E0-462E-A2E4-2D9810BBE491}"/>
  </hyperlinks>
  <pageMargins left="0.75" right="0.75" top="0.75" bottom="0.75" header="0.5" footer="0.5"/>
  <pageSetup scale="72"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46"/>
  <sheetViews>
    <sheetView showGridLines="0" topLeftCell="A31" zoomScaleNormal="100" workbookViewId="0">
      <selection activeCell="I52" sqref="I52"/>
    </sheetView>
  </sheetViews>
  <sheetFormatPr defaultColWidth="9.1796875" defaultRowHeight="12.5" x14ac:dyDescent="0.25"/>
  <cols>
    <col min="1" max="4" width="9.1796875" style="51"/>
    <col min="5" max="5" width="10.1796875" style="51" bestFit="1" customWidth="1"/>
    <col min="6" max="8" width="9.1796875" style="51"/>
    <col min="9" max="9" width="10.1796875" style="51" bestFit="1" customWidth="1"/>
    <col min="10" max="11" width="9.1796875" style="51"/>
    <col min="12" max="13" width="10.1796875" style="51" bestFit="1" customWidth="1"/>
    <col min="14" max="15" width="9.1796875" style="51"/>
    <col min="16" max="16" width="10.1796875" style="51" bestFit="1" customWidth="1"/>
    <col min="17" max="17" width="11.1796875" style="51" bestFit="1" customWidth="1"/>
    <col min="18" max="19" width="1.7265625" style="51" customWidth="1"/>
    <col min="20" max="20" width="16.1796875" style="51" customWidth="1"/>
    <col min="21" max="22" width="1.7265625" style="51" customWidth="1"/>
    <col min="23" max="16384" width="9.1796875" style="51"/>
  </cols>
  <sheetData>
    <row r="1" spans="1:22" ht="16" thickTop="1" x14ac:dyDescent="0.35">
      <c r="A1" s="387" t="s">
        <v>90</v>
      </c>
      <c r="B1" s="388"/>
      <c r="C1" s="388"/>
      <c r="D1" s="388"/>
      <c r="E1" s="388"/>
      <c r="F1" s="388"/>
      <c r="G1" s="388"/>
      <c r="H1" s="388"/>
      <c r="I1" s="388"/>
      <c r="J1" s="388"/>
      <c r="K1" s="388"/>
      <c r="L1" s="388"/>
      <c r="M1" s="388"/>
      <c r="N1" s="388"/>
      <c r="O1" s="388"/>
      <c r="P1" s="388"/>
      <c r="Q1" s="389"/>
      <c r="R1" s="158"/>
      <c r="S1" s="329" t="s">
        <v>209</v>
      </c>
      <c r="T1" s="330"/>
      <c r="U1" s="331"/>
      <c r="V1" s="158"/>
    </row>
    <row r="2" spans="1:22" ht="16" thickBot="1" x14ac:dyDescent="0.4">
      <c r="A2" s="390" t="s">
        <v>215</v>
      </c>
      <c r="B2" s="391"/>
      <c r="C2" s="391"/>
      <c r="D2" s="391"/>
      <c r="E2" s="391"/>
      <c r="F2" s="391"/>
      <c r="G2" s="391"/>
      <c r="H2" s="391"/>
      <c r="I2" s="391"/>
      <c r="J2" s="391"/>
      <c r="K2" s="391"/>
      <c r="L2" s="391"/>
      <c r="M2" s="391"/>
      <c r="N2" s="391"/>
      <c r="O2" s="391"/>
      <c r="P2" s="391"/>
      <c r="Q2" s="392"/>
      <c r="R2" s="158"/>
      <c r="S2" s="332"/>
      <c r="T2" s="333"/>
      <c r="U2" s="334"/>
      <c r="V2" s="158"/>
    </row>
    <row r="3" spans="1:22" ht="7.5" customHeight="1" thickBot="1" x14ac:dyDescent="0.4">
      <c r="A3" s="139"/>
      <c r="B3" s="140"/>
      <c r="C3" s="140"/>
      <c r="D3" s="140"/>
      <c r="E3" s="140"/>
      <c r="F3" s="140"/>
      <c r="G3" s="140"/>
      <c r="H3" s="140"/>
      <c r="I3" s="140"/>
      <c r="J3" s="140"/>
      <c r="K3" s="140"/>
      <c r="L3" s="140"/>
      <c r="M3" s="140"/>
      <c r="N3" s="140"/>
      <c r="O3" s="140"/>
      <c r="P3" s="140"/>
      <c r="Q3" s="141"/>
      <c r="R3" s="158"/>
      <c r="S3" s="335"/>
      <c r="T3" s="336"/>
      <c r="U3" s="337"/>
      <c r="V3" s="158"/>
    </row>
    <row r="4" spans="1:22" ht="13.5" customHeight="1" thickTop="1" x14ac:dyDescent="0.3">
      <c r="A4" s="142"/>
      <c r="B4" s="143"/>
      <c r="C4" s="394" t="s">
        <v>89</v>
      </c>
      <c r="D4" s="394"/>
      <c r="E4" s="394"/>
      <c r="F4" s="143"/>
      <c r="G4" s="394" t="s">
        <v>88</v>
      </c>
      <c r="H4" s="394"/>
      <c r="I4" s="394"/>
      <c r="J4" s="143"/>
      <c r="K4" s="412" t="s">
        <v>87</v>
      </c>
      <c r="L4" s="412"/>
      <c r="M4" s="412"/>
      <c r="N4" s="160"/>
      <c r="O4" s="394" t="s">
        <v>40</v>
      </c>
      <c r="P4" s="394"/>
      <c r="Q4" s="395"/>
    </row>
    <row r="5" spans="1:22" ht="13.5" thickBot="1" x14ac:dyDescent="0.35">
      <c r="A5" s="146" t="s">
        <v>42</v>
      </c>
      <c r="B5" s="147"/>
      <c r="C5" s="26" t="s">
        <v>79</v>
      </c>
      <c r="D5" s="26" t="s">
        <v>77</v>
      </c>
      <c r="E5" s="26" t="s">
        <v>76</v>
      </c>
      <c r="F5" s="26"/>
      <c r="G5" s="26" t="s">
        <v>79</v>
      </c>
      <c r="H5" s="26" t="s">
        <v>77</v>
      </c>
      <c r="I5" s="26" t="s">
        <v>76</v>
      </c>
      <c r="J5" s="26"/>
      <c r="K5" s="26" t="s">
        <v>79</v>
      </c>
      <c r="L5" s="26" t="s">
        <v>77</v>
      </c>
      <c r="M5" s="26" t="s">
        <v>76</v>
      </c>
      <c r="N5" s="27"/>
      <c r="O5" s="26" t="s">
        <v>79</v>
      </c>
      <c r="P5" s="26" t="s">
        <v>77</v>
      </c>
      <c r="Q5" s="25" t="s">
        <v>76</v>
      </c>
    </row>
    <row r="6" spans="1:22" x14ac:dyDescent="0.25">
      <c r="A6" s="65" t="s">
        <v>0</v>
      </c>
      <c r="B6" s="66"/>
      <c r="C6" s="66">
        <f>[6]table_17!C2</f>
        <v>1394</v>
      </c>
      <c r="D6" s="66">
        <f>[6]table_17!D2</f>
        <v>0</v>
      </c>
      <c r="E6" s="66">
        <f>[6]table_17!E2</f>
        <v>529885</v>
      </c>
      <c r="F6" s="66"/>
      <c r="G6" s="66">
        <f>[6]table_17!F2</f>
        <v>151</v>
      </c>
      <c r="H6" s="66">
        <f>[6]table_17!G2</f>
        <v>0</v>
      </c>
      <c r="I6" s="66">
        <f>[6]table_17!H2</f>
        <v>72600</v>
      </c>
      <c r="J6" s="66"/>
      <c r="K6" s="66">
        <f>[6]table_17!I2</f>
        <v>659</v>
      </c>
      <c r="L6" s="66">
        <f>[6]table_17!J2</f>
        <v>41271</v>
      </c>
      <c r="M6" s="66">
        <f>[6]table_17!K2</f>
        <v>81569</v>
      </c>
      <c r="N6" s="77"/>
      <c r="O6" s="66">
        <f>[6]table_17!L2</f>
        <v>2204</v>
      </c>
      <c r="P6" s="66">
        <f>[6]table_17!M2</f>
        <v>41271</v>
      </c>
      <c r="Q6" s="75">
        <f>[6]table_17!N2</f>
        <v>684053</v>
      </c>
    </row>
    <row r="7" spans="1:22" x14ac:dyDescent="0.25">
      <c r="A7" s="14" t="s">
        <v>1</v>
      </c>
      <c r="B7" s="76"/>
      <c r="C7" s="76">
        <f>[6]table_17!C3</f>
        <v>1297</v>
      </c>
      <c r="D7" s="76">
        <f>[6]table_17!D3</f>
        <v>3815</v>
      </c>
      <c r="E7" s="76">
        <f>[6]table_17!E3</f>
        <v>2219922</v>
      </c>
      <c r="F7" s="76"/>
      <c r="G7" s="76">
        <f>[6]table_17!F3</f>
        <v>389</v>
      </c>
      <c r="H7" s="76">
        <f>[6]table_17!G3</f>
        <v>132925</v>
      </c>
      <c r="I7" s="76">
        <f>[6]table_17!H3</f>
        <v>814303</v>
      </c>
      <c r="J7" s="76"/>
      <c r="K7" s="76">
        <f>[6]table_17!I3</f>
        <v>1679</v>
      </c>
      <c r="L7" s="76">
        <f>[6]table_17!J3</f>
        <v>145700</v>
      </c>
      <c r="M7" s="76">
        <f>[6]table_17!K3</f>
        <v>270062</v>
      </c>
      <c r="N7" s="9"/>
      <c r="O7" s="76">
        <f>[6]table_17!L3</f>
        <v>3365</v>
      </c>
      <c r="P7" s="76">
        <f>[6]table_17!M3</f>
        <v>282440</v>
      </c>
      <c r="Q7" s="10">
        <f>[6]table_17!N3</f>
        <v>3304287</v>
      </c>
    </row>
    <row r="8" spans="1:22" x14ac:dyDescent="0.25">
      <c r="A8" s="65" t="s">
        <v>2</v>
      </c>
      <c r="B8" s="66"/>
      <c r="C8" s="78">
        <f>[6]table_17!C4</f>
        <v>4110</v>
      </c>
      <c r="D8" s="78">
        <f>[6]table_17!D4</f>
        <v>0</v>
      </c>
      <c r="E8" s="78">
        <f>[6]table_17!E4</f>
        <v>8225906</v>
      </c>
      <c r="F8" s="78"/>
      <c r="G8" s="78">
        <f>[6]table_17!F4</f>
        <v>1178</v>
      </c>
      <c r="H8" s="78">
        <f>[6]table_17!G4</f>
        <v>0</v>
      </c>
      <c r="I8" s="78">
        <f>[6]table_17!H4</f>
        <v>2538291</v>
      </c>
      <c r="J8" s="78"/>
      <c r="K8" s="78">
        <f>[6]table_17!I4</f>
        <v>5864</v>
      </c>
      <c r="L8" s="78">
        <f>[6]table_17!J4</f>
        <v>945452</v>
      </c>
      <c r="M8" s="78">
        <f>[6]table_17!K4</f>
        <v>2264947</v>
      </c>
      <c r="N8" s="79"/>
      <c r="O8" s="78">
        <f>[6]table_17!L4</f>
        <v>11152</v>
      </c>
      <c r="P8" s="78">
        <f>[6]table_17!M4</f>
        <v>945452</v>
      </c>
      <c r="Q8" s="80">
        <f>[6]table_17!N4</f>
        <v>13029145</v>
      </c>
    </row>
    <row r="9" spans="1:22" x14ac:dyDescent="0.25">
      <c r="A9" s="14" t="s">
        <v>66</v>
      </c>
      <c r="B9" s="76"/>
      <c r="C9" s="95">
        <f>[6]table_17!C5</f>
        <v>3036</v>
      </c>
      <c r="D9" s="95">
        <f>[6]table_17!D5</f>
        <v>0</v>
      </c>
      <c r="E9" s="95">
        <f>[6]table_17!E5</f>
        <v>1423483</v>
      </c>
      <c r="F9" s="95"/>
      <c r="G9" s="95">
        <f>[6]table_17!F5</f>
        <v>511</v>
      </c>
      <c r="H9" s="95">
        <f>[6]table_17!G5</f>
        <v>0</v>
      </c>
      <c r="I9" s="95">
        <f>[6]table_17!H5</f>
        <v>299014</v>
      </c>
      <c r="J9" s="95"/>
      <c r="K9" s="95">
        <f>[6]table_17!I5</f>
        <v>1153</v>
      </c>
      <c r="L9" s="95">
        <f>[6]table_17!J5</f>
        <v>151174</v>
      </c>
      <c r="M9" s="95">
        <f>[6]table_17!K5</f>
        <v>658089</v>
      </c>
      <c r="N9" s="24"/>
      <c r="O9" s="95">
        <f>[6]table_17!L5</f>
        <v>4700</v>
      </c>
      <c r="P9" s="95">
        <f>[6]table_17!M5</f>
        <v>151174</v>
      </c>
      <c r="Q9" s="23">
        <f>[6]table_17!N5</f>
        <v>2380586</v>
      </c>
    </row>
    <row r="10" spans="1:22" x14ac:dyDescent="0.25">
      <c r="A10" s="65" t="s">
        <v>65</v>
      </c>
      <c r="B10" s="66"/>
      <c r="C10" s="78">
        <f>[6]table_17!C6</f>
        <v>899</v>
      </c>
      <c r="D10" s="78">
        <f>[6]table_17!D6</f>
        <v>0</v>
      </c>
      <c r="E10" s="78">
        <f>[6]table_17!E6</f>
        <v>220993</v>
      </c>
      <c r="F10" s="78"/>
      <c r="G10" s="78">
        <f>[6]table_17!F6</f>
        <v>179</v>
      </c>
      <c r="H10" s="78">
        <f>[6]table_17!G6</f>
        <v>0</v>
      </c>
      <c r="I10" s="78">
        <f>[6]table_17!H6</f>
        <v>129161</v>
      </c>
      <c r="J10" s="78"/>
      <c r="K10" s="78">
        <f>[6]table_17!I6</f>
        <v>1179</v>
      </c>
      <c r="L10" s="78">
        <f>[6]table_17!J6</f>
        <v>130687</v>
      </c>
      <c r="M10" s="78">
        <f>[6]table_17!K6</f>
        <v>233252</v>
      </c>
      <c r="N10" s="79"/>
      <c r="O10" s="78">
        <f>[6]table_17!L6</f>
        <v>2257</v>
      </c>
      <c r="P10" s="78">
        <f>[6]table_17!M6</f>
        <v>130687</v>
      </c>
      <c r="Q10" s="80">
        <f>[6]table_17!N6</f>
        <v>583406</v>
      </c>
    </row>
    <row r="11" spans="1:22" x14ac:dyDescent="0.25">
      <c r="A11" s="14" t="s">
        <v>5</v>
      </c>
      <c r="B11" s="76"/>
      <c r="C11" s="95">
        <f>[6]table_17!C7</f>
        <v>2400</v>
      </c>
      <c r="D11" s="95">
        <f>[6]table_17!D7</f>
        <v>0</v>
      </c>
      <c r="E11" s="95">
        <f>[6]table_17!E7</f>
        <v>2880265</v>
      </c>
      <c r="F11" s="95"/>
      <c r="G11" s="95">
        <f>[6]table_17!F7</f>
        <v>304</v>
      </c>
      <c r="H11" s="95">
        <f>[6]table_17!G7</f>
        <v>168</v>
      </c>
      <c r="I11" s="95">
        <f>[6]table_17!H7</f>
        <v>123894</v>
      </c>
      <c r="J11" s="95"/>
      <c r="K11" s="95">
        <f>[6]table_17!I7</f>
        <v>2542</v>
      </c>
      <c r="L11" s="95">
        <f>[6]table_17!J7</f>
        <v>219565</v>
      </c>
      <c r="M11" s="95">
        <f>[6]table_17!K7</f>
        <v>421183</v>
      </c>
      <c r="N11" s="24"/>
      <c r="O11" s="95">
        <f>[6]table_17!L7</f>
        <v>5246</v>
      </c>
      <c r="P11" s="95">
        <f>[6]table_17!M7</f>
        <v>219733</v>
      </c>
      <c r="Q11" s="23">
        <f>[6]table_17!N7</f>
        <v>3425342</v>
      </c>
    </row>
    <row r="12" spans="1:22" x14ac:dyDescent="0.25">
      <c r="A12" s="65" t="s">
        <v>6</v>
      </c>
      <c r="B12" s="66"/>
      <c r="C12" s="78">
        <f>[6]table_17!C8</f>
        <v>823</v>
      </c>
      <c r="D12" s="78">
        <f>[6]table_17!D8</f>
        <v>0</v>
      </c>
      <c r="E12" s="78">
        <f>[6]table_17!E8</f>
        <v>592407</v>
      </c>
      <c r="F12" s="78"/>
      <c r="G12" s="78">
        <f>[6]table_17!F8</f>
        <v>109</v>
      </c>
      <c r="H12" s="78">
        <f>[6]table_17!G8</f>
        <v>0</v>
      </c>
      <c r="I12" s="78">
        <f>[6]table_17!H8</f>
        <v>82998</v>
      </c>
      <c r="J12" s="78"/>
      <c r="K12" s="78">
        <f>[6]table_17!I8</f>
        <v>857</v>
      </c>
      <c r="L12" s="78">
        <f>[6]table_17!J8</f>
        <v>81600</v>
      </c>
      <c r="M12" s="78">
        <f>[6]table_17!K8</f>
        <v>3401781</v>
      </c>
      <c r="N12" s="79"/>
      <c r="O12" s="78">
        <f>[6]table_17!L8</f>
        <v>1789</v>
      </c>
      <c r="P12" s="78">
        <f>[6]table_17!M8</f>
        <v>81600</v>
      </c>
      <c r="Q12" s="80">
        <f>[6]table_17!N8</f>
        <v>4077187</v>
      </c>
    </row>
    <row r="13" spans="1:22" x14ac:dyDescent="0.25">
      <c r="A13" s="14" t="s">
        <v>7</v>
      </c>
      <c r="B13" s="76"/>
      <c r="C13" s="95">
        <f>[6]table_17!C9</f>
        <v>1904</v>
      </c>
      <c r="D13" s="95" t="s">
        <v>75</v>
      </c>
      <c r="E13" s="95" t="s">
        <v>75</v>
      </c>
      <c r="F13" s="95"/>
      <c r="G13" s="95">
        <f>[6]table_17!F9</f>
        <v>167</v>
      </c>
      <c r="H13" s="95" t="s">
        <v>75</v>
      </c>
      <c r="I13" s="95" t="s">
        <v>75</v>
      </c>
      <c r="J13" s="95"/>
      <c r="K13" s="95">
        <f>[6]table_17!I9</f>
        <v>1247</v>
      </c>
      <c r="L13" s="95">
        <f>[6]table_17!J9</f>
        <v>104038</v>
      </c>
      <c r="M13" s="95">
        <f>[6]table_17!K9</f>
        <v>175136</v>
      </c>
      <c r="N13" s="24"/>
      <c r="O13" s="95">
        <f>[6]table_17!L9</f>
        <v>3318</v>
      </c>
      <c r="P13" s="95" t="s">
        <v>75</v>
      </c>
      <c r="Q13" s="23" t="s">
        <v>75</v>
      </c>
    </row>
    <row r="14" spans="1:22" x14ac:dyDescent="0.25">
      <c r="A14" s="65" t="s">
        <v>8</v>
      </c>
      <c r="B14" s="66"/>
      <c r="C14" s="78">
        <f>[6]table_17!C10</f>
        <v>2769</v>
      </c>
      <c r="D14" s="78">
        <f>[6]table_17!D10</f>
        <v>0</v>
      </c>
      <c r="E14" s="78">
        <f>[6]table_17!E10</f>
        <v>1812378</v>
      </c>
      <c r="F14" s="78"/>
      <c r="G14" s="78">
        <f>[6]table_17!F10</f>
        <v>349</v>
      </c>
      <c r="H14" s="78">
        <f>[6]table_17!G10</f>
        <v>0</v>
      </c>
      <c r="I14" s="78">
        <f>[6]table_17!H10</f>
        <v>632989</v>
      </c>
      <c r="J14" s="78"/>
      <c r="K14" s="78">
        <f>[6]table_17!I10</f>
        <v>5726</v>
      </c>
      <c r="L14" s="78">
        <f>[6]table_17!J10</f>
        <v>661316</v>
      </c>
      <c r="M14" s="78">
        <f>[6]table_17!K10</f>
        <v>1458395</v>
      </c>
      <c r="N14" s="79"/>
      <c r="O14" s="78">
        <f>[6]table_17!L10</f>
        <v>8844</v>
      </c>
      <c r="P14" s="78">
        <f>[6]table_17!M10</f>
        <v>661316</v>
      </c>
      <c r="Q14" s="80">
        <f>[6]table_17!N10</f>
        <v>3903762</v>
      </c>
    </row>
    <row r="15" spans="1:22" x14ac:dyDescent="0.25">
      <c r="A15" s="14" t="s">
        <v>9</v>
      </c>
      <c r="B15" s="76"/>
      <c r="C15" s="95">
        <f>[6]table_17!C11</f>
        <v>4835</v>
      </c>
      <c r="D15" s="95">
        <f>[6]table_17!D11</f>
        <v>0</v>
      </c>
      <c r="E15" s="95">
        <f>[6]table_17!E11</f>
        <v>2597106</v>
      </c>
      <c r="F15" s="95"/>
      <c r="G15" s="95">
        <f>[6]table_17!F11</f>
        <v>938</v>
      </c>
      <c r="H15" s="95">
        <f>[6]table_17!G11</f>
        <v>13</v>
      </c>
      <c r="I15" s="95">
        <f>[6]table_17!H11</f>
        <v>416281</v>
      </c>
      <c r="J15" s="95"/>
      <c r="K15" s="95">
        <f>[6]table_17!I11</f>
        <v>7226</v>
      </c>
      <c r="L15" s="95">
        <f>[6]table_17!J11</f>
        <v>679369</v>
      </c>
      <c r="M15" s="95">
        <f>[6]table_17!K11</f>
        <v>1164342</v>
      </c>
      <c r="N15" s="24"/>
      <c r="O15" s="95">
        <f>[6]table_17!L11</f>
        <v>12999</v>
      </c>
      <c r="P15" s="95">
        <f>[6]table_17!M11</f>
        <v>679383</v>
      </c>
      <c r="Q15" s="23">
        <f>[6]table_17!N11</f>
        <v>4177729</v>
      </c>
    </row>
    <row r="16" spans="1:22" x14ac:dyDescent="0.25">
      <c r="A16" s="65" t="s">
        <v>10</v>
      </c>
      <c r="B16" s="66"/>
      <c r="C16" s="78">
        <f>[6]table_17!C12</f>
        <v>402</v>
      </c>
      <c r="D16" s="78">
        <f>[6]table_17!D12</f>
        <v>0</v>
      </c>
      <c r="E16" s="78">
        <f>[6]table_17!E12</f>
        <v>51348</v>
      </c>
      <c r="F16" s="78"/>
      <c r="G16" s="78">
        <f>[6]table_17!F12</f>
        <v>38</v>
      </c>
      <c r="H16" s="78">
        <f>[6]table_17!G12</f>
        <v>0</v>
      </c>
      <c r="I16" s="78">
        <f>[6]table_17!H12</f>
        <v>5060</v>
      </c>
      <c r="J16" s="78"/>
      <c r="K16" s="78">
        <f>[6]table_17!I12</f>
        <v>164</v>
      </c>
      <c r="L16" s="78">
        <f>[6]table_17!J12</f>
        <v>99243</v>
      </c>
      <c r="M16" s="78">
        <f>[6]table_17!K12</f>
        <v>1285166</v>
      </c>
      <c r="N16" s="79"/>
      <c r="O16" s="78">
        <f>[6]table_17!L12</f>
        <v>604</v>
      </c>
      <c r="P16" s="78">
        <f>[6]table_17!M12</f>
        <v>99243</v>
      </c>
      <c r="Q16" s="80">
        <f>[6]table_17!N12</f>
        <v>1341575</v>
      </c>
    </row>
    <row r="17" spans="1:17" x14ac:dyDescent="0.25">
      <c r="A17" s="14" t="s">
        <v>11</v>
      </c>
      <c r="B17" s="76"/>
      <c r="C17" s="95">
        <f>[6]table_17!C13</f>
        <v>1004</v>
      </c>
      <c r="D17" s="95">
        <f>[6]table_17!D13</f>
        <v>0</v>
      </c>
      <c r="E17" s="95">
        <f>[6]table_17!E13</f>
        <v>588583</v>
      </c>
      <c r="F17" s="95"/>
      <c r="G17" s="95">
        <f>[6]table_17!F13</f>
        <v>59</v>
      </c>
      <c r="H17" s="95">
        <f>[6]table_17!G13</f>
        <v>0</v>
      </c>
      <c r="I17" s="95">
        <f>[6]table_17!H13</f>
        <v>10222</v>
      </c>
      <c r="J17" s="95"/>
      <c r="K17" s="95">
        <f>[6]table_17!I13</f>
        <v>469</v>
      </c>
      <c r="L17" s="95">
        <f>[6]table_17!J13</f>
        <v>19779</v>
      </c>
      <c r="M17" s="95">
        <f>[6]table_17!K13</f>
        <v>41193</v>
      </c>
      <c r="N17" s="24"/>
      <c r="O17" s="95">
        <f>[6]table_17!L13</f>
        <v>1532</v>
      </c>
      <c r="P17" s="95">
        <f>[6]table_17!M13</f>
        <v>19779</v>
      </c>
      <c r="Q17" s="23">
        <f>[6]table_17!N13</f>
        <v>639998</v>
      </c>
    </row>
    <row r="18" spans="1:17" x14ac:dyDescent="0.25">
      <c r="A18" s="65" t="s">
        <v>12</v>
      </c>
      <c r="B18" s="66"/>
      <c r="C18" s="78">
        <f>[6]table_17!C14</f>
        <v>1363</v>
      </c>
      <c r="D18" s="78">
        <f>[6]table_17!D14</f>
        <v>0</v>
      </c>
      <c r="E18" s="78">
        <f>[6]table_17!E14</f>
        <v>1755128</v>
      </c>
      <c r="F18" s="78"/>
      <c r="G18" s="78">
        <f>[6]table_17!F14</f>
        <v>67</v>
      </c>
      <c r="H18" s="78">
        <f>[6]table_17!G14</f>
        <v>0</v>
      </c>
      <c r="I18" s="78">
        <f>[6]table_17!H14</f>
        <v>31053</v>
      </c>
      <c r="J18" s="78"/>
      <c r="K18" s="78">
        <f>[6]table_17!I14</f>
        <v>273</v>
      </c>
      <c r="L18" s="78">
        <f>[6]table_17!J14</f>
        <v>7520</v>
      </c>
      <c r="M18" s="78">
        <f>[6]table_17!K14</f>
        <v>12284</v>
      </c>
      <c r="N18" s="79"/>
      <c r="O18" s="78">
        <f>[6]table_17!L14</f>
        <v>1703</v>
      </c>
      <c r="P18" s="78">
        <f>[6]table_17!M14</f>
        <v>7520</v>
      </c>
      <c r="Q18" s="80">
        <f>[6]table_17!N14</f>
        <v>1798464</v>
      </c>
    </row>
    <row r="19" spans="1:17" x14ac:dyDescent="0.25">
      <c r="A19" s="14" t="s">
        <v>13</v>
      </c>
      <c r="B19" s="76"/>
      <c r="C19" s="95">
        <f>[6]table_17!C15</f>
        <v>673</v>
      </c>
      <c r="D19" s="95">
        <f>[6]table_17!D15</f>
        <v>0</v>
      </c>
      <c r="E19" s="95">
        <f>[6]table_17!E15</f>
        <v>668556</v>
      </c>
      <c r="F19" s="95"/>
      <c r="G19" s="95">
        <f>[6]table_17!F15</f>
        <v>136</v>
      </c>
      <c r="H19" s="95">
        <f>[6]table_17!G15</f>
        <v>1250</v>
      </c>
      <c r="I19" s="95">
        <f>[6]table_17!H15</f>
        <v>301524</v>
      </c>
      <c r="J19" s="95"/>
      <c r="K19" s="95">
        <f>[6]table_17!I15</f>
        <v>1975</v>
      </c>
      <c r="L19" s="95">
        <f>[6]table_17!J15</f>
        <v>53159</v>
      </c>
      <c r="M19" s="95">
        <f>[6]table_17!K15</f>
        <v>159307</v>
      </c>
      <c r="N19" s="24"/>
      <c r="O19" s="95">
        <f>[6]table_17!L15</f>
        <v>2784</v>
      </c>
      <c r="P19" s="95">
        <f>[6]table_17!M15</f>
        <v>54409</v>
      </c>
      <c r="Q19" s="23">
        <f>[6]table_17!N15</f>
        <v>1129387</v>
      </c>
    </row>
    <row r="20" spans="1:17" x14ac:dyDescent="0.25">
      <c r="A20" s="65" t="s">
        <v>14</v>
      </c>
      <c r="B20" s="66"/>
      <c r="C20" s="78">
        <f>[6]table_17!C16</f>
        <v>3849</v>
      </c>
      <c r="D20" s="78">
        <f>[6]table_17!D16</f>
        <v>0</v>
      </c>
      <c r="E20" s="78">
        <f>[6]table_17!E16</f>
        <v>3543171</v>
      </c>
      <c r="F20" s="78"/>
      <c r="G20" s="78">
        <f>[6]table_17!F16</f>
        <v>824</v>
      </c>
      <c r="H20" s="78">
        <f>[6]table_17!G16</f>
        <v>0</v>
      </c>
      <c r="I20" s="78">
        <f>[6]table_17!H16</f>
        <v>660495</v>
      </c>
      <c r="J20" s="78"/>
      <c r="K20" s="78">
        <f>[6]table_17!I16</f>
        <v>22758</v>
      </c>
      <c r="L20" s="78">
        <f>[6]table_17!J16</f>
        <v>781333</v>
      </c>
      <c r="M20" s="78">
        <f>[6]table_17!K16</f>
        <v>1337290</v>
      </c>
      <c r="N20" s="79"/>
      <c r="O20" s="78">
        <f>[6]table_17!L16</f>
        <v>27431</v>
      </c>
      <c r="P20" s="78">
        <f>[6]table_17!M16</f>
        <v>781333</v>
      </c>
      <c r="Q20" s="80">
        <f>[6]table_17!N16</f>
        <v>5540956</v>
      </c>
    </row>
    <row r="21" spans="1:17" x14ac:dyDescent="0.25">
      <c r="A21" s="14" t="s">
        <v>15</v>
      </c>
      <c r="B21" s="76"/>
      <c r="C21" s="95">
        <f>[6]table_17!C17</f>
        <v>911</v>
      </c>
      <c r="D21" s="95">
        <f>[6]table_17!D17</f>
        <v>0</v>
      </c>
      <c r="E21" s="95">
        <f>[6]table_17!E17</f>
        <v>788092</v>
      </c>
      <c r="F21" s="95"/>
      <c r="G21" s="95">
        <f>[6]table_17!F17</f>
        <v>83</v>
      </c>
      <c r="H21" s="95">
        <f>[6]table_17!G17</f>
        <v>0</v>
      </c>
      <c r="I21" s="95">
        <f>[6]table_17!H17</f>
        <v>77518</v>
      </c>
      <c r="J21" s="95"/>
      <c r="K21" s="95">
        <f>[6]table_17!I17</f>
        <v>692</v>
      </c>
      <c r="L21" s="95">
        <f>[6]table_17!J17</f>
        <v>64243</v>
      </c>
      <c r="M21" s="95">
        <f>[6]table_17!K17</f>
        <v>166435</v>
      </c>
      <c r="N21" s="24"/>
      <c r="O21" s="95">
        <f>[6]table_17!L17</f>
        <v>1686</v>
      </c>
      <c r="P21" s="95">
        <f>[6]table_17!M17</f>
        <v>64243</v>
      </c>
      <c r="Q21" s="23">
        <f>[6]table_17!N17</f>
        <v>1032045</v>
      </c>
    </row>
    <row r="22" spans="1:17" x14ac:dyDescent="0.25">
      <c r="A22" s="65" t="s">
        <v>16</v>
      </c>
      <c r="B22" s="66"/>
      <c r="C22" s="78">
        <f>[6]table_17!C18</f>
        <v>2031</v>
      </c>
      <c r="D22" s="78">
        <f>[6]table_17!D18</f>
        <v>1207</v>
      </c>
      <c r="E22" s="78">
        <f>[6]table_17!E18</f>
        <v>791672</v>
      </c>
      <c r="F22" s="78"/>
      <c r="G22" s="78">
        <f>[6]table_17!F18</f>
        <v>383</v>
      </c>
      <c r="H22" s="78">
        <f>[6]table_17!G18</f>
        <v>38756</v>
      </c>
      <c r="I22" s="78">
        <f>[6]table_17!H18</f>
        <v>315746</v>
      </c>
      <c r="J22" s="78"/>
      <c r="K22" s="78">
        <f>[6]table_17!I18</f>
        <v>4950</v>
      </c>
      <c r="L22" s="78">
        <f>[6]table_17!J18</f>
        <v>511817</v>
      </c>
      <c r="M22" s="78">
        <f>[6]table_17!K18</f>
        <v>926598</v>
      </c>
      <c r="N22" s="79"/>
      <c r="O22" s="78">
        <f>[6]table_17!L18</f>
        <v>7364</v>
      </c>
      <c r="P22" s="78">
        <f>[6]table_17!M18</f>
        <v>551780</v>
      </c>
      <c r="Q22" s="80">
        <f>[6]table_17!N18</f>
        <v>2034016</v>
      </c>
    </row>
    <row r="23" spans="1:17" x14ac:dyDescent="0.25">
      <c r="A23" s="14" t="s">
        <v>64</v>
      </c>
      <c r="B23" s="76"/>
      <c r="C23" s="95">
        <f>[6]table_17!C19</f>
        <v>2882</v>
      </c>
      <c r="D23" s="95">
        <f>[6]table_17!D19</f>
        <v>54</v>
      </c>
      <c r="E23" s="95">
        <f>[6]table_17!E19</f>
        <v>955995</v>
      </c>
      <c r="F23" s="95"/>
      <c r="G23" s="95">
        <f>[6]table_17!F19</f>
        <v>350</v>
      </c>
      <c r="H23" s="95">
        <f>[6]table_17!G19</f>
        <v>112</v>
      </c>
      <c r="I23" s="95">
        <f>[6]table_17!H19</f>
        <v>135023</v>
      </c>
      <c r="J23" s="95"/>
      <c r="K23" s="95">
        <f>[6]table_17!I19</f>
        <v>2413</v>
      </c>
      <c r="L23" s="95">
        <f>[6]table_17!J19</f>
        <v>216025</v>
      </c>
      <c r="M23" s="95">
        <f>[6]table_17!K19</f>
        <v>371926</v>
      </c>
      <c r="N23" s="24"/>
      <c r="O23" s="95">
        <f>[6]table_17!L19</f>
        <v>5645</v>
      </c>
      <c r="P23" s="95">
        <f>[6]table_17!M19</f>
        <v>216191</v>
      </c>
      <c r="Q23" s="23">
        <f>[6]table_17!N19</f>
        <v>1462943</v>
      </c>
    </row>
    <row r="24" spans="1:17" x14ac:dyDescent="0.25">
      <c r="A24" s="65" t="s">
        <v>18</v>
      </c>
      <c r="B24" s="66"/>
      <c r="C24" s="78">
        <f>[6]table_17!C20</f>
        <v>1547</v>
      </c>
      <c r="D24" s="78">
        <f>[6]table_17!D20</f>
        <v>0</v>
      </c>
      <c r="E24" s="78">
        <f>[6]table_17!E20</f>
        <v>1519599</v>
      </c>
      <c r="F24" s="78"/>
      <c r="G24" s="78">
        <f>[6]table_17!F20</f>
        <v>80</v>
      </c>
      <c r="H24" s="78">
        <f>[6]table_17!G20</f>
        <v>1033</v>
      </c>
      <c r="I24" s="78">
        <f>[6]table_17!H20</f>
        <v>12829</v>
      </c>
      <c r="J24" s="78"/>
      <c r="K24" s="78">
        <f>[6]table_17!I20</f>
        <v>367</v>
      </c>
      <c r="L24" s="78">
        <f>[6]table_17!J20</f>
        <v>23222</v>
      </c>
      <c r="M24" s="78">
        <f>[6]table_17!K20</f>
        <v>33593</v>
      </c>
      <c r="N24" s="79"/>
      <c r="O24" s="78">
        <f>[6]table_17!L20</f>
        <v>1994</v>
      </c>
      <c r="P24" s="78">
        <f>[6]table_17!M20</f>
        <v>24256</v>
      </c>
      <c r="Q24" s="80">
        <f>[6]table_17!N20</f>
        <v>1566020</v>
      </c>
    </row>
    <row r="25" spans="1:17" x14ac:dyDescent="0.25">
      <c r="A25" s="14" t="s">
        <v>19</v>
      </c>
      <c r="B25" s="76"/>
      <c r="C25" s="95">
        <f>[6]table_17!C21</f>
        <v>7790</v>
      </c>
      <c r="D25" s="95">
        <f>[6]table_17!D21</f>
        <v>91451</v>
      </c>
      <c r="E25" s="95">
        <f>[6]table_17!E21</f>
        <v>10889485</v>
      </c>
      <c r="F25" s="95"/>
      <c r="G25" s="95">
        <f>[6]table_17!F21</f>
        <v>1813</v>
      </c>
      <c r="H25" s="95">
        <f>[6]table_17!G21</f>
        <v>318576</v>
      </c>
      <c r="I25" s="95">
        <f>[6]table_17!H21</f>
        <v>4947538</v>
      </c>
      <c r="J25" s="95"/>
      <c r="K25" s="95">
        <f>[6]table_17!I21</f>
        <v>8704</v>
      </c>
      <c r="L25" s="95">
        <f>[6]table_17!J21</f>
        <v>1088485</v>
      </c>
      <c r="M25" s="95">
        <f>[6]table_17!K21</f>
        <v>2770818</v>
      </c>
      <c r="N25" s="24"/>
      <c r="O25" s="95">
        <f>[6]table_17!L21</f>
        <v>18307</v>
      </c>
      <c r="P25" s="95">
        <f>[6]table_17!M21</f>
        <v>1498512</v>
      </c>
      <c r="Q25" s="23">
        <f>[6]table_17!N21</f>
        <v>18607840</v>
      </c>
    </row>
    <row r="26" spans="1:17" x14ac:dyDescent="0.25">
      <c r="A26" s="65" t="s">
        <v>20</v>
      </c>
      <c r="B26" s="66"/>
      <c r="C26" s="78">
        <f>[6]table_17!C22</f>
        <v>3078</v>
      </c>
      <c r="D26" s="78">
        <f>[6]table_17!D22</f>
        <v>0</v>
      </c>
      <c r="E26" s="78">
        <f>[6]table_17!E22</f>
        <v>1133074</v>
      </c>
      <c r="F26" s="78"/>
      <c r="G26" s="78">
        <f>[6]table_17!F22</f>
        <v>478</v>
      </c>
      <c r="H26" s="78">
        <f>[6]table_17!G22</f>
        <v>0</v>
      </c>
      <c r="I26" s="78">
        <f>[6]table_17!H22</f>
        <v>311821</v>
      </c>
      <c r="J26" s="78"/>
      <c r="K26" s="78">
        <f>[6]table_17!I22</f>
        <v>6728</v>
      </c>
      <c r="L26" s="78">
        <f>[6]table_17!J22</f>
        <v>195471</v>
      </c>
      <c r="M26" s="78">
        <f>[6]table_17!K22</f>
        <v>516996</v>
      </c>
      <c r="N26" s="79"/>
      <c r="O26" s="78">
        <f>[6]table_17!L22</f>
        <v>10284</v>
      </c>
      <c r="P26" s="78">
        <f>[6]table_17!M22</f>
        <v>195471</v>
      </c>
      <c r="Q26" s="80">
        <f>[6]table_17!N22</f>
        <v>1961892</v>
      </c>
    </row>
    <row r="27" spans="1:17" x14ac:dyDescent="0.25">
      <c r="A27" s="14" t="s">
        <v>21</v>
      </c>
      <c r="B27" s="76"/>
      <c r="C27" s="95">
        <f>[6]table_17!C23</f>
        <v>1874</v>
      </c>
      <c r="D27" s="95">
        <f>[6]table_17!D23</f>
        <v>0</v>
      </c>
      <c r="E27" s="95">
        <f>[6]table_17!E23</f>
        <v>1496209</v>
      </c>
      <c r="F27" s="95"/>
      <c r="G27" s="95">
        <f>[6]table_17!F23</f>
        <v>572</v>
      </c>
      <c r="H27" s="95">
        <f>[6]table_17!G23</f>
        <v>0</v>
      </c>
      <c r="I27" s="95">
        <f>[6]table_17!H23</f>
        <v>505358</v>
      </c>
      <c r="J27" s="95"/>
      <c r="K27" s="95">
        <f>[6]table_17!I23</f>
        <v>2261</v>
      </c>
      <c r="L27" s="95">
        <f>[6]table_17!J23</f>
        <v>923631</v>
      </c>
      <c r="M27" s="95">
        <f>[6]table_17!K23</f>
        <v>1405043</v>
      </c>
      <c r="N27" s="24"/>
      <c r="O27" s="95">
        <f>[6]table_17!L23</f>
        <v>4707</v>
      </c>
      <c r="P27" s="95">
        <f>[6]table_17!M23</f>
        <v>923631</v>
      </c>
      <c r="Q27" s="23">
        <f>[6]table_17!N23</f>
        <v>3406611</v>
      </c>
    </row>
    <row r="28" spans="1:17" x14ac:dyDescent="0.25">
      <c r="A28" s="65" t="s">
        <v>22</v>
      </c>
      <c r="B28" s="66"/>
      <c r="C28" s="78">
        <f>[6]table_17!C24</f>
        <v>2194</v>
      </c>
      <c r="D28" s="78">
        <f>[6]table_17!D24</f>
        <v>0</v>
      </c>
      <c r="E28" s="78">
        <f>[6]table_17!E24</f>
        <v>2064637</v>
      </c>
      <c r="F28" s="78"/>
      <c r="G28" s="78">
        <f>[6]table_17!F24</f>
        <v>164</v>
      </c>
      <c r="H28" s="78">
        <f>[6]table_17!G24</f>
        <v>0</v>
      </c>
      <c r="I28" s="78">
        <f>[6]table_17!H24</f>
        <v>124866</v>
      </c>
      <c r="J28" s="78"/>
      <c r="K28" s="78">
        <f>[6]table_17!I24</f>
        <v>574</v>
      </c>
      <c r="L28" s="78">
        <f>[6]table_17!J24</f>
        <v>32956</v>
      </c>
      <c r="M28" s="78">
        <f>[6]table_17!K24</f>
        <v>62091</v>
      </c>
      <c r="N28" s="79"/>
      <c r="O28" s="78">
        <f>[6]table_17!L24</f>
        <v>2932</v>
      </c>
      <c r="P28" s="78">
        <f>[6]table_17!M24</f>
        <v>32956</v>
      </c>
      <c r="Q28" s="80">
        <f>[6]table_17!N24</f>
        <v>2251594</v>
      </c>
    </row>
    <row r="29" spans="1:17" x14ac:dyDescent="0.25">
      <c r="A29" s="14" t="s">
        <v>23</v>
      </c>
      <c r="B29" s="76"/>
      <c r="C29" s="95">
        <f>[6]table_17!C25</f>
        <v>2856</v>
      </c>
      <c r="D29" s="95">
        <f>[6]table_17!D25</f>
        <v>56830</v>
      </c>
      <c r="E29" s="95">
        <f>[6]table_17!E25</f>
        <v>6195309</v>
      </c>
      <c r="F29" s="95"/>
      <c r="G29" s="95">
        <f>[6]table_17!F25</f>
        <v>1281</v>
      </c>
      <c r="H29" s="95">
        <f>[6]table_17!G25</f>
        <v>125481</v>
      </c>
      <c r="I29" s="95">
        <f>[6]table_17!H25</f>
        <v>2337407</v>
      </c>
      <c r="J29" s="95"/>
      <c r="K29" s="95">
        <f>[6]table_17!I25</f>
        <v>10592</v>
      </c>
      <c r="L29" s="95">
        <f>[6]table_17!J25</f>
        <v>1507557</v>
      </c>
      <c r="M29" s="95">
        <f>[6]table_17!K25</f>
        <v>4186013</v>
      </c>
      <c r="N29" s="24"/>
      <c r="O29" s="95">
        <f>[6]table_17!L25</f>
        <v>14729</v>
      </c>
      <c r="P29" s="95">
        <f>[6]table_17!M25</f>
        <v>1689867</v>
      </c>
      <c r="Q29" s="23">
        <f>[6]table_17!N25</f>
        <v>12718729</v>
      </c>
    </row>
    <row r="30" spans="1:17" x14ac:dyDescent="0.25">
      <c r="A30" s="65" t="s">
        <v>24</v>
      </c>
      <c r="B30" s="66"/>
      <c r="C30" s="78">
        <f>[6]table_17!C26</f>
        <v>595</v>
      </c>
      <c r="D30" s="78">
        <f>[6]table_17!D26</f>
        <v>0</v>
      </c>
      <c r="E30" s="78">
        <f>[6]table_17!E26</f>
        <v>343864</v>
      </c>
      <c r="F30" s="78"/>
      <c r="G30" s="78">
        <f>[6]table_17!F26</f>
        <v>61</v>
      </c>
      <c r="H30" s="78">
        <f>[6]table_17!G26</f>
        <v>0</v>
      </c>
      <c r="I30" s="78">
        <f>[6]table_17!H26</f>
        <v>12657</v>
      </c>
      <c r="J30" s="78"/>
      <c r="K30" s="78">
        <f>[6]table_17!I26</f>
        <v>378</v>
      </c>
      <c r="L30" s="78">
        <f>[6]table_17!J26</f>
        <v>127014</v>
      </c>
      <c r="M30" s="78">
        <f>[6]table_17!K26</f>
        <v>5617202</v>
      </c>
      <c r="N30" s="79"/>
      <c r="O30" s="78">
        <f>[6]table_17!L26</f>
        <v>1034</v>
      </c>
      <c r="P30" s="78">
        <f>[6]table_17!M26</f>
        <v>127014</v>
      </c>
      <c r="Q30" s="80">
        <f>[6]table_17!N26</f>
        <v>5973722</v>
      </c>
    </row>
    <row r="31" spans="1:17" x14ac:dyDescent="0.25">
      <c r="A31" s="14" t="s">
        <v>25</v>
      </c>
      <c r="B31" s="76"/>
      <c r="C31" s="95">
        <f>[6]table_17!C27</f>
        <v>7842</v>
      </c>
      <c r="D31" s="95">
        <f>[6]table_17!D27</f>
        <v>81660</v>
      </c>
      <c r="E31" s="95">
        <f>[6]table_17!E27</f>
        <v>24513811</v>
      </c>
      <c r="F31" s="95"/>
      <c r="G31" s="95">
        <f>[6]table_17!F27</f>
        <v>4653</v>
      </c>
      <c r="H31" s="95">
        <f>[6]table_17!G27</f>
        <v>1980002</v>
      </c>
      <c r="I31" s="95">
        <f>[6]table_17!H27</f>
        <v>19253157</v>
      </c>
      <c r="J31" s="95"/>
      <c r="K31" s="95">
        <f>[6]table_17!I27</f>
        <v>13336</v>
      </c>
      <c r="L31" s="95">
        <f>[6]table_17!J27</f>
        <v>2904013</v>
      </c>
      <c r="M31" s="95">
        <f>[6]table_17!K27</f>
        <v>14636685</v>
      </c>
      <c r="N31" s="24"/>
      <c r="O31" s="95">
        <f>[6]table_17!L27</f>
        <v>25831</v>
      </c>
      <c r="P31" s="95">
        <f>[6]table_17!M27</f>
        <v>4965676</v>
      </c>
      <c r="Q31" s="23">
        <f>[6]table_17!N27</f>
        <v>58403653</v>
      </c>
    </row>
    <row r="32" spans="1:17" x14ac:dyDescent="0.25">
      <c r="A32" s="65" t="s">
        <v>26</v>
      </c>
      <c r="B32" s="66"/>
      <c r="C32" s="78">
        <f>[6]table_17!C28</f>
        <v>743</v>
      </c>
      <c r="D32" s="78">
        <f>[6]table_17!D28</f>
        <v>0</v>
      </c>
      <c r="E32" s="78">
        <f>[6]table_17!E28</f>
        <v>1382599</v>
      </c>
      <c r="F32" s="78"/>
      <c r="G32" s="78">
        <f>[6]table_17!F28</f>
        <v>330</v>
      </c>
      <c r="H32" s="78">
        <f>[6]table_17!G28</f>
        <v>0</v>
      </c>
      <c r="I32" s="78">
        <f>[6]table_17!H28</f>
        <v>274440</v>
      </c>
      <c r="J32" s="78"/>
      <c r="K32" s="78">
        <f>[6]table_17!I28</f>
        <v>1795</v>
      </c>
      <c r="L32" s="78">
        <f>[6]table_17!J28</f>
        <v>240383</v>
      </c>
      <c r="M32" s="78">
        <f>[6]table_17!K28</f>
        <v>444035</v>
      </c>
      <c r="N32" s="79"/>
      <c r="O32" s="78">
        <f>[6]table_17!L28</f>
        <v>2868</v>
      </c>
      <c r="P32" s="78">
        <f>[6]table_17!M28</f>
        <v>240383</v>
      </c>
      <c r="Q32" s="80">
        <f>[6]table_17!N28</f>
        <v>2101074</v>
      </c>
    </row>
    <row r="33" spans="1:17" x14ac:dyDescent="0.25">
      <c r="A33" s="14" t="s">
        <v>63</v>
      </c>
      <c r="B33" s="76"/>
      <c r="C33" s="95">
        <f>[6]table_17!C29</f>
        <v>310</v>
      </c>
      <c r="D33" s="95">
        <f>[6]table_17!D29</f>
        <v>0</v>
      </c>
      <c r="E33" s="95">
        <f>[6]table_17!E29</f>
        <v>21009</v>
      </c>
      <c r="F33" s="95"/>
      <c r="G33" s="95">
        <f>[6]table_17!F29</f>
        <v>35</v>
      </c>
      <c r="H33" s="95">
        <f>[6]table_17!G29</f>
        <v>0</v>
      </c>
      <c r="I33" s="95">
        <f>[6]table_17!H29</f>
        <v>2319</v>
      </c>
      <c r="J33" s="95"/>
      <c r="K33" s="95">
        <f>[6]table_17!I29</f>
        <v>51</v>
      </c>
      <c r="L33" s="95">
        <f>[6]table_17!J29</f>
        <v>110785</v>
      </c>
      <c r="M33" s="95">
        <f>[6]table_17!K29</f>
        <v>985615</v>
      </c>
      <c r="N33" s="24"/>
      <c r="O33" s="95">
        <f>[6]table_17!L29</f>
        <v>396</v>
      </c>
      <c r="P33" s="95">
        <f>[6]table_17!M29</f>
        <v>110785</v>
      </c>
      <c r="Q33" s="23">
        <f>[6]table_17!N29</f>
        <v>1008944</v>
      </c>
    </row>
    <row r="34" spans="1:17" x14ac:dyDescent="0.25">
      <c r="A34" s="65" t="s">
        <v>28</v>
      </c>
      <c r="B34" s="66"/>
      <c r="C34" s="78">
        <f>[6]table_17!C30</f>
        <v>2131</v>
      </c>
      <c r="D34" s="78">
        <f>[6]table_17!D30</f>
        <v>0</v>
      </c>
      <c r="E34" s="78">
        <f>[6]table_17!E30</f>
        <v>1117955</v>
      </c>
      <c r="F34" s="78"/>
      <c r="G34" s="78">
        <f>[6]table_17!F30</f>
        <v>302</v>
      </c>
      <c r="H34" s="78">
        <f>[6]table_17!G30</f>
        <v>0</v>
      </c>
      <c r="I34" s="78">
        <f>[6]table_17!H30</f>
        <v>189369</v>
      </c>
      <c r="J34" s="78"/>
      <c r="K34" s="78">
        <f>[6]table_17!I30</f>
        <v>1461</v>
      </c>
      <c r="L34" s="78">
        <f>[6]table_17!J30</f>
        <v>224948</v>
      </c>
      <c r="M34" s="78">
        <f>[6]table_17!K30</f>
        <v>341889</v>
      </c>
      <c r="N34" s="79"/>
      <c r="O34" s="78">
        <f>[6]table_17!L30</f>
        <v>3894</v>
      </c>
      <c r="P34" s="78">
        <f>[6]table_17!M30</f>
        <v>224948</v>
      </c>
      <c r="Q34" s="80">
        <f>[6]table_17!N30</f>
        <v>1649214</v>
      </c>
    </row>
    <row r="35" spans="1:17" x14ac:dyDescent="0.25">
      <c r="A35" s="14" t="s">
        <v>29</v>
      </c>
      <c r="B35" s="76"/>
      <c r="C35" s="95">
        <f>[6]table_17!C31</f>
        <v>2437</v>
      </c>
      <c r="D35" s="95">
        <f>[6]table_17!D31</f>
        <v>0</v>
      </c>
      <c r="E35" s="95">
        <f>[6]table_17!E31</f>
        <v>2414931</v>
      </c>
      <c r="F35" s="95"/>
      <c r="G35" s="95">
        <f>[6]table_17!F31</f>
        <v>448</v>
      </c>
      <c r="H35" s="95">
        <f>[6]table_17!G31</f>
        <v>0</v>
      </c>
      <c r="I35" s="95">
        <f>[6]table_17!H31</f>
        <v>309152</v>
      </c>
      <c r="J35" s="95"/>
      <c r="K35" s="95">
        <f>[6]table_17!I31</f>
        <v>983</v>
      </c>
      <c r="L35" s="95">
        <f>[6]table_17!J31</f>
        <v>435414</v>
      </c>
      <c r="M35" s="95">
        <f>[6]table_17!K31</f>
        <v>2083917</v>
      </c>
      <c r="N35" s="24"/>
      <c r="O35" s="95">
        <f>[6]table_17!L31</f>
        <v>3868</v>
      </c>
      <c r="P35" s="95">
        <f>[6]table_17!M31</f>
        <v>435414</v>
      </c>
      <c r="Q35" s="23">
        <f>[6]table_17!N31</f>
        <v>4808000</v>
      </c>
    </row>
    <row r="36" spans="1:17" x14ac:dyDescent="0.25">
      <c r="A36" s="65" t="s">
        <v>30</v>
      </c>
      <c r="B36" s="66"/>
      <c r="C36" s="78">
        <f>[6]table_17!C32</f>
        <v>642</v>
      </c>
      <c r="D36" s="78">
        <f>[6]table_17!D32</f>
        <v>0</v>
      </c>
      <c r="E36" s="78">
        <f>[6]table_17!E32</f>
        <v>558320</v>
      </c>
      <c r="F36" s="78"/>
      <c r="G36" s="78">
        <f>[6]table_17!F32</f>
        <v>226</v>
      </c>
      <c r="H36" s="78">
        <f>[6]table_17!G32</f>
        <v>0</v>
      </c>
      <c r="I36" s="78">
        <f>[6]table_17!H32</f>
        <v>127619</v>
      </c>
      <c r="J36" s="78"/>
      <c r="K36" s="78">
        <f>[6]table_17!I32</f>
        <v>391</v>
      </c>
      <c r="L36" s="78">
        <f>[6]table_17!J32</f>
        <v>80613</v>
      </c>
      <c r="M36" s="78">
        <f>[6]table_17!K32</f>
        <v>179624</v>
      </c>
      <c r="N36" s="79"/>
      <c r="O36" s="78">
        <f>[6]table_17!L32</f>
        <v>1259</v>
      </c>
      <c r="P36" s="78">
        <f>[6]table_17!M32</f>
        <v>80613</v>
      </c>
      <c r="Q36" s="80">
        <f>[6]table_17!N32</f>
        <v>865563</v>
      </c>
    </row>
    <row r="37" spans="1:17" x14ac:dyDescent="0.25">
      <c r="A37" s="14" t="s">
        <v>31</v>
      </c>
      <c r="B37" s="76"/>
      <c r="C37" s="95">
        <f>[6]table_17!C33</f>
        <v>748</v>
      </c>
      <c r="D37" s="95">
        <f>[6]table_17!D33</f>
        <v>0</v>
      </c>
      <c r="E37" s="95">
        <f>[6]table_17!E33</f>
        <v>1115384</v>
      </c>
      <c r="F37" s="95"/>
      <c r="G37" s="95">
        <f>[6]table_17!F33</f>
        <v>108</v>
      </c>
      <c r="H37" s="95">
        <f>[6]table_17!G33</f>
        <v>0</v>
      </c>
      <c r="I37" s="95">
        <f>[6]table_17!H33</f>
        <v>27083</v>
      </c>
      <c r="J37" s="95"/>
      <c r="K37" s="95">
        <f>[6]table_17!I33</f>
        <v>350</v>
      </c>
      <c r="L37" s="95">
        <f>[6]table_17!J33</f>
        <v>18207</v>
      </c>
      <c r="M37" s="95">
        <f>[6]table_17!K33</f>
        <v>45062</v>
      </c>
      <c r="N37" s="24"/>
      <c r="O37" s="95">
        <f>[6]table_17!L33</f>
        <v>1206</v>
      </c>
      <c r="P37" s="95">
        <f>[6]table_17!M33</f>
        <v>18207</v>
      </c>
      <c r="Q37" s="23">
        <f>[6]table_17!N33</f>
        <v>1187528</v>
      </c>
    </row>
    <row r="38" spans="1:17" x14ac:dyDescent="0.25">
      <c r="A38" s="65" t="s">
        <v>32</v>
      </c>
      <c r="B38" s="66"/>
      <c r="C38" s="78">
        <f>[6]table_17!C34</f>
        <v>1074</v>
      </c>
      <c r="D38" s="78">
        <f>[6]table_17!D34</f>
        <v>7913</v>
      </c>
      <c r="E38" s="78">
        <f>[6]table_17!E34</f>
        <v>294051</v>
      </c>
      <c r="F38" s="78"/>
      <c r="G38" s="78">
        <f>[6]table_17!F34</f>
        <v>166</v>
      </c>
      <c r="H38" s="78">
        <f>[6]table_17!G34</f>
        <v>4766</v>
      </c>
      <c r="I38" s="78">
        <f>[6]table_17!H34</f>
        <v>165621</v>
      </c>
      <c r="J38" s="78"/>
      <c r="K38" s="78">
        <f>[6]table_17!I34</f>
        <v>1554</v>
      </c>
      <c r="L38" s="78">
        <f>[6]table_17!J34</f>
        <v>73481</v>
      </c>
      <c r="M38" s="78">
        <f>[6]table_17!K34</f>
        <v>2172768</v>
      </c>
      <c r="N38" s="79"/>
      <c r="O38" s="78">
        <f>[6]table_17!L34</f>
        <v>2794</v>
      </c>
      <c r="P38" s="78">
        <f>[6]table_17!M34</f>
        <v>86160</v>
      </c>
      <c r="Q38" s="80">
        <f>[6]table_17!N34</f>
        <v>2632440</v>
      </c>
    </row>
    <row r="39" spans="1:17" x14ac:dyDescent="0.25">
      <c r="A39" s="14" t="s">
        <v>33</v>
      </c>
      <c r="B39" s="76"/>
      <c r="C39" s="95">
        <f>[6]table_17!C35</f>
        <v>4556</v>
      </c>
      <c r="D39" s="95">
        <f>[6]table_17!D35</f>
        <v>163677</v>
      </c>
      <c r="E39" s="95">
        <f>[6]table_17!E35</f>
        <v>6960219</v>
      </c>
      <c r="F39" s="95"/>
      <c r="G39" s="95">
        <f>[6]table_17!F35</f>
        <v>1942</v>
      </c>
      <c r="H39" s="95">
        <f>[6]table_17!G35</f>
        <v>726623</v>
      </c>
      <c r="I39" s="95">
        <f>[6]table_17!H35</f>
        <v>5036404</v>
      </c>
      <c r="J39" s="95"/>
      <c r="K39" s="95">
        <f>[6]table_17!I35</f>
        <v>17020</v>
      </c>
      <c r="L39" s="95">
        <f>[6]table_17!J35</f>
        <v>1899431</v>
      </c>
      <c r="M39" s="95">
        <f>[6]table_17!K35</f>
        <v>20049480</v>
      </c>
      <c r="N39" s="24"/>
      <c r="O39" s="95">
        <f>[6]table_17!L35</f>
        <v>23518</v>
      </c>
      <c r="P39" s="95">
        <f>[6]table_17!M35</f>
        <v>2789731</v>
      </c>
      <c r="Q39" s="23">
        <f>[6]table_17!N35</f>
        <v>32046103</v>
      </c>
    </row>
    <row r="40" spans="1:17" x14ac:dyDescent="0.25">
      <c r="A40" s="65" t="s">
        <v>34</v>
      </c>
      <c r="B40" s="66"/>
      <c r="C40" s="78">
        <f>[6]table_17!C36</f>
        <v>473</v>
      </c>
      <c r="D40" s="78">
        <f>[6]table_17!D36</f>
        <v>0</v>
      </c>
      <c r="E40" s="78">
        <f>[6]table_17!E36</f>
        <v>144675</v>
      </c>
      <c r="F40" s="78"/>
      <c r="G40" s="78">
        <f>[6]table_17!F36</f>
        <v>28</v>
      </c>
      <c r="H40" s="78">
        <f>[6]table_17!G36</f>
        <v>0</v>
      </c>
      <c r="I40" s="78">
        <f>[6]table_17!H36</f>
        <v>1306</v>
      </c>
      <c r="J40" s="78"/>
      <c r="K40" s="78">
        <f>[6]table_17!I36</f>
        <v>121</v>
      </c>
      <c r="L40" s="78">
        <f>[6]table_17!J36</f>
        <v>3721</v>
      </c>
      <c r="M40" s="78">
        <f>[6]table_17!K36</f>
        <v>7477</v>
      </c>
      <c r="N40" s="79"/>
      <c r="O40" s="78">
        <f>[6]table_17!L36</f>
        <v>622</v>
      </c>
      <c r="P40" s="78">
        <f>[6]table_17!M36</f>
        <v>3721</v>
      </c>
      <c r="Q40" s="80">
        <f>[6]table_17!N36</f>
        <v>153458</v>
      </c>
    </row>
    <row r="41" spans="1:17" x14ac:dyDescent="0.25">
      <c r="A41" s="14" t="s">
        <v>35</v>
      </c>
      <c r="B41" s="76"/>
      <c r="C41" s="95">
        <f>[6]table_17!C37</f>
        <v>1109</v>
      </c>
      <c r="D41" s="95">
        <f>[6]table_17!D37</f>
        <v>7024</v>
      </c>
      <c r="E41" s="95">
        <f>[6]table_17!E37</f>
        <v>935281</v>
      </c>
      <c r="F41" s="95"/>
      <c r="G41" s="95">
        <f>[6]table_17!F37</f>
        <v>463</v>
      </c>
      <c r="H41" s="95">
        <f>[6]table_17!G37</f>
        <v>17910</v>
      </c>
      <c r="I41" s="95">
        <f>[6]table_17!H37</f>
        <v>505726</v>
      </c>
      <c r="J41" s="95"/>
      <c r="K41" s="95">
        <f>[6]table_17!I37</f>
        <v>2912</v>
      </c>
      <c r="L41" s="95">
        <f>[6]table_17!J37</f>
        <v>180240</v>
      </c>
      <c r="M41" s="95">
        <f>[6]table_17!K37</f>
        <v>401892</v>
      </c>
      <c r="N41" s="24"/>
      <c r="O41" s="95">
        <f>[6]table_17!L37</f>
        <v>4484</v>
      </c>
      <c r="P41" s="95">
        <f>[6]table_17!M37</f>
        <v>205173</v>
      </c>
      <c r="Q41" s="23">
        <f>[6]table_17!N37</f>
        <v>1842899</v>
      </c>
    </row>
    <row r="42" spans="1:17" ht="13" thickBot="1" x14ac:dyDescent="0.3">
      <c r="A42" s="65"/>
      <c r="B42" s="66"/>
      <c r="C42" s="66"/>
      <c r="D42" s="66"/>
      <c r="E42" s="66"/>
      <c r="F42" s="66"/>
      <c r="G42" s="66"/>
      <c r="H42" s="66"/>
      <c r="I42" s="66"/>
      <c r="J42" s="66"/>
      <c r="K42" s="66"/>
      <c r="L42" s="66"/>
      <c r="M42" s="66"/>
      <c r="N42" s="77"/>
      <c r="O42" s="66"/>
      <c r="P42" s="66"/>
      <c r="Q42" s="75"/>
    </row>
    <row r="43" spans="1:17" ht="13.5" thickBot="1" x14ac:dyDescent="0.35">
      <c r="A43" s="162" t="s">
        <v>149</v>
      </c>
      <c r="B43" s="137"/>
      <c r="C43" s="137">
        <f>[6]table_17!$C$38</f>
        <v>78581</v>
      </c>
      <c r="D43" s="137">
        <f>[6]table_17!$D$38</f>
        <v>413631</v>
      </c>
      <c r="E43" s="137">
        <f>[6]table_17!$E$38</f>
        <v>92745303</v>
      </c>
      <c r="F43" s="137"/>
      <c r="G43" s="137">
        <f>[6]table_17!$F$38</f>
        <v>19365</v>
      </c>
      <c r="H43" s="137">
        <f>[6]table_17!$G$38</f>
        <v>3347615</v>
      </c>
      <c r="I43" s="165">
        <f>[6]table_17!$H$38</f>
        <v>40790842</v>
      </c>
      <c r="J43" s="137"/>
      <c r="K43" s="137">
        <f>[6]table_17!$I$38</f>
        <v>131404</v>
      </c>
      <c r="L43" s="137">
        <f>[6]table_17!$J$38</f>
        <v>14982866</v>
      </c>
      <c r="M43" s="165">
        <f>[6]table_17!$K$38</f>
        <v>70369158</v>
      </c>
      <c r="N43" s="166"/>
      <c r="O43" s="137">
        <f>[6]table_17!$L$38</f>
        <v>229350</v>
      </c>
      <c r="P43" s="137">
        <f>[6]table_17!$M$38</f>
        <v>18744112</v>
      </c>
      <c r="Q43" s="167">
        <f>[6]table_17!$N$38</f>
        <v>203905302</v>
      </c>
    </row>
    <row r="44" spans="1:17" x14ac:dyDescent="0.25">
      <c r="A44" s="18" t="s">
        <v>160</v>
      </c>
      <c r="B44" s="168"/>
      <c r="C44" s="168"/>
      <c r="D44" s="168"/>
      <c r="E44" s="168"/>
      <c r="F44" s="168"/>
      <c r="G44" s="168"/>
      <c r="H44" s="168"/>
      <c r="I44" s="168"/>
      <c r="J44" s="168"/>
      <c r="K44" s="168"/>
      <c r="L44" s="168"/>
      <c r="M44" s="168"/>
      <c r="N44" s="168"/>
      <c r="O44" s="168"/>
      <c r="P44" s="168"/>
      <c r="Q44" s="22"/>
    </row>
    <row r="45" spans="1:17" x14ac:dyDescent="0.25">
      <c r="A45" s="409" t="s">
        <v>180</v>
      </c>
      <c r="B45" s="410"/>
      <c r="C45" s="410"/>
      <c r="D45" s="410"/>
      <c r="E45" s="410"/>
      <c r="F45" s="410"/>
      <c r="G45" s="410"/>
      <c r="H45" s="410"/>
      <c r="I45" s="410"/>
      <c r="J45" s="410"/>
      <c r="K45" s="410"/>
      <c r="L45" s="410"/>
      <c r="M45" s="410"/>
      <c r="N45" s="410"/>
      <c r="O45" s="410"/>
      <c r="P45" s="410"/>
      <c r="Q45" s="411"/>
    </row>
    <row r="46" spans="1:17" ht="13" thickBot="1" x14ac:dyDescent="0.3">
      <c r="A46" s="406" t="s">
        <v>172</v>
      </c>
      <c r="B46" s="407"/>
      <c r="C46" s="407"/>
      <c r="D46" s="407"/>
      <c r="E46" s="407"/>
      <c r="F46" s="407"/>
      <c r="G46" s="407"/>
      <c r="H46" s="407"/>
      <c r="I46" s="407"/>
      <c r="J46" s="407"/>
      <c r="K46" s="407"/>
      <c r="L46" s="407"/>
      <c r="M46" s="407"/>
      <c r="N46" s="407"/>
      <c r="O46" s="407"/>
      <c r="P46" s="407"/>
      <c r="Q46" s="408"/>
    </row>
  </sheetData>
  <mergeCells count="9">
    <mergeCell ref="S1:U3"/>
    <mergeCell ref="A46:Q46"/>
    <mergeCell ref="A45:Q45"/>
    <mergeCell ref="A1:Q1"/>
    <mergeCell ref="A2:Q2"/>
    <mergeCell ref="C4:E4"/>
    <mergeCell ref="G4:I4"/>
    <mergeCell ref="K4:M4"/>
    <mergeCell ref="O4:Q4"/>
  </mergeCells>
  <hyperlinks>
    <hyperlink ref="S1:U3" location="'Table of Contents'!A1" tooltip="Click here" display="Return to             Table of Contents" xr:uid="{F47B54B6-F615-4910-B2FB-F6864CEDB10D}"/>
  </hyperlinks>
  <pageMargins left="0.75" right="0.75" top="0.75" bottom="0.75" header="0.5" footer="0.5"/>
  <pageSetup scale="72"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46"/>
  <sheetViews>
    <sheetView showGridLines="0" topLeftCell="A25" zoomScaleNormal="100" workbookViewId="0">
      <selection sqref="A1:P46"/>
    </sheetView>
  </sheetViews>
  <sheetFormatPr defaultColWidth="9.1796875" defaultRowHeight="12.5" x14ac:dyDescent="0.25"/>
  <cols>
    <col min="1" max="3" width="9.1796875" style="51"/>
    <col min="4" max="4" width="10.1796875" style="51" bestFit="1" customWidth="1"/>
    <col min="5" max="5" width="9.1796875" style="51"/>
    <col min="6" max="6" width="10.1796875" style="51" bestFit="1" customWidth="1"/>
    <col min="7" max="10" width="9.1796875" style="51"/>
    <col min="11" max="11" width="10.1796875" style="51" bestFit="1" customWidth="1"/>
    <col min="12" max="13" width="9.1796875" style="51"/>
    <col min="14" max="14" width="10.1796875" style="51" bestFit="1" customWidth="1"/>
    <col min="15" max="15" width="9.1796875" style="51"/>
    <col min="16" max="16" width="10.1796875" style="51" bestFit="1" customWidth="1"/>
    <col min="17" max="18" width="1.7265625" style="51" customWidth="1"/>
    <col min="19" max="19" width="16.1796875" style="51" customWidth="1"/>
    <col min="20" max="21" width="1.7265625" style="51" customWidth="1"/>
    <col min="22" max="16384" width="9.1796875" style="51"/>
  </cols>
  <sheetData>
    <row r="1" spans="1:21" ht="16" thickTop="1" x14ac:dyDescent="0.35">
      <c r="A1" s="377" t="s">
        <v>82</v>
      </c>
      <c r="B1" s="378"/>
      <c r="C1" s="378"/>
      <c r="D1" s="378"/>
      <c r="E1" s="378"/>
      <c r="F1" s="378"/>
      <c r="G1" s="378"/>
      <c r="H1" s="378"/>
      <c r="I1" s="378"/>
      <c r="J1" s="378"/>
      <c r="K1" s="378"/>
      <c r="L1" s="378"/>
      <c r="M1" s="378"/>
      <c r="N1" s="378"/>
      <c r="O1" s="378"/>
      <c r="P1" s="379"/>
      <c r="Q1" s="158"/>
      <c r="R1" s="329" t="s">
        <v>209</v>
      </c>
      <c r="S1" s="330"/>
      <c r="T1" s="331"/>
      <c r="U1" s="158"/>
    </row>
    <row r="2" spans="1:21" ht="16" thickBot="1" x14ac:dyDescent="0.4">
      <c r="A2" s="390" t="s">
        <v>215</v>
      </c>
      <c r="B2" s="391"/>
      <c r="C2" s="391"/>
      <c r="D2" s="391"/>
      <c r="E2" s="391"/>
      <c r="F2" s="391"/>
      <c r="G2" s="391"/>
      <c r="H2" s="391"/>
      <c r="I2" s="391"/>
      <c r="J2" s="391"/>
      <c r="K2" s="391"/>
      <c r="L2" s="391"/>
      <c r="M2" s="391"/>
      <c r="N2" s="391"/>
      <c r="O2" s="391"/>
      <c r="P2" s="392"/>
      <c r="Q2" s="158"/>
      <c r="R2" s="332"/>
      <c r="S2" s="333"/>
      <c r="T2" s="334"/>
      <c r="U2" s="158"/>
    </row>
    <row r="3" spans="1:21" ht="7.5" customHeight="1" thickBot="1" x14ac:dyDescent="0.4">
      <c r="A3" s="139"/>
      <c r="B3" s="140"/>
      <c r="C3" s="140"/>
      <c r="D3" s="140"/>
      <c r="E3" s="140"/>
      <c r="F3" s="140"/>
      <c r="G3" s="140"/>
      <c r="H3" s="140"/>
      <c r="I3" s="140"/>
      <c r="J3" s="140"/>
      <c r="K3" s="140"/>
      <c r="L3" s="140"/>
      <c r="M3" s="140"/>
      <c r="N3" s="140"/>
      <c r="O3" s="140"/>
      <c r="P3" s="141"/>
      <c r="Q3" s="158"/>
      <c r="R3" s="335"/>
      <c r="S3" s="336"/>
      <c r="T3" s="337"/>
      <c r="U3" s="158"/>
    </row>
    <row r="4" spans="1:21" ht="13.5" thickTop="1" x14ac:dyDescent="0.3">
      <c r="A4" s="142"/>
      <c r="B4" s="143"/>
      <c r="C4" s="394" t="s">
        <v>81</v>
      </c>
      <c r="D4" s="394"/>
      <c r="E4" s="394"/>
      <c r="F4" s="394"/>
      <c r="G4" s="143"/>
      <c r="H4" s="394" t="s">
        <v>80</v>
      </c>
      <c r="I4" s="394"/>
      <c r="J4" s="394"/>
      <c r="K4" s="394"/>
      <c r="L4" s="160"/>
      <c r="M4" s="394" t="s">
        <v>40</v>
      </c>
      <c r="N4" s="394"/>
      <c r="O4" s="394"/>
      <c r="P4" s="395"/>
    </row>
    <row r="5" spans="1:21" ht="13.5" thickBot="1" x14ac:dyDescent="0.35">
      <c r="A5" s="146" t="s">
        <v>42</v>
      </c>
      <c r="B5" s="147"/>
      <c r="C5" s="26" t="s">
        <v>79</v>
      </c>
      <c r="D5" s="26" t="s">
        <v>78</v>
      </c>
      <c r="E5" s="26" t="s">
        <v>77</v>
      </c>
      <c r="F5" s="26" t="s">
        <v>76</v>
      </c>
      <c r="G5" s="26"/>
      <c r="H5" s="26" t="s">
        <v>79</v>
      </c>
      <c r="I5" s="26" t="s">
        <v>78</v>
      </c>
      <c r="J5" s="26" t="s">
        <v>77</v>
      </c>
      <c r="K5" s="26" t="s">
        <v>76</v>
      </c>
      <c r="L5" s="27"/>
      <c r="M5" s="26" t="s">
        <v>79</v>
      </c>
      <c r="N5" s="26" t="s">
        <v>78</v>
      </c>
      <c r="O5" s="26" t="s">
        <v>77</v>
      </c>
      <c r="P5" s="25" t="s">
        <v>76</v>
      </c>
    </row>
    <row r="6" spans="1:21" x14ac:dyDescent="0.25">
      <c r="A6" s="161" t="s">
        <v>0</v>
      </c>
      <c r="B6" s="78"/>
      <c r="C6" s="78">
        <f>[7]table_18!C2</f>
        <v>4066</v>
      </c>
      <c r="D6" s="78">
        <f>[7]table_18!D2</f>
        <v>851680.97</v>
      </c>
      <c r="E6" s="78">
        <f>[7]table_18!E2</f>
        <v>87190.12</v>
      </c>
      <c r="F6" s="78">
        <f>[7]table_18!F2</f>
        <v>759978.56</v>
      </c>
      <c r="G6" s="78"/>
      <c r="H6" s="78">
        <f>[7]table_18!G2</f>
        <v>573</v>
      </c>
      <c r="I6" s="78">
        <f>[7]table_18!H2</f>
        <v>39719.949999999997</v>
      </c>
      <c r="J6" s="78">
        <f>[7]table_18!I2</f>
        <v>2427.1</v>
      </c>
      <c r="K6" s="78">
        <f>[7]table_18!J2</f>
        <v>48387.34</v>
      </c>
      <c r="L6" s="79"/>
      <c r="M6" s="78">
        <f>[7]table_18!K2</f>
        <v>4639</v>
      </c>
      <c r="N6" s="78">
        <f>[7]table_18!L2</f>
        <v>891400.92</v>
      </c>
      <c r="O6" s="78">
        <f>[7]table_18!M2</f>
        <v>89617.21</v>
      </c>
      <c r="P6" s="80">
        <f>[7]table_18!N2</f>
        <v>808365.9</v>
      </c>
    </row>
    <row r="7" spans="1:21" x14ac:dyDescent="0.25">
      <c r="A7" s="36" t="s">
        <v>1</v>
      </c>
      <c r="B7" s="95"/>
      <c r="C7" s="95">
        <f>[7]table_18!C3</f>
        <v>3437</v>
      </c>
      <c r="D7" s="95">
        <f>[7]table_18!D3</f>
        <v>101180.22</v>
      </c>
      <c r="E7" s="95">
        <f>[7]table_18!E3</f>
        <v>81731.06</v>
      </c>
      <c r="F7" s="95">
        <f>[7]table_18!F3</f>
        <v>775457.48</v>
      </c>
      <c r="G7" s="95"/>
      <c r="H7" s="95">
        <f>[7]table_18!G3</f>
        <v>3599</v>
      </c>
      <c r="I7" s="95">
        <f>[7]table_18!H3</f>
        <v>175658.3</v>
      </c>
      <c r="J7" s="95">
        <f>[7]table_18!I3</f>
        <v>78396.2</v>
      </c>
      <c r="K7" s="95">
        <f>[7]table_18!J3</f>
        <v>605400.12</v>
      </c>
      <c r="L7" s="24"/>
      <c r="M7" s="95">
        <f>[7]table_18!K3</f>
        <v>7036</v>
      </c>
      <c r="N7" s="95">
        <f>[7]table_18!L3</f>
        <v>276838.52</v>
      </c>
      <c r="O7" s="95">
        <f>[7]table_18!M3</f>
        <v>160127.26</v>
      </c>
      <c r="P7" s="23">
        <f>[7]table_18!N3</f>
        <v>1380857.6</v>
      </c>
    </row>
    <row r="8" spans="1:21" x14ac:dyDescent="0.25">
      <c r="A8" s="161" t="s">
        <v>2</v>
      </c>
      <c r="B8" s="78"/>
      <c r="C8" s="78">
        <f>[7]table_18!C4</f>
        <v>9272</v>
      </c>
      <c r="D8" s="78">
        <f>[7]table_18!D4</f>
        <v>123292.85</v>
      </c>
      <c r="E8" s="78">
        <f>[7]table_18!E4</f>
        <v>111417.47</v>
      </c>
      <c r="F8" s="78">
        <f>[7]table_18!F4</f>
        <v>3116125.33</v>
      </c>
      <c r="G8" s="78"/>
      <c r="H8" s="78">
        <f>[7]table_18!G4</f>
        <v>8563</v>
      </c>
      <c r="I8" s="78">
        <f>[7]table_18!H4</f>
        <v>237333.96</v>
      </c>
      <c r="J8" s="78">
        <f>[7]table_18!I4</f>
        <v>101712.94</v>
      </c>
      <c r="K8" s="78">
        <f>[7]table_18!J4</f>
        <v>2349523.94</v>
      </c>
      <c r="L8" s="79"/>
      <c r="M8" s="78">
        <f>[7]table_18!K4</f>
        <v>17835</v>
      </c>
      <c r="N8" s="78">
        <f>[7]table_18!L4</f>
        <v>360626.81</v>
      </c>
      <c r="O8" s="78">
        <f>[7]table_18!M4</f>
        <v>213130.41</v>
      </c>
      <c r="P8" s="80">
        <f>[7]table_18!N4</f>
        <v>5465649.2800000003</v>
      </c>
    </row>
    <row r="9" spans="1:21" x14ac:dyDescent="0.25">
      <c r="A9" s="36" t="s">
        <v>66</v>
      </c>
      <c r="B9" s="95"/>
      <c r="C9" s="95">
        <f>[7]table_18!C5</f>
        <v>542</v>
      </c>
      <c r="D9" s="95">
        <f>[7]table_18!D5</f>
        <v>13666.84</v>
      </c>
      <c r="E9" s="95">
        <f>[7]table_18!E5</f>
        <v>4491.99</v>
      </c>
      <c r="F9" s="95">
        <f>[7]table_18!F5</f>
        <v>111753.83</v>
      </c>
      <c r="G9" s="95"/>
      <c r="H9" s="95">
        <f>[7]table_18!G5</f>
        <v>2123</v>
      </c>
      <c r="I9" s="95">
        <f>[7]table_18!H5</f>
        <v>293019.14</v>
      </c>
      <c r="J9" s="95">
        <f>[7]table_18!I5</f>
        <v>157314.32999999999</v>
      </c>
      <c r="K9" s="95">
        <f>[7]table_18!J5</f>
        <v>406691.39</v>
      </c>
      <c r="L9" s="24"/>
      <c r="M9" s="95">
        <f>[7]table_18!K5</f>
        <v>2665</v>
      </c>
      <c r="N9" s="95">
        <f>[7]table_18!L5</f>
        <v>306685.98</v>
      </c>
      <c r="O9" s="95">
        <f>[7]table_18!M5</f>
        <v>161806.32</v>
      </c>
      <c r="P9" s="23">
        <f>[7]table_18!N5</f>
        <v>518445.22</v>
      </c>
    </row>
    <row r="10" spans="1:21" x14ac:dyDescent="0.25">
      <c r="A10" s="161" t="s">
        <v>65</v>
      </c>
      <c r="B10" s="78"/>
      <c r="C10" s="78">
        <f>[7]table_18!C6</f>
        <v>1391</v>
      </c>
      <c r="D10" s="78">
        <f>[7]table_18!D6</f>
        <v>41194.379999999997</v>
      </c>
      <c r="E10" s="78">
        <f>[7]table_18!E6</f>
        <v>13581.93</v>
      </c>
      <c r="F10" s="78">
        <f>[7]table_18!F6</f>
        <v>332494.62</v>
      </c>
      <c r="G10" s="78"/>
      <c r="H10" s="78">
        <f>[7]table_18!G6</f>
        <v>5471</v>
      </c>
      <c r="I10" s="78">
        <f>[7]table_18!H6</f>
        <v>300469.05</v>
      </c>
      <c r="J10" s="78">
        <f>[7]table_18!I6</f>
        <v>159417.20000000001</v>
      </c>
      <c r="K10" s="78">
        <f>[7]table_18!J6</f>
        <v>1147555.6000000001</v>
      </c>
      <c r="L10" s="79"/>
      <c r="M10" s="78">
        <f>[7]table_18!K6</f>
        <v>6862</v>
      </c>
      <c r="N10" s="78">
        <f>[7]table_18!L6</f>
        <v>341663.43</v>
      </c>
      <c r="O10" s="78">
        <f>[7]table_18!M6</f>
        <v>172999.13</v>
      </c>
      <c r="P10" s="80">
        <f>[7]table_18!N6</f>
        <v>1480050.22</v>
      </c>
    </row>
    <row r="11" spans="1:21" x14ac:dyDescent="0.25">
      <c r="A11" s="36" t="s">
        <v>5</v>
      </c>
      <c r="B11" s="95"/>
      <c r="C11" s="95">
        <f>[7]table_18!C7</f>
        <v>2646</v>
      </c>
      <c r="D11" s="95">
        <f>[7]table_18!D7</f>
        <v>78733.84</v>
      </c>
      <c r="E11" s="95">
        <f>[7]table_18!E7</f>
        <v>31644.9</v>
      </c>
      <c r="F11" s="95">
        <f>[7]table_18!F7</f>
        <v>34476.17</v>
      </c>
      <c r="G11" s="95"/>
      <c r="H11" s="95">
        <f>[7]table_18!G7</f>
        <v>6222</v>
      </c>
      <c r="I11" s="95">
        <f>[7]table_18!H7</f>
        <v>538135</v>
      </c>
      <c r="J11" s="95">
        <f>[7]table_18!I7</f>
        <v>247561.27</v>
      </c>
      <c r="K11" s="95">
        <f>[7]table_18!J7</f>
        <v>394032.52</v>
      </c>
      <c r="L11" s="24"/>
      <c r="M11" s="95">
        <f>[7]table_18!K7</f>
        <v>8868</v>
      </c>
      <c r="N11" s="95">
        <f>[7]table_18!L7</f>
        <v>616868.84</v>
      </c>
      <c r="O11" s="95">
        <f>[7]table_18!M7</f>
        <v>279206.17</v>
      </c>
      <c r="P11" s="23">
        <f>[7]table_18!N7</f>
        <v>428508.69</v>
      </c>
    </row>
    <row r="12" spans="1:21" x14ac:dyDescent="0.25">
      <c r="A12" s="161" t="s">
        <v>6</v>
      </c>
      <c r="B12" s="78"/>
      <c r="C12" s="78">
        <f>[7]table_18!C8</f>
        <v>2426</v>
      </c>
      <c r="D12" s="78">
        <f>[7]table_18!D8</f>
        <v>764240.16</v>
      </c>
      <c r="E12" s="78">
        <f>[7]table_18!E8</f>
        <v>45672.47</v>
      </c>
      <c r="F12" s="78">
        <f>[7]table_18!F8</f>
        <v>58038</v>
      </c>
      <c r="G12" s="78"/>
      <c r="H12" s="78">
        <f>[7]table_18!G8</f>
        <v>216</v>
      </c>
      <c r="I12" s="78">
        <f>[7]table_18!H8</f>
        <v>77772</v>
      </c>
      <c r="J12" s="78">
        <f>[7]table_18!I8</f>
        <v>6258.72</v>
      </c>
      <c r="K12" s="78">
        <f>[7]table_18!J8</f>
        <v>10553.01</v>
      </c>
      <c r="L12" s="79"/>
      <c r="M12" s="78">
        <f>[7]table_18!K8</f>
        <v>2642</v>
      </c>
      <c r="N12" s="78">
        <f>[7]table_18!L8</f>
        <v>842012.16000000003</v>
      </c>
      <c r="O12" s="78">
        <f>[7]table_18!M8</f>
        <v>51931.19</v>
      </c>
      <c r="P12" s="80">
        <f>[7]table_18!N8</f>
        <v>68591.009999999995</v>
      </c>
    </row>
    <row r="13" spans="1:21" x14ac:dyDescent="0.25">
      <c r="A13" s="36" t="s">
        <v>7</v>
      </c>
      <c r="B13" s="95"/>
      <c r="C13" s="95">
        <f>[7]table_18!C9</f>
        <v>1995</v>
      </c>
      <c r="D13" s="95">
        <f>[7]table_18!D9</f>
        <v>41497.800000000003</v>
      </c>
      <c r="E13" s="95">
        <f>[7]table_18!E9</f>
        <v>13257.61</v>
      </c>
      <c r="F13" s="95" t="s">
        <v>75</v>
      </c>
      <c r="G13" s="95"/>
      <c r="H13" s="95">
        <f>[7]table_18!G9</f>
        <v>3407</v>
      </c>
      <c r="I13" s="95">
        <f>[7]table_18!H9</f>
        <v>263393.32</v>
      </c>
      <c r="J13" s="95">
        <f>[7]table_18!I9</f>
        <v>97454.96</v>
      </c>
      <c r="K13" s="95" t="s">
        <v>75</v>
      </c>
      <c r="L13" s="24"/>
      <c r="M13" s="95">
        <f>[7]table_18!K9</f>
        <v>5402</v>
      </c>
      <c r="N13" s="95">
        <f>[7]table_18!L9</f>
        <v>304891.12</v>
      </c>
      <c r="O13" s="95">
        <f>[7]table_18!M9</f>
        <v>110712.57</v>
      </c>
      <c r="P13" s="23" t="s">
        <v>75</v>
      </c>
    </row>
    <row r="14" spans="1:21" x14ac:dyDescent="0.25">
      <c r="A14" s="161" t="s">
        <v>8</v>
      </c>
      <c r="B14" s="78"/>
      <c r="C14" s="78">
        <f>[7]table_18!C10</f>
        <v>2821</v>
      </c>
      <c r="D14" s="78">
        <f>[7]table_18!D10</f>
        <v>152939.66</v>
      </c>
      <c r="E14" s="78">
        <f>[7]table_18!E10</f>
        <v>17798.650000000001</v>
      </c>
      <c r="F14" s="78">
        <f>[7]table_18!F10</f>
        <v>816482.2</v>
      </c>
      <c r="G14" s="78"/>
      <c r="H14" s="78">
        <f>[7]table_18!G10</f>
        <v>609</v>
      </c>
      <c r="I14" s="78">
        <f>[7]table_18!H10</f>
        <v>75981</v>
      </c>
      <c r="J14" s="78">
        <f>[7]table_18!I10</f>
        <v>6111.45</v>
      </c>
      <c r="K14" s="78">
        <f>[7]table_18!J10</f>
        <v>253092.86</v>
      </c>
      <c r="L14" s="79"/>
      <c r="M14" s="78">
        <f>[7]table_18!K10</f>
        <v>3430</v>
      </c>
      <c r="N14" s="78">
        <f>[7]table_18!L10</f>
        <v>228920.66</v>
      </c>
      <c r="O14" s="78">
        <f>[7]table_18!M10</f>
        <v>23910.1</v>
      </c>
      <c r="P14" s="80">
        <f>[7]table_18!N10</f>
        <v>1069575.06</v>
      </c>
    </row>
    <row r="15" spans="1:21" x14ac:dyDescent="0.25">
      <c r="A15" s="36" t="s">
        <v>9</v>
      </c>
      <c r="B15" s="95"/>
      <c r="C15" s="95">
        <f>[7]table_18!C11</f>
        <v>5903</v>
      </c>
      <c r="D15" s="95">
        <f>[7]table_18!D11</f>
        <v>273811.73</v>
      </c>
      <c r="E15" s="95">
        <f>[7]table_18!E11</f>
        <v>65715.16</v>
      </c>
      <c r="F15" s="95">
        <f>[7]table_18!F11</f>
        <v>705188.09</v>
      </c>
      <c r="G15" s="95"/>
      <c r="H15" s="95">
        <f>[7]table_18!G11</f>
        <v>8083</v>
      </c>
      <c r="I15" s="95">
        <f>[7]table_18!H11</f>
        <v>1072239.28</v>
      </c>
      <c r="J15" s="95">
        <f>[7]table_18!I11</f>
        <v>401165.65</v>
      </c>
      <c r="K15" s="95">
        <f>[7]table_18!J11</f>
        <v>816058.24</v>
      </c>
      <c r="L15" s="24"/>
      <c r="M15" s="95">
        <f>[7]table_18!K11</f>
        <v>13986</v>
      </c>
      <c r="N15" s="95">
        <f>[7]table_18!L11</f>
        <v>1346051.01</v>
      </c>
      <c r="O15" s="95">
        <f>[7]table_18!M11</f>
        <v>466880.81</v>
      </c>
      <c r="P15" s="23">
        <f>[7]table_18!N11</f>
        <v>1521246.32</v>
      </c>
    </row>
    <row r="16" spans="1:21" x14ac:dyDescent="0.25">
      <c r="A16" s="161" t="s">
        <v>10</v>
      </c>
      <c r="B16" s="78"/>
      <c r="C16" s="78">
        <f>[7]table_18!C12</f>
        <v>1238</v>
      </c>
      <c r="D16" s="78">
        <f>[7]table_18!D12</f>
        <v>674302.6</v>
      </c>
      <c r="E16" s="78">
        <f>[7]table_18!E12</f>
        <v>100264.8</v>
      </c>
      <c r="F16" s="78">
        <f>[7]table_18!F12</f>
        <v>188233.87</v>
      </c>
      <c r="G16" s="78"/>
      <c r="H16" s="78">
        <f>[7]table_18!G12</f>
        <v>0</v>
      </c>
      <c r="I16" s="78">
        <f>[7]table_18!H12</f>
        <v>0</v>
      </c>
      <c r="J16" s="78">
        <f>[7]table_18!I12</f>
        <v>0</v>
      </c>
      <c r="K16" s="78">
        <f>[7]table_18!J12</f>
        <v>0</v>
      </c>
      <c r="L16" s="79"/>
      <c r="M16" s="78">
        <f>[7]table_18!K12</f>
        <v>1238</v>
      </c>
      <c r="N16" s="78">
        <f>[7]table_18!L12</f>
        <v>674302.6</v>
      </c>
      <c r="O16" s="78">
        <f>[7]table_18!M12</f>
        <v>100264.8</v>
      </c>
      <c r="P16" s="80">
        <f>[7]table_18!N12</f>
        <v>188233.87</v>
      </c>
    </row>
    <row r="17" spans="1:16" x14ac:dyDescent="0.25">
      <c r="A17" s="36" t="s">
        <v>11</v>
      </c>
      <c r="B17" s="95"/>
      <c r="C17" s="95">
        <f>[7]table_18!C13</f>
        <v>2210</v>
      </c>
      <c r="D17" s="95">
        <f>[7]table_18!D13</f>
        <v>902436.78</v>
      </c>
      <c r="E17" s="95">
        <f>[7]table_18!E13</f>
        <v>39840.199999999997</v>
      </c>
      <c r="F17" s="95">
        <f>[7]table_18!F13</f>
        <v>891897.19</v>
      </c>
      <c r="G17" s="95"/>
      <c r="H17" s="95">
        <f>[7]table_18!G13</f>
        <v>763</v>
      </c>
      <c r="I17" s="95">
        <f>[7]table_18!H13</f>
        <v>125328.69</v>
      </c>
      <c r="J17" s="95">
        <f>[7]table_18!I13</f>
        <v>9415.58</v>
      </c>
      <c r="K17" s="95">
        <f>[7]table_18!J13</f>
        <v>164337.17000000001</v>
      </c>
      <c r="L17" s="24"/>
      <c r="M17" s="95">
        <f>[7]table_18!K13</f>
        <v>2973</v>
      </c>
      <c r="N17" s="95">
        <f>[7]table_18!L13</f>
        <v>1027765.47</v>
      </c>
      <c r="O17" s="95">
        <f>[7]table_18!M13</f>
        <v>49255.78</v>
      </c>
      <c r="P17" s="23">
        <f>[7]table_18!N13</f>
        <v>1056234.3600000001</v>
      </c>
    </row>
    <row r="18" spans="1:16" x14ac:dyDescent="0.25">
      <c r="A18" s="161" t="s">
        <v>12</v>
      </c>
      <c r="B18" s="78"/>
      <c r="C18" s="78">
        <f>[7]table_18!C14</f>
        <v>4410</v>
      </c>
      <c r="D18" s="78">
        <f>[7]table_18!D14</f>
        <v>1515119.92</v>
      </c>
      <c r="E18" s="78">
        <f>[7]table_18!E14</f>
        <v>110602.68</v>
      </c>
      <c r="F18" s="78">
        <f>[7]table_18!F14</f>
        <v>890772.51</v>
      </c>
      <c r="G18" s="78"/>
      <c r="H18" s="78">
        <f>[7]table_18!G14</f>
        <v>48</v>
      </c>
      <c r="I18" s="78">
        <f>[7]table_18!H14</f>
        <v>7471</v>
      </c>
      <c r="J18" s="78">
        <f>[7]table_18!I14</f>
        <v>452.3</v>
      </c>
      <c r="K18" s="78">
        <f>[7]table_18!J14</f>
        <v>7409.12</v>
      </c>
      <c r="L18" s="79"/>
      <c r="M18" s="78">
        <f>[7]table_18!K14</f>
        <v>4458</v>
      </c>
      <c r="N18" s="78">
        <f>[7]table_18!L14</f>
        <v>1522590.92</v>
      </c>
      <c r="O18" s="78">
        <f>[7]table_18!M14</f>
        <v>111054.98</v>
      </c>
      <c r="P18" s="80">
        <f>[7]table_18!N14</f>
        <v>898181.63</v>
      </c>
    </row>
    <row r="19" spans="1:16" x14ac:dyDescent="0.25">
      <c r="A19" s="36" t="s">
        <v>13</v>
      </c>
      <c r="B19" s="95"/>
      <c r="C19" s="95">
        <f>[7]table_18!C15</f>
        <v>1721</v>
      </c>
      <c r="D19" s="95">
        <f>[7]table_18!D15</f>
        <v>22029.95</v>
      </c>
      <c r="E19" s="95">
        <f>[7]table_18!E15</f>
        <v>51441.67</v>
      </c>
      <c r="F19" s="95">
        <f>[7]table_18!F15</f>
        <v>349267.31</v>
      </c>
      <c r="G19" s="95"/>
      <c r="H19" s="95">
        <f>[7]table_18!G15</f>
        <v>939</v>
      </c>
      <c r="I19" s="95">
        <f>[7]table_18!H15</f>
        <v>44738</v>
      </c>
      <c r="J19" s="95">
        <f>[7]table_18!I15</f>
        <v>10019.18</v>
      </c>
      <c r="K19" s="95">
        <f>[7]table_18!J15</f>
        <v>120229.53</v>
      </c>
      <c r="L19" s="24"/>
      <c r="M19" s="95">
        <f>[7]table_18!K15</f>
        <v>2660</v>
      </c>
      <c r="N19" s="95">
        <f>[7]table_18!L15</f>
        <v>66767.95</v>
      </c>
      <c r="O19" s="95">
        <f>[7]table_18!M15</f>
        <v>61460.85</v>
      </c>
      <c r="P19" s="23">
        <f>[7]table_18!N15</f>
        <v>469496.84</v>
      </c>
    </row>
    <row r="20" spans="1:16" x14ac:dyDescent="0.25">
      <c r="A20" s="161" t="s">
        <v>14</v>
      </c>
      <c r="B20" s="78"/>
      <c r="C20" s="78">
        <f>[7]table_18!C16</f>
        <v>4418</v>
      </c>
      <c r="D20" s="78">
        <f>[7]table_18!D16</f>
        <v>189704.43</v>
      </c>
      <c r="E20" s="78">
        <f>[7]table_18!E16</f>
        <v>36998.959999999999</v>
      </c>
      <c r="F20" s="78">
        <f>[7]table_18!F16</f>
        <v>1285227.1200000001</v>
      </c>
      <c r="G20" s="78"/>
      <c r="H20" s="78">
        <f>[7]table_18!G16</f>
        <v>5292</v>
      </c>
      <c r="I20" s="78">
        <f>[7]table_18!H16</f>
        <v>441665.52</v>
      </c>
      <c r="J20" s="78">
        <f>[7]table_18!I16</f>
        <v>89261.38</v>
      </c>
      <c r="K20" s="78">
        <f>[7]table_18!J16</f>
        <v>676904.25</v>
      </c>
      <c r="L20" s="79"/>
      <c r="M20" s="78">
        <f>[7]table_18!K16</f>
        <v>9710</v>
      </c>
      <c r="N20" s="78">
        <f>[7]table_18!L16</f>
        <v>631369.94999999995</v>
      </c>
      <c r="O20" s="78">
        <f>[7]table_18!M16</f>
        <v>126260.34</v>
      </c>
      <c r="P20" s="80">
        <f>[7]table_18!N16</f>
        <v>1962131.37</v>
      </c>
    </row>
    <row r="21" spans="1:16" x14ac:dyDescent="0.25">
      <c r="A21" s="36" t="s">
        <v>15</v>
      </c>
      <c r="B21" s="95"/>
      <c r="C21" s="95">
        <f>[7]table_18!C17</f>
        <v>1925</v>
      </c>
      <c r="D21" s="95">
        <f>[7]table_18!D17</f>
        <v>425117.24</v>
      </c>
      <c r="E21" s="95">
        <f>[7]table_18!E17</f>
        <v>61077.27</v>
      </c>
      <c r="F21" s="95">
        <f>[7]table_18!F17</f>
        <v>637132.97</v>
      </c>
      <c r="G21" s="95"/>
      <c r="H21" s="95">
        <f>[7]table_18!G17</f>
        <v>76</v>
      </c>
      <c r="I21" s="95">
        <f>[7]table_18!H17</f>
        <v>79248</v>
      </c>
      <c r="J21" s="95">
        <f>[7]table_18!I17</f>
        <v>6585.71</v>
      </c>
      <c r="K21" s="95">
        <f>[7]table_18!J17</f>
        <v>87086.83</v>
      </c>
      <c r="L21" s="24"/>
      <c r="M21" s="95">
        <f>[7]table_18!K17</f>
        <v>2001</v>
      </c>
      <c r="N21" s="95">
        <f>[7]table_18!L17</f>
        <v>504365.24</v>
      </c>
      <c r="O21" s="95">
        <f>[7]table_18!M17</f>
        <v>67662.98</v>
      </c>
      <c r="P21" s="23">
        <f>[7]table_18!N17</f>
        <v>724219.8</v>
      </c>
    </row>
    <row r="22" spans="1:16" x14ac:dyDescent="0.25">
      <c r="A22" s="161" t="s">
        <v>16</v>
      </c>
      <c r="B22" s="78"/>
      <c r="C22" s="78">
        <f>[7]table_18!C18</f>
        <v>966</v>
      </c>
      <c r="D22" s="78">
        <f>[7]table_18!D18</f>
        <v>18551.02</v>
      </c>
      <c r="E22" s="78">
        <f>[7]table_18!E18</f>
        <v>10551.8</v>
      </c>
      <c r="F22" s="78">
        <f>[7]table_18!F18</f>
        <v>116337.47</v>
      </c>
      <c r="G22" s="78"/>
      <c r="H22" s="78">
        <f>[7]table_18!G18</f>
        <v>5799</v>
      </c>
      <c r="I22" s="78">
        <f>[7]table_18!H18</f>
        <v>165269.23000000001</v>
      </c>
      <c r="J22" s="78">
        <f>[7]table_18!I18</f>
        <v>20531.16</v>
      </c>
      <c r="K22" s="78">
        <f>[7]table_18!J18</f>
        <v>389424.73</v>
      </c>
      <c r="L22" s="79"/>
      <c r="M22" s="78">
        <f>[7]table_18!K18</f>
        <v>6765</v>
      </c>
      <c r="N22" s="78">
        <f>[7]table_18!L18</f>
        <v>183820.25</v>
      </c>
      <c r="O22" s="78">
        <f>[7]table_18!M18</f>
        <v>31082.959999999999</v>
      </c>
      <c r="P22" s="80">
        <f>[7]table_18!N18</f>
        <v>505762.2</v>
      </c>
    </row>
    <row r="23" spans="1:16" x14ac:dyDescent="0.25">
      <c r="A23" s="36" t="s">
        <v>64</v>
      </c>
      <c r="B23" s="95"/>
      <c r="C23" s="95">
        <f>[7]table_18!C19</f>
        <v>6231</v>
      </c>
      <c r="D23" s="95">
        <f>[7]table_18!D19</f>
        <v>592014.97</v>
      </c>
      <c r="E23" s="95">
        <f>[7]table_18!E19</f>
        <v>69673.570000000007</v>
      </c>
      <c r="F23" s="95">
        <f>[7]table_18!F19</f>
        <v>549374.82999999996</v>
      </c>
      <c r="G23" s="95"/>
      <c r="H23" s="95">
        <f>[7]table_18!G19</f>
        <v>1772</v>
      </c>
      <c r="I23" s="95">
        <f>[7]table_18!H19</f>
        <v>641487</v>
      </c>
      <c r="J23" s="95">
        <f>[7]table_18!I19</f>
        <v>56003.61</v>
      </c>
      <c r="K23" s="95">
        <f>[7]table_18!J19</f>
        <v>54002.65</v>
      </c>
      <c r="L23" s="24"/>
      <c r="M23" s="95">
        <f>[7]table_18!K19</f>
        <v>8003</v>
      </c>
      <c r="N23" s="95">
        <f>[7]table_18!L19</f>
        <v>1233501.97</v>
      </c>
      <c r="O23" s="95">
        <f>[7]table_18!M19</f>
        <v>125677.17</v>
      </c>
      <c r="P23" s="23">
        <f>[7]table_18!N19</f>
        <v>603377.48</v>
      </c>
    </row>
    <row r="24" spans="1:16" x14ac:dyDescent="0.25">
      <c r="A24" s="161" t="s">
        <v>18</v>
      </c>
      <c r="B24" s="78"/>
      <c r="C24" s="78">
        <f>[7]table_18!C20</f>
        <v>3531</v>
      </c>
      <c r="D24" s="78">
        <f>[7]table_18!D20</f>
        <v>785459.31</v>
      </c>
      <c r="E24" s="78">
        <f>[7]table_18!E20</f>
        <v>108103.2</v>
      </c>
      <c r="F24" s="78">
        <f>[7]table_18!F20</f>
        <v>753820.23</v>
      </c>
      <c r="G24" s="78"/>
      <c r="H24" s="78">
        <f>[7]table_18!G20</f>
        <v>568</v>
      </c>
      <c r="I24" s="78">
        <f>[7]table_18!H20</f>
        <v>289313</v>
      </c>
      <c r="J24" s="78">
        <f>[7]table_18!I20</f>
        <v>23759.91</v>
      </c>
      <c r="K24" s="78">
        <f>[7]table_18!J20</f>
        <v>100970.68</v>
      </c>
      <c r="L24" s="79"/>
      <c r="M24" s="78">
        <f>[7]table_18!K20</f>
        <v>4099</v>
      </c>
      <c r="N24" s="78">
        <f>[7]table_18!L20</f>
        <v>1074772.31</v>
      </c>
      <c r="O24" s="78">
        <f>[7]table_18!M20</f>
        <v>131863.1</v>
      </c>
      <c r="P24" s="80">
        <f>[7]table_18!N20</f>
        <v>854790.91</v>
      </c>
    </row>
    <row r="25" spans="1:16" x14ac:dyDescent="0.25">
      <c r="A25" s="36" t="s">
        <v>19</v>
      </c>
      <c r="B25" s="95"/>
      <c r="C25" s="95">
        <f>[7]table_18!C21</f>
        <v>6332</v>
      </c>
      <c r="D25" s="95">
        <f>[7]table_18!D21</f>
        <v>152794.54999999999</v>
      </c>
      <c r="E25" s="95">
        <f>[7]table_18!E21</f>
        <v>85898.53</v>
      </c>
      <c r="F25" s="95">
        <f>[7]table_18!F21</f>
        <v>1163618.77</v>
      </c>
      <c r="G25" s="95"/>
      <c r="H25" s="95">
        <f>[7]table_18!G21</f>
        <v>11275</v>
      </c>
      <c r="I25" s="95">
        <f>[7]table_18!H21</f>
        <v>800049.34</v>
      </c>
      <c r="J25" s="95">
        <f>[7]table_18!I21</f>
        <v>344552.67</v>
      </c>
      <c r="K25" s="95">
        <f>[7]table_18!J21</f>
        <v>1659202.11</v>
      </c>
      <c r="L25" s="24"/>
      <c r="M25" s="95">
        <f>[7]table_18!K21</f>
        <v>17607</v>
      </c>
      <c r="N25" s="95">
        <f>[7]table_18!L21</f>
        <v>952843.89</v>
      </c>
      <c r="O25" s="95">
        <f>[7]table_18!M21</f>
        <v>430451.20000000001</v>
      </c>
      <c r="P25" s="23">
        <f>[7]table_18!N21</f>
        <v>2822820.88</v>
      </c>
    </row>
    <row r="26" spans="1:16" x14ac:dyDescent="0.25">
      <c r="A26" s="161" t="s">
        <v>20</v>
      </c>
      <c r="B26" s="78"/>
      <c r="C26" s="78">
        <f>[7]table_18!C22</f>
        <v>968</v>
      </c>
      <c r="D26" s="78">
        <f>[7]table_18!D22</f>
        <v>13697.49</v>
      </c>
      <c r="E26" s="78">
        <f>[7]table_18!E22</f>
        <v>6450.88</v>
      </c>
      <c r="F26" s="78">
        <f>[7]table_18!F22</f>
        <v>83209</v>
      </c>
      <c r="G26" s="78"/>
      <c r="H26" s="78">
        <f>[7]table_18!G22</f>
        <v>4430</v>
      </c>
      <c r="I26" s="78">
        <f>[7]table_18!H22</f>
        <v>367679.64</v>
      </c>
      <c r="J26" s="78">
        <f>[7]table_18!I22</f>
        <v>212145.44</v>
      </c>
      <c r="K26" s="78">
        <f>[7]table_18!J22</f>
        <v>744037.32</v>
      </c>
      <c r="L26" s="79"/>
      <c r="M26" s="78">
        <f>[7]table_18!K22</f>
        <v>5398</v>
      </c>
      <c r="N26" s="78">
        <f>[7]table_18!L22</f>
        <v>381377.13</v>
      </c>
      <c r="O26" s="78">
        <f>[7]table_18!M22</f>
        <v>218596.32</v>
      </c>
      <c r="P26" s="80">
        <f>[7]table_18!N22</f>
        <v>827246.32</v>
      </c>
    </row>
    <row r="27" spans="1:16" x14ac:dyDescent="0.25">
      <c r="A27" s="36" t="s">
        <v>21</v>
      </c>
      <c r="B27" s="95"/>
      <c r="C27" s="95">
        <f>[7]table_18!C23</f>
        <v>6787</v>
      </c>
      <c r="D27" s="95">
        <f>[7]table_18!D23</f>
        <v>347951.72</v>
      </c>
      <c r="E27" s="95">
        <f>[7]table_18!E23</f>
        <v>270615.14</v>
      </c>
      <c r="F27" s="95">
        <f>[7]table_18!F23</f>
        <v>2554389.91</v>
      </c>
      <c r="G27" s="95"/>
      <c r="H27" s="95">
        <f>[7]table_18!G23</f>
        <v>5356</v>
      </c>
      <c r="I27" s="95">
        <f>[7]table_18!H23</f>
        <v>453891</v>
      </c>
      <c r="J27" s="95">
        <f>[7]table_18!I23</f>
        <v>192007.72</v>
      </c>
      <c r="K27" s="95">
        <f>[7]table_18!J23</f>
        <v>653326.54</v>
      </c>
      <c r="L27" s="24"/>
      <c r="M27" s="95">
        <f>[7]table_18!K23</f>
        <v>12143</v>
      </c>
      <c r="N27" s="95">
        <f>[7]table_18!L23</f>
        <v>801842.72</v>
      </c>
      <c r="O27" s="95">
        <f>[7]table_18!M23</f>
        <v>462622.86</v>
      </c>
      <c r="P27" s="23">
        <f>[7]table_18!N23</f>
        <v>3207716.45</v>
      </c>
    </row>
    <row r="28" spans="1:16" x14ac:dyDescent="0.25">
      <c r="A28" s="161" t="s">
        <v>22</v>
      </c>
      <c r="B28" s="78"/>
      <c r="C28" s="78">
        <f>[7]table_18!C24</f>
        <v>6246</v>
      </c>
      <c r="D28" s="78">
        <f>[7]table_18!D24</f>
        <v>1298686.81</v>
      </c>
      <c r="E28" s="78">
        <f>[7]table_18!E24</f>
        <v>245762.95</v>
      </c>
      <c r="F28" s="78">
        <f>[7]table_18!F24</f>
        <v>1555014.89</v>
      </c>
      <c r="G28" s="78"/>
      <c r="H28" s="78">
        <f>[7]table_18!G24</f>
        <v>0</v>
      </c>
      <c r="I28" s="78">
        <f>[7]table_18!H24</f>
        <v>0</v>
      </c>
      <c r="J28" s="78">
        <f>[7]table_18!I24</f>
        <v>0</v>
      </c>
      <c r="K28" s="78">
        <f>[7]table_18!J24</f>
        <v>0</v>
      </c>
      <c r="L28" s="79"/>
      <c r="M28" s="78">
        <f>[7]table_18!K24</f>
        <v>6246</v>
      </c>
      <c r="N28" s="78">
        <f>[7]table_18!L24</f>
        <v>1298686.81</v>
      </c>
      <c r="O28" s="78">
        <f>[7]table_18!M24</f>
        <v>245762.95</v>
      </c>
      <c r="P28" s="80">
        <f>[7]table_18!N24</f>
        <v>1555014.89</v>
      </c>
    </row>
    <row r="29" spans="1:16" x14ac:dyDescent="0.25">
      <c r="A29" s="36" t="s">
        <v>23</v>
      </c>
      <c r="B29" s="95"/>
      <c r="C29" s="95">
        <f>[7]table_18!C25</f>
        <v>19944</v>
      </c>
      <c r="D29" s="95">
        <f>[7]table_18!D25</f>
        <v>279151.62</v>
      </c>
      <c r="E29" s="95">
        <f>[7]table_18!E25</f>
        <v>312664.56</v>
      </c>
      <c r="F29" s="95">
        <f>[7]table_18!F25</f>
        <v>3544856.84</v>
      </c>
      <c r="G29" s="95"/>
      <c r="H29" s="95">
        <f>[7]table_18!G25</f>
        <v>3022</v>
      </c>
      <c r="I29" s="95">
        <f>[7]table_18!H25</f>
        <v>105898</v>
      </c>
      <c r="J29" s="95">
        <f>[7]table_18!I25</f>
        <v>44274.879999999997</v>
      </c>
      <c r="K29" s="95">
        <f>[7]table_18!J25</f>
        <v>388564.82</v>
      </c>
      <c r="L29" s="24"/>
      <c r="M29" s="95">
        <f>[7]table_18!K25</f>
        <v>22966</v>
      </c>
      <c r="N29" s="95">
        <f>[7]table_18!L25</f>
        <v>385049.62</v>
      </c>
      <c r="O29" s="95">
        <f>[7]table_18!M25</f>
        <v>356939.44</v>
      </c>
      <c r="P29" s="23">
        <f>[7]table_18!N25</f>
        <v>3933421.66</v>
      </c>
    </row>
    <row r="30" spans="1:16" x14ac:dyDescent="0.25">
      <c r="A30" s="161" t="s">
        <v>24</v>
      </c>
      <c r="B30" s="78"/>
      <c r="C30" s="78">
        <f>[7]table_18!C26</f>
        <v>2095</v>
      </c>
      <c r="D30" s="78">
        <f>[7]table_18!D26</f>
        <v>1018896.01</v>
      </c>
      <c r="E30" s="78">
        <f>[7]table_18!E26</f>
        <v>128498.51</v>
      </c>
      <c r="F30" s="78">
        <f>[7]table_18!F26</f>
        <v>1192205.57</v>
      </c>
      <c r="G30" s="78"/>
      <c r="H30" s="78">
        <f>[7]table_18!G26</f>
        <v>114</v>
      </c>
      <c r="I30" s="78">
        <f>[7]table_18!H26</f>
        <v>13615.46</v>
      </c>
      <c r="J30" s="78">
        <f>[7]table_18!I26</f>
        <v>965.37</v>
      </c>
      <c r="K30" s="78">
        <f>[7]table_18!J26</f>
        <v>14336.26</v>
      </c>
      <c r="L30" s="79"/>
      <c r="M30" s="78">
        <f>[7]table_18!K26</f>
        <v>2209</v>
      </c>
      <c r="N30" s="78">
        <f>[7]table_18!L26</f>
        <v>1032511.47</v>
      </c>
      <c r="O30" s="78">
        <f>[7]table_18!M26</f>
        <v>129463.88</v>
      </c>
      <c r="P30" s="80">
        <f>[7]table_18!N26</f>
        <v>1206541.83</v>
      </c>
    </row>
    <row r="31" spans="1:16" x14ac:dyDescent="0.25">
      <c r="A31" s="36" t="s">
        <v>25</v>
      </c>
      <c r="B31" s="95"/>
      <c r="C31" s="95">
        <f>[7]table_18!C27</f>
        <v>1178</v>
      </c>
      <c r="D31" s="95">
        <f>[7]table_18!D27</f>
        <v>22405.15</v>
      </c>
      <c r="E31" s="95">
        <f>[7]table_18!E27</f>
        <v>43039.26</v>
      </c>
      <c r="F31" s="95">
        <f>[7]table_18!F27</f>
        <v>533699.35</v>
      </c>
      <c r="G31" s="95"/>
      <c r="H31" s="95">
        <f>[7]table_18!G27</f>
        <v>1544</v>
      </c>
      <c r="I31" s="95">
        <f>[7]table_18!H27</f>
        <v>30454.86</v>
      </c>
      <c r="J31" s="95">
        <f>[7]table_18!I27</f>
        <v>12418.33</v>
      </c>
      <c r="K31" s="95">
        <f>[7]table_18!J27</f>
        <v>372082.92</v>
      </c>
      <c r="L31" s="24"/>
      <c r="M31" s="95">
        <f>[7]table_18!K27</f>
        <v>2722</v>
      </c>
      <c r="N31" s="95">
        <f>[7]table_18!L27</f>
        <v>52860.01</v>
      </c>
      <c r="O31" s="95">
        <f>[7]table_18!M27</f>
        <v>55457.59</v>
      </c>
      <c r="P31" s="23">
        <f>[7]table_18!N27</f>
        <v>905782.27</v>
      </c>
    </row>
    <row r="32" spans="1:16" x14ac:dyDescent="0.25">
      <c r="A32" s="161" t="s">
        <v>26</v>
      </c>
      <c r="B32" s="78"/>
      <c r="C32" s="78">
        <f>[7]table_18!C28</f>
        <v>4632</v>
      </c>
      <c r="D32" s="78">
        <f>[7]table_18!D28</f>
        <v>168761.23</v>
      </c>
      <c r="E32" s="78">
        <f>[7]table_18!E28</f>
        <v>135028.82</v>
      </c>
      <c r="F32" s="78">
        <f>[7]table_18!F28</f>
        <v>1403150.83</v>
      </c>
      <c r="G32" s="78"/>
      <c r="H32" s="78">
        <f>[7]table_18!G28</f>
        <v>3329</v>
      </c>
      <c r="I32" s="78">
        <f>[7]table_18!H28</f>
        <v>213578</v>
      </c>
      <c r="J32" s="78">
        <f>[7]table_18!I28</f>
        <v>94414.81</v>
      </c>
      <c r="K32" s="78">
        <f>[7]table_18!J28</f>
        <v>516862.26</v>
      </c>
      <c r="L32" s="79"/>
      <c r="M32" s="78">
        <f>[7]table_18!K28</f>
        <v>7961</v>
      </c>
      <c r="N32" s="78">
        <f>[7]table_18!L28</f>
        <v>382339.23</v>
      </c>
      <c r="O32" s="78">
        <f>[7]table_18!M28</f>
        <v>229443.62</v>
      </c>
      <c r="P32" s="80">
        <f>[7]table_18!N28</f>
        <v>1920013.09</v>
      </c>
    </row>
    <row r="33" spans="1:16" x14ac:dyDescent="0.25">
      <c r="A33" s="36" t="s">
        <v>63</v>
      </c>
      <c r="B33" s="95"/>
      <c r="C33" s="95">
        <f>[7]table_18!C29</f>
        <v>1631</v>
      </c>
      <c r="D33" s="95">
        <f>[7]table_18!D29</f>
        <v>406128.36</v>
      </c>
      <c r="E33" s="95">
        <f>[7]table_18!E29</f>
        <v>87065.97</v>
      </c>
      <c r="F33" s="95">
        <f>[7]table_18!F29</f>
        <v>205159.6</v>
      </c>
      <c r="G33" s="95"/>
      <c r="H33" s="95">
        <f>[7]table_18!G29</f>
        <v>0</v>
      </c>
      <c r="I33" s="95">
        <f>[7]table_18!H29</f>
        <v>0</v>
      </c>
      <c r="J33" s="95">
        <f>[7]table_18!I29</f>
        <v>0</v>
      </c>
      <c r="K33" s="95">
        <f>[7]table_18!J29</f>
        <v>0</v>
      </c>
      <c r="L33" s="24"/>
      <c r="M33" s="95">
        <f>[7]table_18!K29</f>
        <v>1631</v>
      </c>
      <c r="N33" s="95">
        <f>[7]table_18!L29</f>
        <v>406128.36</v>
      </c>
      <c r="O33" s="95">
        <f>[7]table_18!M29</f>
        <v>87065.97</v>
      </c>
      <c r="P33" s="23">
        <f>[7]table_18!N29</f>
        <v>205159.6</v>
      </c>
    </row>
    <row r="34" spans="1:16" x14ac:dyDescent="0.25">
      <c r="A34" s="161" t="s">
        <v>28</v>
      </c>
      <c r="B34" s="78"/>
      <c r="C34" s="78">
        <f>[7]table_18!C30</f>
        <v>1274</v>
      </c>
      <c r="D34" s="78">
        <f>[7]table_18!D30</f>
        <v>30292.74</v>
      </c>
      <c r="E34" s="78">
        <f>[7]table_18!E30</f>
        <v>29340.89</v>
      </c>
      <c r="F34" s="78">
        <f>[7]table_18!F30</f>
        <v>225670.47</v>
      </c>
      <c r="G34" s="78"/>
      <c r="H34" s="78">
        <f>[7]table_18!G30</f>
        <v>1953</v>
      </c>
      <c r="I34" s="78">
        <f>[7]table_18!H30</f>
        <v>183469</v>
      </c>
      <c r="J34" s="78">
        <f>[7]table_18!I30</f>
        <v>92624.6</v>
      </c>
      <c r="K34" s="78">
        <f>[7]table_18!J30</f>
        <v>245576.48</v>
      </c>
      <c r="L34" s="79"/>
      <c r="M34" s="78">
        <f>[7]table_18!K30</f>
        <v>3227</v>
      </c>
      <c r="N34" s="78">
        <f>[7]table_18!L30</f>
        <v>213761.74</v>
      </c>
      <c r="O34" s="78">
        <f>[7]table_18!M30</f>
        <v>121965.49</v>
      </c>
      <c r="P34" s="80">
        <f>[7]table_18!N30</f>
        <v>471246.94</v>
      </c>
    </row>
    <row r="35" spans="1:16" x14ac:dyDescent="0.25">
      <c r="A35" s="36" t="s">
        <v>29</v>
      </c>
      <c r="B35" s="95"/>
      <c r="C35" s="95">
        <f>[7]table_18!C31</f>
        <v>8385</v>
      </c>
      <c r="D35" s="95">
        <f>[7]table_18!D31</f>
        <v>1341923.23</v>
      </c>
      <c r="E35" s="95">
        <f>[7]table_18!E31</f>
        <v>363927.91</v>
      </c>
      <c r="F35" s="95">
        <f>[7]table_18!F31</f>
        <v>2100501.59</v>
      </c>
      <c r="G35" s="95"/>
      <c r="H35" s="95">
        <f>[7]table_18!G31</f>
        <v>609</v>
      </c>
      <c r="I35" s="95">
        <f>[7]table_18!H31</f>
        <v>70816</v>
      </c>
      <c r="J35" s="95">
        <f>[7]table_18!I31</f>
        <v>6022.51</v>
      </c>
      <c r="K35" s="95">
        <f>[7]table_18!J31</f>
        <v>68394.55</v>
      </c>
      <c r="L35" s="24"/>
      <c r="M35" s="95">
        <f>[7]table_18!K31</f>
        <v>8994</v>
      </c>
      <c r="N35" s="95">
        <f>[7]table_18!L31</f>
        <v>1412739.23</v>
      </c>
      <c r="O35" s="95">
        <f>[7]table_18!M31</f>
        <v>369950.42</v>
      </c>
      <c r="P35" s="23">
        <f>[7]table_18!N31</f>
        <v>2168896.14</v>
      </c>
    </row>
    <row r="36" spans="1:16" x14ac:dyDescent="0.25">
      <c r="A36" s="161" t="s">
        <v>30</v>
      </c>
      <c r="B36" s="78"/>
      <c r="C36" s="78">
        <f>[7]table_18!C32</f>
        <v>3450</v>
      </c>
      <c r="D36" s="78">
        <f>[7]table_18!D32</f>
        <v>492721.31</v>
      </c>
      <c r="E36" s="78">
        <f>[7]table_18!E32</f>
        <v>95930.45</v>
      </c>
      <c r="F36" s="78">
        <f>[7]table_18!F32</f>
        <v>693388.91</v>
      </c>
      <c r="G36" s="78"/>
      <c r="H36" s="78">
        <f>[7]table_18!G32</f>
        <v>792</v>
      </c>
      <c r="I36" s="78">
        <f>[7]table_18!H32</f>
        <v>141905.15</v>
      </c>
      <c r="J36" s="78">
        <f>[7]table_18!I32</f>
        <v>11727.1</v>
      </c>
      <c r="K36" s="78">
        <f>[7]table_18!J32</f>
        <v>112005.93</v>
      </c>
      <c r="L36" s="79"/>
      <c r="M36" s="78">
        <f>[7]table_18!K32</f>
        <v>4242</v>
      </c>
      <c r="N36" s="78">
        <f>[7]table_18!L32</f>
        <v>634626.46</v>
      </c>
      <c r="O36" s="78">
        <f>[7]table_18!M32</f>
        <v>107657.55</v>
      </c>
      <c r="P36" s="80">
        <f>[7]table_18!N32</f>
        <v>805394.84</v>
      </c>
    </row>
    <row r="37" spans="1:16" x14ac:dyDescent="0.25">
      <c r="A37" s="36" t="s">
        <v>31</v>
      </c>
      <c r="B37" s="95"/>
      <c r="C37" s="95">
        <f>[7]table_18!C33</f>
        <v>2733</v>
      </c>
      <c r="D37" s="95">
        <f>[7]table_18!D33</f>
        <v>655514.74</v>
      </c>
      <c r="E37" s="95">
        <f>[7]table_18!E33</f>
        <v>54719.77</v>
      </c>
      <c r="F37" s="95">
        <f>[7]table_18!F33</f>
        <v>949321.04</v>
      </c>
      <c r="G37" s="95"/>
      <c r="H37" s="95">
        <f>[7]table_18!G33</f>
        <v>399</v>
      </c>
      <c r="I37" s="95">
        <f>[7]table_18!H33</f>
        <v>138511.51999999999</v>
      </c>
      <c r="J37" s="95">
        <f>[7]table_18!I33</f>
        <v>11781.47</v>
      </c>
      <c r="K37" s="95">
        <f>[7]table_18!J33</f>
        <v>166091.97</v>
      </c>
      <c r="L37" s="24"/>
      <c r="M37" s="95">
        <f>[7]table_18!K33</f>
        <v>3132</v>
      </c>
      <c r="N37" s="95">
        <f>[7]table_18!L33</f>
        <v>794026.26</v>
      </c>
      <c r="O37" s="95">
        <f>[7]table_18!M33</f>
        <v>66501.240000000005</v>
      </c>
      <c r="P37" s="23">
        <f>[7]table_18!N33</f>
        <v>1115413.01</v>
      </c>
    </row>
    <row r="38" spans="1:16" x14ac:dyDescent="0.25">
      <c r="A38" s="161" t="s">
        <v>32</v>
      </c>
      <c r="B38" s="78"/>
      <c r="C38" s="78">
        <f>[7]table_18!C34</f>
        <v>2967</v>
      </c>
      <c r="D38" s="78">
        <f>[7]table_18!D34</f>
        <v>758404.81</v>
      </c>
      <c r="E38" s="78">
        <f>[7]table_18!E34</f>
        <v>122002.5</v>
      </c>
      <c r="F38" s="78">
        <f>[7]table_18!F34</f>
        <v>598409.48</v>
      </c>
      <c r="G38" s="78"/>
      <c r="H38" s="78">
        <f>[7]table_18!G34</f>
        <v>920</v>
      </c>
      <c r="I38" s="78">
        <f>[7]table_18!H34</f>
        <v>158932.92000000001</v>
      </c>
      <c r="J38" s="78">
        <f>[7]table_18!I34</f>
        <v>4022.97</v>
      </c>
      <c r="K38" s="78">
        <f>[7]table_18!J34</f>
        <v>53392.29</v>
      </c>
      <c r="L38" s="79"/>
      <c r="M38" s="78">
        <f>[7]table_18!K34</f>
        <v>3887</v>
      </c>
      <c r="N38" s="78">
        <f>[7]table_18!L34</f>
        <v>917337.73</v>
      </c>
      <c r="O38" s="78">
        <f>[7]table_18!M34</f>
        <v>126025.47</v>
      </c>
      <c r="P38" s="80">
        <f>[7]table_18!N34</f>
        <v>651801.77</v>
      </c>
    </row>
    <row r="39" spans="1:16" x14ac:dyDescent="0.25">
      <c r="A39" s="36" t="s">
        <v>33</v>
      </c>
      <c r="B39" s="95"/>
      <c r="C39" s="95">
        <f>[7]table_18!C35</f>
        <v>5144</v>
      </c>
      <c r="D39" s="95">
        <f>[7]table_18!D35</f>
        <v>110004.71</v>
      </c>
      <c r="E39" s="95">
        <f>[7]table_18!E35</f>
        <v>100947.12</v>
      </c>
      <c r="F39" s="95">
        <f>[7]table_18!F35</f>
        <v>1586421.99</v>
      </c>
      <c r="G39" s="95"/>
      <c r="H39" s="95">
        <f>[7]table_18!G35</f>
        <v>4809</v>
      </c>
      <c r="I39" s="95">
        <f>[7]table_18!H35</f>
        <v>163376.42000000001</v>
      </c>
      <c r="J39" s="95">
        <f>[7]table_18!I35</f>
        <v>75159.7</v>
      </c>
      <c r="K39" s="95">
        <f>[7]table_18!J35</f>
        <v>926582.27</v>
      </c>
      <c r="L39" s="24"/>
      <c r="M39" s="95">
        <f>[7]table_18!K35</f>
        <v>9953</v>
      </c>
      <c r="N39" s="95">
        <f>[7]table_18!L35</f>
        <v>273381.13</v>
      </c>
      <c r="O39" s="95">
        <f>[7]table_18!M35</f>
        <v>176106.82</v>
      </c>
      <c r="P39" s="23">
        <f>[7]table_18!N35</f>
        <v>2513004.2599999998</v>
      </c>
    </row>
    <row r="40" spans="1:16" x14ac:dyDescent="0.25">
      <c r="A40" s="161" t="s">
        <v>34</v>
      </c>
      <c r="B40" s="78"/>
      <c r="C40" s="78">
        <f>[7]table_18!C36</f>
        <v>985</v>
      </c>
      <c r="D40" s="78">
        <f>[7]table_18!D36</f>
        <v>573283.54</v>
      </c>
      <c r="E40" s="78">
        <f>[7]table_18!E36</f>
        <v>27225.89</v>
      </c>
      <c r="F40" s="78">
        <f>[7]table_18!F36</f>
        <v>512646.69</v>
      </c>
      <c r="G40" s="78"/>
      <c r="H40" s="78">
        <f>[7]table_18!G36</f>
        <v>357</v>
      </c>
      <c r="I40" s="78">
        <f>[7]table_18!H36</f>
        <v>186503</v>
      </c>
      <c r="J40" s="78">
        <f>[7]table_18!I36</f>
        <v>12402.21</v>
      </c>
      <c r="K40" s="78">
        <f>[7]table_18!J36</f>
        <v>176099.02</v>
      </c>
      <c r="L40" s="79"/>
      <c r="M40" s="78">
        <f>[7]table_18!K36</f>
        <v>1342</v>
      </c>
      <c r="N40" s="78">
        <f>[7]table_18!L36</f>
        <v>759786.54</v>
      </c>
      <c r="O40" s="78">
        <f>[7]table_18!M36</f>
        <v>39628.089999999997</v>
      </c>
      <c r="P40" s="80">
        <f>[7]table_18!N36</f>
        <v>688745.71</v>
      </c>
    </row>
    <row r="41" spans="1:16" x14ac:dyDescent="0.25">
      <c r="A41" s="36" t="s">
        <v>35</v>
      </c>
      <c r="B41" s="95"/>
      <c r="C41" s="95">
        <f>[7]table_18!C37</f>
        <v>5760</v>
      </c>
      <c r="D41" s="95">
        <f>[7]table_18!D37</f>
        <v>171692.37</v>
      </c>
      <c r="E41" s="95">
        <f>[7]table_18!E37</f>
        <v>101008.57</v>
      </c>
      <c r="F41" s="95">
        <f>[7]table_18!F37</f>
        <v>1964901.75</v>
      </c>
      <c r="G41" s="95"/>
      <c r="H41" s="95">
        <f>[7]table_18!G37</f>
        <v>4340</v>
      </c>
      <c r="I41" s="95">
        <f>[7]table_18!H37</f>
        <v>156977.41</v>
      </c>
      <c r="J41" s="95">
        <f>[7]table_18!I37</f>
        <v>68932.61</v>
      </c>
      <c r="K41" s="95">
        <f>[7]table_18!J37</f>
        <v>877369.51</v>
      </c>
      <c r="L41" s="24"/>
      <c r="M41" s="95">
        <f>[7]table_18!K37</f>
        <v>10100</v>
      </c>
      <c r="N41" s="95">
        <f>[7]table_18!L37</f>
        <v>328669.78000000003</v>
      </c>
      <c r="O41" s="95">
        <f>[7]table_18!M37</f>
        <v>169941.18</v>
      </c>
      <c r="P41" s="23">
        <f>[7]table_18!N37</f>
        <v>2842271.26</v>
      </c>
    </row>
    <row r="42" spans="1:16" ht="13" thickBot="1" x14ac:dyDescent="0.3">
      <c r="A42" s="451"/>
      <c r="B42" s="452"/>
      <c r="C42" s="452"/>
      <c r="D42" s="452"/>
      <c r="E42" s="452"/>
      <c r="F42" s="452"/>
      <c r="G42" s="452"/>
      <c r="H42" s="452"/>
      <c r="I42" s="452"/>
      <c r="J42" s="452"/>
      <c r="K42" s="452"/>
      <c r="L42" s="452"/>
      <c r="M42" s="452"/>
      <c r="N42" s="452"/>
      <c r="O42" s="452"/>
      <c r="P42" s="453"/>
    </row>
    <row r="43" spans="1:16" ht="13.5" thickBot="1" x14ac:dyDescent="0.35">
      <c r="A43" s="162" t="s">
        <v>149</v>
      </c>
      <c r="B43" s="137"/>
      <c r="C43" s="137">
        <f>SUM(C6:C41)</f>
        <v>141660</v>
      </c>
      <c r="D43" s="137">
        <f>SUM(D6:D41)</f>
        <v>15409285.060000001</v>
      </c>
      <c r="E43" s="137">
        <f t="shared" ref="E43:P43" si="0">SUM(E6:E41)</f>
        <v>3271183.2300000004</v>
      </c>
      <c r="F43" s="137">
        <f t="shared" si="0"/>
        <v>33238624.460000005</v>
      </c>
      <c r="G43" s="137"/>
      <c r="H43" s="137">
        <f t="shared" si="0"/>
        <v>97372</v>
      </c>
      <c r="I43" s="137">
        <f t="shared" si="0"/>
        <v>8053899.1599999992</v>
      </c>
      <c r="J43" s="137">
        <f t="shared" si="0"/>
        <v>2657301.04</v>
      </c>
      <c r="K43" s="137">
        <f t="shared" si="0"/>
        <v>14605584.229999999</v>
      </c>
      <c r="L43" s="137"/>
      <c r="M43" s="137">
        <f t="shared" si="0"/>
        <v>239032</v>
      </c>
      <c r="N43" s="137">
        <f t="shared" si="0"/>
        <v>23463184.220000003</v>
      </c>
      <c r="O43" s="137">
        <f t="shared" si="0"/>
        <v>5928484.2199999997</v>
      </c>
      <c r="P43" s="137">
        <f t="shared" si="0"/>
        <v>47844208.680000007</v>
      </c>
    </row>
    <row r="44" spans="1:16" x14ac:dyDescent="0.25">
      <c r="A44" s="35" t="s">
        <v>152</v>
      </c>
      <c r="B44" s="34"/>
      <c r="C44" s="34"/>
      <c r="D44" s="34"/>
      <c r="E44" s="34"/>
      <c r="F44" s="34"/>
      <c r="G44" s="34"/>
      <c r="H44" s="34"/>
      <c r="I44" s="34"/>
      <c r="J44" s="34"/>
      <c r="K44" s="34"/>
      <c r="L44" s="34"/>
      <c r="M44" s="34"/>
      <c r="N44" s="34"/>
      <c r="O44" s="34"/>
      <c r="P44" s="33"/>
    </row>
    <row r="45" spans="1:16" x14ac:dyDescent="0.25">
      <c r="A45" s="32" t="s">
        <v>198</v>
      </c>
      <c r="B45" s="163"/>
      <c r="C45" s="163"/>
      <c r="D45" s="163"/>
      <c r="E45" s="163"/>
      <c r="F45" s="163"/>
      <c r="G45" s="163"/>
      <c r="H45" s="163"/>
      <c r="I45" s="163"/>
      <c r="J45" s="163"/>
      <c r="K45" s="163"/>
      <c r="L45" s="163"/>
      <c r="M45" s="163"/>
      <c r="N45" s="163"/>
      <c r="O45" s="163"/>
      <c r="P45" s="31"/>
    </row>
    <row r="46" spans="1:16" ht="13" thickBot="1" x14ac:dyDescent="0.3">
      <c r="A46" s="30" t="s">
        <v>181</v>
      </c>
      <c r="B46" s="29"/>
      <c r="C46" s="29"/>
      <c r="D46" s="29"/>
      <c r="E46" s="29"/>
      <c r="F46" s="29"/>
      <c r="G46" s="29"/>
      <c r="H46" s="29"/>
      <c r="I46" s="29"/>
      <c r="J46" s="29"/>
      <c r="K46" s="29"/>
      <c r="L46" s="29"/>
      <c r="M46" s="29"/>
      <c r="N46" s="29"/>
      <c r="O46" s="29"/>
      <c r="P46" s="28"/>
    </row>
  </sheetData>
  <mergeCells count="6">
    <mergeCell ref="R1:T3"/>
    <mergeCell ref="C4:F4"/>
    <mergeCell ref="H4:K4"/>
    <mergeCell ref="M4:P4"/>
    <mergeCell ref="A1:P1"/>
    <mergeCell ref="A2:P2"/>
  </mergeCells>
  <hyperlinks>
    <hyperlink ref="R1:T3" location="'Table of Contents'!A1" tooltip="Click here" display="Return to             Table of Contents" xr:uid="{D7B704F7-E5E1-478D-98BB-476382D57B6C}"/>
  </hyperlinks>
  <pageMargins left="0.75" right="0.75" top="0.75" bottom="0.75" header="0.5" footer="0.5"/>
  <pageSetup scale="72"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A0743DE98E613409FC372434AD953BE" ma:contentTypeVersion="7" ma:contentTypeDescription="Create a new document." ma:contentTypeScope="" ma:versionID="f270a74af1352eea706b3914ebfda575">
  <xsd:schema xmlns:xsd="http://www.w3.org/2001/XMLSchema" xmlns:xs="http://www.w3.org/2001/XMLSchema" xmlns:p="http://schemas.microsoft.com/office/2006/metadata/properties" xmlns:ns1="http://schemas.microsoft.com/sharepoint/v3" xmlns:ns2="7e67b09f-8cec-41e7-8019-71d0205fa43a" targetNamespace="http://schemas.microsoft.com/office/2006/metadata/properties" ma:root="true" ma:fieldsID="ddd7df3d904ae865aac69d6193faa771" ns1:_="" ns2:_="">
    <xsd:import namespace="http://schemas.microsoft.com/sharepoint/v3"/>
    <xsd:import namespace="7e67b09f-8cec-41e7-8019-71d0205fa43a"/>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 ma:internalName="PublishingStartDate">
      <xsd:simpleType>
        <xsd:restriction base="dms:Unknown"/>
      </xsd:simpleType>
    </xsd:element>
    <xsd:element name="PublishingExpirationDate" ma:index="5" nillable="true" ma:displayName="Scheduling End Date" ma:descrip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e67b09f-8cec-41e7-8019-71d0205fa43a" elementFormDefault="qualified">
    <xsd:import namespace="http://schemas.microsoft.com/office/2006/documentManagement/types"/>
    <xsd:import namespace="http://schemas.microsoft.com/office/infopath/2007/PartnerControls"/>
    <xsd:element name="SharedWithUsers" ma:index="6"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file>

<file path=customXml/itemProps1.xml><?xml version="1.0" encoding="utf-8"?>
<ds:datastoreItem xmlns:ds="http://schemas.openxmlformats.org/officeDocument/2006/customXml" ds:itemID="{8FE0DEEB-79B5-4407-9611-BCCEA53810C7}">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7CB26F82-1367-4FD2-8E3E-A1A2A983B6DF}"/>
</file>

<file path=customXml/itemProps3.xml><?xml version="1.0" encoding="utf-8"?>
<ds:datastoreItem xmlns:ds="http://schemas.openxmlformats.org/officeDocument/2006/customXml" ds:itemID="{1ECF2D33-0993-4296-AAED-865A2096DBF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Table of Contents</vt:lpstr>
      <vt:lpstr>1.1</vt:lpstr>
      <vt:lpstr>1.2</vt:lpstr>
      <vt:lpstr>1.3</vt:lpstr>
      <vt:lpstr>1.4</vt:lpstr>
      <vt:lpstr>1.5</vt:lpstr>
      <vt:lpstr>1.6</vt:lpstr>
      <vt:lpstr>1.7</vt:lpstr>
      <vt:lpstr>1.8</vt:lpstr>
      <vt:lpstr>1.9</vt:lpstr>
      <vt:lpstr>2.1</vt:lpstr>
      <vt:lpstr>2.2</vt:lpstr>
      <vt:lpstr>2.3</vt:lpstr>
      <vt:lpstr>2.4</vt:lpstr>
      <vt:lpstr>2.5</vt:lpstr>
      <vt:lpstr>2.6</vt:lpstr>
      <vt:lpstr>3.1</vt:lpstr>
      <vt:lpstr>3.2</vt:lpstr>
      <vt:lpstr>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Kyle Easton</dc:creator>
  <cp:lastModifiedBy>ABDELRAZIK Heinar</cp:lastModifiedBy>
  <cp:lastPrinted>2021-05-11T20:50:53Z</cp:lastPrinted>
  <dcterms:created xsi:type="dcterms:W3CDTF">2009-05-18T23:01:50Z</dcterms:created>
  <dcterms:modified xsi:type="dcterms:W3CDTF">2022-06-03T19:33:49Z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0x0101008A0743DE98E613409FC372434AD953BE</vt:lpwstr>
  </property>
</Properties>
</file>