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5"/>
  <workbookPr/>
  <mc:AlternateContent xmlns:mc="http://schemas.openxmlformats.org/markup-compatibility/2006">
    <mc:Choice Requires="x15">
      <x15ac:absPath xmlns:x15ac="http://schemas.microsoft.com/office/spreadsheetml/2010/11/ac" url="https://stateoforegon.sharepoint.com/sites/DOR-Intranet-DIR/Lists/Get Communications Help/Attachments/1933/"/>
    </mc:Choice>
  </mc:AlternateContent>
  <xr:revisionPtr revIDLastSave="0" documentId="8_{35CBABCE-3D2A-496B-BA6E-1ED8D44F7EA0}" xr6:coauthVersionLast="47" xr6:coauthVersionMax="47" xr10:uidLastSave="{00000000-0000-0000-0000-000000000000}"/>
  <bookViews>
    <workbookView xWindow="-28395" yWindow="45" windowWidth="27570" windowHeight="14595" tabRatio="889" firstSheet="2" activeTab="2" xr2:uid="{00000000-000D-0000-FFFF-FFFF00000000}"/>
  </bookViews>
  <sheets>
    <sheet name="LB-10 General Fund" sheetId="14" r:id="rId1"/>
    <sheet name="LB-10 Response Revenue Fund  " sheetId="15" r:id="rId2"/>
    <sheet name="Resolutions" sheetId="16" r:id="rId3"/>
  </sheets>
  <definedNames>
    <definedName name="activities" localSheetId="1">#REF!</definedName>
    <definedName name="activities">#REF!</definedName>
    <definedName name="_xlnm.Database" localSheetId="1">#REF!</definedName>
    <definedName name="_xlnm.Database">#REF!</definedName>
    <definedName name="emergency" localSheetId="1">#REF!</definedName>
    <definedName name="emergency">#REF!</definedName>
    <definedName name="EMS" localSheetId="1">#REF!</definedName>
    <definedName name="EMS">#REF!</definedName>
    <definedName name="equipment" localSheetId="1">#REF!</definedName>
    <definedName name="equipment">#REF!</definedName>
    <definedName name="fire" localSheetId="1">#REF!</definedName>
    <definedName name="fire">#REF!</definedName>
    <definedName name="fires" localSheetId="1">#REF!</definedName>
    <definedName name="fires">#REF!</definedName>
    <definedName name="_xlnm.Print_Area" localSheetId="0">'LB-10 General Fund'!$A$1:$L$51</definedName>
    <definedName name="_xlnm.Print_Area" localSheetId="1">'LB-10 Response Revenue Fund  '!$A$1:$L$39</definedName>
    <definedName name="_xlnm.Print_Area" localSheetId="2">Resolutions!$A$1:$J$51</definedName>
    <definedName name="Response" localSheetId="1">#REF!</definedName>
    <definedName name="Response">#REF!</definedName>
    <definedName name="revenues" localSheetId="1">#REF!</definedName>
    <definedName name="revenues">#REF!</definedName>
    <definedName name="training" localSheetId="1">#REF!</definedName>
    <definedName name="train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6" l="1"/>
  <c r="I16" i="16"/>
  <c r="I29" i="16" l="1"/>
  <c r="K11" i="15"/>
  <c r="J11" i="15"/>
  <c r="B11" i="15"/>
  <c r="B12" i="15"/>
  <c r="C12" i="15"/>
  <c r="D12" i="15"/>
  <c r="K37" i="14" l="1"/>
  <c r="J37" i="14"/>
  <c r="I37" i="14"/>
  <c r="D37" i="14"/>
  <c r="C37" i="14"/>
  <c r="B37" i="14"/>
  <c r="K35" i="14"/>
  <c r="J35" i="14"/>
  <c r="I35" i="14"/>
  <c r="D35" i="14"/>
  <c r="C35" i="14"/>
  <c r="B35" i="14"/>
  <c r="B27" i="14"/>
  <c r="K27" i="14"/>
  <c r="J27" i="14"/>
  <c r="I27" i="14"/>
  <c r="D27" i="14"/>
  <c r="C27" i="14"/>
  <c r="K23" i="14"/>
  <c r="J23" i="14"/>
  <c r="I23" i="14"/>
  <c r="D23" i="14"/>
  <c r="C23" i="14"/>
  <c r="B23" i="14"/>
  <c r="K11" i="14"/>
  <c r="J11" i="14"/>
  <c r="I11" i="14"/>
  <c r="B11" i="14"/>
  <c r="D10" i="14"/>
  <c r="D11" i="14" s="1"/>
  <c r="C10" i="14"/>
  <c r="C11" i="14" s="1"/>
  <c r="K15" i="15" l="1"/>
  <c r="K18" i="15" s="1"/>
  <c r="K23" i="15" s="1"/>
  <c r="K36" i="15" s="1"/>
  <c r="J15" i="15"/>
  <c r="J18" i="15" s="1"/>
  <c r="J23" i="15" s="1"/>
  <c r="J36" i="15" s="1"/>
  <c r="B15" i="15"/>
  <c r="B18" i="15" s="1"/>
  <c r="B23" i="15" s="1"/>
  <c r="C10" i="15" s="1"/>
  <c r="I16" i="14"/>
  <c r="J16" i="14"/>
  <c r="K16" i="14"/>
  <c r="C48" i="14"/>
  <c r="D48" i="14"/>
  <c r="I48" i="14"/>
  <c r="J48" i="14"/>
  <c r="K48" i="14"/>
  <c r="B48" i="14"/>
  <c r="B15" i="14"/>
  <c r="B16" i="14" s="1"/>
  <c r="D15" i="14"/>
  <c r="D16" i="14" s="1"/>
  <c r="D19" i="14" s="1"/>
  <c r="C15" i="14"/>
  <c r="C16" i="14" s="1"/>
  <c r="C11" i="15" l="1"/>
  <c r="C15" i="15" s="1"/>
  <c r="C18" i="15" s="1"/>
  <c r="C23" i="15" s="1"/>
  <c r="K17" i="14"/>
  <c r="I17" i="14"/>
  <c r="I19" i="14" s="1"/>
  <c r="J17" i="14"/>
  <c r="J19" i="14" s="1"/>
  <c r="K19" i="14"/>
  <c r="B18" i="14"/>
  <c r="B19" i="14" s="1"/>
  <c r="C18" i="14"/>
  <c r="C19" i="14" s="1"/>
  <c r="B36" i="15"/>
  <c r="D10" i="15" l="1"/>
  <c r="C36" i="15"/>
  <c r="D11" i="15" l="1"/>
  <c r="D15" i="15" s="1"/>
  <c r="D18" i="15" s="1"/>
  <c r="D23" i="15" s="1"/>
  <c r="D36" i="15" l="1"/>
  <c r="I10" i="15"/>
  <c r="I11" i="15" l="1"/>
  <c r="I15" i="15" s="1"/>
  <c r="I18" i="15" s="1"/>
  <c r="I23" i="15" s="1"/>
  <c r="I36" i="15" s="1"/>
</calcChain>
</file>

<file path=xl/sharedStrings.xml><?xml version="1.0" encoding="utf-8"?>
<sst xmlns="http://schemas.openxmlformats.org/spreadsheetml/2006/main" count="197" uniqueCount="120">
  <si>
    <t>FORM</t>
  </si>
  <si>
    <t>RESOURCES AND REQUIREMENTS</t>
  </si>
  <si>
    <t>LB-10</t>
  </si>
  <si>
    <t>GENERAL FUND</t>
  </si>
  <si>
    <t>Sunny Shores RFPD</t>
  </si>
  <si>
    <t>(Fund)</t>
  </si>
  <si>
    <t>(Name of Municipal Corporation)</t>
  </si>
  <si>
    <t>Historical Data</t>
  </si>
  <si>
    <t>DESCRIPTION
RESOURCES AND REQUIREMENTS</t>
  </si>
  <si>
    <r>
      <t xml:space="preserve">Budget for Next Year  </t>
    </r>
    <r>
      <rPr>
        <b/>
        <sz val="10"/>
        <color rgb="FF0000FF"/>
        <rFont val="Calibri"/>
        <family val="2"/>
        <scheme val="minor"/>
      </rPr>
      <t>2025-26</t>
    </r>
  </si>
  <si>
    <t>Actual</t>
  </si>
  <si>
    <r>
      <t>Adopted Budget
This Year
Year</t>
    </r>
    <r>
      <rPr>
        <b/>
        <sz val="8"/>
        <rFont val="Calibri"/>
        <family val="2"/>
        <scheme val="minor"/>
      </rPr>
      <t xml:space="preserve"> </t>
    </r>
    <r>
      <rPr>
        <b/>
        <sz val="8"/>
        <color rgb="FF0000FF"/>
        <rFont val="Calibri"/>
        <family val="2"/>
        <scheme val="minor"/>
      </rPr>
      <t>2024-25</t>
    </r>
  </si>
  <si>
    <t>Proposed By
Budget Officer</t>
  </si>
  <si>
    <t>Approved By
Budget Committee</t>
  </si>
  <si>
    <t>Adopted By
Governing Body</t>
  </si>
  <si>
    <r>
      <t xml:space="preserve">Second Preceding
Year </t>
    </r>
    <r>
      <rPr>
        <b/>
        <sz val="8"/>
        <color rgb="FF0000FF"/>
        <rFont val="Calibri"/>
        <family val="2"/>
        <scheme val="minor"/>
      </rPr>
      <t>2022-23</t>
    </r>
  </si>
  <si>
    <r>
      <t xml:space="preserve">First Preceding
Year </t>
    </r>
    <r>
      <rPr>
        <b/>
        <sz val="8"/>
        <color rgb="FF0000FF"/>
        <rFont val="Calibri"/>
        <family val="2"/>
        <scheme val="minor"/>
      </rPr>
      <t>2023-24</t>
    </r>
  </si>
  <si>
    <t>RESOURCES</t>
  </si>
  <si>
    <t xml:space="preserve">Cash on hand </t>
  </si>
  <si>
    <t>Interest</t>
  </si>
  <si>
    <t>Conflagration</t>
  </si>
  <si>
    <t>Donations/Fundraisers</t>
  </si>
  <si>
    <t>Response billing</t>
  </si>
  <si>
    <t>Previously levied taxes estimated to be received</t>
  </si>
  <si>
    <t>Total Resources, except taxes to be levied</t>
  </si>
  <si>
    <t>Taxes estimated to be received</t>
  </si>
  <si>
    <t>Taxes collected in year levied</t>
  </si>
  <si>
    <t>TOTAL RESOURCES</t>
  </si>
  <si>
    <t>REQUIREMENTS **</t>
  </si>
  <si>
    <t>Program and Activity</t>
  </si>
  <si>
    <t>Object Classification</t>
  </si>
  <si>
    <t>Detail</t>
  </si>
  <si>
    <t>RESPONSE-EMS</t>
  </si>
  <si>
    <t>PERSONNEL SERVICES</t>
  </si>
  <si>
    <t>SALARIES 2.0 FTE</t>
  </si>
  <si>
    <t>BENEFITS</t>
  </si>
  <si>
    <t>MATERIALS &amp; SERVICES</t>
  </si>
  <si>
    <t>MEDICAL SUPPLIES</t>
  </si>
  <si>
    <t>RESPONSE-FIRE</t>
  </si>
  <si>
    <t>STIPEND-VOLUNTEERS</t>
  </si>
  <si>
    <t>RESPONSE-EQUIP. MAINT.</t>
  </si>
  <si>
    <t>SALARIES 1.0 FTE</t>
  </si>
  <si>
    <t>APPARATUS MAINT.</t>
  </si>
  <si>
    <t>FUEL</t>
  </si>
  <si>
    <t>BUILDING MAINT.</t>
  </si>
  <si>
    <t>TURNOUT GEAR</t>
  </si>
  <si>
    <t>RESPONSE-TRAINING</t>
  </si>
  <si>
    <t>PUBLIC SAFETY</t>
  </si>
  <si>
    <t>TRAVEL</t>
  </si>
  <si>
    <t>PREVENTION-CODE ENF.</t>
  </si>
  <si>
    <t>PREVENTION-INVESTIGATIONS</t>
  </si>
  <si>
    <t>SALARIES .75 FTE</t>
  </si>
  <si>
    <t>TOOLS &amp; EQUIP.</t>
  </si>
  <si>
    <t>PREVENTION-EDUCATION</t>
  </si>
  <si>
    <t>SCHOOL VISITS</t>
  </si>
  <si>
    <t>PUBLICATIONS</t>
  </si>
  <si>
    <t>NOT ALLOCATED</t>
  </si>
  <si>
    <t>SALARIES-CHIEF 1.0 FTE</t>
  </si>
  <si>
    <t>OFFICE SUPPLIES</t>
  </si>
  <si>
    <t>UTILITIES</t>
  </si>
  <si>
    <t>TRANSFER</t>
  </si>
  <si>
    <t>RESPONSE REVENUE</t>
  </si>
  <si>
    <t>CONTINGENCY</t>
  </si>
  <si>
    <t>Ending balance (prior years)</t>
  </si>
  <si>
    <t>UNAPPROPRIATED ENDING FUND BALANCE</t>
  </si>
  <si>
    <t>TOTAL REQUIREMENTS</t>
  </si>
  <si>
    <t>*The balance of cash, cash equivalents and investments in the fund at the beginning of the budget year</t>
  </si>
  <si>
    <t>150-504-010 (Rev. 11-16)</t>
  </si>
  <si>
    <t>**List requirements by organizational unit or program, activity, object classification, then expenditure detail. If the requirement is “not allocated”, then list by object classification and expenditure detail.</t>
  </si>
  <si>
    <t>page ______</t>
  </si>
  <si>
    <t>SPECIAL FUND</t>
  </si>
  <si>
    <t>RESPONSE REVENUE FUND</t>
  </si>
  <si>
    <r>
      <t xml:space="preserve">Adopted Budget
This Year
Year </t>
    </r>
    <r>
      <rPr>
        <b/>
        <sz val="8"/>
        <color rgb="FF0000FF"/>
        <rFont val="Calibri"/>
        <family val="2"/>
        <scheme val="minor"/>
      </rPr>
      <t>2024-25</t>
    </r>
  </si>
  <si>
    <t>Cash on hand * (cash basis), or</t>
  </si>
  <si>
    <t>Transferred IN, from other funds</t>
  </si>
  <si>
    <t>Other Income / Fundraisers</t>
  </si>
  <si>
    <t>FEMA GRANT</t>
  </si>
  <si>
    <t xml:space="preserve"> </t>
  </si>
  <si>
    <r>
      <t xml:space="preserve">Org Unit </t>
    </r>
    <r>
      <rPr>
        <b/>
        <sz val="8"/>
        <rFont val="Calibri"/>
        <family val="2"/>
      </rPr>
      <t>or</t>
    </r>
    <r>
      <rPr>
        <sz val="8"/>
        <rFont val="Calibri"/>
        <family val="2"/>
      </rPr>
      <t xml:space="preserve"> Prog &amp; Activity</t>
    </r>
  </si>
  <si>
    <t>CAPITAL OUTLAY</t>
  </si>
  <si>
    <t>WATER TENDER REPLACEMENT</t>
  </si>
  <si>
    <t>TRAINING</t>
  </si>
  <si>
    <t>RESERVE FUTURE EXP.</t>
  </si>
  <si>
    <r>
      <t xml:space="preserve">RESOLUTION  No. </t>
    </r>
    <r>
      <rPr>
        <b/>
        <u/>
        <sz val="12"/>
        <rFont val="Times New Roman"/>
        <family val="1"/>
      </rPr>
      <t>25-01</t>
    </r>
  </si>
  <si>
    <t>RESOLUTION ADOPTING THE BUDGET</t>
  </si>
  <si>
    <r>
      <rPr>
        <sz val="11"/>
        <color rgb="FF000000"/>
        <rFont val="Times New Roman"/>
      </rPr>
      <t>BE IT RESOLVED that the Board of Directors of the Anytown</t>
    </r>
    <r>
      <rPr>
        <sz val="11"/>
        <color rgb="FF0000FF"/>
        <rFont val="Times New Roman"/>
      </rPr>
      <t xml:space="preserve"> RFPD</t>
    </r>
  </si>
  <si>
    <r>
      <t xml:space="preserve">hereby adopts the budget for fiscal year </t>
    </r>
    <r>
      <rPr>
        <sz val="11"/>
        <color rgb="FF0000FF"/>
        <rFont val="Times New Roman"/>
        <family val="1"/>
      </rPr>
      <t>2025-2026</t>
    </r>
    <r>
      <rPr>
        <sz val="11"/>
        <rFont val="Times New Roman"/>
        <family val="1"/>
      </rPr>
      <t xml:space="preserve">  in the total amount of </t>
    </r>
    <r>
      <rPr>
        <sz val="11"/>
        <color rgb="FF0000FF"/>
        <rFont val="Times New Roman"/>
        <family val="1"/>
      </rPr>
      <t>$1,329,579.*</t>
    </r>
    <r>
      <rPr>
        <sz val="11"/>
        <rFont val="Times New Roman"/>
        <family val="1"/>
      </rPr>
      <t xml:space="preserve"> </t>
    </r>
  </si>
  <si>
    <r>
      <rPr>
        <sz val="11"/>
        <color rgb="FF000000"/>
        <rFont val="Times New Roman"/>
      </rPr>
      <t>This budget is now on file at</t>
    </r>
    <r>
      <rPr>
        <b/>
        <sz val="11"/>
        <color rgb="FF000000"/>
        <rFont val="Times New Roman"/>
      </rPr>
      <t xml:space="preserve"> Sunny Shores</t>
    </r>
    <r>
      <rPr>
        <sz val="11"/>
        <color rgb="FF0000FF"/>
        <rFont val="Times New Roman"/>
      </rPr>
      <t xml:space="preserve"> RFPD Station #1</t>
    </r>
    <r>
      <rPr>
        <sz val="11"/>
        <color rgb="FF000000"/>
        <rFont val="Times New Roman"/>
      </rPr>
      <t xml:space="preserve"> in Sunny Shores, Oregon</t>
    </r>
    <r>
      <rPr>
        <b/>
        <sz val="11"/>
        <color rgb="FF000000"/>
        <rFont val="Times New Roman"/>
      </rPr>
      <t>.</t>
    </r>
  </si>
  <si>
    <t>RESOLUTION MAKING APPROPRIATIONS</t>
  </si>
  <si>
    <t xml:space="preserve">BE IT RESOLVED that the amounts shown below are hereby appropriated for the fiscal year beginning </t>
  </si>
  <si>
    <r>
      <t xml:space="preserve"> J</t>
    </r>
    <r>
      <rPr>
        <sz val="11"/>
        <color rgb="FF0000FF"/>
        <rFont val="Times New Roman"/>
        <family val="1"/>
      </rPr>
      <t>uly 1, 2025</t>
    </r>
    <r>
      <rPr>
        <sz val="11"/>
        <rFont val="Times New Roman"/>
        <family val="1"/>
      </rPr>
      <t>, for the following purposes:</t>
    </r>
  </si>
  <si>
    <t>General Fund</t>
  </si>
  <si>
    <t>Response Revene Fund</t>
  </si>
  <si>
    <t xml:space="preserve"> Program:</t>
  </si>
  <si>
    <t>Response</t>
  </si>
  <si>
    <t>Total………....</t>
  </si>
  <si>
    <t>Prevention</t>
  </si>
  <si>
    <t>Not Allocated to Organizational Unit or Program:</t>
  </si>
  <si>
    <t>Personnel Services…........……</t>
  </si>
  <si>
    <t>Materials &amp; Services.............</t>
  </si>
  <si>
    <t>Transfers Out…………</t>
  </si>
  <si>
    <t>Contingency…………..……</t>
  </si>
  <si>
    <r>
      <t>Total APPROPRIATIONS</t>
    </r>
    <r>
      <rPr>
        <sz val="12"/>
        <rFont val="Times New Roman"/>
        <family val="1"/>
      </rPr>
      <t>, All Funds . . . .</t>
    </r>
  </si>
  <si>
    <t>Total Unappropriated and Reserve Amounts, All Funds . . . .</t>
  </si>
  <si>
    <t>TOTAL ADOPTED BUDGET . . . .</t>
  </si>
  <si>
    <t xml:space="preserve"> *</t>
  </si>
  <si>
    <t>(*amounts with asterisks must match)</t>
  </si>
  <si>
    <t>RESOLUTION IMPOSING THE TAX</t>
  </si>
  <si>
    <t>BE IT RESOLVED that the following ad valorem property taxes are hereby imposed upon the assessed value</t>
  </si>
  <si>
    <r>
      <t xml:space="preserve">of all taxable property within the district for tax year </t>
    </r>
    <r>
      <rPr>
        <sz val="11"/>
        <color rgb="FF0000FF"/>
        <rFont val="Times New Roman"/>
        <family val="1"/>
      </rPr>
      <t>2025 - 2026</t>
    </r>
    <r>
      <rPr>
        <sz val="11"/>
        <rFont val="Times New Roman"/>
        <family val="1"/>
      </rPr>
      <t>:</t>
    </r>
  </si>
  <si>
    <r>
      <t xml:space="preserve"> </t>
    </r>
    <r>
      <rPr>
        <b/>
        <sz val="11"/>
        <rFont val="Times New Roman"/>
        <family val="1"/>
      </rPr>
      <t>(1)</t>
    </r>
    <r>
      <rPr>
        <sz val="11"/>
        <rFont val="Times New Roman"/>
        <family val="1"/>
      </rPr>
      <t xml:space="preserve"> In the amount of </t>
    </r>
    <r>
      <rPr>
        <sz val="11"/>
        <color rgb="FF0000FF"/>
        <rFont val="Times New Roman"/>
        <family val="1"/>
      </rPr>
      <t>$ 1.8756</t>
    </r>
    <r>
      <rPr>
        <sz val="11"/>
        <rFont val="Times New Roman"/>
        <family val="1"/>
      </rPr>
      <t xml:space="preserve"> per $1000 of assessed value for permanent rate tax;</t>
    </r>
  </si>
  <si>
    <t>RESOLUTION CATEGORIZING THE TAX</t>
  </si>
  <si>
    <t xml:space="preserve">BE IT RESOLVED that the taxes imposed are hereby categorized for purposes of Article XI section 11b as: </t>
  </si>
  <si>
    <t>Subject to the General Government Limitation</t>
  </si>
  <si>
    <r>
      <t>Permanent Rate Tax.........</t>
    </r>
    <r>
      <rPr>
        <sz val="11"/>
        <color rgb="FF0000FF"/>
        <rFont val="Times New Roman"/>
        <family val="1"/>
      </rPr>
      <t>.$1.8756/$1,000</t>
    </r>
  </si>
  <si>
    <r>
      <t xml:space="preserve">The above resolution statements were approved and declared adopted on </t>
    </r>
    <r>
      <rPr>
        <sz val="11"/>
        <color rgb="FF0000FF"/>
        <rFont val="Times New Roman"/>
        <family val="1"/>
      </rPr>
      <t>June 20, 2025</t>
    </r>
    <r>
      <rPr>
        <b/>
        <sz val="11"/>
        <color rgb="FF0000FF"/>
        <rFont val="Times New Roman"/>
        <family val="1"/>
      </rPr>
      <t>.</t>
    </r>
  </si>
  <si>
    <t xml:space="preserve">                 X____________________________________________</t>
  </si>
  <si>
    <t xml:space="preserve"> X_______________________________</t>
  </si>
  <si>
    <t xml:space="preserve">         Signature</t>
  </si>
  <si>
    <t>150-504-065 (Rev. 11-19-21)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</si>
</sst>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Times New Roman"/>
    </font>
    <font>
      <sz val="11"/>
      <color rgb="FF0000FF"/>
      <name val="Times New Roman"/>
    </font>
    <font>
      <sz val="11"/>
      <name val="Times New Roman"/>
    </font>
    <font>
      <b/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40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44" fontId="1" fillId="0" borderId="0" applyFont="0" applyFill="0" applyBorder="0" applyAlignment="0" applyProtection="0"/>
  </cellStyleXfs>
  <cellXfs count="191">
    <xf numFmtId="0" fontId="0" fillId="0" borderId="0" xfId="0"/>
    <xf numFmtId="40" fontId="3" fillId="2" borderId="4" xfId="2" applyFont="1" applyFill="1" applyBorder="1" applyAlignment="1">
      <alignment horizontal="center"/>
    </xf>
    <xf numFmtId="38" fontId="10" fillId="0" borderId="5" xfId="2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40" fontId="3" fillId="2" borderId="5" xfId="2" applyFont="1" applyFill="1" applyBorder="1" applyAlignment="1">
      <alignment horizontal="center"/>
    </xf>
    <xf numFmtId="38" fontId="11" fillId="0" borderId="5" xfId="2" applyNumberFormat="1" applyFont="1" applyBorder="1" applyAlignment="1">
      <alignment horizontal="center"/>
    </xf>
    <xf numFmtId="0" fontId="13" fillId="0" borderId="5" xfId="1" applyFont="1" applyBorder="1" applyAlignment="1">
      <alignment horizontal="left"/>
    </xf>
    <xf numFmtId="3" fontId="11" fillId="0" borderId="5" xfId="3" applyNumberFormat="1" applyFont="1" applyBorder="1" applyAlignment="1">
      <alignment horizontal="center"/>
    </xf>
    <xf numFmtId="0" fontId="3" fillId="0" borderId="0" xfId="7" applyFont="1"/>
    <xf numFmtId="0" fontId="4" fillId="0" borderId="0" xfId="7" applyFont="1" applyAlignment="1">
      <alignment horizont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6" fillId="0" borderId="0" xfId="7" applyFont="1"/>
    <xf numFmtId="0" fontId="6" fillId="0" borderId="24" xfId="7" applyFont="1" applyBorder="1" applyAlignment="1">
      <alignment vertical="center"/>
    </xf>
    <xf numFmtId="0" fontId="6" fillId="0" borderId="3" xfId="7" applyFont="1" applyBorder="1" applyAlignment="1">
      <alignment horizontal="center" vertical="center"/>
    </xf>
    <xf numFmtId="0" fontId="6" fillId="0" borderId="11" xfId="7" applyFont="1" applyBorder="1"/>
    <xf numFmtId="0" fontId="6" fillId="0" borderId="4" xfId="7" applyFont="1" applyBorder="1" applyAlignment="1">
      <alignment horizontal="center"/>
    </xf>
    <xf numFmtId="0" fontId="4" fillId="2" borderId="4" xfId="7" applyFont="1" applyFill="1" applyBorder="1" applyAlignment="1">
      <alignment horizontal="center"/>
    </xf>
    <xf numFmtId="0" fontId="6" fillId="0" borderId="5" xfId="7" applyFont="1" applyBorder="1" applyAlignment="1">
      <alignment horizontal="center"/>
    </xf>
    <xf numFmtId="0" fontId="4" fillId="2" borderId="5" xfId="7" applyFont="1" applyFill="1" applyBorder="1" applyAlignment="1">
      <alignment horizontal="center"/>
    </xf>
    <xf numFmtId="0" fontId="6" fillId="0" borderId="5" xfId="7" applyFont="1" applyBorder="1" applyAlignment="1">
      <alignment horizontal="left"/>
    </xf>
    <xf numFmtId="0" fontId="4" fillId="0" borderId="5" xfId="7" applyFont="1" applyBorder="1" applyAlignment="1">
      <alignment horizontal="center"/>
    </xf>
    <xf numFmtId="0" fontId="6" fillId="0" borderId="5" xfId="7" applyFont="1" applyBorder="1" applyAlignment="1">
      <alignment horizontal="left" indent="2"/>
    </xf>
    <xf numFmtId="0" fontId="6" fillId="0" borderId="5" xfId="7" applyFont="1" applyBorder="1" applyAlignment="1">
      <alignment horizontal="left" indent="1"/>
    </xf>
    <xf numFmtId="0" fontId="6" fillId="3" borderId="5" xfId="7" applyFont="1" applyFill="1" applyBorder="1" applyAlignment="1">
      <alignment horizontal="center"/>
    </xf>
    <xf numFmtId="0" fontId="4" fillId="3" borderId="5" xfId="7" applyFont="1" applyFill="1" applyBorder="1" applyAlignment="1">
      <alignment horizontal="center"/>
    </xf>
    <xf numFmtId="0" fontId="6" fillId="0" borderId="5" xfId="7" applyFont="1" applyBorder="1" applyAlignment="1">
      <alignment horizontal="center" vertical="center" wrapText="1"/>
    </xf>
    <xf numFmtId="0" fontId="6" fillId="0" borderId="9" xfId="7" applyFont="1" applyBorder="1"/>
    <xf numFmtId="0" fontId="6" fillId="2" borderId="6" xfId="7" applyFont="1" applyFill="1" applyBorder="1" applyAlignment="1">
      <alignment horizontal="center"/>
    </xf>
    <xf numFmtId="0" fontId="4" fillId="2" borderId="6" xfId="7" applyFont="1" applyFill="1" applyBorder="1" applyAlignment="1">
      <alignment horizontal="center"/>
    </xf>
    <xf numFmtId="0" fontId="6" fillId="0" borderId="29" xfId="7" applyFont="1" applyBorder="1" applyAlignment="1">
      <alignment vertical="center"/>
    </xf>
    <xf numFmtId="0" fontId="6" fillId="3" borderId="9" xfId="7" applyFont="1" applyFill="1" applyBorder="1"/>
    <xf numFmtId="0" fontId="6" fillId="2" borderId="5" xfId="7" applyFont="1" applyFill="1" applyBorder="1" applyAlignment="1">
      <alignment horizontal="center"/>
    </xf>
    <xf numFmtId="0" fontId="4" fillId="0" borderId="17" xfId="7" applyFont="1" applyBorder="1" applyAlignment="1">
      <alignment vertical="top"/>
    </xf>
    <xf numFmtId="3" fontId="9" fillId="0" borderId="2" xfId="7" applyNumberFormat="1" applyFont="1" applyBorder="1" applyAlignment="1">
      <alignment horizontal="center" vertical="center"/>
    </xf>
    <xf numFmtId="3" fontId="10" fillId="0" borderId="5" xfId="7" applyNumberFormat="1" applyFont="1" applyBorder="1" applyAlignment="1">
      <alignment horizontal="center"/>
    </xf>
    <xf numFmtId="3" fontId="10" fillId="0" borderId="5" xfId="2" applyNumberFormat="1" applyFont="1" applyBorder="1" applyAlignment="1">
      <alignment horizontal="center"/>
    </xf>
    <xf numFmtId="3" fontId="4" fillId="0" borderId="5" xfId="7" applyNumberFormat="1" applyFont="1" applyBorder="1" applyAlignment="1">
      <alignment horizontal="center"/>
    </xf>
    <xf numFmtId="3" fontId="4" fillId="2" borderId="5" xfId="7" applyNumberFormat="1" applyFont="1" applyFill="1" applyBorder="1" applyAlignment="1">
      <alignment horizontal="center"/>
    </xf>
    <xf numFmtId="3" fontId="4" fillId="0" borderId="4" xfId="7" applyNumberFormat="1" applyFont="1" applyBorder="1" applyAlignment="1">
      <alignment horizontal="center"/>
    </xf>
    <xf numFmtId="3" fontId="4" fillId="2" borderId="4" xfId="7" applyNumberFormat="1" applyFont="1" applyFill="1" applyBorder="1" applyAlignment="1">
      <alignment horizontal="center"/>
    </xf>
    <xf numFmtId="3" fontId="4" fillId="3" borderId="5" xfId="7" applyNumberFormat="1" applyFont="1" applyFill="1" applyBorder="1" applyAlignment="1">
      <alignment horizontal="center"/>
    </xf>
    <xf numFmtId="3" fontId="4" fillId="2" borderId="6" xfId="7" applyNumberFormat="1" applyFont="1" applyFill="1" applyBorder="1" applyAlignment="1">
      <alignment horizontal="center"/>
    </xf>
    <xf numFmtId="3" fontId="11" fillId="0" borderId="5" xfId="7" applyNumberFormat="1" applyFont="1" applyBorder="1" applyAlignment="1">
      <alignment horizontal="center"/>
    </xf>
    <xf numFmtId="0" fontId="11" fillId="0" borderId="5" xfId="7" applyFont="1" applyBorder="1" applyAlignment="1">
      <alignment horizontal="center"/>
    </xf>
    <xf numFmtId="3" fontId="10" fillId="3" borderId="5" xfId="7" applyNumberFormat="1" applyFont="1" applyFill="1" applyBorder="1" applyAlignment="1">
      <alignment horizontal="center"/>
    </xf>
    <xf numFmtId="3" fontId="10" fillId="2" borderId="5" xfId="7" applyNumberFormat="1" applyFont="1" applyFill="1" applyBorder="1" applyAlignment="1">
      <alignment horizontal="center"/>
    </xf>
    <xf numFmtId="3" fontId="10" fillId="2" borderId="4" xfId="7" applyNumberFormat="1" applyFont="1" applyFill="1" applyBorder="1" applyAlignment="1">
      <alignment horizontal="center"/>
    </xf>
    <xf numFmtId="3" fontId="10" fillId="0" borderId="4" xfId="7" applyNumberFormat="1" applyFont="1" applyBorder="1" applyAlignment="1">
      <alignment horizontal="center"/>
    </xf>
    <xf numFmtId="0" fontId="20" fillId="0" borderId="0" xfId="0" applyFont="1"/>
    <xf numFmtId="0" fontId="0" fillId="4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19" fillId="0" borderId="0" xfId="0" applyFont="1"/>
    <xf numFmtId="0" fontId="0" fillId="0" borderId="17" xfId="0" applyBorder="1"/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" fontId="26" fillId="0" borderId="0" xfId="0" applyNumberFormat="1" applyFont="1"/>
    <xf numFmtId="0" fontId="27" fillId="0" borderId="0" xfId="0" applyFont="1"/>
    <xf numFmtId="6" fontId="19" fillId="0" borderId="5" xfId="0" applyNumberFormat="1" applyFont="1" applyBorder="1"/>
    <xf numFmtId="3" fontId="26" fillId="0" borderId="0" xfId="0" applyNumberFormat="1" applyFont="1" applyAlignment="1">
      <alignment horizontal="left" indent="7"/>
    </xf>
    <xf numFmtId="0" fontId="26" fillId="0" borderId="0" xfId="0" applyFont="1"/>
    <xf numFmtId="3" fontId="27" fillId="0" borderId="0" xfId="0" applyNumberFormat="1" applyFont="1"/>
    <xf numFmtId="38" fontId="26" fillId="0" borderId="0" xfId="0" applyNumberFormat="1" applyFont="1"/>
    <xf numFmtId="3" fontId="24" fillId="0" borderId="0" xfId="0" applyNumberFormat="1" applyFont="1"/>
    <xf numFmtId="0" fontId="19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8" fillId="0" borderId="0" xfId="0" applyFont="1"/>
    <xf numFmtId="6" fontId="19" fillId="0" borderId="0" xfId="0" applyNumberFormat="1" applyFont="1"/>
    <xf numFmtId="0" fontId="30" fillId="0" borderId="0" xfId="0" applyFont="1"/>
    <xf numFmtId="3" fontId="33" fillId="0" borderId="0" xfId="0" applyNumberFormat="1" applyFont="1"/>
    <xf numFmtId="0" fontId="31" fillId="0" borderId="0" xfId="0" applyFont="1" applyAlignment="1">
      <alignment horizontal="left" indent="1"/>
    </xf>
    <xf numFmtId="0" fontId="31" fillId="0" borderId="0" xfId="0" applyFont="1"/>
    <xf numFmtId="3" fontId="33" fillId="0" borderId="0" xfId="9" applyNumberFormat="1" applyFont="1" applyBorder="1" applyAlignment="1"/>
    <xf numFmtId="44" fontId="24" fillId="0" borderId="0" xfId="9" applyFont="1" applyFill="1" applyBorder="1" applyAlignment="1"/>
    <xf numFmtId="38" fontId="33" fillId="0" borderId="30" xfId="0" applyNumberFormat="1" applyFont="1" applyBorder="1"/>
    <xf numFmtId="6" fontId="32" fillId="0" borderId="5" xfId="0" applyNumberFormat="1" applyFont="1" applyBorder="1"/>
    <xf numFmtId="0" fontId="24" fillId="0" borderId="0" xfId="0" applyFont="1"/>
    <xf numFmtId="0" fontId="0" fillId="0" borderId="0" xfId="0"/>
    <xf numFmtId="0" fontId="5" fillId="0" borderId="0" xfId="7" applyFont="1" applyAlignment="1">
      <alignment horizontal="center"/>
    </xf>
    <xf numFmtId="0" fontId="19" fillId="0" borderId="17" xfId="0" applyFont="1" applyBorder="1" applyAlignment="1">
      <alignment horizontal="left" indent="1"/>
    </xf>
    <xf numFmtId="0" fontId="4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" fillId="0" borderId="17" xfId="7" applyFont="1" applyBorder="1" applyAlignment="1">
      <alignment horizontal="center" vertical="top"/>
    </xf>
    <xf numFmtId="0" fontId="10" fillId="0" borderId="17" xfId="7" applyFont="1" applyBorder="1" applyAlignment="1">
      <alignment horizontal="center"/>
    </xf>
    <xf numFmtId="0" fontId="4" fillId="0" borderId="14" xfId="7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0" xfId="7" applyFont="1" applyAlignment="1">
      <alignment horizontal="center"/>
    </xf>
    <xf numFmtId="0" fontId="5" fillId="5" borderId="4" xfId="7" applyFont="1" applyFill="1" applyBorder="1" applyAlignment="1">
      <alignment horizontal="center"/>
    </xf>
    <xf numFmtId="0" fontId="5" fillId="5" borderId="9" xfId="7" applyFont="1" applyFill="1" applyBorder="1" applyAlignment="1">
      <alignment horizontal="center"/>
    </xf>
    <xf numFmtId="0" fontId="5" fillId="5" borderId="6" xfId="7" applyFont="1" applyFill="1" applyBorder="1" applyAlignment="1">
      <alignment horizontal="center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/>
    </xf>
    <xf numFmtId="0" fontId="9" fillId="5" borderId="16" xfId="7" applyFont="1" applyFill="1" applyBorder="1" applyAlignment="1">
      <alignment horizontal="center" vertical="center" wrapText="1"/>
    </xf>
    <xf numFmtId="0" fontId="9" fillId="5" borderId="18" xfId="7" applyFont="1" applyFill="1" applyBorder="1" applyAlignment="1">
      <alignment horizontal="center" vertical="center" wrapText="1"/>
    </xf>
    <xf numFmtId="0" fontId="9" fillId="5" borderId="15" xfId="7" applyFont="1" applyFill="1" applyBorder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  <xf numFmtId="0" fontId="9" fillId="5" borderId="0" xfId="7" applyFont="1" applyFill="1" applyAlignment="1">
      <alignment horizontal="center" vertical="center" wrapText="1"/>
    </xf>
    <xf numFmtId="0" fontId="9" fillId="5" borderId="10" xfId="7" applyFont="1" applyFill="1" applyBorder="1" applyAlignment="1">
      <alignment horizontal="center" vertical="center" wrapText="1"/>
    </xf>
    <xf numFmtId="0" fontId="9" fillId="5" borderId="8" xfId="7" applyFont="1" applyFill="1" applyBorder="1" applyAlignment="1">
      <alignment horizontal="center" vertical="center" wrapText="1"/>
    </xf>
    <xf numFmtId="0" fontId="9" fillId="5" borderId="17" xfId="7" applyFont="1" applyFill="1" applyBorder="1" applyAlignment="1">
      <alignment horizontal="center" vertical="center" wrapText="1"/>
    </xf>
    <xf numFmtId="0" fontId="9" fillId="5" borderId="7" xfId="7" applyFont="1" applyFill="1" applyBorder="1" applyAlignment="1">
      <alignment horizontal="center" vertical="center" wrapText="1"/>
    </xf>
    <xf numFmtId="0" fontId="3" fillId="0" borderId="0" xfId="7" applyFont="1" applyAlignment="1">
      <alignment horizontal="center"/>
    </xf>
    <xf numFmtId="0" fontId="3" fillId="0" borderId="9" xfId="7" applyFont="1" applyBorder="1" applyAlignment="1">
      <alignment horizontal="center"/>
    </xf>
    <xf numFmtId="0" fontId="3" fillId="5" borderId="14" xfId="7" applyFont="1" applyFill="1" applyBorder="1" applyAlignment="1">
      <alignment horizontal="center"/>
    </xf>
    <xf numFmtId="0" fontId="3" fillId="5" borderId="12" xfId="7" applyFont="1" applyFill="1" applyBorder="1" applyAlignment="1">
      <alignment horizontal="center"/>
    </xf>
    <xf numFmtId="0" fontId="6" fillId="5" borderId="5" xfId="7" applyFont="1" applyFill="1" applyBorder="1" applyAlignment="1">
      <alignment horizontal="center" wrapText="1"/>
    </xf>
    <xf numFmtId="0" fontId="6" fillId="5" borderId="5" xfId="7" applyFont="1" applyFill="1" applyBorder="1" applyAlignment="1">
      <alignment horizontal="center"/>
    </xf>
    <xf numFmtId="0" fontId="6" fillId="5" borderId="4" xfId="7" applyFont="1" applyFill="1" applyBorder="1" applyAlignment="1">
      <alignment horizontal="center" wrapText="1"/>
    </xf>
    <xf numFmtId="0" fontId="6" fillId="5" borderId="9" xfId="7" applyFont="1" applyFill="1" applyBorder="1" applyAlignment="1">
      <alignment horizontal="center" wrapText="1"/>
    </xf>
    <xf numFmtId="0" fontId="6" fillId="5" borderId="6" xfId="7" applyFont="1" applyFill="1" applyBorder="1" applyAlignment="1">
      <alignment horizontal="center" wrapText="1"/>
    </xf>
    <xf numFmtId="0" fontId="3" fillId="5" borderId="14" xfId="7" applyFont="1" applyFill="1" applyBorder="1" applyAlignment="1">
      <alignment horizontal="center" vertical="center"/>
    </xf>
    <xf numFmtId="0" fontId="3" fillId="5" borderId="13" xfId="7" applyFont="1" applyFill="1" applyBorder="1" applyAlignment="1">
      <alignment horizontal="center" vertical="center"/>
    </xf>
    <xf numFmtId="0" fontId="3" fillId="5" borderId="12" xfId="7" applyFont="1" applyFill="1" applyBorder="1" applyAlignment="1">
      <alignment horizontal="center" vertical="center"/>
    </xf>
    <xf numFmtId="0" fontId="5" fillId="5" borderId="13" xfId="7" applyFont="1" applyFill="1" applyBorder="1" applyAlignment="1">
      <alignment horizontal="center" vertical="center"/>
    </xf>
    <xf numFmtId="0" fontId="5" fillId="5" borderId="12" xfId="7" applyFont="1" applyFill="1" applyBorder="1" applyAlignment="1">
      <alignment horizontal="center" vertical="center"/>
    </xf>
    <xf numFmtId="0" fontId="4" fillId="5" borderId="4" xfId="7" applyFont="1" applyFill="1" applyBorder="1" applyAlignment="1">
      <alignment horizontal="center"/>
    </xf>
    <xf numFmtId="0" fontId="4" fillId="5" borderId="9" xfId="7" applyFont="1" applyFill="1" applyBorder="1" applyAlignment="1">
      <alignment horizontal="center"/>
    </xf>
    <xf numFmtId="0" fontId="4" fillId="5" borderId="6" xfId="7" applyFont="1" applyFill="1" applyBorder="1" applyAlignment="1">
      <alignment horizontal="center"/>
    </xf>
    <xf numFmtId="0" fontId="3" fillId="5" borderId="5" xfId="7" applyFont="1" applyFill="1" applyBorder="1" applyAlignment="1">
      <alignment horizontal="center"/>
    </xf>
    <xf numFmtId="0" fontId="4" fillId="0" borderId="13" xfId="7" applyFont="1" applyBorder="1" applyAlignment="1">
      <alignment horizontal="left"/>
    </xf>
    <xf numFmtId="0" fontId="4" fillId="0" borderId="12" xfId="7" applyFont="1" applyBorder="1" applyAlignment="1">
      <alignment horizontal="left"/>
    </xf>
    <xf numFmtId="0" fontId="4" fillId="0" borderId="28" xfId="7" applyFont="1" applyBorder="1" applyAlignment="1">
      <alignment horizontal="left"/>
    </xf>
    <xf numFmtId="0" fontId="4" fillId="0" borderId="27" xfId="7" applyFont="1" applyBorder="1" applyAlignment="1">
      <alignment horizontal="left"/>
    </xf>
    <xf numFmtId="0" fontId="4" fillId="0" borderId="26" xfId="7" applyFont="1" applyBorder="1" applyAlignment="1">
      <alignment horizontal="left"/>
    </xf>
    <xf numFmtId="0" fontId="4" fillId="0" borderId="1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6" fillId="0" borderId="0" xfId="7" applyFont="1" applyAlignment="1">
      <alignment horizontal="left"/>
    </xf>
    <xf numFmtId="0" fontId="4" fillId="0" borderId="21" xfId="8" applyFont="1" applyBorder="1" applyAlignment="1">
      <alignment horizontal="center"/>
    </xf>
    <xf numFmtId="0" fontId="4" fillId="0" borderId="19" xfId="8" applyFont="1" applyBorder="1" applyAlignment="1">
      <alignment horizontal="center"/>
    </xf>
    <xf numFmtId="0" fontId="4" fillId="0" borderId="20" xfId="8" applyFont="1" applyBorder="1" applyAlignment="1">
      <alignment horizontal="center"/>
    </xf>
    <xf numFmtId="0" fontId="9" fillId="0" borderId="22" xfId="7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9" fillId="0" borderId="25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/>
    </xf>
    <xf numFmtId="0" fontId="4" fillId="0" borderId="13" xfId="7" applyFont="1" applyBorder="1" applyAlignment="1">
      <alignment horizontal="center"/>
    </xf>
    <xf numFmtId="0" fontId="4" fillId="0" borderId="12" xfId="7" applyFont="1" applyBorder="1" applyAlignment="1">
      <alignment horizontal="center"/>
    </xf>
    <xf numFmtId="0" fontId="7" fillId="0" borderId="28" xfId="7" applyFont="1" applyBorder="1" applyAlignment="1">
      <alignment horizontal="center"/>
    </xf>
    <xf numFmtId="0" fontId="7" fillId="0" borderId="27" xfId="7" applyFont="1" applyBorder="1" applyAlignment="1">
      <alignment horizontal="center"/>
    </xf>
    <xf numFmtId="0" fontId="7" fillId="0" borderId="26" xfId="7" applyFont="1" applyBorder="1" applyAlignment="1">
      <alignment horizontal="center"/>
    </xf>
    <xf numFmtId="0" fontId="6" fillId="0" borderId="1" xfId="7" applyFont="1" applyBorder="1" applyAlignment="1">
      <alignment horizontal="center" vertical="center"/>
    </xf>
    <xf numFmtId="0" fontId="6" fillId="0" borderId="0" xfId="7" applyFont="1" applyAlignment="1">
      <alignment horizontal="center" wrapText="1"/>
    </xf>
    <xf numFmtId="0" fontId="3" fillId="6" borderId="14" xfId="7" applyFont="1" applyFill="1" applyBorder="1" applyAlignment="1">
      <alignment horizontal="center"/>
    </xf>
    <xf numFmtId="0" fontId="3" fillId="6" borderId="12" xfId="7" applyFont="1" applyFill="1" applyBorder="1" applyAlignment="1">
      <alignment horizontal="center"/>
    </xf>
    <xf numFmtId="0" fontId="6" fillId="6" borderId="4" xfId="7" applyFont="1" applyFill="1" applyBorder="1" applyAlignment="1">
      <alignment horizontal="center" wrapText="1"/>
    </xf>
    <xf numFmtId="0" fontId="6" fillId="6" borderId="9" xfId="7" applyFont="1" applyFill="1" applyBorder="1" applyAlignment="1">
      <alignment horizontal="center" wrapText="1"/>
    </xf>
    <xf numFmtId="0" fontId="6" fillId="6" borderId="6" xfId="7" applyFont="1" applyFill="1" applyBorder="1" applyAlignment="1">
      <alignment horizontal="center" wrapText="1"/>
    </xf>
    <xf numFmtId="0" fontId="6" fillId="6" borderId="5" xfId="7" applyFont="1" applyFill="1" applyBorder="1" applyAlignment="1">
      <alignment horizontal="center" wrapText="1"/>
    </xf>
    <xf numFmtId="0" fontId="6" fillId="6" borderId="5" xfId="7" applyFont="1" applyFill="1" applyBorder="1" applyAlignment="1">
      <alignment horizontal="center"/>
    </xf>
    <xf numFmtId="0" fontId="3" fillId="6" borderId="5" xfId="7" applyFont="1" applyFill="1" applyBorder="1" applyAlignment="1">
      <alignment horizontal="center"/>
    </xf>
    <xf numFmtId="0" fontId="5" fillId="6" borderId="4" xfId="7" applyFont="1" applyFill="1" applyBorder="1" applyAlignment="1">
      <alignment horizontal="center"/>
    </xf>
    <xf numFmtId="0" fontId="5" fillId="6" borderId="9" xfId="7" applyFont="1" applyFill="1" applyBorder="1" applyAlignment="1">
      <alignment horizontal="center"/>
    </xf>
    <xf numFmtId="0" fontId="5" fillId="6" borderId="6" xfId="7" applyFont="1" applyFill="1" applyBorder="1" applyAlignment="1">
      <alignment horizontal="center"/>
    </xf>
    <xf numFmtId="0" fontId="3" fillId="6" borderId="14" xfId="7" applyFont="1" applyFill="1" applyBorder="1" applyAlignment="1">
      <alignment horizontal="center" vertical="center"/>
    </xf>
    <xf numFmtId="0" fontId="5" fillId="6" borderId="13" xfId="7" applyFont="1" applyFill="1" applyBorder="1" applyAlignment="1">
      <alignment horizontal="center" vertical="center"/>
    </xf>
    <xf numFmtId="0" fontId="5" fillId="6" borderId="12" xfId="7" applyFont="1" applyFill="1" applyBorder="1" applyAlignment="1">
      <alignment horizontal="center" vertical="center"/>
    </xf>
    <xf numFmtId="0" fontId="9" fillId="6" borderId="16" xfId="7" applyFont="1" applyFill="1" applyBorder="1" applyAlignment="1">
      <alignment horizontal="center" vertical="center" wrapText="1"/>
    </xf>
    <xf numFmtId="0" fontId="9" fillId="6" borderId="18" xfId="7" applyFont="1" applyFill="1" applyBorder="1" applyAlignment="1">
      <alignment horizontal="center" vertical="center" wrapText="1"/>
    </xf>
    <xf numFmtId="0" fontId="9" fillId="6" borderId="15" xfId="7" applyFont="1" applyFill="1" applyBorder="1" applyAlignment="1">
      <alignment horizontal="center" vertical="center" wrapText="1"/>
    </xf>
    <xf numFmtId="0" fontId="9" fillId="6" borderId="11" xfId="7" applyFont="1" applyFill="1" applyBorder="1" applyAlignment="1">
      <alignment horizontal="center" vertical="center" wrapText="1"/>
    </xf>
    <xf numFmtId="0" fontId="9" fillId="6" borderId="0" xfId="7" applyFont="1" applyFill="1" applyAlignment="1">
      <alignment horizontal="center" vertical="center" wrapText="1"/>
    </xf>
    <xf numFmtId="0" fontId="9" fillId="6" borderId="10" xfId="7" applyFont="1" applyFill="1" applyBorder="1" applyAlignment="1">
      <alignment horizontal="center" vertical="center" wrapText="1"/>
    </xf>
    <xf numFmtId="0" fontId="9" fillId="6" borderId="8" xfId="7" applyFont="1" applyFill="1" applyBorder="1" applyAlignment="1">
      <alignment horizontal="center" vertical="center" wrapText="1"/>
    </xf>
    <xf numFmtId="0" fontId="9" fillId="6" borderId="17" xfId="7" applyFont="1" applyFill="1" applyBorder="1" applyAlignment="1">
      <alignment horizontal="center" vertical="center" wrapText="1"/>
    </xf>
    <xf numFmtId="0" fontId="9" fillId="6" borderId="7" xfId="7" applyFont="1" applyFill="1" applyBorder="1" applyAlignment="1">
      <alignment horizontal="center" vertical="center" wrapText="1"/>
    </xf>
    <xf numFmtId="0" fontId="3" fillId="6" borderId="13" xfId="7" applyFont="1" applyFill="1" applyBorder="1" applyAlignment="1">
      <alignment horizontal="center" vertical="center"/>
    </xf>
    <xf numFmtId="0" fontId="3" fillId="6" borderId="12" xfId="7" applyFont="1" applyFill="1" applyBorder="1" applyAlignment="1">
      <alignment horizontal="center" vertical="center"/>
    </xf>
    <xf numFmtId="0" fontId="4" fillId="6" borderId="4" xfId="7" applyFont="1" applyFill="1" applyBorder="1" applyAlignment="1">
      <alignment horizontal="center"/>
    </xf>
    <xf numFmtId="0" fontId="4" fillId="6" borderId="9" xfId="7" applyFont="1" applyFill="1" applyBorder="1" applyAlignment="1">
      <alignment horizontal="center"/>
    </xf>
    <xf numFmtId="0" fontId="4" fillId="6" borderId="6" xfId="7" applyFont="1" applyFill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17" fillId="0" borderId="5" xfId="0" applyFont="1" applyBorder="1" applyAlignment="1"/>
    <xf numFmtId="0" fontId="4" fillId="0" borderId="14" xfId="1" applyFont="1" applyBorder="1" applyAlignment="1">
      <alignment horizontal="left"/>
    </xf>
    <xf numFmtId="0" fontId="0" fillId="0" borderId="13" xfId="0" applyBorder="1" applyAlignment="1"/>
    <xf numFmtId="0" fontId="0" fillId="0" borderId="12" xfId="0" applyBorder="1" applyAlignment="1"/>
    <xf numFmtId="0" fontId="19" fillId="0" borderId="17" xfId="0" applyFont="1" applyBorder="1" applyAlignment="1">
      <alignment horizontal="left" indent="1"/>
    </xf>
    <xf numFmtId="0" fontId="32" fillId="0" borderId="0" xfId="0" applyFont="1" applyAlignment="1">
      <alignment horizontal="left" indent="1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/>
    <xf numFmtId="0" fontId="0" fillId="0" borderId="0" xfId="0" applyAlignment="1"/>
  </cellXfs>
  <cellStyles count="10">
    <cellStyle name="Comma 2" xfId="2" xr:uid="{00000000-0005-0000-0000-000000000000}"/>
    <cellStyle name="Comma 2 2" xfId="6" xr:uid="{00000000-0005-0000-0000-000001000000}"/>
    <cellStyle name="Currency" xfId="9" builtinId="4"/>
    <cellStyle name="Normal" xfId="0" builtinId="0"/>
    <cellStyle name="Normal 2" xfId="1" xr:uid="{00000000-0005-0000-0000-000004000000}"/>
    <cellStyle name="Normal 2 2" xfId="8" xr:uid="{00000000-0005-0000-0000-000005000000}"/>
    <cellStyle name="Normal 3" xfId="7" xr:uid="{00000000-0005-0000-0000-000006000000}"/>
    <cellStyle name="Normal 4 2" xfId="3" xr:uid="{00000000-0005-0000-0000-000007000000}"/>
    <cellStyle name="Normal 6" xfId="4" xr:uid="{00000000-0005-0000-0000-000008000000}"/>
    <cellStyle name="Normal 8" xfId="5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M2323"/>
  <sheetViews>
    <sheetView zoomScale="110" zoomScaleNormal="110" workbookViewId="0">
      <selection activeCell="E3" sqref="E3:H3"/>
    </sheetView>
  </sheetViews>
  <sheetFormatPr defaultColWidth="0" defaultRowHeight="15.75" zeroHeight="1"/>
  <cols>
    <col min="1" max="1" width="2.5703125" style="11" customWidth="1"/>
    <col min="2" max="2" width="13.140625" style="10" customWidth="1"/>
    <col min="3" max="3" width="11.5703125" style="10" customWidth="1"/>
    <col min="4" max="4" width="11.5703125" style="8" customWidth="1"/>
    <col min="5" max="5" width="3" style="8" bestFit="1" customWidth="1"/>
    <col min="6" max="6" width="20" style="8" customWidth="1"/>
    <col min="7" max="7" width="15.28515625" style="8" customWidth="1"/>
    <col min="8" max="8" width="15.140625" style="8" customWidth="1"/>
    <col min="9" max="9" width="11.5703125" style="8" customWidth="1"/>
    <col min="10" max="10" width="11.85546875" style="8" customWidth="1"/>
    <col min="11" max="11" width="11" style="8" customWidth="1"/>
    <col min="12" max="12" width="2.5703125" style="9" bestFit="1" customWidth="1"/>
    <col min="13" max="13" width="3.42578125" style="8" customWidth="1"/>
    <col min="14" max="16384" width="0" style="8" hidden="1"/>
  </cols>
  <sheetData>
    <row r="1" spans="1:13">
      <c r="A1" s="91"/>
      <c r="B1" s="91"/>
      <c r="J1" s="106"/>
      <c r="K1" s="106"/>
    </row>
    <row r="2" spans="1:13">
      <c r="A2" s="96" t="s">
        <v>0</v>
      </c>
      <c r="B2" s="91"/>
      <c r="E2" s="96" t="s">
        <v>1</v>
      </c>
      <c r="F2" s="96"/>
      <c r="G2" s="96"/>
      <c r="H2" s="96"/>
      <c r="J2" s="106"/>
      <c r="K2" s="106"/>
    </row>
    <row r="3" spans="1:13">
      <c r="A3" s="96" t="s">
        <v>2</v>
      </c>
      <c r="B3" s="91"/>
      <c r="E3" s="95" t="s">
        <v>3</v>
      </c>
      <c r="F3" s="95"/>
      <c r="G3" s="95"/>
      <c r="H3" s="95"/>
      <c r="J3" s="87" t="s">
        <v>4</v>
      </c>
      <c r="K3" s="87"/>
    </row>
    <row r="4" spans="1:13">
      <c r="A4" s="91"/>
      <c r="B4" s="91"/>
      <c r="E4" s="86" t="s">
        <v>5</v>
      </c>
      <c r="F4" s="86"/>
      <c r="G4" s="86"/>
      <c r="H4" s="86"/>
      <c r="I4" s="33"/>
      <c r="J4" s="86" t="s">
        <v>6</v>
      </c>
      <c r="K4" s="86"/>
    </row>
    <row r="5" spans="1:13" ht="12.75" customHeight="1">
      <c r="A5" s="92"/>
      <c r="B5" s="115" t="s">
        <v>7</v>
      </c>
      <c r="C5" s="118"/>
      <c r="D5" s="119"/>
      <c r="E5" s="97" t="s">
        <v>8</v>
      </c>
      <c r="F5" s="98"/>
      <c r="G5" s="98"/>
      <c r="H5" s="99"/>
      <c r="I5" s="115" t="s">
        <v>9</v>
      </c>
      <c r="J5" s="116"/>
      <c r="K5" s="117"/>
      <c r="L5" s="120"/>
      <c r="M5" s="107"/>
    </row>
    <row r="6" spans="1:13" ht="20.25" customHeight="1">
      <c r="A6" s="93"/>
      <c r="B6" s="108" t="s">
        <v>10</v>
      </c>
      <c r="C6" s="109"/>
      <c r="D6" s="112" t="s">
        <v>11</v>
      </c>
      <c r="E6" s="100"/>
      <c r="F6" s="101"/>
      <c r="G6" s="101"/>
      <c r="H6" s="102"/>
      <c r="I6" s="110" t="s">
        <v>12</v>
      </c>
      <c r="J6" s="110" t="s">
        <v>13</v>
      </c>
      <c r="K6" s="110" t="s">
        <v>14</v>
      </c>
      <c r="L6" s="121"/>
      <c r="M6" s="107"/>
    </row>
    <row r="7" spans="1:13" ht="15.75" customHeight="1">
      <c r="A7" s="93"/>
      <c r="B7" s="112" t="s">
        <v>15</v>
      </c>
      <c r="C7" s="112" t="s">
        <v>16</v>
      </c>
      <c r="D7" s="113"/>
      <c r="E7" s="100"/>
      <c r="F7" s="101"/>
      <c r="G7" s="101"/>
      <c r="H7" s="102"/>
      <c r="I7" s="111"/>
      <c r="J7" s="123"/>
      <c r="K7" s="111"/>
      <c r="L7" s="121"/>
      <c r="M7" s="107"/>
    </row>
    <row r="8" spans="1:13" ht="9.6" customHeight="1">
      <c r="A8" s="94"/>
      <c r="B8" s="114"/>
      <c r="C8" s="114"/>
      <c r="D8" s="114"/>
      <c r="E8" s="103"/>
      <c r="F8" s="104"/>
      <c r="G8" s="104"/>
      <c r="H8" s="105"/>
      <c r="I8" s="111"/>
      <c r="J8" s="123"/>
      <c r="K8" s="111"/>
      <c r="L8" s="122"/>
      <c r="M8" s="107"/>
    </row>
    <row r="9" spans="1:13" ht="12.6" customHeight="1">
      <c r="A9" s="32">
        <v>1</v>
      </c>
      <c r="B9" s="19"/>
      <c r="C9" s="19"/>
      <c r="D9" s="19"/>
      <c r="E9" s="32">
        <v>1</v>
      </c>
      <c r="F9" s="129" t="s">
        <v>17</v>
      </c>
      <c r="G9" s="130"/>
      <c r="H9" s="131"/>
      <c r="I9" s="32"/>
      <c r="J9" s="32"/>
      <c r="K9" s="32"/>
      <c r="L9" s="32">
        <v>1</v>
      </c>
      <c r="M9" s="31"/>
    </row>
    <row r="10" spans="1:13" ht="12.6" customHeight="1">
      <c r="A10" s="18">
        <v>2</v>
      </c>
      <c r="B10" s="36">
        <v>106487</v>
      </c>
      <c r="C10" s="36">
        <f>B46</f>
        <v>143475</v>
      </c>
      <c r="D10" s="36">
        <f>C46</f>
        <v>176811</v>
      </c>
      <c r="E10" s="18">
        <v>2</v>
      </c>
      <c r="F10" s="88" t="s">
        <v>18</v>
      </c>
      <c r="G10" s="124"/>
      <c r="H10" s="125"/>
      <c r="I10" s="36">
        <v>117890</v>
      </c>
      <c r="J10" s="36">
        <v>117890</v>
      </c>
      <c r="K10" s="36">
        <v>117890</v>
      </c>
      <c r="L10" s="18">
        <v>2</v>
      </c>
      <c r="M10" s="27"/>
    </row>
    <row r="11" spans="1:13" ht="12.6" customHeight="1">
      <c r="A11" s="18">
        <v>3</v>
      </c>
      <c r="B11" s="36">
        <f>0.01*B10</f>
        <v>1064.8700000000001</v>
      </c>
      <c r="C11" s="36">
        <f>0.01*C10</f>
        <v>1434.75</v>
      </c>
      <c r="D11" s="36">
        <f>0.01*D10</f>
        <v>1768.1100000000001</v>
      </c>
      <c r="E11" s="18">
        <v>3</v>
      </c>
      <c r="F11" s="88" t="s">
        <v>19</v>
      </c>
      <c r="G11" s="124"/>
      <c r="H11" s="125"/>
      <c r="I11" s="36">
        <f>0.01*I10</f>
        <v>1178.9000000000001</v>
      </c>
      <c r="J11" s="36">
        <f>0.01*J10</f>
        <v>1178.9000000000001</v>
      </c>
      <c r="K11" s="36">
        <f>0.01*K10</f>
        <v>1178.9000000000001</v>
      </c>
      <c r="L11" s="18">
        <v>3</v>
      </c>
      <c r="M11" s="27"/>
    </row>
    <row r="12" spans="1:13" ht="12.6" customHeight="1">
      <c r="A12" s="18">
        <v>4</v>
      </c>
      <c r="B12" s="36">
        <v>14938</v>
      </c>
      <c r="C12" s="36">
        <v>27690</v>
      </c>
      <c r="D12" s="36">
        <v>19876</v>
      </c>
      <c r="E12" s="18">
        <v>4</v>
      </c>
      <c r="F12" s="88" t="s">
        <v>20</v>
      </c>
      <c r="G12" s="89"/>
      <c r="H12" s="90"/>
      <c r="I12" s="36">
        <v>20000</v>
      </c>
      <c r="J12" s="36">
        <v>20000</v>
      </c>
      <c r="K12" s="36">
        <v>20000</v>
      </c>
      <c r="L12" s="18">
        <v>4</v>
      </c>
      <c r="M12" s="15"/>
    </row>
    <row r="13" spans="1:13" ht="12.6" customHeight="1">
      <c r="A13" s="18">
        <v>5</v>
      </c>
      <c r="B13" s="36">
        <v>5000</v>
      </c>
      <c r="C13" s="36">
        <v>6350</v>
      </c>
      <c r="D13" s="36">
        <v>2100</v>
      </c>
      <c r="E13" s="18">
        <v>5</v>
      </c>
      <c r="F13" s="88" t="s">
        <v>21</v>
      </c>
      <c r="G13" s="89"/>
      <c r="H13" s="90"/>
      <c r="I13" s="36">
        <v>10000</v>
      </c>
      <c r="J13" s="36">
        <v>10000</v>
      </c>
      <c r="K13" s="36">
        <v>10000</v>
      </c>
      <c r="L13" s="18">
        <v>5</v>
      </c>
      <c r="M13" s="15"/>
    </row>
    <row r="14" spans="1:13" ht="12.6" customHeight="1">
      <c r="A14" s="18">
        <v>6</v>
      </c>
      <c r="B14" s="36">
        <v>11347</v>
      </c>
      <c r="C14" s="36">
        <v>7989</v>
      </c>
      <c r="D14" s="36">
        <v>14122</v>
      </c>
      <c r="E14" s="18">
        <v>6</v>
      </c>
      <c r="F14" s="88" t="s">
        <v>22</v>
      </c>
      <c r="G14" s="89"/>
      <c r="H14" s="90"/>
      <c r="I14" s="36">
        <v>12000</v>
      </c>
      <c r="J14" s="36">
        <v>12000</v>
      </c>
      <c r="K14" s="36">
        <v>12000</v>
      </c>
      <c r="L14" s="18">
        <v>6</v>
      </c>
      <c r="M14" s="15"/>
    </row>
    <row r="15" spans="1:13" ht="12.6" customHeight="1">
      <c r="A15" s="18">
        <v>7</v>
      </c>
      <c r="B15" s="36">
        <f>0.03*D17/2</f>
        <v>4875</v>
      </c>
      <c r="C15" s="36">
        <f>0.04*D17/2</f>
        <v>6500</v>
      </c>
      <c r="D15" s="36">
        <f>0.05*D17/2</f>
        <v>8125</v>
      </c>
      <c r="E15" s="18">
        <v>7</v>
      </c>
      <c r="F15" s="88" t="s">
        <v>23</v>
      </c>
      <c r="G15" s="124"/>
      <c r="H15" s="125"/>
      <c r="I15" s="36">
        <v>5000</v>
      </c>
      <c r="J15" s="36">
        <v>5000</v>
      </c>
      <c r="K15" s="36">
        <v>5000</v>
      </c>
      <c r="L15" s="18">
        <v>7</v>
      </c>
      <c r="M15" s="15"/>
    </row>
    <row r="16" spans="1:13" ht="12.6" customHeight="1">
      <c r="A16" s="18">
        <v>8</v>
      </c>
      <c r="B16" s="35">
        <f>SUM(B10:B15)</f>
        <v>143711.87</v>
      </c>
      <c r="C16" s="35">
        <f>SUM(C10:C15)</f>
        <v>193438.75</v>
      </c>
      <c r="D16" s="35">
        <f>SUM(D10:D15)</f>
        <v>222802.11</v>
      </c>
      <c r="E16" s="18">
        <v>8</v>
      </c>
      <c r="F16" s="88" t="s">
        <v>24</v>
      </c>
      <c r="G16" s="124"/>
      <c r="H16" s="125"/>
      <c r="I16" s="35">
        <f>SUM(I10:I15)</f>
        <v>166068.9</v>
      </c>
      <c r="J16" s="35">
        <f>SUM(J10:J15)</f>
        <v>166068.9</v>
      </c>
      <c r="K16" s="35">
        <f>SUM(K10:K15)</f>
        <v>166068.9</v>
      </c>
      <c r="L16" s="18">
        <v>8</v>
      </c>
      <c r="M16" s="27"/>
    </row>
    <row r="17" spans="1:13" ht="12.6" customHeight="1">
      <c r="A17" s="18">
        <v>9</v>
      </c>
      <c r="B17" s="4"/>
      <c r="C17" s="4"/>
      <c r="D17" s="2">
        <v>325000</v>
      </c>
      <c r="E17" s="18">
        <v>9</v>
      </c>
      <c r="F17" s="88" t="s">
        <v>25</v>
      </c>
      <c r="G17" s="124"/>
      <c r="H17" s="125"/>
      <c r="I17" s="36">
        <f>I48-I16</f>
        <v>422034.1</v>
      </c>
      <c r="J17" s="36">
        <f>J48-J16</f>
        <v>422034.1</v>
      </c>
      <c r="K17" s="36">
        <f>K48-K16</f>
        <v>422034.1</v>
      </c>
      <c r="L17" s="18">
        <v>9</v>
      </c>
      <c r="M17" s="27"/>
    </row>
    <row r="18" spans="1:13" ht="12.6" customHeight="1" thickBot="1">
      <c r="A18" s="16">
        <v>10</v>
      </c>
      <c r="B18" s="2">
        <f>B48-B16</f>
        <v>286064.43</v>
      </c>
      <c r="C18" s="2">
        <f>C48-C16</f>
        <v>323716.22000000003</v>
      </c>
      <c r="D18" s="1"/>
      <c r="E18" s="16">
        <v>10</v>
      </c>
      <c r="F18" s="126" t="s">
        <v>26</v>
      </c>
      <c r="G18" s="127"/>
      <c r="H18" s="128"/>
      <c r="I18" s="17"/>
      <c r="J18" s="17"/>
      <c r="K18" s="17"/>
      <c r="L18" s="16">
        <v>10</v>
      </c>
      <c r="M18" s="27"/>
    </row>
    <row r="19" spans="1:13" ht="13.5" thickBot="1">
      <c r="A19" s="14">
        <v>11</v>
      </c>
      <c r="B19" s="34">
        <f>SUM(B16:B18)</f>
        <v>429776.3</v>
      </c>
      <c r="C19" s="34">
        <f>SUM(C16:C18)</f>
        <v>517154.97000000003</v>
      </c>
      <c r="D19" s="34">
        <f>SUM(D16:D18)</f>
        <v>547802.11</v>
      </c>
      <c r="E19" s="14">
        <v>11</v>
      </c>
      <c r="F19" s="136" t="s">
        <v>27</v>
      </c>
      <c r="G19" s="137"/>
      <c r="H19" s="138"/>
      <c r="I19" s="34">
        <f>SUM(I16:I18)</f>
        <v>588103</v>
      </c>
      <c r="J19" s="34">
        <f>SUM(J16:J18)</f>
        <v>588103</v>
      </c>
      <c r="K19" s="34">
        <f>SUM(K16:K18)</f>
        <v>588103</v>
      </c>
      <c r="L19" s="14">
        <v>11</v>
      </c>
      <c r="M19" s="30"/>
    </row>
    <row r="20" spans="1:13" ht="12.6" customHeight="1">
      <c r="A20" s="28">
        <v>12</v>
      </c>
      <c r="B20" s="29"/>
      <c r="C20" s="29"/>
      <c r="D20" s="29"/>
      <c r="E20" s="28">
        <v>12</v>
      </c>
      <c r="F20" s="133" t="s">
        <v>28</v>
      </c>
      <c r="G20" s="134"/>
      <c r="H20" s="135"/>
      <c r="I20" s="29"/>
      <c r="J20" s="29"/>
      <c r="K20" s="29"/>
      <c r="L20" s="28">
        <v>12</v>
      </c>
      <c r="M20" s="27"/>
    </row>
    <row r="21" spans="1:13" ht="12.75">
      <c r="A21" s="32">
        <v>13</v>
      </c>
      <c r="B21" s="29"/>
      <c r="C21" s="29"/>
      <c r="D21" s="29"/>
      <c r="E21" s="29">
        <v>13</v>
      </c>
      <c r="F21" s="26" t="s">
        <v>29</v>
      </c>
      <c r="G21" s="26" t="s">
        <v>30</v>
      </c>
      <c r="H21" s="26" t="s">
        <v>31</v>
      </c>
      <c r="I21" s="29"/>
      <c r="J21" s="29"/>
      <c r="K21" s="29"/>
      <c r="L21" s="29">
        <v>13</v>
      </c>
      <c r="M21" s="15"/>
    </row>
    <row r="22" spans="1:13" ht="12.6" customHeight="1">
      <c r="A22" s="18">
        <v>14</v>
      </c>
      <c r="B22" s="5">
        <v>31500</v>
      </c>
      <c r="C22" s="5">
        <v>63000</v>
      </c>
      <c r="D22" s="5">
        <v>67000</v>
      </c>
      <c r="E22" s="18">
        <v>14</v>
      </c>
      <c r="F22" s="6" t="s">
        <v>32</v>
      </c>
      <c r="G22" s="6" t="s">
        <v>33</v>
      </c>
      <c r="H22" s="6" t="s">
        <v>34</v>
      </c>
      <c r="I22" s="5">
        <v>70000</v>
      </c>
      <c r="J22" s="5">
        <v>70000</v>
      </c>
      <c r="K22" s="5">
        <v>70000</v>
      </c>
      <c r="L22" s="18">
        <v>14</v>
      </c>
      <c r="M22" s="15"/>
    </row>
    <row r="23" spans="1:13" ht="12.6" customHeight="1">
      <c r="A23" s="18">
        <v>15</v>
      </c>
      <c r="B23" s="5">
        <f>400+(B22*0.06)</f>
        <v>2290</v>
      </c>
      <c r="C23" s="5">
        <f>400+(C22*0.06)</f>
        <v>4180</v>
      </c>
      <c r="D23" s="5">
        <f>400+(D22*0.06)</f>
        <v>4420</v>
      </c>
      <c r="E23" s="18">
        <v>15</v>
      </c>
      <c r="F23" s="6" t="s">
        <v>32</v>
      </c>
      <c r="G23" s="6" t="s">
        <v>33</v>
      </c>
      <c r="H23" s="6" t="s">
        <v>35</v>
      </c>
      <c r="I23" s="5">
        <f>400+(I22*0.06)</f>
        <v>4600</v>
      </c>
      <c r="J23" s="5">
        <f>400+(J22*0.06)</f>
        <v>4600</v>
      </c>
      <c r="K23" s="5">
        <f>400+(K22*0.06)</f>
        <v>4600</v>
      </c>
      <c r="L23" s="18">
        <v>15</v>
      </c>
      <c r="M23" s="15"/>
    </row>
    <row r="24" spans="1:13" ht="12.6" customHeight="1">
      <c r="A24" s="18">
        <v>16</v>
      </c>
      <c r="B24" s="5">
        <v>15000</v>
      </c>
      <c r="C24" s="5">
        <v>15000</v>
      </c>
      <c r="D24" s="5">
        <v>20000</v>
      </c>
      <c r="E24" s="18">
        <v>16</v>
      </c>
      <c r="F24" s="6" t="s">
        <v>32</v>
      </c>
      <c r="G24" s="6" t="s">
        <v>36</v>
      </c>
      <c r="H24" s="6" t="s">
        <v>37</v>
      </c>
      <c r="I24" s="5">
        <v>20000</v>
      </c>
      <c r="J24" s="5">
        <v>20000</v>
      </c>
      <c r="K24" s="5">
        <v>20000</v>
      </c>
      <c r="L24" s="18">
        <v>16</v>
      </c>
      <c r="M24" s="15"/>
    </row>
    <row r="25" spans="1:13" ht="12" customHeight="1">
      <c r="A25" s="24">
        <v>17</v>
      </c>
      <c r="B25" s="5">
        <v>3464</v>
      </c>
      <c r="C25" s="5">
        <v>3592</v>
      </c>
      <c r="D25" s="5">
        <v>3800</v>
      </c>
      <c r="E25" s="24">
        <v>17</v>
      </c>
      <c r="F25" s="6" t="s">
        <v>38</v>
      </c>
      <c r="G25" s="6" t="s">
        <v>36</v>
      </c>
      <c r="H25" s="6" t="s">
        <v>39</v>
      </c>
      <c r="I25" s="5">
        <v>4048</v>
      </c>
      <c r="J25" s="5">
        <v>4048</v>
      </c>
      <c r="K25" s="5">
        <v>4048</v>
      </c>
      <c r="L25" s="24">
        <v>17</v>
      </c>
      <c r="M25" s="15"/>
    </row>
    <row r="26" spans="1:13" ht="12.6" customHeight="1">
      <c r="A26" s="18">
        <v>18</v>
      </c>
      <c r="B26" s="5">
        <v>45000</v>
      </c>
      <c r="C26" s="5">
        <v>45000</v>
      </c>
      <c r="D26" s="5">
        <v>50500</v>
      </c>
      <c r="E26" s="18">
        <v>18</v>
      </c>
      <c r="F26" s="6" t="s">
        <v>40</v>
      </c>
      <c r="G26" s="6" t="s">
        <v>33</v>
      </c>
      <c r="H26" s="6" t="s">
        <v>41</v>
      </c>
      <c r="I26" s="5">
        <v>54250</v>
      </c>
      <c r="J26" s="5">
        <v>54250</v>
      </c>
      <c r="K26" s="5">
        <v>54250</v>
      </c>
      <c r="L26" s="18">
        <v>18</v>
      </c>
      <c r="M26" s="15"/>
    </row>
    <row r="27" spans="1:13" ht="12.6" customHeight="1">
      <c r="A27" s="18">
        <v>19</v>
      </c>
      <c r="B27" s="5">
        <f>200+(B26*0.06)</f>
        <v>2900</v>
      </c>
      <c r="C27" s="5">
        <f>200+(C26*0.06)</f>
        <v>2900</v>
      </c>
      <c r="D27" s="5">
        <f>200+(D26*0.06)</f>
        <v>3230</v>
      </c>
      <c r="E27" s="18">
        <v>19</v>
      </c>
      <c r="F27" s="6" t="s">
        <v>40</v>
      </c>
      <c r="G27" s="6" t="s">
        <v>33</v>
      </c>
      <c r="H27" s="6" t="s">
        <v>35</v>
      </c>
      <c r="I27" s="5">
        <f>200+(I26*0.06)</f>
        <v>3455</v>
      </c>
      <c r="J27" s="5">
        <f>200+(J26*0.06)</f>
        <v>3455</v>
      </c>
      <c r="K27" s="5">
        <f>200+(K26*0.06)</f>
        <v>3455</v>
      </c>
      <c r="L27" s="18">
        <v>19</v>
      </c>
      <c r="M27" s="15"/>
    </row>
    <row r="28" spans="1:13" ht="12.6" customHeight="1">
      <c r="A28" s="18">
        <v>20</v>
      </c>
      <c r="B28" s="5">
        <v>20000</v>
      </c>
      <c r="C28" s="5">
        <v>20000</v>
      </c>
      <c r="D28" s="5">
        <v>23000</v>
      </c>
      <c r="E28" s="18">
        <v>20</v>
      </c>
      <c r="F28" s="6" t="s">
        <v>40</v>
      </c>
      <c r="G28" s="6" t="s">
        <v>36</v>
      </c>
      <c r="H28" s="6" t="s">
        <v>42</v>
      </c>
      <c r="I28" s="5">
        <v>20000</v>
      </c>
      <c r="J28" s="5">
        <v>20000</v>
      </c>
      <c r="K28" s="5">
        <v>20000</v>
      </c>
      <c r="L28" s="18">
        <v>20</v>
      </c>
      <c r="M28" s="15"/>
    </row>
    <row r="29" spans="1:13" ht="12.6" customHeight="1">
      <c r="A29" s="18">
        <v>21</v>
      </c>
      <c r="B29" s="5">
        <v>15000</v>
      </c>
      <c r="C29" s="5">
        <v>15000</v>
      </c>
      <c r="D29" s="5">
        <v>12000</v>
      </c>
      <c r="E29" s="18">
        <v>21</v>
      </c>
      <c r="F29" s="6" t="s">
        <v>40</v>
      </c>
      <c r="G29" s="6" t="s">
        <v>36</v>
      </c>
      <c r="H29" s="6" t="s">
        <v>43</v>
      </c>
      <c r="I29" s="5">
        <v>10000</v>
      </c>
      <c r="J29" s="5">
        <v>10000</v>
      </c>
      <c r="K29" s="5">
        <v>10000</v>
      </c>
      <c r="L29" s="18">
        <v>21</v>
      </c>
      <c r="M29" s="15"/>
    </row>
    <row r="30" spans="1:13" ht="12.6" customHeight="1">
      <c r="A30" s="18">
        <v>22</v>
      </c>
      <c r="B30" s="5">
        <v>9500</v>
      </c>
      <c r="C30" s="5">
        <v>9550</v>
      </c>
      <c r="D30" s="5">
        <v>13000</v>
      </c>
      <c r="E30" s="18">
        <v>22</v>
      </c>
      <c r="F30" s="6" t="s">
        <v>40</v>
      </c>
      <c r="G30" s="6" t="s">
        <v>36</v>
      </c>
      <c r="H30" s="6" t="s">
        <v>44</v>
      </c>
      <c r="I30" s="5">
        <v>10000</v>
      </c>
      <c r="J30" s="5">
        <v>10000</v>
      </c>
      <c r="K30" s="5">
        <v>10000</v>
      </c>
      <c r="L30" s="18">
        <v>22</v>
      </c>
      <c r="M30" s="15"/>
    </row>
    <row r="31" spans="1:13" ht="12.6" customHeight="1">
      <c r="A31" s="18">
        <v>23</v>
      </c>
      <c r="B31" s="5">
        <v>10000</v>
      </c>
      <c r="C31" s="5">
        <v>10000</v>
      </c>
      <c r="D31" s="5">
        <v>18000</v>
      </c>
      <c r="E31" s="18">
        <v>23</v>
      </c>
      <c r="F31" s="6" t="s">
        <v>40</v>
      </c>
      <c r="G31" s="6" t="s">
        <v>36</v>
      </c>
      <c r="H31" s="6" t="s">
        <v>45</v>
      </c>
      <c r="I31" s="5">
        <v>22500</v>
      </c>
      <c r="J31" s="5">
        <v>22500</v>
      </c>
      <c r="K31" s="5">
        <v>22500</v>
      </c>
      <c r="L31" s="18">
        <v>23</v>
      </c>
      <c r="M31" s="15"/>
    </row>
    <row r="32" spans="1:13" ht="12.6" customHeight="1">
      <c r="A32" s="18">
        <v>29</v>
      </c>
      <c r="B32" s="5">
        <v>10000</v>
      </c>
      <c r="C32" s="5">
        <v>10000</v>
      </c>
      <c r="D32" s="5">
        <v>15000</v>
      </c>
      <c r="E32" s="18">
        <v>29</v>
      </c>
      <c r="F32" s="6" t="s">
        <v>46</v>
      </c>
      <c r="G32" s="6" t="s">
        <v>36</v>
      </c>
      <c r="H32" s="6" t="s">
        <v>47</v>
      </c>
      <c r="I32" s="5">
        <v>15000</v>
      </c>
      <c r="J32" s="5">
        <v>15000</v>
      </c>
      <c r="K32" s="5">
        <v>15000</v>
      </c>
      <c r="L32" s="18">
        <v>29</v>
      </c>
      <c r="M32" s="15"/>
    </row>
    <row r="33" spans="1:13" ht="12.6" customHeight="1">
      <c r="A33" s="18">
        <v>30</v>
      </c>
      <c r="B33" s="5">
        <v>5000</v>
      </c>
      <c r="C33" s="5">
        <v>5000</v>
      </c>
      <c r="D33" s="5">
        <v>5000</v>
      </c>
      <c r="E33" s="18">
        <v>30</v>
      </c>
      <c r="F33" s="6" t="s">
        <v>46</v>
      </c>
      <c r="G33" s="6" t="s">
        <v>36</v>
      </c>
      <c r="H33" s="6" t="s">
        <v>48</v>
      </c>
      <c r="I33" s="5">
        <v>5000</v>
      </c>
      <c r="J33" s="5">
        <v>5000</v>
      </c>
      <c r="K33" s="5">
        <v>5000</v>
      </c>
      <c r="L33" s="18">
        <v>30</v>
      </c>
      <c r="M33" s="15"/>
    </row>
    <row r="34" spans="1:13" ht="12.6" customHeight="1">
      <c r="A34" s="18">
        <v>24</v>
      </c>
      <c r="B34" s="5">
        <v>25000</v>
      </c>
      <c r="C34" s="5">
        <v>33882</v>
      </c>
      <c r="D34" s="5">
        <v>34112</v>
      </c>
      <c r="E34" s="18">
        <v>24</v>
      </c>
      <c r="F34" s="6" t="s">
        <v>49</v>
      </c>
      <c r="G34" s="6" t="s">
        <v>33</v>
      </c>
      <c r="H34" s="6" t="s">
        <v>41</v>
      </c>
      <c r="I34" s="5">
        <v>35000</v>
      </c>
      <c r="J34" s="5">
        <v>35000</v>
      </c>
      <c r="K34" s="5">
        <v>35000</v>
      </c>
      <c r="L34" s="18">
        <v>24</v>
      </c>
      <c r="M34" s="15"/>
    </row>
    <row r="35" spans="1:13" ht="12.6" customHeight="1">
      <c r="A35" s="18">
        <v>25</v>
      </c>
      <c r="B35" s="5">
        <f>200+(B34*0.06)</f>
        <v>1700</v>
      </c>
      <c r="C35" s="5">
        <f>200+(C34*0.06)</f>
        <v>2232.92</v>
      </c>
      <c r="D35" s="5">
        <f>200+(D34*0.06)</f>
        <v>2246.7200000000003</v>
      </c>
      <c r="E35" s="18">
        <v>25</v>
      </c>
      <c r="F35" s="6" t="s">
        <v>49</v>
      </c>
      <c r="G35" s="6" t="s">
        <v>33</v>
      </c>
      <c r="H35" s="6" t="s">
        <v>35</v>
      </c>
      <c r="I35" s="5">
        <f>200+(I34*0.06)</f>
        <v>2300</v>
      </c>
      <c r="J35" s="5">
        <f>200+(J34*0.06)</f>
        <v>2300</v>
      </c>
      <c r="K35" s="5">
        <f>200+(K34*0.06)</f>
        <v>2300</v>
      </c>
      <c r="L35" s="18">
        <v>25</v>
      </c>
      <c r="M35" s="15"/>
    </row>
    <row r="36" spans="1:13" ht="12.6" customHeight="1">
      <c r="A36" s="18">
        <v>26</v>
      </c>
      <c r="B36" s="5">
        <v>30000</v>
      </c>
      <c r="C36" s="5">
        <v>30000</v>
      </c>
      <c r="D36" s="5">
        <v>30000</v>
      </c>
      <c r="E36" s="18">
        <v>26</v>
      </c>
      <c r="F36" s="6" t="s">
        <v>50</v>
      </c>
      <c r="G36" s="6" t="s">
        <v>33</v>
      </c>
      <c r="H36" s="6" t="s">
        <v>51</v>
      </c>
      <c r="I36" s="5">
        <v>40000</v>
      </c>
      <c r="J36" s="5">
        <v>40000</v>
      </c>
      <c r="K36" s="5">
        <v>40000</v>
      </c>
      <c r="L36" s="18">
        <v>26</v>
      </c>
      <c r="M36" s="15"/>
    </row>
    <row r="37" spans="1:13" ht="12.6" customHeight="1">
      <c r="A37" s="18">
        <v>27</v>
      </c>
      <c r="B37" s="5">
        <f>150+(B36*0.06)</f>
        <v>1950</v>
      </c>
      <c r="C37" s="5">
        <f>150+(C36*0.06)</f>
        <v>1950</v>
      </c>
      <c r="D37" s="5">
        <f>150+(D36*0.06)</f>
        <v>1950</v>
      </c>
      <c r="E37" s="18">
        <v>27</v>
      </c>
      <c r="F37" s="6" t="s">
        <v>50</v>
      </c>
      <c r="G37" s="6" t="s">
        <v>33</v>
      </c>
      <c r="H37" s="6" t="s">
        <v>35</v>
      </c>
      <c r="I37" s="5">
        <f>150+(I36*0.06)</f>
        <v>2550</v>
      </c>
      <c r="J37" s="5">
        <f>150+(J36*0.06)</f>
        <v>2550</v>
      </c>
      <c r="K37" s="5">
        <f>150+(K36*0.06)</f>
        <v>2550</v>
      </c>
      <c r="L37" s="18">
        <v>27</v>
      </c>
      <c r="M37" s="15"/>
    </row>
    <row r="38" spans="1:13" ht="12.6" customHeight="1">
      <c r="A38" s="18">
        <v>28</v>
      </c>
      <c r="B38" s="5">
        <v>2000</v>
      </c>
      <c r="C38" s="5">
        <v>2000</v>
      </c>
      <c r="D38" s="5">
        <v>2000</v>
      </c>
      <c r="E38" s="18">
        <v>28</v>
      </c>
      <c r="F38" s="6" t="s">
        <v>50</v>
      </c>
      <c r="G38" s="6" t="s">
        <v>36</v>
      </c>
      <c r="H38" s="6" t="s">
        <v>52</v>
      </c>
      <c r="I38" s="5">
        <v>5000</v>
      </c>
      <c r="J38" s="5">
        <v>5000</v>
      </c>
      <c r="K38" s="5">
        <v>5000</v>
      </c>
      <c r="L38" s="18">
        <v>28</v>
      </c>
      <c r="M38" s="15"/>
    </row>
    <row r="39" spans="1:13" ht="12.6" customHeight="1">
      <c r="A39" s="18">
        <v>31</v>
      </c>
      <c r="B39" s="5">
        <v>2500</v>
      </c>
      <c r="C39" s="5">
        <v>3000</v>
      </c>
      <c r="D39" s="5">
        <v>3500</v>
      </c>
      <c r="E39" s="18">
        <v>31</v>
      </c>
      <c r="F39" s="6" t="s">
        <v>53</v>
      </c>
      <c r="G39" s="6" t="s">
        <v>36</v>
      </c>
      <c r="H39" s="6" t="s">
        <v>54</v>
      </c>
      <c r="I39" s="5">
        <v>5000</v>
      </c>
      <c r="J39" s="5">
        <v>5000</v>
      </c>
      <c r="K39" s="5">
        <v>5000</v>
      </c>
      <c r="L39" s="18">
        <v>31</v>
      </c>
      <c r="M39" s="15"/>
    </row>
    <row r="40" spans="1:13" ht="12.6" customHeight="1">
      <c r="A40" s="18">
        <v>32</v>
      </c>
      <c r="B40" s="5">
        <v>500</v>
      </c>
      <c r="C40" s="5">
        <v>500</v>
      </c>
      <c r="D40" s="5">
        <v>1000</v>
      </c>
      <c r="E40" s="18">
        <v>32</v>
      </c>
      <c r="F40" s="6" t="s">
        <v>53</v>
      </c>
      <c r="G40" s="6" t="s">
        <v>36</v>
      </c>
      <c r="H40" s="6" t="s">
        <v>55</v>
      </c>
      <c r="I40" s="5">
        <v>1000</v>
      </c>
      <c r="J40" s="5">
        <v>1000</v>
      </c>
      <c r="K40" s="5">
        <v>1000</v>
      </c>
      <c r="L40" s="18">
        <v>32</v>
      </c>
      <c r="M40" s="15"/>
    </row>
    <row r="41" spans="1:13" ht="12.6" customHeight="1">
      <c r="A41" s="18">
        <v>33</v>
      </c>
      <c r="B41" s="7">
        <v>40000</v>
      </c>
      <c r="C41" s="7">
        <v>40000</v>
      </c>
      <c r="D41" s="7">
        <v>45000</v>
      </c>
      <c r="E41" s="18">
        <v>33</v>
      </c>
      <c r="F41" s="6" t="s">
        <v>56</v>
      </c>
      <c r="G41" s="6" t="s">
        <v>33</v>
      </c>
      <c r="H41" s="6" t="s">
        <v>57</v>
      </c>
      <c r="I41" s="7">
        <v>50000</v>
      </c>
      <c r="J41" s="7">
        <v>50000</v>
      </c>
      <c r="K41" s="7">
        <v>50000</v>
      </c>
      <c r="L41" s="18">
        <v>33</v>
      </c>
      <c r="M41" s="15"/>
    </row>
    <row r="42" spans="1:13" ht="12.6" customHeight="1">
      <c r="A42" s="18">
        <v>34</v>
      </c>
      <c r="B42" s="7">
        <v>1357</v>
      </c>
      <c r="C42" s="7">
        <v>1401</v>
      </c>
      <c r="D42" s="7">
        <v>1500</v>
      </c>
      <c r="E42" s="18">
        <v>34</v>
      </c>
      <c r="F42" s="6" t="s">
        <v>56</v>
      </c>
      <c r="G42" s="6" t="s">
        <v>36</v>
      </c>
      <c r="H42" s="6" t="s">
        <v>58</v>
      </c>
      <c r="I42" s="7">
        <v>1600</v>
      </c>
      <c r="J42" s="7">
        <v>1600</v>
      </c>
      <c r="K42" s="7">
        <v>1600</v>
      </c>
      <c r="L42" s="18">
        <v>34</v>
      </c>
      <c r="M42" s="15"/>
    </row>
    <row r="43" spans="1:13" ht="12.6" customHeight="1">
      <c r="A43" s="18">
        <v>35</v>
      </c>
      <c r="B43" s="7">
        <v>4154</v>
      </c>
      <c r="C43" s="7">
        <v>4014</v>
      </c>
      <c r="D43" s="7">
        <v>4800</v>
      </c>
      <c r="E43" s="18">
        <v>35</v>
      </c>
      <c r="F43" s="6" t="s">
        <v>56</v>
      </c>
      <c r="G43" s="6" t="s">
        <v>36</v>
      </c>
      <c r="H43" s="6" t="s">
        <v>59</v>
      </c>
      <c r="I43" s="7">
        <v>4300</v>
      </c>
      <c r="J43" s="7">
        <v>4300</v>
      </c>
      <c r="K43" s="7">
        <v>4300</v>
      </c>
      <c r="L43" s="18">
        <v>35</v>
      </c>
      <c r="M43" s="15"/>
    </row>
    <row r="44" spans="1:13" ht="12.6" customHeight="1">
      <c r="A44" s="18">
        <v>36</v>
      </c>
      <c r="B44" s="7">
        <v>7486.3</v>
      </c>
      <c r="C44" s="7">
        <v>18142.05</v>
      </c>
      <c r="D44" s="7">
        <v>4773.9000000000005</v>
      </c>
      <c r="E44" s="18">
        <v>36</v>
      </c>
      <c r="F44" s="6" t="s">
        <v>56</v>
      </c>
      <c r="G44" s="6" t="s">
        <v>60</v>
      </c>
      <c r="H44" s="6" t="s">
        <v>61</v>
      </c>
      <c r="I44" s="7">
        <v>2500</v>
      </c>
      <c r="J44" s="7">
        <v>2500</v>
      </c>
      <c r="K44" s="7">
        <v>2500</v>
      </c>
      <c r="L44" s="18">
        <v>36</v>
      </c>
      <c r="M44" s="15"/>
    </row>
    <row r="45" spans="1:13" ht="12.6" customHeight="1">
      <c r="A45" s="18">
        <v>37</v>
      </c>
      <c r="B45" s="17"/>
      <c r="C45" s="17"/>
      <c r="D45" s="43">
        <v>50000</v>
      </c>
      <c r="E45" s="18">
        <v>37</v>
      </c>
      <c r="F45" s="6" t="s">
        <v>56</v>
      </c>
      <c r="G45" s="6" t="s">
        <v>62</v>
      </c>
      <c r="H45" s="19"/>
      <c r="I45" s="44">
        <v>75000</v>
      </c>
      <c r="J45" s="44">
        <v>75000</v>
      </c>
      <c r="K45" s="44">
        <v>75000</v>
      </c>
      <c r="L45" s="18">
        <v>37</v>
      </c>
      <c r="M45" s="15"/>
    </row>
    <row r="46" spans="1:13" ht="12.6" customHeight="1">
      <c r="A46" s="18">
        <v>38</v>
      </c>
      <c r="B46" s="7">
        <v>143475</v>
      </c>
      <c r="C46" s="2">
        <v>176811</v>
      </c>
      <c r="D46" s="19"/>
      <c r="E46" s="18">
        <v>38</v>
      </c>
      <c r="F46" s="139" t="s">
        <v>63</v>
      </c>
      <c r="G46" s="140"/>
      <c r="H46" s="141"/>
      <c r="I46" s="19"/>
      <c r="J46" s="19"/>
      <c r="K46" s="19"/>
      <c r="L46" s="18">
        <v>38</v>
      </c>
      <c r="M46" s="15"/>
    </row>
    <row r="47" spans="1:13" ht="12.6" customHeight="1" thickBot="1">
      <c r="A47" s="16">
        <v>39</v>
      </c>
      <c r="B47" s="17"/>
      <c r="C47" s="17"/>
      <c r="D47" s="2">
        <v>131969</v>
      </c>
      <c r="E47" s="16">
        <v>39</v>
      </c>
      <c r="F47" s="142" t="s">
        <v>64</v>
      </c>
      <c r="G47" s="143"/>
      <c r="H47" s="144"/>
      <c r="I47" s="2">
        <v>125000</v>
      </c>
      <c r="J47" s="2">
        <v>125000</v>
      </c>
      <c r="K47" s="2">
        <v>125000</v>
      </c>
      <c r="L47" s="16">
        <v>39</v>
      </c>
      <c r="M47" s="15"/>
    </row>
    <row r="48" spans="1:13" ht="13.5" thickBot="1">
      <c r="A48" s="14">
        <v>40</v>
      </c>
      <c r="B48" s="34">
        <f>SUM(B21:B46)</f>
        <v>429776.3</v>
      </c>
      <c r="C48" s="34">
        <f>SUM(C21:C46)</f>
        <v>517154.97000000003</v>
      </c>
      <c r="D48" s="34">
        <f>SUM(D21:D47)</f>
        <v>547801.62</v>
      </c>
      <c r="E48" s="14">
        <v>40</v>
      </c>
      <c r="F48" s="136" t="s">
        <v>65</v>
      </c>
      <c r="G48" s="137"/>
      <c r="H48" s="138"/>
      <c r="I48" s="34">
        <f>SUM(I21:I47)</f>
        <v>588103</v>
      </c>
      <c r="J48" s="34">
        <f>SUM(J21:J47)</f>
        <v>588103</v>
      </c>
      <c r="K48" s="34">
        <f>SUM(K21:K47)</f>
        <v>588103</v>
      </c>
      <c r="L48" s="14">
        <v>40</v>
      </c>
      <c r="M48" s="13"/>
    </row>
    <row r="49" spans="1:11" ht="13.35" customHeight="1">
      <c r="A49" s="82"/>
      <c r="D49" s="145" t="s">
        <v>66</v>
      </c>
      <c r="E49" s="145"/>
      <c r="F49" s="145"/>
      <c r="G49" s="145"/>
      <c r="H49" s="145"/>
      <c r="I49" s="145"/>
    </row>
    <row r="50" spans="1:11" ht="13.35" customHeight="1">
      <c r="A50" s="132" t="s">
        <v>67</v>
      </c>
      <c r="B50" s="132"/>
      <c r="C50" s="132"/>
      <c r="D50" s="146" t="s">
        <v>68</v>
      </c>
      <c r="E50" s="146"/>
      <c r="F50" s="146"/>
      <c r="G50" s="146"/>
      <c r="H50" s="146"/>
      <c r="I50" s="146"/>
      <c r="K50" s="12" t="s">
        <v>69</v>
      </c>
    </row>
    <row r="51" spans="1:11" ht="13.35" customHeight="1">
      <c r="A51" s="82"/>
      <c r="D51" s="146"/>
      <c r="E51" s="146"/>
      <c r="F51" s="146"/>
      <c r="G51" s="146"/>
      <c r="H51" s="146"/>
      <c r="I51" s="146"/>
    </row>
    <row r="52" spans="1:11" ht="21.75" customHeight="1">
      <c r="A52" s="82"/>
    </row>
    <row r="53" spans="1:11" ht="15" customHeight="1">
      <c r="A53" s="82"/>
    </row>
    <row r="54" spans="1:11" ht="10.5" customHeight="1">
      <c r="A54" s="82"/>
    </row>
    <row r="55" spans="1:11" ht="10.5" customHeight="1">
      <c r="A55" s="82"/>
    </row>
    <row r="56" spans="1:11" ht="10.5" customHeight="1">
      <c r="A56" s="82"/>
    </row>
    <row r="57" spans="1:11" ht="10.5" customHeight="1">
      <c r="A57" s="82"/>
    </row>
    <row r="58" spans="1:11" ht="10.5" customHeight="1">
      <c r="A58" s="82"/>
    </row>
    <row r="59" spans="1:11" ht="10.5" customHeight="1">
      <c r="A59" s="82"/>
    </row>
    <row r="60" spans="1:11" ht="10.5" customHeight="1">
      <c r="A60" s="82"/>
    </row>
    <row r="61" spans="1:11" ht="10.5" customHeight="1">
      <c r="A61" s="82"/>
    </row>
    <row r="62" spans="1:11" ht="10.5" customHeight="1">
      <c r="A62" s="82"/>
    </row>
    <row r="63" spans="1:11" ht="9.75" customHeight="1">
      <c r="A63" s="82"/>
    </row>
    <row r="64" spans="1:11" ht="9.75" customHeight="1">
      <c r="A64" s="82"/>
    </row>
    <row r="65" ht="9.75" customHeight="1"/>
    <row r="66" ht="9.75" customHeight="1"/>
    <row r="67" ht="9.75" customHeight="1"/>
    <row r="68" ht="9.75" customHeight="1"/>
    <row r="69" ht="9.75" customHeight="1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 ht="252.75" customHeight="1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</sheetData>
  <mergeCells count="42">
    <mergeCell ref="A50:C50"/>
    <mergeCell ref="F20:H20"/>
    <mergeCell ref="F19:H19"/>
    <mergeCell ref="F46:H46"/>
    <mergeCell ref="F47:H47"/>
    <mergeCell ref="F48:H48"/>
    <mergeCell ref="D49:I49"/>
    <mergeCell ref="D50:I51"/>
    <mergeCell ref="F16:H16"/>
    <mergeCell ref="F17:H17"/>
    <mergeCell ref="F18:H18"/>
    <mergeCell ref="F9:H9"/>
    <mergeCell ref="F10:H10"/>
    <mergeCell ref="F11:H11"/>
    <mergeCell ref="F15:H15"/>
    <mergeCell ref="M5:M8"/>
    <mergeCell ref="B6:C6"/>
    <mergeCell ref="K6:K8"/>
    <mergeCell ref="D6:D8"/>
    <mergeCell ref="I5:K5"/>
    <mergeCell ref="B5:D5"/>
    <mergeCell ref="B7:B8"/>
    <mergeCell ref="C7:C8"/>
    <mergeCell ref="L5:L8"/>
    <mergeCell ref="I6:I8"/>
    <mergeCell ref="J6:J8"/>
    <mergeCell ref="A1:B1"/>
    <mergeCell ref="J1:K1"/>
    <mergeCell ref="J2:K2"/>
    <mergeCell ref="A2:B2"/>
    <mergeCell ref="A3:B3"/>
    <mergeCell ref="A4:B4"/>
    <mergeCell ref="A5:A8"/>
    <mergeCell ref="E3:H3"/>
    <mergeCell ref="E2:H2"/>
    <mergeCell ref="E4:H4"/>
    <mergeCell ref="E5:H8"/>
    <mergeCell ref="J4:K4"/>
    <mergeCell ref="J3:K3"/>
    <mergeCell ref="F12:H12"/>
    <mergeCell ref="F13:H13"/>
    <mergeCell ref="F14:H14"/>
  </mergeCells>
  <printOptions horizontalCentered="1"/>
  <pageMargins left="0.25" right="0.25" top="0.5" bottom="0.5" header="0.3" footer="0.3"/>
  <pageSetup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290"/>
  <sheetViews>
    <sheetView zoomScaleNormal="100" workbookViewId="0">
      <selection activeCell="E3" sqref="E3:H3"/>
    </sheetView>
  </sheetViews>
  <sheetFormatPr defaultColWidth="0" defaultRowHeight="15.75" zeroHeight="1"/>
  <cols>
    <col min="1" max="1" width="2.5703125" style="11" customWidth="1"/>
    <col min="2" max="2" width="14.42578125" style="10" customWidth="1"/>
    <col min="3" max="3" width="14.140625" style="10" customWidth="1"/>
    <col min="4" max="4" width="14.140625" style="8" customWidth="1"/>
    <col min="5" max="5" width="3" style="8" bestFit="1" customWidth="1"/>
    <col min="6" max="6" width="11.5703125" style="8" customWidth="1"/>
    <col min="7" max="7" width="15.7109375" style="8" customWidth="1"/>
    <col min="8" max="8" width="21.140625" style="8" customWidth="1"/>
    <col min="9" max="9" width="14.42578125" style="8" customWidth="1"/>
    <col min="10" max="10" width="14.140625" style="8" customWidth="1"/>
    <col min="11" max="11" width="15.5703125" style="8" customWidth="1"/>
    <col min="12" max="12" width="3.140625" style="9" customWidth="1"/>
    <col min="13" max="13" width="3.42578125" style="8" customWidth="1"/>
    <col min="14" max="16384" width="0" style="8" hidden="1"/>
  </cols>
  <sheetData>
    <row r="1" spans="1:13">
      <c r="A1" s="91"/>
      <c r="B1" s="91"/>
      <c r="E1" s="96" t="s">
        <v>70</v>
      </c>
      <c r="F1" s="96"/>
      <c r="G1" s="96"/>
      <c r="H1" s="96"/>
      <c r="J1" s="106"/>
      <c r="K1" s="106"/>
    </row>
    <row r="2" spans="1:13">
      <c r="A2" s="96" t="s">
        <v>0</v>
      </c>
      <c r="B2" s="91"/>
      <c r="E2" s="96" t="s">
        <v>1</v>
      </c>
      <c r="F2" s="96"/>
      <c r="G2" s="96"/>
      <c r="H2" s="96"/>
      <c r="J2" s="106"/>
      <c r="K2" s="106"/>
    </row>
    <row r="3" spans="1:13">
      <c r="A3" s="96" t="s">
        <v>2</v>
      </c>
      <c r="B3" s="91"/>
      <c r="E3" s="87" t="s">
        <v>71</v>
      </c>
      <c r="F3" s="87"/>
      <c r="G3" s="87"/>
      <c r="H3" s="87"/>
      <c r="J3" s="87" t="s">
        <v>4</v>
      </c>
      <c r="K3" s="87"/>
    </row>
    <row r="4" spans="1:13">
      <c r="A4" s="91"/>
      <c r="B4" s="91"/>
      <c r="E4" s="86" t="s">
        <v>5</v>
      </c>
      <c r="F4" s="86"/>
      <c r="G4" s="86"/>
      <c r="H4" s="86"/>
      <c r="I4" s="33"/>
      <c r="J4" s="86" t="s">
        <v>6</v>
      </c>
      <c r="K4" s="86"/>
    </row>
    <row r="5" spans="1:13" ht="15.75" customHeight="1">
      <c r="A5" s="155"/>
      <c r="B5" s="158" t="s">
        <v>7</v>
      </c>
      <c r="C5" s="159"/>
      <c r="D5" s="160"/>
      <c r="E5" s="161" t="s">
        <v>8</v>
      </c>
      <c r="F5" s="162"/>
      <c r="G5" s="162"/>
      <c r="H5" s="163"/>
      <c r="I5" s="158" t="s">
        <v>9</v>
      </c>
      <c r="J5" s="170"/>
      <c r="K5" s="171"/>
      <c r="L5" s="172"/>
      <c r="M5" s="107"/>
    </row>
    <row r="6" spans="1:13" ht="15.75" customHeight="1">
      <c r="A6" s="156"/>
      <c r="B6" s="147" t="s">
        <v>10</v>
      </c>
      <c r="C6" s="148"/>
      <c r="D6" s="149" t="s">
        <v>72</v>
      </c>
      <c r="E6" s="164"/>
      <c r="F6" s="165"/>
      <c r="G6" s="165"/>
      <c r="H6" s="166"/>
      <c r="I6" s="152" t="s">
        <v>12</v>
      </c>
      <c r="J6" s="152" t="s">
        <v>13</v>
      </c>
      <c r="K6" s="152" t="s">
        <v>14</v>
      </c>
      <c r="L6" s="173"/>
      <c r="M6" s="107"/>
    </row>
    <row r="7" spans="1:13" ht="15.75" customHeight="1">
      <c r="A7" s="156"/>
      <c r="B7" s="149" t="s">
        <v>15</v>
      </c>
      <c r="C7" s="149" t="s">
        <v>16</v>
      </c>
      <c r="D7" s="150"/>
      <c r="E7" s="164"/>
      <c r="F7" s="165"/>
      <c r="G7" s="165"/>
      <c r="H7" s="166"/>
      <c r="I7" s="153"/>
      <c r="J7" s="154"/>
      <c r="K7" s="153"/>
      <c r="L7" s="173"/>
      <c r="M7" s="107"/>
    </row>
    <row r="8" spans="1:13" ht="9.6" customHeight="1">
      <c r="A8" s="157"/>
      <c r="B8" s="151"/>
      <c r="C8" s="151"/>
      <c r="D8" s="151"/>
      <c r="E8" s="167"/>
      <c r="F8" s="168"/>
      <c r="G8" s="168"/>
      <c r="H8" s="169"/>
      <c r="I8" s="153"/>
      <c r="J8" s="154"/>
      <c r="K8" s="153"/>
      <c r="L8" s="174"/>
      <c r="M8" s="107"/>
    </row>
    <row r="9" spans="1:13" ht="12.6" customHeight="1">
      <c r="A9" s="32">
        <v>1</v>
      </c>
      <c r="B9" s="19"/>
      <c r="C9" s="19"/>
      <c r="D9" s="19"/>
      <c r="E9" s="32">
        <v>1</v>
      </c>
      <c r="F9" s="129" t="s">
        <v>17</v>
      </c>
      <c r="G9" s="130"/>
      <c r="H9" s="131"/>
      <c r="I9" s="32"/>
      <c r="J9" s="32"/>
      <c r="K9" s="32"/>
      <c r="L9" s="32">
        <v>1</v>
      </c>
      <c r="M9" s="31"/>
    </row>
    <row r="10" spans="1:13" ht="12.6" customHeight="1">
      <c r="A10" s="18">
        <v>2</v>
      </c>
      <c r="B10" s="35">
        <v>67170</v>
      </c>
      <c r="C10" s="35">
        <f>B23+B34</f>
        <v>264351</v>
      </c>
      <c r="D10" s="35">
        <f>C23+C34</f>
        <v>441356.71</v>
      </c>
      <c r="E10" s="18">
        <v>2</v>
      </c>
      <c r="F10" s="88" t="s">
        <v>73</v>
      </c>
      <c r="G10" s="124"/>
      <c r="H10" s="125"/>
      <c r="I10" s="35">
        <f>D23+D35</f>
        <v>576022.17709999997</v>
      </c>
      <c r="J10" s="35">
        <v>568293</v>
      </c>
      <c r="K10" s="35">
        <v>568293</v>
      </c>
      <c r="L10" s="18">
        <v>2</v>
      </c>
      <c r="M10" s="27"/>
    </row>
    <row r="11" spans="1:13" ht="12.6" customHeight="1">
      <c r="A11" s="18">
        <v>5</v>
      </c>
      <c r="B11" s="35">
        <f>0.01*B10</f>
        <v>671.7</v>
      </c>
      <c r="C11" s="35">
        <f>0.01*C10</f>
        <v>2643.51</v>
      </c>
      <c r="D11" s="35">
        <f>0.01*D10</f>
        <v>4413.5671000000002</v>
      </c>
      <c r="E11" s="18">
        <v>5</v>
      </c>
      <c r="F11" s="88" t="s">
        <v>19</v>
      </c>
      <c r="G11" s="124"/>
      <c r="H11" s="125"/>
      <c r="I11" s="35">
        <f>0.01*I10</f>
        <v>5760.2217709999995</v>
      </c>
      <c r="J11" s="35">
        <f>0.01*J10</f>
        <v>5682.93</v>
      </c>
      <c r="K11" s="35">
        <f>0.01*K10</f>
        <v>5682.93</v>
      </c>
      <c r="L11" s="18">
        <v>5</v>
      </c>
      <c r="M11" s="27"/>
    </row>
    <row r="12" spans="1:13" ht="12.6" customHeight="1">
      <c r="A12" s="18">
        <v>6</v>
      </c>
      <c r="B12" s="35">
        <f>0.05*B14</f>
        <v>7486.3</v>
      </c>
      <c r="C12" s="35">
        <f>0.05*C14</f>
        <v>6398.2000000000007</v>
      </c>
      <c r="D12" s="35">
        <f>0.05*D14</f>
        <v>4773.9000000000005</v>
      </c>
      <c r="E12" s="18">
        <v>6</v>
      </c>
      <c r="F12" s="88" t="s">
        <v>74</v>
      </c>
      <c r="G12" s="124"/>
      <c r="H12" s="125"/>
      <c r="I12" s="35">
        <v>2500</v>
      </c>
      <c r="J12" s="35">
        <v>2500</v>
      </c>
      <c r="K12" s="35">
        <v>2500</v>
      </c>
      <c r="L12" s="18">
        <v>6</v>
      </c>
      <c r="M12" s="27"/>
    </row>
    <row r="13" spans="1:13" ht="12.6" customHeight="1">
      <c r="A13" s="18">
        <v>8</v>
      </c>
      <c r="B13" s="36">
        <v>44297</v>
      </c>
      <c r="C13" s="36">
        <v>45000</v>
      </c>
      <c r="D13" s="36">
        <v>35000</v>
      </c>
      <c r="E13" s="3">
        <v>8</v>
      </c>
      <c r="F13" s="177" t="s">
        <v>75</v>
      </c>
      <c r="G13" s="178"/>
      <c r="H13" s="179"/>
      <c r="I13" s="36">
        <v>50000</v>
      </c>
      <c r="J13" s="36">
        <v>50000</v>
      </c>
      <c r="K13" s="36">
        <v>50000</v>
      </c>
      <c r="L13" s="18">
        <v>8</v>
      </c>
      <c r="M13" s="27"/>
    </row>
    <row r="14" spans="1:13" ht="12.6" customHeight="1">
      <c r="A14" s="18">
        <v>9</v>
      </c>
      <c r="B14" s="36">
        <v>149726</v>
      </c>
      <c r="C14" s="36">
        <v>127964</v>
      </c>
      <c r="D14" s="36">
        <v>95478</v>
      </c>
      <c r="E14" s="3">
        <v>9</v>
      </c>
      <c r="F14" s="175" t="s">
        <v>76</v>
      </c>
      <c r="G14" s="176"/>
      <c r="H14" s="176"/>
      <c r="I14" s="36">
        <v>115000</v>
      </c>
      <c r="J14" s="36">
        <v>115000</v>
      </c>
      <c r="K14" s="36">
        <v>115000</v>
      </c>
      <c r="L14" s="18">
        <v>9</v>
      </c>
      <c r="M14" s="27"/>
    </row>
    <row r="15" spans="1:13" ht="12.6" customHeight="1">
      <c r="A15" s="18">
        <v>10</v>
      </c>
      <c r="B15" s="35">
        <f>SUM(B10:B14)</f>
        <v>269351</v>
      </c>
      <c r="C15" s="35">
        <f>SUM(C10:C14)</f>
        <v>446356.71</v>
      </c>
      <c r="D15" s="35">
        <f>SUM(D10:D14)</f>
        <v>581022.17709999997</v>
      </c>
      <c r="E15" s="18">
        <v>10</v>
      </c>
      <c r="F15" s="88" t="s">
        <v>24</v>
      </c>
      <c r="G15" s="124"/>
      <c r="H15" s="125"/>
      <c r="I15" s="35">
        <f>SUM(I10:I14)</f>
        <v>749282.39887099992</v>
      </c>
      <c r="J15" s="35">
        <f>SUM(J10:J14)</f>
        <v>741475.93</v>
      </c>
      <c r="K15" s="35">
        <f>SUM(K10:K14)</f>
        <v>741475.93</v>
      </c>
      <c r="L15" s="18">
        <v>10</v>
      </c>
      <c r="M15" s="27"/>
    </row>
    <row r="16" spans="1:13" ht="12.6" customHeight="1">
      <c r="A16" s="18">
        <v>11</v>
      </c>
      <c r="B16" s="38"/>
      <c r="C16" s="38"/>
      <c r="D16" s="37"/>
      <c r="E16" s="18">
        <v>11</v>
      </c>
      <c r="F16" s="88" t="s">
        <v>25</v>
      </c>
      <c r="G16" s="124"/>
      <c r="H16" s="125"/>
      <c r="I16" s="37"/>
      <c r="J16" s="37"/>
      <c r="K16" s="37"/>
      <c r="L16" s="18">
        <v>11</v>
      </c>
      <c r="M16" s="27"/>
    </row>
    <row r="17" spans="1:13" ht="12.6" customHeight="1" thickBot="1">
      <c r="A17" s="16">
        <v>12</v>
      </c>
      <c r="B17" s="39" t="s">
        <v>77</v>
      </c>
      <c r="C17" s="39"/>
      <c r="D17" s="40"/>
      <c r="E17" s="16">
        <v>12</v>
      </c>
      <c r="F17" s="126" t="s">
        <v>26</v>
      </c>
      <c r="G17" s="127"/>
      <c r="H17" s="128"/>
      <c r="I17" s="40"/>
      <c r="J17" s="40"/>
      <c r="K17" s="40"/>
      <c r="L17" s="16">
        <v>12</v>
      </c>
      <c r="M17" s="27"/>
    </row>
    <row r="18" spans="1:13" ht="13.5" thickBot="1">
      <c r="A18" s="14">
        <v>13</v>
      </c>
      <c r="B18" s="34">
        <f>SUM(B15:B17)</f>
        <v>269351</v>
      </c>
      <c r="C18" s="34">
        <f>SUM(C15:C17)</f>
        <v>446356.71</v>
      </c>
      <c r="D18" s="34">
        <f>SUM(D15:D17)</f>
        <v>581022.17709999997</v>
      </c>
      <c r="E18" s="14">
        <v>13</v>
      </c>
      <c r="F18" s="136" t="s">
        <v>27</v>
      </c>
      <c r="G18" s="137"/>
      <c r="H18" s="138"/>
      <c r="I18" s="34">
        <f>SUM(I15:I17)</f>
        <v>749282.39887099992</v>
      </c>
      <c r="J18" s="34">
        <f>SUM(J15:J17)</f>
        <v>741475.93</v>
      </c>
      <c r="K18" s="34">
        <f>SUM(K15:K17)</f>
        <v>741475.93</v>
      </c>
      <c r="L18" s="14">
        <v>13</v>
      </c>
      <c r="M18" s="30"/>
    </row>
    <row r="19" spans="1:13" ht="12.6" customHeight="1">
      <c r="A19" s="28">
        <v>14</v>
      </c>
      <c r="B19" s="29"/>
      <c r="C19" s="29"/>
      <c r="D19" s="29"/>
      <c r="E19" s="28">
        <v>14</v>
      </c>
      <c r="F19" s="133" t="s">
        <v>28</v>
      </c>
      <c r="G19" s="134"/>
      <c r="H19" s="135"/>
      <c r="I19" s="42"/>
      <c r="J19" s="42"/>
      <c r="K19" s="42"/>
      <c r="L19" s="28">
        <v>14</v>
      </c>
      <c r="M19" s="27"/>
    </row>
    <row r="20" spans="1:13" ht="22.5">
      <c r="A20" s="24">
        <v>15</v>
      </c>
      <c r="B20" s="25"/>
      <c r="C20" s="25"/>
      <c r="D20" s="25"/>
      <c r="E20" s="24">
        <v>15</v>
      </c>
      <c r="F20" s="26" t="s">
        <v>78</v>
      </c>
      <c r="G20" s="26" t="s">
        <v>30</v>
      </c>
      <c r="H20" s="26" t="s">
        <v>31</v>
      </c>
      <c r="I20" s="41"/>
      <c r="J20" s="41"/>
      <c r="K20" s="41"/>
      <c r="L20" s="24">
        <v>15</v>
      </c>
      <c r="M20" s="15"/>
    </row>
    <row r="21" spans="1:13" ht="12.6" customHeight="1">
      <c r="A21" s="24">
        <v>16</v>
      </c>
      <c r="B21" s="45">
        <v>0</v>
      </c>
      <c r="C21" s="45">
        <v>0</v>
      </c>
      <c r="D21" s="45">
        <v>0</v>
      </c>
      <c r="E21" s="24">
        <v>16</v>
      </c>
      <c r="F21" s="6" t="s">
        <v>38</v>
      </c>
      <c r="G21" s="6" t="s">
        <v>79</v>
      </c>
      <c r="H21" s="6" t="s">
        <v>80</v>
      </c>
      <c r="I21" s="45">
        <v>250000</v>
      </c>
      <c r="J21" s="45">
        <v>250000</v>
      </c>
      <c r="K21" s="45">
        <v>250000</v>
      </c>
      <c r="L21" s="24">
        <v>16</v>
      </c>
      <c r="M21" s="15"/>
    </row>
    <row r="22" spans="1:13" ht="12.6" customHeight="1">
      <c r="A22" s="18">
        <v>17</v>
      </c>
      <c r="B22" s="35">
        <v>5000</v>
      </c>
      <c r="C22" s="35">
        <v>5000</v>
      </c>
      <c r="D22" s="35">
        <v>5000</v>
      </c>
      <c r="E22" s="18">
        <v>17</v>
      </c>
      <c r="F22" s="6" t="s">
        <v>32</v>
      </c>
      <c r="G22" s="6" t="s">
        <v>36</v>
      </c>
      <c r="H22" s="6" t="s">
        <v>81</v>
      </c>
      <c r="I22" s="35">
        <v>10000</v>
      </c>
      <c r="J22" s="35">
        <v>10000</v>
      </c>
      <c r="K22" s="35">
        <v>10000</v>
      </c>
      <c r="L22" s="18">
        <v>17</v>
      </c>
      <c r="M22" s="15"/>
    </row>
    <row r="23" spans="1:13" ht="12.6" customHeight="1">
      <c r="A23" s="18">
        <v>18</v>
      </c>
      <c r="B23" s="35">
        <f>B18-B21-B22-B34</f>
        <v>200090</v>
      </c>
      <c r="C23" s="35">
        <f>C18-C21-C22-C34</f>
        <v>396568.71</v>
      </c>
      <c r="D23" s="35">
        <f>D18-D21-D22-D35</f>
        <v>541022.17709999997</v>
      </c>
      <c r="E23" s="18">
        <v>18</v>
      </c>
      <c r="F23" s="6" t="s">
        <v>56</v>
      </c>
      <c r="G23" s="6" t="s">
        <v>82</v>
      </c>
      <c r="H23" s="42"/>
      <c r="I23" s="35">
        <f>I18-I21-I22</f>
        <v>489282.39887099992</v>
      </c>
      <c r="J23" s="35">
        <f>J18-J21-J22</f>
        <v>481475.93000000005</v>
      </c>
      <c r="K23" s="35">
        <f>K18-K21-K22</f>
        <v>481475.93000000005</v>
      </c>
      <c r="L23" s="18">
        <v>18</v>
      </c>
      <c r="M23" s="15"/>
    </row>
    <row r="24" spans="1:13" ht="12.6" customHeight="1">
      <c r="A24" s="18">
        <v>19</v>
      </c>
      <c r="B24" s="35"/>
      <c r="C24" s="35"/>
      <c r="D24" s="35"/>
      <c r="E24" s="18">
        <v>19</v>
      </c>
      <c r="F24" s="21"/>
      <c r="G24" s="21"/>
      <c r="H24" s="23"/>
      <c r="I24" s="35"/>
      <c r="J24" s="35"/>
      <c r="K24" s="35"/>
      <c r="L24" s="18">
        <v>19</v>
      </c>
      <c r="M24" s="15"/>
    </row>
    <row r="25" spans="1:13" ht="12.6" customHeight="1">
      <c r="A25" s="18">
        <v>20</v>
      </c>
      <c r="B25" s="35"/>
      <c r="C25" s="35"/>
      <c r="D25" s="35"/>
      <c r="E25" s="18">
        <v>20</v>
      </c>
      <c r="F25" s="21"/>
      <c r="G25" s="21"/>
      <c r="H25" s="22"/>
      <c r="I25" s="43"/>
      <c r="J25" s="43"/>
      <c r="K25" s="43"/>
      <c r="L25" s="18">
        <v>20</v>
      </c>
      <c r="M25" s="15"/>
    </row>
    <row r="26" spans="1:13" ht="12.6" customHeight="1">
      <c r="A26" s="18">
        <v>21</v>
      </c>
      <c r="B26" s="43"/>
      <c r="C26" s="43"/>
      <c r="D26" s="43"/>
      <c r="E26" s="18">
        <v>21</v>
      </c>
      <c r="F26" s="21"/>
      <c r="G26" s="21"/>
      <c r="H26" s="20"/>
      <c r="I26" s="43"/>
      <c r="J26" s="43"/>
      <c r="K26" s="43"/>
      <c r="L26" s="18">
        <v>21</v>
      </c>
      <c r="M26" s="15"/>
    </row>
    <row r="27" spans="1:13" ht="12.6" customHeight="1">
      <c r="A27" s="18">
        <v>22</v>
      </c>
      <c r="B27" s="43"/>
      <c r="C27" s="43"/>
      <c r="D27" s="43"/>
      <c r="E27" s="18">
        <v>22</v>
      </c>
      <c r="F27" s="21"/>
      <c r="G27" s="21"/>
      <c r="H27" s="20"/>
      <c r="I27" s="43"/>
      <c r="J27" s="43"/>
      <c r="K27" s="43"/>
      <c r="L27" s="18">
        <v>22</v>
      </c>
      <c r="M27" s="15"/>
    </row>
    <row r="28" spans="1:13" ht="12.6" customHeight="1">
      <c r="A28" s="18">
        <v>23</v>
      </c>
      <c r="B28" s="43"/>
      <c r="C28" s="43"/>
      <c r="D28" s="43"/>
      <c r="E28" s="18">
        <v>23</v>
      </c>
      <c r="F28" s="21"/>
      <c r="G28" s="21"/>
      <c r="H28" s="20"/>
      <c r="I28" s="43"/>
      <c r="J28" s="43"/>
      <c r="K28" s="43"/>
      <c r="L28" s="18">
        <v>23</v>
      </c>
      <c r="M28" s="15"/>
    </row>
    <row r="29" spans="1:13" ht="12.6" customHeight="1">
      <c r="A29" s="18">
        <v>24</v>
      </c>
      <c r="B29" s="43"/>
      <c r="C29" s="43"/>
      <c r="D29" s="43"/>
      <c r="E29" s="18">
        <v>24</v>
      </c>
      <c r="F29" s="21"/>
      <c r="G29" s="21"/>
      <c r="H29" s="20"/>
      <c r="I29" s="43"/>
      <c r="J29" s="43"/>
      <c r="K29" s="43"/>
      <c r="L29" s="18">
        <v>24</v>
      </c>
      <c r="M29" s="15"/>
    </row>
    <row r="30" spans="1:13" ht="12.6" customHeight="1">
      <c r="A30" s="18">
        <v>25</v>
      </c>
      <c r="B30" s="43"/>
      <c r="C30" s="43"/>
      <c r="D30" s="43"/>
      <c r="E30" s="18">
        <v>25</v>
      </c>
      <c r="F30" s="21"/>
      <c r="G30" s="21"/>
      <c r="H30" s="20"/>
      <c r="I30" s="43"/>
      <c r="J30" s="43"/>
      <c r="K30" s="43"/>
      <c r="L30" s="18">
        <v>25</v>
      </c>
      <c r="M30" s="15"/>
    </row>
    <row r="31" spans="1:13" ht="12.6" customHeight="1">
      <c r="A31" s="18">
        <v>26</v>
      </c>
      <c r="B31" s="43"/>
      <c r="C31" s="43"/>
      <c r="D31" s="43"/>
      <c r="E31" s="18">
        <v>26</v>
      </c>
      <c r="F31" s="21"/>
      <c r="G31" s="21"/>
      <c r="H31" s="20"/>
      <c r="I31" s="43"/>
      <c r="J31" s="43"/>
      <c r="K31" s="43"/>
      <c r="L31" s="18">
        <v>26</v>
      </c>
      <c r="M31" s="15"/>
    </row>
    <row r="32" spans="1:13" ht="12.6" customHeight="1">
      <c r="A32" s="18">
        <v>27</v>
      </c>
      <c r="B32" s="43"/>
      <c r="C32" s="43"/>
      <c r="D32" s="43"/>
      <c r="E32" s="18">
        <v>27</v>
      </c>
      <c r="F32" s="21"/>
      <c r="G32" s="21"/>
      <c r="H32" s="20"/>
      <c r="I32" s="43"/>
      <c r="J32" s="43"/>
      <c r="K32" s="43"/>
      <c r="L32" s="18">
        <v>27</v>
      </c>
      <c r="M32" s="15"/>
    </row>
    <row r="33" spans="1:13" ht="12.6" customHeight="1">
      <c r="A33" s="18">
        <v>28</v>
      </c>
      <c r="B33" s="43"/>
      <c r="C33" s="43"/>
      <c r="D33" s="43"/>
      <c r="E33" s="18">
        <v>28</v>
      </c>
      <c r="F33" s="21"/>
      <c r="G33" s="21"/>
      <c r="H33" s="20"/>
      <c r="I33" s="43"/>
      <c r="J33" s="43"/>
      <c r="K33" s="43"/>
      <c r="L33" s="18">
        <v>28</v>
      </c>
      <c r="M33" s="15"/>
    </row>
    <row r="34" spans="1:13" ht="12.6" customHeight="1">
      <c r="A34" s="18">
        <v>29</v>
      </c>
      <c r="B34" s="35">
        <v>64261</v>
      </c>
      <c r="C34" s="35">
        <v>44788</v>
      </c>
      <c r="D34" s="46"/>
      <c r="E34" s="18">
        <v>29</v>
      </c>
      <c r="F34" s="139" t="s">
        <v>63</v>
      </c>
      <c r="G34" s="140"/>
      <c r="H34" s="141"/>
      <c r="I34" s="46"/>
      <c r="J34" s="46"/>
      <c r="K34" s="46"/>
      <c r="L34" s="18">
        <v>29</v>
      </c>
      <c r="M34" s="15"/>
    </row>
    <row r="35" spans="1:13" ht="12.6" customHeight="1" thickBot="1">
      <c r="A35" s="16">
        <v>30</v>
      </c>
      <c r="B35" s="47"/>
      <c r="C35" s="47"/>
      <c r="D35" s="48">
        <v>35000</v>
      </c>
      <c r="E35" s="16">
        <v>30</v>
      </c>
      <c r="F35" s="142" t="s">
        <v>64</v>
      </c>
      <c r="G35" s="143"/>
      <c r="H35" s="144"/>
      <c r="I35" s="48">
        <v>0</v>
      </c>
      <c r="J35" s="48">
        <v>0</v>
      </c>
      <c r="K35" s="48">
        <v>0</v>
      </c>
      <c r="L35" s="16">
        <v>30</v>
      </c>
      <c r="M35" s="15"/>
    </row>
    <row r="36" spans="1:13" ht="13.5" thickBot="1">
      <c r="A36" s="14">
        <v>31</v>
      </c>
      <c r="B36" s="34">
        <f>SUM(B20:B34)</f>
        <v>269351</v>
      </c>
      <c r="C36" s="34">
        <f>SUM(C20:C34)</f>
        <v>446356.71</v>
      </c>
      <c r="D36" s="34">
        <f>SUM(D20:D35)</f>
        <v>581022.17709999997</v>
      </c>
      <c r="E36" s="14">
        <v>31</v>
      </c>
      <c r="F36" s="136" t="s">
        <v>65</v>
      </c>
      <c r="G36" s="137"/>
      <c r="H36" s="138"/>
      <c r="I36" s="34">
        <f>SUM(I20:I35)</f>
        <v>749282.39887099992</v>
      </c>
      <c r="J36" s="34">
        <f>SUM(J20:J35)</f>
        <v>741475.93</v>
      </c>
      <c r="K36" s="34">
        <f>SUM(K20:K35)</f>
        <v>741475.93</v>
      </c>
      <c r="L36" s="14">
        <v>31</v>
      </c>
      <c r="M36" s="13"/>
    </row>
    <row r="37" spans="1:13" ht="13.35" customHeight="1">
      <c r="A37" s="82"/>
      <c r="D37" s="145" t="s">
        <v>66</v>
      </c>
      <c r="E37" s="145"/>
      <c r="F37" s="145"/>
      <c r="G37" s="145"/>
      <c r="H37" s="145"/>
      <c r="I37" s="145"/>
    </row>
    <row r="38" spans="1:13" ht="13.35" customHeight="1">
      <c r="A38" s="132" t="s">
        <v>67</v>
      </c>
      <c r="B38" s="132"/>
      <c r="C38" s="132"/>
      <c r="D38" s="146" t="s">
        <v>68</v>
      </c>
      <c r="E38" s="146"/>
      <c r="F38" s="146"/>
      <c r="G38" s="146"/>
      <c r="H38" s="146"/>
      <c r="I38" s="146"/>
      <c r="K38" s="12" t="s">
        <v>69</v>
      </c>
    </row>
    <row r="39" spans="1:13" ht="13.35" customHeight="1">
      <c r="A39" s="82"/>
      <c r="D39" s="146"/>
      <c r="E39" s="146"/>
      <c r="F39" s="146"/>
      <c r="G39" s="146"/>
      <c r="H39" s="146"/>
      <c r="I39" s="146"/>
    </row>
    <row r="40" spans="1:13" ht="21.75" customHeight="1">
      <c r="A40" s="82"/>
    </row>
    <row r="41" spans="1:13" ht="15" hidden="1" customHeight="1">
      <c r="A41" s="82"/>
    </row>
    <row r="42" spans="1:13" ht="10.5" hidden="1" customHeight="1">
      <c r="A42" s="82"/>
    </row>
    <row r="43" spans="1:13" ht="10.5" hidden="1" customHeight="1">
      <c r="A43" s="82"/>
    </row>
    <row r="44" spans="1:13" ht="10.5" hidden="1" customHeight="1">
      <c r="A44" s="82"/>
    </row>
    <row r="45" spans="1:13" ht="10.5" hidden="1" customHeight="1">
      <c r="A45" s="82"/>
    </row>
    <row r="46" spans="1:13" ht="10.5" hidden="1" customHeight="1">
      <c r="A46" s="82"/>
    </row>
    <row r="47" spans="1:13" ht="10.5" hidden="1" customHeight="1">
      <c r="A47" s="82"/>
    </row>
    <row r="48" spans="1:13" ht="10.5" hidden="1" customHeight="1">
      <c r="A48" s="82"/>
    </row>
    <row r="49" ht="10.5" hidden="1" customHeight="1"/>
    <row r="50" ht="10.5" hidden="1" customHeight="1"/>
    <row r="51" ht="9.75" hidden="1" customHeight="1"/>
    <row r="52" ht="9.75" hidden="1" customHeight="1"/>
    <row r="53" ht="9.75" hidden="1" customHeight="1"/>
    <row r="54" ht="9.75" hidden="1" customHeight="1"/>
    <row r="55" ht="9.75" hidden="1" customHeight="1"/>
    <row r="56" ht="9.75" hidden="1" customHeight="1"/>
    <row r="57" ht="9.75" hidden="1" customHeight="1"/>
    <row r="2285" ht="252.75" hidden="1" customHeight="1"/>
    <row r="2288"/>
    <row r="2289"/>
    <row r="2290"/>
  </sheetData>
  <mergeCells count="42">
    <mergeCell ref="F36:H36"/>
    <mergeCell ref="D37:I37"/>
    <mergeCell ref="A38:C38"/>
    <mergeCell ref="D38:I39"/>
    <mergeCell ref="F16:H16"/>
    <mergeCell ref="F17:H17"/>
    <mergeCell ref="F18:H18"/>
    <mergeCell ref="F19:H19"/>
    <mergeCell ref="F34:H34"/>
    <mergeCell ref="F35:H35"/>
    <mergeCell ref="F15:H15"/>
    <mergeCell ref="K6:K8"/>
    <mergeCell ref="B7:B8"/>
    <mergeCell ref="C7:C8"/>
    <mergeCell ref="F9:H9"/>
    <mergeCell ref="F10:H10"/>
    <mergeCell ref="F11:H11"/>
    <mergeCell ref="F12:H12"/>
    <mergeCell ref="F14:H14"/>
    <mergeCell ref="F13:H13"/>
    <mergeCell ref="A5:A8"/>
    <mergeCell ref="B5:D5"/>
    <mergeCell ref="E5:H8"/>
    <mergeCell ref="I5:K5"/>
    <mergeCell ref="L5:L8"/>
    <mergeCell ref="M5:M8"/>
    <mergeCell ref="B6:C6"/>
    <mergeCell ref="D6:D8"/>
    <mergeCell ref="I6:I8"/>
    <mergeCell ref="J6:J8"/>
    <mergeCell ref="A3:B3"/>
    <mergeCell ref="E3:H3"/>
    <mergeCell ref="J3:K3"/>
    <mergeCell ref="A4:B4"/>
    <mergeCell ref="E4:H4"/>
    <mergeCell ref="J4:K4"/>
    <mergeCell ref="A1:B1"/>
    <mergeCell ref="E1:H1"/>
    <mergeCell ref="J1:K1"/>
    <mergeCell ref="A2:B2"/>
    <mergeCell ref="E2:H2"/>
    <mergeCell ref="J2:K2"/>
  </mergeCells>
  <printOptions horizontalCentered="1"/>
  <pageMargins left="0.24" right="0.21" top="0.26" bottom="0.25" header="0" footer="0"/>
  <pageSetup scale="92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92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3.42578125" customWidth="1"/>
    <col min="2" max="2" width="1.85546875" customWidth="1"/>
    <col min="4" max="4" width="20.42578125" customWidth="1"/>
    <col min="5" max="5" width="15.42578125" customWidth="1"/>
    <col min="6" max="6" width="8.5703125" customWidth="1"/>
    <col min="7" max="7" width="9.140625" customWidth="1"/>
    <col min="8" max="8" width="20.42578125" customWidth="1"/>
    <col min="9" max="9" width="15.42578125" customWidth="1"/>
    <col min="10" max="10" width="4" customWidth="1"/>
    <col min="175" max="175" width="3.42578125" customWidth="1"/>
    <col min="176" max="176" width="1.85546875" customWidth="1"/>
    <col min="178" max="178" width="20.42578125" customWidth="1"/>
    <col min="179" max="179" width="15.42578125" customWidth="1"/>
    <col min="180" max="180" width="8.5703125" customWidth="1"/>
    <col min="181" max="181" width="9.140625" customWidth="1"/>
    <col min="182" max="182" width="20.42578125" customWidth="1"/>
    <col min="183" max="183" width="15.42578125" customWidth="1"/>
    <col min="184" max="184" width="4" customWidth="1"/>
    <col min="431" max="431" width="3.42578125" customWidth="1"/>
    <col min="432" max="432" width="1.85546875" customWidth="1"/>
    <col min="434" max="434" width="20.42578125" customWidth="1"/>
    <col min="435" max="435" width="15.42578125" customWidth="1"/>
    <col min="436" max="436" width="8.5703125" customWidth="1"/>
    <col min="437" max="437" width="9.140625" customWidth="1"/>
    <col min="438" max="438" width="20.42578125" customWidth="1"/>
    <col min="439" max="439" width="15.42578125" customWidth="1"/>
    <col min="440" max="440" width="4" customWidth="1"/>
    <col min="687" max="687" width="3.42578125" customWidth="1"/>
    <col min="688" max="688" width="1.85546875" customWidth="1"/>
    <col min="690" max="690" width="20.42578125" customWidth="1"/>
    <col min="691" max="691" width="15.42578125" customWidth="1"/>
    <col min="692" max="692" width="8.5703125" customWidth="1"/>
    <col min="693" max="693" width="9.140625" customWidth="1"/>
    <col min="694" max="694" width="20.42578125" customWidth="1"/>
    <col min="695" max="695" width="15.42578125" customWidth="1"/>
    <col min="696" max="696" width="4" customWidth="1"/>
    <col min="943" max="943" width="3.42578125" customWidth="1"/>
    <col min="944" max="944" width="1.85546875" customWidth="1"/>
    <col min="946" max="946" width="20.42578125" customWidth="1"/>
    <col min="947" max="947" width="15.42578125" customWidth="1"/>
    <col min="948" max="948" width="8.5703125" customWidth="1"/>
    <col min="949" max="949" width="9.140625" customWidth="1"/>
    <col min="950" max="950" width="20.42578125" customWidth="1"/>
    <col min="951" max="951" width="15.42578125" customWidth="1"/>
    <col min="952" max="952" width="4" customWidth="1"/>
    <col min="1199" max="1199" width="3.42578125" customWidth="1"/>
    <col min="1200" max="1200" width="1.85546875" customWidth="1"/>
    <col min="1202" max="1202" width="20.42578125" customWidth="1"/>
    <col min="1203" max="1203" width="15.42578125" customWidth="1"/>
    <col min="1204" max="1204" width="8.5703125" customWidth="1"/>
    <col min="1205" max="1205" width="9.140625" customWidth="1"/>
    <col min="1206" max="1206" width="20.42578125" customWidth="1"/>
    <col min="1207" max="1207" width="15.42578125" customWidth="1"/>
    <col min="1208" max="1208" width="4" customWidth="1"/>
    <col min="1455" max="1455" width="3.42578125" customWidth="1"/>
    <col min="1456" max="1456" width="1.85546875" customWidth="1"/>
    <col min="1458" max="1458" width="20.42578125" customWidth="1"/>
    <col min="1459" max="1459" width="15.42578125" customWidth="1"/>
    <col min="1460" max="1460" width="8.5703125" customWidth="1"/>
    <col min="1461" max="1461" width="9.140625" customWidth="1"/>
    <col min="1462" max="1462" width="20.42578125" customWidth="1"/>
    <col min="1463" max="1463" width="15.42578125" customWidth="1"/>
    <col min="1464" max="1464" width="4" customWidth="1"/>
    <col min="1711" max="1711" width="3.42578125" customWidth="1"/>
    <col min="1712" max="1712" width="1.85546875" customWidth="1"/>
    <col min="1714" max="1714" width="20.42578125" customWidth="1"/>
    <col min="1715" max="1715" width="15.42578125" customWidth="1"/>
    <col min="1716" max="1716" width="8.5703125" customWidth="1"/>
    <col min="1717" max="1717" width="9.140625" customWidth="1"/>
    <col min="1718" max="1718" width="20.42578125" customWidth="1"/>
    <col min="1719" max="1719" width="15.42578125" customWidth="1"/>
    <col min="1720" max="1720" width="4" customWidth="1"/>
    <col min="1967" max="1967" width="3.42578125" customWidth="1"/>
    <col min="1968" max="1968" width="1.85546875" customWidth="1"/>
    <col min="1970" max="1970" width="20.42578125" customWidth="1"/>
    <col min="1971" max="1971" width="15.42578125" customWidth="1"/>
    <col min="1972" max="1972" width="8.5703125" customWidth="1"/>
    <col min="1973" max="1973" width="9.140625" customWidth="1"/>
    <col min="1974" max="1974" width="20.42578125" customWidth="1"/>
    <col min="1975" max="1975" width="15.42578125" customWidth="1"/>
    <col min="1976" max="1976" width="4" customWidth="1"/>
    <col min="2223" max="2223" width="3.42578125" customWidth="1"/>
    <col min="2224" max="2224" width="1.85546875" customWidth="1"/>
    <col min="2226" max="2226" width="20.42578125" customWidth="1"/>
    <col min="2227" max="2227" width="15.42578125" customWidth="1"/>
    <col min="2228" max="2228" width="8.5703125" customWidth="1"/>
    <col min="2229" max="2229" width="9.140625" customWidth="1"/>
    <col min="2230" max="2230" width="20.42578125" customWidth="1"/>
    <col min="2231" max="2231" width="15.42578125" customWidth="1"/>
    <col min="2232" max="2232" width="4" customWidth="1"/>
    <col min="2479" max="2479" width="3.42578125" customWidth="1"/>
    <col min="2480" max="2480" width="1.85546875" customWidth="1"/>
    <col min="2482" max="2482" width="20.42578125" customWidth="1"/>
    <col min="2483" max="2483" width="15.42578125" customWidth="1"/>
    <col min="2484" max="2484" width="8.5703125" customWidth="1"/>
    <col min="2485" max="2485" width="9.140625" customWidth="1"/>
    <col min="2486" max="2486" width="20.42578125" customWidth="1"/>
    <col min="2487" max="2487" width="15.42578125" customWidth="1"/>
    <col min="2488" max="2488" width="4" customWidth="1"/>
    <col min="2735" max="2735" width="3.42578125" customWidth="1"/>
    <col min="2736" max="2736" width="1.85546875" customWidth="1"/>
    <col min="2738" max="2738" width="20.42578125" customWidth="1"/>
    <col min="2739" max="2739" width="15.42578125" customWidth="1"/>
    <col min="2740" max="2740" width="8.5703125" customWidth="1"/>
    <col min="2741" max="2741" width="9.140625" customWidth="1"/>
    <col min="2742" max="2742" width="20.42578125" customWidth="1"/>
    <col min="2743" max="2743" width="15.42578125" customWidth="1"/>
    <col min="2744" max="2744" width="4" customWidth="1"/>
    <col min="2991" max="2991" width="3.42578125" customWidth="1"/>
    <col min="2992" max="2992" width="1.85546875" customWidth="1"/>
    <col min="2994" max="2994" width="20.42578125" customWidth="1"/>
    <col min="2995" max="2995" width="15.42578125" customWidth="1"/>
    <col min="2996" max="2996" width="8.5703125" customWidth="1"/>
    <col min="2997" max="2997" width="9.140625" customWidth="1"/>
    <col min="2998" max="2998" width="20.42578125" customWidth="1"/>
    <col min="2999" max="2999" width="15.42578125" customWidth="1"/>
    <col min="3000" max="3000" width="4" customWidth="1"/>
    <col min="3247" max="3247" width="3.42578125" customWidth="1"/>
    <col min="3248" max="3248" width="1.85546875" customWidth="1"/>
    <col min="3250" max="3250" width="20.42578125" customWidth="1"/>
    <col min="3251" max="3251" width="15.42578125" customWidth="1"/>
    <col min="3252" max="3252" width="8.5703125" customWidth="1"/>
    <col min="3253" max="3253" width="9.140625" customWidth="1"/>
    <col min="3254" max="3254" width="20.42578125" customWidth="1"/>
    <col min="3255" max="3255" width="15.42578125" customWidth="1"/>
    <col min="3256" max="3256" width="4" customWidth="1"/>
    <col min="3503" max="3503" width="3.42578125" customWidth="1"/>
    <col min="3504" max="3504" width="1.85546875" customWidth="1"/>
    <col min="3506" max="3506" width="20.42578125" customWidth="1"/>
    <col min="3507" max="3507" width="15.42578125" customWidth="1"/>
    <col min="3508" max="3508" width="8.5703125" customWidth="1"/>
    <col min="3509" max="3509" width="9.140625" customWidth="1"/>
    <col min="3510" max="3510" width="20.42578125" customWidth="1"/>
    <col min="3511" max="3511" width="15.42578125" customWidth="1"/>
    <col min="3512" max="3512" width="4" customWidth="1"/>
    <col min="3759" max="3759" width="3.42578125" customWidth="1"/>
    <col min="3760" max="3760" width="1.85546875" customWidth="1"/>
    <col min="3762" max="3762" width="20.42578125" customWidth="1"/>
    <col min="3763" max="3763" width="15.42578125" customWidth="1"/>
    <col min="3764" max="3764" width="8.5703125" customWidth="1"/>
    <col min="3765" max="3765" width="9.140625" customWidth="1"/>
    <col min="3766" max="3766" width="20.42578125" customWidth="1"/>
    <col min="3767" max="3767" width="15.42578125" customWidth="1"/>
    <col min="3768" max="3768" width="4" customWidth="1"/>
    <col min="4015" max="4015" width="3.42578125" customWidth="1"/>
    <col min="4016" max="4016" width="1.85546875" customWidth="1"/>
    <col min="4018" max="4018" width="20.42578125" customWidth="1"/>
    <col min="4019" max="4019" width="15.42578125" customWidth="1"/>
    <col min="4020" max="4020" width="8.5703125" customWidth="1"/>
    <col min="4021" max="4021" width="9.140625" customWidth="1"/>
    <col min="4022" max="4022" width="20.42578125" customWidth="1"/>
    <col min="4023" max="4023" width="15.42578125" customWidth="1"/>
    <col min="4024" max="4024" width="4" customWidth="1"/>
    <col min="4271" max="4271" width="3.42578125" customWidth="1"/>
    <col min="4272" max="4272" width="1.85546875" customWidth="1"/>
    <col min="4274" max="4274" width="20.42578125" customWidth="1"/>
    <col min="4275" max="4275" width="15.42578125" customWidth="1"/>
    <col min="4276" max="4276" width="8.5703125" customWidth="1"/>
    <col min="4277" max="4277" width="9.140625" customWidth="1"/>
    <col min="4278" max="4278" width="20.42578125" customWidth="1"/>
    <col min="4279" max="4279" width="15.42578125" customWidth="1"/>
    <col min="4280" max="4280" width="4" customWidth="1"/>
    <col min="4527" max="4527" width="3.42578125" customWidth="1"/>
    <col min="4528" max="4528" width="1.85546875" customWidth="1"/>
    <col min="4530" max="4530" width="20.42578125" customWidth="1"/>
    <col min="4531" max="4531" width="15.42578125" customWidth="1"/>
    <col min="4532" max="4532" width="8.5703125" customWidth="1"/>
    <col min="4533" max="4533" width="9.140625" customWidth="1"/>
    <col min="4534" max="4534" width="20.42578125" customWidth="1"/>
    <col min="4535" max="4535" width="15.42578125" customWidth="1"/>
    <col min="4536" max="4536" width="4" customWidth="1"/>
    <col min="4783" max="4783" width="3.42578125" customWidth="1"/>
    <col min="4784" max="4784" width="1.85546875" customWidth="1"/>
    <col min="4786" max="4786" width="20.42578125" customWidth="1"/>
    <col min="4787" max="4787" width="15.42578125" customWidth="1"/>
    <col min="4788" max="4788" width="8.5703125" customWidth="1"/>
    <col min="4789" max="4789" width="9.140625" customWidth="1"/>
    <col min="4790" max="4790" width="20.42578125" customWidth="1"/>
    <col min="4791" max="4791" width="15.42578125" customWidth="1"/>
    <col min="4792" max="4792" width="4" customWidth="1"/>
    <col min="5039" max="5039" width="3.42578125" customWidth="1"/>
    <col min="5040" max="5040" width="1.85546875" customWidth="1"/>
    <col min="5042" max="5042" width="20.42578125" customWidth="1"/>
    <col min="5043" max="5043" width="15.42578125" customWidth="1"/>
    <col min="5044" max="5044" width="8.5703125" customWidth="1"/>
    <col min="5045" max="5045" width="9.140625" customWidth="1"/>
    <col min="5046" max="5046" width="20.42578125" customWidth="1"/>
    <col min="5047" max="5047" width="15.42578125" customWidth="1"/>
    <col min="5048" max="5048" width="4" customWidth="1"/>
    <col min="5295" max="5295" width="3.42578125" customWidth="1"/>
    <col min="5296" max="5296" width="1.85546875" customWidth="1"/>
    <col min="5298" max="5298" width="20.42578125" customWidth="1"/>
    <col min="5299" max="5299" width="15.42578125" customWidth="1"/>
    <col min="5300" max="5300" width="8.5703125" customWidth="1"/>
    <col min="5301" max="5301" width="9.140625" customWidth="1"/>
    <col min="5302" max="5302" width="20.42578125" customWidth="1"/>
    <col min="5303" max="5303" width="15.42578125" customWidth="1"/>
    <col min="5304" max="5304" width="4" customWidth="1"/>
    <col min="5551" max="5551" width="3.42578125" customWidth="1"/>
    <col min="5552" max="5552" width="1.85546875" customWidth="1"/>
    <col min="5554" max="5554" width="20.42578125" customWidth="1"/>
    <col min="5555" max="5555" width="15.42578125" customWidth="1"/>
    <col min="5556" max="5556" width="8.5703125" customWidth="1"/>
    <col min="5557" max="5557" width="9.140625" customWidth="1"/>
    <col min="5558" max="5558" width="20.42578125" customWidth="1"/>
    <col min="5559" max="5559" width="15.42578125" customWidth="1"/>
    <col min="5560" max="5560" width="4" customWidth="1"/>
    <col min="5807" max="5807" width="3.42578125" customWidth="1"/>
    <col min="5808" max="5808" width="1.85546875" customWidth="1"/>
    <col min="5810" max="5810" width="20.42578125" customWidth="1"/>
    <col min="5811" max="5811" width="15.42578125" customWidth="1"/>
    <col min="5812" max="5812" width="8.5703125" customWidth="1"/>
    <col min="5813" max="5813" width="9.140625" customWidth="1"/>
    <col min="5814" max="5814" width="20.42578125" customWidth="1"/>
    <col min="5815" max="5815" width="15.42578125" customWidth="1"/>
    <col min="5816" max="5816" width="4" customWidth="1"/>
    <col min="6063" max="6063" width="3.42578125" customWidth="1"/>
    <col min="6064" max="6064" width="1.85546875" customWidth="1"/>
    <col min="6066" max="6066" width="20.42578125" customWidth="1"/>
    <col min="6067" max="6067" width="15.42578125" customWidth="1"/>
    <col min="6068" max="6068" width="8.5703125" customWidth="1"/>
    <col min="6069" max="6069" width="9.140625" customWidth="1"/>
    <col min="6070" max="6070" width="20.42578125" customWidth="1"/>
    <col min="6071" max="6071" width="15.42578125" customWidth="1"/>
    <col min="6072" max="6072" width="4" customWidth="1"/>
    <col min="6319" max="6319" width="3.42578125" customWidth="1"/>
    <col min="6320" max="6320" width="1.85546875" customWidth="1"/>
    <col min="6322" max="6322" width="20.42578125" customWidth="1"/>
    <col min="6323" max="6323" width="15.42578125" customWidth="1"/>
    <col min="6324" max="6324" width="8.5703125" customWidth="1"/>
    <col min="6325" max="6325" width="9.140625" customWidth="1"/>
    <col min="6326" max="6326" width="20.42578125" customWidth="1"/>
    <col min="6327" max="6327" width="15.42578125" customWidth="1"/>
    <col min="6328" max="6328" width="4" customWidth="1"/>
    <col min="6575" max="6575" width="3.42578125" customWidth="1"/>
    <col min="6576" max="6576" width="1.85546875" customWidth="1"/>
    <col min="6578" max="6578" width="20.42578125" customWidth="1"/>
    <col min="6579" max="6579" width="15.42578125" customWidth="1"/>
    <col min="6580" max="6580" width="8.5703125" customWidth="1"/>
    <col min="6581" max="6581" width="9.140625" customWidth="1"/>
    <col min="6582" max="6582" width="20.42578125" customWidth="1"/>
    <col min="6583" max="6583" width="15.42578125" customWidth="1"/>
    <col min="6584" max="6584" width="4" customWidth="1"/>
    <col min="6831" max="6831" width="3.42578125" customWidth="1"/>
    <col min="6832" max="6832" width="1.85546875" customWidth="1"/>
    <col min="6834" max="6834" width="20.42578125" customWidth="1"/>
    <col min="6835" max="6835" width="15.42578125" customWidth="1"/>
    <col min="6836" max="6836" width="8.5703125" customWidth="1"/>
    <col min="6837" max="6837" width="9.140625" customWidth="1"/>
    <col min="6838" max="6838" width="20.42578125" customWidth="1"/>
    <col min="6839" max="6839" width="15.42578125" customWidth="1"/>
    <col min="6840" max="6840" width="4" customWidth="1"/>
    <col min="7087" max="7087" width="3.42578125" customWidth="1"/>
    <col min="7088" max="7088" width="1.85546875" customWidth="1"/>
    <col min="7090" max="7090" width="20.42578125" customWidth="1"/>
    <col min="7091" max="7091" width="15.42578125" customWidth="1"/>
    <col min="7092" max="7092" width="8.5703125" customWidth="1"/>
    <col min="7093" max="7093" width="9.140625" customWidth="1"/>
    <col min="7094" max="7094" width="20.42578125" customWidth="1"/>
    <col min="7095" max="7095" width="15.42578125" customWidth="1"/>
    <col min="7096" max="7096" width="4" customWidth="1"/>
    <col min="7343" max="7343" width="3.42578125" customWidth="1"/>
    <col min="7344" max="7344" width="1.85546875" customWidth="1"/>
    <col min="7346" max="7346" width="20.42578125" customWidth="1"/>
    <col min="7347" max="7347" width="15.42578125" customWidth="1"/>
    <col min="7348" max="7348" width="8.5703125" customWidth="1"/>
    <col min="7349" max="7349" width="9.140625" customWidth="1"/>
    <col min="7350" max="7350" width="20.42578125" customWidth="1"/>
    <col min="7351" max="7351" width="15.42578125" customWidth="1"/>
    <col min="7352" max="7352" width="4" customWidth="1"/>
    <col min="7599" max="7599" width="3.42578125" customWidth="1"/>
    <col min="7600" max="7600" width="1.85546875" customWidth="1"/>
    <col min="7602" max="7602" width="20.42578125" customWidth="1"/>
    <col min="7603" max="7603" width="15.42578125" customWidth="1"/>
    <col min="7604" max="7604" width="8.5703125" customWidth="1"/>
    <col min="7605" max="7605" width="9.140625" customWidth="1"/>
    <col min="7606" max="7606" width="20.42578125" customWidth="1"/>
    <col min="7607" max="7607" width="15.42578125" customWidth="1"/>
    <col min="7608" max="7608" width="4" customWidth="1"/>
    <col min="7855" max="7855" width="3.42578125" customWidth="1"/>
    <col min="7856" max="7856" width="1.85546875" customWidth="1"/>
    <col min="7858" max="7858" width="20.42578125" customWidth="1"/>
    <col min="7859" max="7859" width="15.42578125" customWidth="1"/>
    <col min="7860" max="7860" width="8.5703125" customWidth="1"/>
    <col min="7861" max="7861" width="9.140625" customWidth="1"/>
    <col min="7862" max="7862" width="20.42578125" customWidth="1"/>
    <col min="7863" max="7863" width="15.42578125" customWidth="1"/>
    <col min="7864" max="7864" width="4" customWidth="1"/>
    <col min="8111" max="8111" width="3.42578125" customWidth="1"/>
    <col min="8112" max="8112" width="1.85546875" customWidth="1"/>
    <col min="8114" max="8114" width="20.42578125" customWidth="1"/>
    <col min="8115" max="8115" width="15.42578125" customWidth="1"/>
    <col min="8116" max="8116" width="8.5703125" customWidth="1"/>
    <col min="8117" max="8117" width="9.140625" customWidth="1"/>
    <col min="8118" max="8118" width="20.42578125" customWidth="1"/>
    <col min="8119" max="8119" width="15.42578125" customWidth="1"/>
    <col min="8120" max="8120" width="4" customWidth="1"/>
    <col min="8367" max="8367" width="3.42578125" customWidth="1"/>
    <col min="8368" max="8368" width="1.85546875" customWidth="1"/>
    <col min="8370" max="8370" width="20.42578125" customWidth="1"/>
    <col min="8371" max="8371" width="15.42578125" customWidth="1"/>
    <col min="8372" max="8372" width="8.5703125" customWidth="1"/>
    <col min="8373" max="8373" width="9.140625" customWidth="1"/>
    <col min="8374" max="8374" width="20.42578125" customWidth="1"/>
    <col min="8375" max="8375" width="15.42578125" customWidth="1"/>
    <col min="8376" max="8376" width="4" customWidth="1"/>
    <col min="8623" max="8623" width="3.42578125" customWidth="1"/>
    <col min="8624" max="8624" width="1.85546875" customWidth="1"/>
    <col min="8626" max="8626" width="20.42578125" customWidth="1"/>
    <col min="8627" max="8627" width="15.42578125" customWidth="1"/>
    <col min="8628" max="8628" width="8.5703125" customWidth="1"/>
    <col min="8629" max="8629" width="9.140625" customWidth="1"/>
    <col min="8630" max="8630" width="20.42578125" customWidth="1"/>
    <col min="8631" max="8631" width="15.42578125" customWidth="1"/>
    <col min="8632" max="8632" width="4" customWidth="1"/>
    <col min="8879" max="8879" width="3.42578125" customWidth="1"/>
    <col min="8880" max="8880" width="1.85546875" customWidth="1"/>
    <col min="8882" max="8882" width="20.42578125" customWidth="1"/>
    <col min="8883" max="8883" width="15.42578125" customWidth="1"/>
    <col min="8884" max="8884" width="8.5703125" customWidth="1"/>
    <col min="8885" max="8885" width="9.140625" customWidth="1"/>
    <col min="8886" max="8886" width="20.42578125" customWidth="1"/>
    <col min="8887" max="8887" width="15.42578125" customWidth="1"/>
    <col min="8888" max="8888" width="4" customWidth="1"/>
    <col min="9135" max="9135" width="3.42578125" customWidth="1"/>
    <col min="9136" max="9136" width="1.85546875" customWidth="1"/>
    <col min="9138" max="9138" width="20.42578125" customWidth="1"/>
    <col min="9139" max="9139" width="15.42578125" customWidth="1"/>
    <col min="9140" max="9140" width="8.5703125" customWidth="1"/>
    <col min="9141" max="9141" width="9.140625" customWidth="1"/>
    <col min="9142" max="9142" width="20.42578125" customWidth="1"/>
    <col min="9143" max="9143" width="15.42578125" customWidth="1"/>
    <col min="9144" max="9144" width="4" customWidth="1"/>
    <col min="9391" max="9391" width="3.42578125" customWidth="1"/>
    <col min="9392" max="9392" width="1.85546875" customWidth="1"/>
    <col min="9394" max="9394" width="20.42578125" customWidth="1"/>
    <col min="9395" max="9395" width="15.42578125" customWidth="1"/>
    <col min="9396" max="9396" width="8.5703125" customWidth="1"/>
    <col min="9397" max="9397" width="9.140625" customWidth="1"/>
    <col min="9398" max="9398" width="20.42578125" customWidth="1"/>
    <col min="9399" max="9399" width="15.42578125" customWidth="1"/>
    <col min="9400" max="9400" width="4" customWidth="1"/>
    <col min="9647" max="9647" width="3.42578125" customWidth="1"/>
    <col min="9648" max="9648" width="1.85546875" customWidth="1"/>
    <col min="9650" max="9650" width="20.42578125" customWidth="1"/>
    <col min="9651" max="9651" width="15.42578125" customWidth="1"/>
    <col min="9652" max="9652" width="8.5703125" customWidth="1"/>
    <col min="9653" max="9653" width="9.140625" customWidth="1"/>
    <col min="9654" max="9654" width="20.42578125" customWidth="1"/>
    <col min="9655" max="9655" width="15.42578125" customWidth="1"/>
    <col min="9656" max="9656" width="4" customWidth="1"/>
    <col min="9903" max="9903" width="3.42578125" customWidth="1"/>
    <col min="9904" max="9904" width="1.85546875" customWidth="1"/>
    <col min="9906" max="9906" width="20.42578125" customWidth="1"/>
    <col min="9907" max="9907" width="15.42578125" customWidth="1"/>
    <col min="9908" max="9908" width="8.5703125" customWidth="1"/>
    <col min="9909" max="9909" width="9.140625" customWidth="1"/>
    <col min="9910" max="9910" width="20.42578125" customWidth="1"/>
    <col min="9911" max="9911" width="15.42578125" customWidth="1"/>
    <col min="9912" max="9912" width="4" customWidth="1"/>
    <col min="10159" max="10159" width="3.42578125" customWidth="1"/>
    <col min="10160" max="10160" width="1.85546875" customWidth="1"/>
    <col min="10162" max="10162" width="20.42578125" customWidth="1"/>
    <col min="10163" max="10163" width="15.42578125" customWidth="1"/>
    <col min="10164" max="10164" width="8.5703125" customWidth="1"/>
    <col min="10165" max="10165" width="9.140625" customWidth="1"/>
    <col min="10166" max="10166" width="20.42578125" customWidth="1"/>
    <col min="10167" max="10167" width="15.42578125" customWidth="1"/>
    <col min="10168" max="10168" width="4" customWidth="1"/>
    <col min="10415" max="10415" width="3.42578125" customWidth="1"/>
    <col min="10416" max="10416" width="1.85546875" customWidth="1"/>
    <col min="10418" max="10418" width="20.42578125" customWidth="1"/>
    <col min="10419" max="10419" width="15.42578125" customWidth="1"/>
    <col min="10420" max="10420" width="8.5703125" customWidth="1"/>
    <col min="10421" max="10421" width="9.140625" customWidth="1"/>
    <col min="10422" max="10422" width="20.42578125" customWidth="1"/>
    <col min="10423" max="10423" width="15.42578125" customWidth="1"/>
    <col min="10424" max="10424" width="4" customWidth="1"/>
    <col min="10671" max="10671" width="3.42578125" customWidth="1"/>
    <col min="10672" max="10672" width="1.85546875" customWidth="1"/>
    <col min="10674" max="10674" width="20.42578125" customWidth="1"/>
    <col min="10675" max="10675" width="15.42578125" customWidth="1"/>
    <col min="10676" max="10676" width="8.5703125" customWidth="1"/>
    <col min="10677" max="10677" width="9.140625" customWidth="1"/>
    <col min="10678" max="10678" width="20.42578125" customWidth="1"/>
    <col min="10679" max="10679" width="15.42578125" customWidth="1"/>
    <col min="10680" max="10680" width="4" customWidth="1"/>
    <col min="10927" max="10927" width="3.42578125" customWidth="1"/>
    <col min="10928" max="10928" width="1.85546875" customWidth="1"/>
    <col min="10930" max="10930" width="20.42578125" customWidth="1"/>
    <col min="10931" max="10931" width="15.42578125" customWidth="1"/>
    <col min="10932" max="10932" width="8.5703125" customWidth="1"/>
    <col min="10933" max="10933" width="9.140625" customWidth="1"/>
    <col min="10934" max="10934" width="20.42578125" customWidth="1"/>
    <col min="10935" max="10935" width="15.42578125" customWidth="1"/>
    <col min="10936" max="10936" width="4" customWidth="1"/>
    <col min="11183" max="11183" width="3.42578125" customWidth="1"/>
    <col min="11184" max="11184" width="1.85546875" customWidth="1"/>
    <col min="11186" max="11186" width="20.42578125" customWidth="1"/>
    <col min="11187" max="11187" width="15.42578125" customWidth="1"/>
    <col min="11188" max="11188" width="8.5703125" customWidth="1"/>
    <col min="11189" max="11189" width="9.140625" customWidth="1"/>
    <col min="11190" max="11190" width="20.42578125" customWidth="1"/>
    <col min="11191" max="11191" width="15.42578125" customWidth="1"/>
    <col min="11192" max="11192" width="4" customWidth="1"/>
    <col min="11439" max="11439" width="3.42578125" customWidth="1"/>
    <col min="11440" max="11440" width="1.85546875" customWidth="1"/>
    <col min="11442" max="11442" width="20.42578125" customWidth="1"/>
    <col min="11443" max="11443" width="15.42578125" customWidth="1"/>
    <col min="11444" max="11444" width="8.5703125" customWidth="1"/>
    <col min="11445" max="11445" width="9.140625" customWidth="1"/>
    <col min="11446" max="11446" width="20.42578125" customWidth="1"/>
    <col min="11447" max="11447" width="15.42578125" customWidth="1"/>
    <col min="11448" max="11448" width="4" customWidth="1"/>
    <col min="11695" max="11695" width="3.42578125" customWidth="1"/>
    <col min="11696" max="11696" width="1.85546875" customWidth="1"/>
    <col min="11698" max="11698" width="20.42578125" customWidth="1"/>
    <col min="11699" max="11699" width="15.42578125" customWidth="1"/>
    <col min="11700" max="11700" width="8.5703125" customWidth="1"/>
    <col min="11701" max="11701" width="9.140625" customWidth="1"/>
    <col min="11702" max="11702" width="20.42578125" customWidth="1"/>
    <col min="11703" max="11703" width="15.42578125" customWidth="1"/>
    <col min="11704" max="11704" width="4" customWidth="1"/>
    <col min="11951" max="11951" width="3.42578125" customWidth="1"/>
    <col min="11952" max="11952" width="1.85546875" customWidth="1"/>
    <col min="11954" max="11954" width="20.42578125" customWidth="1"/>
    <col min="11955" max="11955" width="15.42578125" customWidth="1"/>
    <col min="11956" max="11956" width="8.5703125" customWidth="1"/>
    <col min="11957" max="11957" width="9.140625" customWidth="1"/>
    <col min="11958" max="11958" width="20.42578125" customWidth="1"/>
    <col min="11959" max="11959" width="15.42578125" customWidth="1"/>
    <col min="11960" max="11960" width="4" customWidth="1"/>
    <col min="12207" max="12207" width="3.42578125" customWidth="1"/>
    <col min="12208" max="12208" width="1.85546875" customWidth="1"/>
    <col min="12210" max="12210" width="20.42578125" customWidth="1"/>
    <col min="12211" max="12211" width="15.42578125" customWidth="1"/>
    <col min="12212" max="12212" width="8.5703125" customWidth="1"/>
    <col min="12213" max="12213" width="9.140625" customWidth="1"/>
    <col min="12214" max="12214" width="20.42578125" customWidth="1"/>
    <col min="12215" max="12215" width="15.42578125" customWidth="1"/>
    <col min="12216" max="12216" width="4" customWidth="1"/>
    <col min="12463" max="12463" width="3.42578125" customWidth="1"/>
    <col min="12464" max="12464" width="1.85546875" customWidth="1"/>
    <col min="12466" max="12466" width="20.42578125" customWidth="1"/>
    <col min="12467" max="12467" width="15.42578125" customWidth="1"/>
    <col min="12468" max="12468" width="8.5703125" customWidth="1"/>
    <col min="12469" max="12469" width="9.140625" customWidth="1"/>
    <col min="12470" max="12470" width="20.42578125" customWidth="1"/>
    <col min="12471" max="12471" width="15.42578125" customWidth="1"/>
    <col min="12472" max="12472" width="4" customWidth="1"/>
    <col min="12719" max="12719" width="3.42578125" customWidth="1"/>
    <col min="12720" max="12720" width="1.85546875" customWidth="1"/>
    <col min="12722" max="12722" width="20.42578125" customWidth="1"/>
    <col min="12723" max="12723" width="15.42578125" customWidth="1"/>
    <col min="12724" max="12724" width="8.5703125" customWidth="1"/>
    <col min="12725" max="12725" width="9.140625" customWidth="1"/>
    <col min="12726" max="12726" width="20.42578125" customWidth="1"/>
    <col min="12727" max="12727" width="15.42578125" customWidth="1"/>
    <col min="12728" max="12728" width="4" customWidth="1"/>
    <col min="12975" max="12975" width="3.42578125" customWidth="1"/>
    <col min="12976" max="12976" width="1.85546875" customWidth="1"/>
    <col min="12978" max="12978" width="20.42578125" customWidth="1"/>
    <col min="12979" max="12979" width="15.42578125" customWidth="1"/>
    <col min="12980" max="12980" width="8.5703125" customWidth="1"/>
    <col min="12981" max="12981" width="9.140625" customWidth="1"/>
    <col min="12982" max="12982" width="20.42578125" customWidth="1"/>
    <col min="12983" max="12983" width="15.42578125" customWidth="1"/>
    <col min="12984" max="12984" width="4" customWidth="1"/>
    <col min="13231" max="13231" width="3.42578125" customWidth="1"/>
    <col min="13232" max="13232" width="1.85546875" customWidth="1"/>
    <col min="13234" max="13234" width="20.42578125" customWidth="1"/>
    <col min="13235" max="13235" width="15.42578125" customWidth="1"/>
    <col min="13236" max="13236" width="8.5703125" customWidth="1"/>
    <col min="13237" max="13237" width="9.140625" customWidth="1"/>
    <col min="13238" max="13238" width="20.42578125" customWidth="1"/>
    <col min="13239" max="13239" width="15.42578125" customWidth="1"/>
    <col min="13240" max="13240" width="4" customWidth="1"/>
    <col min="13487" max="13487" width="3.42578125" customWidth="1"/>
    <col min="13488" max="13488" width="1.85546875" customWidth="1"/>
    <col min="13490" max="13490" width="20.42578125" customWidth="1"/>
    <col min="13491" max="13491" width="15.42578125" customWidth="1"/>
    <col min="13492" max="13492" width="8.5703125" customWidth="1"/>
    <col min="13493" max="13493" width="9.140625" customWidth="1"/>
    <col min="13494" max="13494" width="20.42578125" customWidth="1"/>
    <col min="13495" max="13495" width="15.42578125" customWidth="1"/>
    <col min="13496" max="13496" width="4" customWidth="1"/>
    <col min="13743" max="13743" width="3.42578125" customWidth="1"/>
    <col min="13744" max="13744" width="1.85546875" customWidth="1"/>
    <col min="13746" max="13746" width="20.42578125" customWidth="1"/>
    <col min="13747" max="13747" width="15.42578125" customWidth="1"/>
    <col min="13748" max="13748" width="8.5703125" customWidth="1"/>
    <col min="13749" max="13749" width="9.140625" customWidth="1"/>
    <col min="13750" max="13750" width="20.42578125" customWidth="1"/>
    <col min="13751" max="13751" width="15.42578125" customWidth="1"/>
    <col min="13752" max="13752" width="4" customWidth="1"/>
    <col min="13999" max="13999" width="3.42578125" customWidth="1"/>
    <col min="14000" max="14000" width="1.85546875" customWidth="1"/>
    <col min="14002" max="14002" width="20.42578125" customWidth="1"/>
    <col min="14003" max="14003" width="15.42578125" customWidth="1"/>
    <col min="14004" max="14004" width="8.5703125" customWidth="1"/>
    <col min="14005" max="14005" width="9.140625" customWidth="1"/>
    <col min="14006" max="14006" width="20.42578125" customWidth="1"/>
    <col min="14007" max="14007" width="15.42578125" customWidth="1"/>
    <col min="14008" max="14008" width="4" customWidth="1"/>
    <col min="14255" max="14255" width="3.42578125" customWidth="1"/>
    <col min="14256" max="14256" width="1.85546875" customWidth="1"/>
    <col min="14258" max="14258" width="20.42578125" customWidth="1"/>
    <col min="14259" max="14259" width="15.42578125" customWidth="1"/>
    <col min="14260" max="14260" width="8.5703125" customWidth="1"/>
    <col min="14261" max="14261" width="9.140625" customWidth="1"/>
    <col min="14262" max="14262" width="20.42578125" customWidth="1"/>
    <col min="14263" max="14263" width="15.42578125" customWidth="1"/>
    <col min="14264" max="14264" width="4" customWidth="1"/>
    <col min="14511" max="14511" width="3.42578125" customWidth="1"/>
    <col min="14512" max="14512" width="1.85546875" customWidth="1"/>
    <col min="14514" max="14514" width="20.42578125" customWidth="1"/>
    <col min="14515" max="14515" width="15.42578125" customWidth="1"/>
    <col min="14516" max="14516" width="8.5703125" customWidth="1"/>
    <col min="14517" max="14517" width="9.140625" customWidth="1"/>
    <col min="14518" max="14518" width="20.42578125" customWidth="1"/>
    <col min="14519" max="14519" width="15.42578125" customWidth="1"/>
    <col min="14520" max="14520" width="4" customWidth="1"/>
    <col min="14767" max="14767" width="3.42578125" customWidth="1"/>
    <col min="14768" max="14768" width="1.85546875" customWidth="1"/>
    <col min="14770" max="14770" width="20.42578125" customWidth="1"/>
    <col min="14771" max="14771" width="15.42578125" customWidth="1"/>
    <col min="14772" max="14772" width="8.5703125" customWidth="1"/>
    <col min="14773" max="14773" width="9.140625" customWidth="1"/>
    <col min="14774" max="14774" width="20.42578125" customWidth="1"/>
    <col min="14775" max="14775" width="15.42578125" customWidth="1"/>
    <col min="14776" max="14776" width="4" customWidth="1"/>
    <col min="15023" max="15023" width="3.42578125" customWidth="1"/>
    <col min="15024" max="15024" width="1.85546875" customWidth="1"/>
    <col min="15026" max="15026" width="20.42578125" customWidth="1"/>
    <col min="15027" max="15027" width="15.42578125" customWidth="1"/>
    <col min="15028" max="15028" width="8.5703125" customWidth="1"/>
    <col min="15029" max="15029" width="9.140625" customWidth="1"/>
    <col min="15030" max="15030" width="20.42578125" customWidth="1"/>
    <col min="15031" max="15031" width="15.42578125" customWidth="1"/>
    <col min="15032" max="15032" width="4" customWidth="1"/>
    <col min="15279" max="15279" width="3.42578125" customWidth="1"/>
    <col min="15280" max="15280" width="1.85546875" customWidth="1"/>
    <col min="15282" max="15282" width="20.42578125" customWidth="1"/>
    <col min="15283" max="15283" width="15.42578125" customWidth="1"/>
    <col min="15284" max="15284" width="8.5703125" customWidth="1"/>
    <col min="15285" max="15285" width="9.140625" customWidth="1"/>
    <col min="15286" max="15286" width="20.42578125" customWidth="1"/>
    <col min="15287" max="15287" width="15.42578125" customWidth="1"/>
    <col min="15288" max="15288" width="4" customWidth="1"/>
    <col min="15535" max="15535" width="3.42578125" customWidth="1"/>
    <col min="15536" max="15536" width="1.85546875" customWidth="1"/>
    <col min="15538" max="15538" width="20.42578125" customWidth="1"/>
    <col min="15539" max="15539" width="15.42578125" customWidth="1"/>
    <col min="15540" max="15540" width="8.5703125" customWidth="1"/>
    <col min="15541" max="15541" width="9.140625" customWidth="1"/>
    <col min="15542" max="15542" width="20.42578125" customWidth="1"/>
    <col min="15543" max="15543" width="15.42578125" customWidth="1"/>
    <col min="15544" max="15544" width="4" customWidth="1"/>
    <col min="15791" max="15791" width="3.42578125" customWidth="1"/>
    <col min="15792" max="15792" width="1.85546875" customWidth="1"/>
    <col min="15794" max="15794" width="20.42578125" customWidth="1"/>
    <col min="15795" max="15795" width="15.42578125" customWidth="1"/>
    <col min="15796" max="15796" width="8.5703125" customWidth="1"/>
    <col min="15797" max="15797" width="9.140625" customWidth="1"/>
    <col min="15798" max="15798" width="20.42578125" customWidth="1"/>
    <col min="15799" max="15799" width="15.42578125" customWidth="1"/>
    <col min="15800" max="15800" width="4" customWidth="1"/>
    <col min="16047" max="16047" width="3.42578125" customWidth="1"/>
    <col min="16048" max="16048" width="1.85546875" customWidth="1"/>
    <col min="16050" max="16050" width="20.42578125" customWidth="1"/>
    <col min="16051" max="16051" width="15.42578125" customWidth="1"/>
    <col min="16052" max="16052" width="8.5703125" customWidth="1"/>
    <col min="16053" max="16053" width="9.140625" customWidth="1"/>
    <col min="16054" max="16054" width="20.42578125" customWidth="1"/>
    <col min="16055" max="16055" width="15.42578125" customWidth="1"/>
    <col min="16056" max="16056" width="4" customWidth="1"/>
  </cols>
  <sheetData>
    <row r="1" spans="2:10" ht="15.75">
      <c r="B1" s="184" t="s">
        <v>83</v>
      </c>
      <c r="C1" s="184"/>
      <c r="D1" s="184"/>
      <c r="E1" s="184"/>
      <c r="F1" s="184"/>
      <c r="G1" s="184"/>
      <c r="H1" s="184"/>
      <c r="I1" s="184"/>
      <c r="J1" s="49"/>
    </row>
    <row r="2" spans="2:10" ht="10.5" customHeight="1">
      <c r="B2" s="51"/>
      <c r="C2" s="51"/>
      <c r="D2" s="51"/>
      <c r="E2" s="51"/>
      <c r="F2" s="51"/>
      <c r="G2" s="51"/>
      <c r="H2" s="51"/>
      <c r="I2" s="51"/>
      <c r="J2" s="51"/>
    </row>
    <row r="3" spans="2:10" s="52" customFormat="1" ht="15.75">
      <c r="B3" s="185" t="s">
        <v>84</v>
      </c>
      <c r="C3" s="185"/>
      <c r="D3" s="185"/>
      <c r="E3" s="185"/>
      <c r="F3" s="185"/>
      <c r="G3" s="185"/>
      <c r="H3" s="185"/>
      <c r="I3" s="185"/>
      <c r="J3" s="53"/>
    </row>
    <row r="4" spans="2:10" ht="8.25" customHeight="1">
      <c r="B4" s="51"/>
      <c r="C4" s="51"/>
      <c r="D4" s="51"/>
      <c r="E4" s="51"/>
      <c r="F4" s="51"/>
      <c r="G4" s="51"/>
      <c r="H4" s="51"/>
      <c r="I4" s="51"/>
      <c r="J4" s="51"/>
    </row>
    <row r="5" spans="2:10">
      <c r="B5" s="186" t="s">
        <v>85</v>
      </c>
      <c r="C5" s="187"/>
      <c r="D5" s="187"/>
      <c r="E5" s="187"/>
      <c r="F5" s="187"/>
      <c r="G5" s="187"/>
      <c r="H5" s="187"/>
      <c r="I5" s="187"/>
      <c r="J5" s="187"/>
    </row>
    <row r="6" spans="2:10">
      <c r="B6" s="80" t="s">
        <v>86</v>
      </c>
      <c r="C6" s="80"/>
      <c r="D6" s="80"/>
      <c r="E6" s="80"/>
      <c r="F6" s="80"/>
      <c r="G6" s="77"/>
      <c r="H6" s="80"/>
      <c r="I6" s="80"/>
      <c r="J6" s="85"/>
    </row>
    <row r="7" spans="2:10">
      <c r="B7" s="84" t="s">
        <v>87</v>
      </c>
      <c r="C7" s="54"/>
      <c r="D7" s="80"/>
      <c r="E7" s="80"/>
      <c r="F7" s="80"/>
      <c r="G7" s="80"/>
      <c r="H7" s="80"/>
      <c r="I7" s="80"/>
      <c r="J7" s="85"/>
    </row>
    <row r="8" spans="2:10" ht="10.5" customHeight="1">
      <c r="B8" s="85"/>
      <c r="C8" s="54"/>
      <c r="D8" s="80"/>
      <c r="E8" s="80"/>
      <c r="F8" s="80"/>
      <c r="G8" s="80"/>
      <c r="H8" s="80"/>
      <c r="I8" s="80"/>
      <c r="J8" s="85"/>
    </row>
    <row r="9" spans="2:10" ht="15.75">
      <c r="B9" s="185" t="s">
        <v>88</v>
      </c>
      <c r="C9" s="185"/>
      <c r="D9" s="185"/>
      <c r="E9" s="185"/>
      <c r="F9" s="185"/>
      <c r="G9" s="185"/>
      <c r="H9" s="185"/>
      <c r="I9" s="185"/>
      <c r="J9" s="55"/>
    </row>
    <row r="10" spans="2:10" ht="8.25" customHeight="1">
      <c r="B10" s="51"/>
      <c r="C10" s="51"/>
      <c r="D10" s="51"/>
      <c r="E10" s="51"/>
      <c r="F10" s="51"/>
      <c r="G10" s="51"/>
      <c r="H10" s="51"/>
      <c r="I10" s="51"/>
      <c r="J10" s="51"/>
    </row>
    <row r="11" spans="2:10">
      <c r="B11" s="187" t="s">
        <v>89</v>
      </c>
      <c r="C11" s="187"/>
      <c r="D11" s="187"/>
      <c r="E11" s="187"/>
      <c r="F11" s="187"/>
      <c r="G11" s="187"/>
      <c r="H11" s="187"/>
      <c r="I11" s="187"/>
      <c r="J11" s="187"/>
    </row>
    <row r="12" spans="2:10">
      <c r="B12" s="80" t="s">
        <v>90</v>
      </c>
      <c r="C12" s="80"/>
      <c r="D12" s="80"/>
      <c r="E12" s="85"/>
      <c r="F12" s="85"/>
      <c r="G12" s="85"/>
      <c r="H12" s="85"/>
      <c r="I12" s="85"/>
      <c r="J12" s="85"/>
    </row>
    <row r="13" spans="2:10" ht="9.75" customHeight="1">
      <c r="B13" s="80"/>
      <c r="C13" s="80"/>
      <c r="D13" s="80"/>
      <c r="E13" s="80"/>
      <c r="F13" s="80"/>
      <c r="G13" s="80"/>
      <c r="H13" s="80"/>
      <c r="I13" s="80"/>
      <c r="J13" s="80"/>
    </row>
    <row r="14" spans="2:10" ht="15.75">
      <c r="B14" s="81"/>
      <c r="C14" s="180" t="s">
        <v>91</v>
      </c>
      <c r="D14" s="180"/>
      <c r="E14" s="180"/>
      <c r="F14" s="80"/>
      <c r="G14" s="83" t="s">
        <v>92</v>
      </c>
      <c r="H14" s="56"/>
      <c r="I14" s="56"/>
      <c r="J14" s="49"/>
    </row>
    <row r="15" spans="2:10" ht="15.75">
      <c r="B15" s="81"/>
      <c r="C15" s="57" t="s">
        <v>93</v>
      </c>
      <c r="D15" s="58"/>
      <c r="E15" s="59"/>
      <c r="F15" s="80"/>
      <c r="G15" s="74" t="s">
        <v>94</v>
      </c>
      <c r="H15" s="75"/>
      <c r="I15" s="73">
        <v>260000</v>
      </c>
      <c r="J15" s="49"/>
    </row>
    <row r="16" spans="2:10" ht="15.75">
      <c r="B16" s="81"/>
      <c r="C16" s="181" t="s">
        <v>94</v>
      </c>
      <c r="D16" s="181"/>
      <c r="E16" s="73">
        <v>218853</v>
      </c>
      <c r="F16" s="80"/>
      <c r="G16" s="55" t="s">
        <v>95</v>
      </c>
      <c r="H16" s="61"/>
      <c r="I16" s="62">
        <f>SUM(I15)</f>
        <v>260000</v>
      </c>
      <c r="J16" s="49"/>
    </row>
    <row r="17" spans="2:10" ht="15.75">
      <c r="B17" s="81"/>
      <c r="C17" s="181" t="s">
        <v>96</v>
      </c>
      <c r="D17" s="181"/>
      <c r="E17" s="73">
        <v>110850</v>
      </c>
      <c r="F17" s="80"/>
      <c r="G17" s="59"/>
      <c r="H17" s="59"/>
      <c r="I17" s="59"/>
      <c r="J17" s="49"/>
    </row>
    <row r="18" spans="2:10" ht="15.75">
      <c r="B18" s="81"/>
      <c r="C18" s="57" t="s">
        <v>97</v>
      </c>
      <c r="D18" s="58"/>
      <c r="E18" s="63"/>
      <c r="F18" s="80"/>
      <c r="G18" s="80"/>
      <c r="H18" s="81"/>
      <c r="I18" s="60"/>
      <c r="J18" s="80"/>
    </row>
    <row r="19" spans="2:10" ht="15.75">
      <c r="B19" s="81"/>
      <c r="C19" s="74" t="s">
        <v>98</v>
      </c>
      <c r="D19" s="75"/>
      <c r="E19" s="73">
        <v>50000</v>
      </c>
      <c r="F19" s="80"/>
      <c r="G19" s="80"/>
      <c r="H19" s="80"/>
      <c r="I19" s="60"/>
      <c r="J19" s="61"/>
    </row>
    <row r="20" spans="2:10" ht="15.75">
      <c r="B20" s="81"/>
      <c r="C20" s="74" t="s">
        <v>99</v>
      </c>
      <c r="D20" s="75"/>
      <c r="E20" s="73">
        <v>5900</v>
      </c>
      <c r="F20" s="80"/>
      <c r="G20" s="80"/>
      <c r="H20" s="80"/>
      <c r="I20" s="60"/>
      <c r="J20" s="61"/>
    </row>
    <row r="21" spans="2:10" ht="15.75">
      <c r="B21" s="81"/>
      <c r="C21" s="74" t="s">
        <v>100</v>
      </c>
      <c r="D21" s="75"/>
      <c r="E21" s="76">
        <v>2500</v>
      </c>
      <c r="F21" s="80"/>
      <c r="G21" s="80"/>
      <c r="H21" s="81"/>
      <c r="I21" s="60"/>
      <c r="J21" s="49"/>
    </row>
    <row r="22" spans="2:10" ht="15.75">
      <c r="B22" s="81"/>
      <c r="C22" s="74" t="s">
        <v>101</v>
      </c>
      <c r="D22" s="75"/>
      <c r="E22" s="73">
        <v>75000</v>
      </c>
      <c r="F22" s="80"/>
      <c r="G22" s="80"/>
      <c r="H22" s="81"/>
      <c r="I22" s="60"/>
      <c r="J22" s="81"/>
    </row>
    <row r="23" spans="2:10" ht="15.75">
      <c r="B23" s="81"/>
      <c r="C23" s="55" t="s">
        <v>95</v>
      </c>
      <c r="D23" s="64"/>
      <c r="E23" s="62">
        <f>SUM(E16:E22)</f>
        <v>463103</v>
      </c>
      <c r="F23" s="80"/>
      <c r="G23" s="80"/>
      <c r="H23" s="80"/>
      <c r="I23" s="60"/>
      <c r="J23" s="80"/>
    </row>
    <row r="24" spans="2:10" ht="15.75">
      <c r="B24" s="81"/>
      <c r="C24" s="81"/>
      <c r="D24" s="81"/>
      <c r="E24" s="81"/>
      <c r="F24" s="80"/>
      <c r="G24" s="80"/>
      <c r="H24" s="80"/>
      <c r="I24" s="60"/>
      <c r="J24" s="80"/>
    </row>
    <row r="25" spans="2:10" ht="15.75">
      <c r="B25" s="81"/>
      <c r="C25" s="81"/>
      <c r="D25" s="81"/>
      <c r="E25" s="81"/>
      <c r="F25" s="80"/>
      <c r="G25" s="55"/>
      <c r="H25" s="64"/>
      <c r="I25" s="71"/>
      <c r="J25" s="80"/>
    </row>
    <row r="26" spans="2:10" ht="13.5" customHeight="1">
      <c r="B26" s="61"/>
      <c r="C26" s="61"/>
      <c r="D26" s="61"/>
      <c r="E26" s="65"/>
      <c r="F26" s="80"/>
      <c r="G26" s="55"/>
      <c r="H26" s="64"/>
      <c r="I26" s="66"/>
      <c r="J26" s="67"/>
    </row>
    <row r="27" spans="2:10" ht="18" customHeight="1">
      <c r="B27" s="51"/>
      <c r="C27" s="51"/>
      <c r="D27" s="51"/>
      <c r="E27" s="51"/>
      <c r="F27" s="80"/>
      <c r="G27" s="55"/>
      <c r="H27" s="68" t="s">
        <v>102</v>
      </c>
      <c r="I27" s="79">
        <v>723103</v>
      </c>
      <c r="J27" s="81"/>
    </row>
    <row r="28" spans="2:10" ht="18" customHeight="1" thickBot="1">
      <c r="B28" s="51"/>
      <c r="C28" s="51"/>
      <c r="D28" s="51"/>
      <c r="E28" s="51"/>
      <c r="F28" s="80"/>
      <c r="G28" s="64"/>
      <c r="H28" s="69" t="s">
        <v>103</v>
      </c>
      <c r="I28" s="78">
        <v>606476</v>
      </c>
      <c r="J28" s="81"/>
    </row>
    <row r="29" spans="2:10" ht="18" customHeight="1" thickTop="1">
      <c r="B29" s="51"/>
      <c r="C29" s="51"/>
      <c r="D29" s="51"/>
      <c r="E29" s="51"/>
      <c r="F29" s="80"/>
      <c r="G29" s="70"/>
      <c r="H29" s="68" t="s">
        <v>104</v>
      </c>
      <c r="I29" s="71">
        <f>SUM(I27+I28)</f>
        <v>1329579</v>
      </c>
      <c r="J29" s="58" t="s">
        <v>105</v>
      </c>
    </row>
    <row r="30" spans="2:10" ht="10.5" customHeight="1">
      <c r="B30" s="51"/>
      <c r="C30" s="51"/>
      <c r="D30" s="51"/>
      <c r="E30" s="51"/>
      <c r="F30" s="80"/>
      <c r="G30" s="81"/>
      <c r="H30" s="182" t="s">
        <v>106</v>
      </c>
      <c r="I30" s="183"/>
      <c r="J30" s="81"/>
    </row>
    <row r="31" spans="2:10" ht="15.75">
      <c r="B31" s="185" t="s">
        <v>107</v>
      </c>
      <c r="C31" s="185"/>
      <c r="D31" s="185"/>
      <c r="E31" s="185"/>
      <c r="F31" s="185"/>
      <c r="G31" s="185"/>
      <c r="H31" s="185"/>
      <c r="I31" s="185"/>
      <c r="J31" s="55"/>
    </row>
    <row r="32" spans="2:10" ht="8.25" customHeight="1">
      <c r="B32" s="55"/>
      <c r="C32" s="55"/>
      <c r="D32" s="55"/>
      <c r="E32" s="55"/>
      <c r="F32" s="55"/>
      <c r="G32" s="55"/>
      <c r="H32" s="55"/>
      <c r="I32" s="55"/>
      <c r="J32" s="55"/>
    </row>
    <row r="33" spans="2:10" ht="15.75">
      <c r="B33" s="80" t="s">
        <v>108</v>
      </c>
      <c r="C33" s="80"/>
      <c r="D33" s="64"/>
      <c r="E33" s="64"/>
      <c r="F33" s="64"/>
      <c r="G33" s="64"/>
      <c r="H33" s="64"/>
      <c r="I33" s="64"/>
      <c r="J33" s="64"/>
    </row>
    <row r="34" spans="2:10" ht="15.75">
      <c r="B34" s="189" t="s">
        <v>109</v>
      </c>
      <c r="C34" s="190"/>
      <c r="D34" s="190"/>
      <c r="E34" s="190"/>
      <c r="F34" s="190"/>
      <c r="G34" s="190"/>
      <c r="H34" s="64"/>
      <c r="I34" s="64"/>
      <c r="J34" s="64"/>
    </row>
    <row r="35" spans="2:10">
      <c r="B35" s="189" t="s">
        <v>110</v>
      </c>
      <c r="C35" s="190"/>
      <c r="D35" s="190"/>
      <c r="E35" s="190"/>
      <c r="F35" s="190"/>
      <c r="G35" s="190"/>
      <c r="H35" s="190"/>
      <c r="I35" s="190"/>
      <c r="J35" s="80"/>
    </row>
    <row r="36" spans="2:10" ht="10.5" customHeight="1">
      <c r="B36" s="80"/>
      <c r="C36" s="80"/>
      <c r="D36" s="80"/>
      <c r="E36" s="80"/>
      <c r="F36" s="80"/>
      <c r="G36" s="80"/>
      <c r="H36" s="80"/>
      <c r="I36" s="80"/>
      <c r="J36" s="80"/>
    </row>
    <row r="37" spans="2:10" ht="15.75">
      <c r="B37" s="185" t="s">
        <v>111</v>
      </c>
      <c r="C37" s="185"/>
      <c r="D37" s="185"/>
      <c r="E37" s="185"/>
      <c r="F37" s="185"/>
      <c r="G37" s="185"/>
      <c r="H37" s="185"/>
      <c r="I37" s="185"/>
      <c r="J37" s="80"/>
    </row>
    <row r="38" spans="2:10" ht="8.25" customHeight="1">
      <c r="B38" s="81"/>
      <c r="C38" s="80"/>
      <c r="D38" s="80"/>
      <c r="E38" s="80"/>
      <c r="F38" s="80"/>
      <c r="G38" s="80"/>
      <c r="H38" s="80"/>
      <c r="I38" s="80"/>
      <c r="J38" s="80"/>
    </row>
    <row r="39" spans="2:10" ht="15.75">
      <c r="B39" s="80" t="s">
        <v>112</v>
      </c>
      <c r="C39" s="61"/>
      <c r="D39" s="81"/>
      <c r="E39" s="81"/>
      <c r="F39" s="81"/>
      <c r="G39" s="81"/>
      <c r="H39" s="81"/>
      <c r="I39" s="81"/>
      <c r="J39" s="55"/>
    </row>
    <row r="40" spans="2:10" ht="8.25" customHeight="1">
      <c r="B40" s="64"/>
      <c r="C40" s="81"/>
      <c r="D40" s="81"/>
      <c r="E40" s="81"/>
      <c r="F40" s="81"/>
      <c r="G40" s="81"/>
      <c r="H40" s="81"/>
      <c r="I40" s="81"/>
      <c r="J40" s="55"/>
    </row>
    <row r="41" spans="2:10" s="70" customFormat="1" ht="15.75">
      <c r="B41" s="64"/>
      <c r="C41" s="188" t="s">
        <v>113</v>
      </c>
      <c r="D41" s="188"/>
      <c r="E41" s="188"/>
      <c r="F41" s="188"/>
      <c r="G41" s="188"/>
      <c r="I41" s="55"/>
      <c r="J41" s="64"/>
    </row>
    <row r="42" spans="2:10" s="70" customFormat="1" ht="7.5" customHeight="1">
      <c r="B42" s="64"/>
      <c r="C42" s="64"/>
      <c r="D42" s="64"/>
      <c r="E42" s="64"/>
      <c r="F42" s="64"/>
      <c r="G42" s="64"/>
      <c r="H42" s="64"/>
      <c r="I42" s="64"/>
      <c r="J42" s="64"/>
    </row>
    <row r="43" spans="2:10" s="70" customFormat="1" ht="15.75">
      <c r="B43" s="189" t="s">
        <v>114</v>
      </c>
      <c r="C43" s="190"/>
      <c r="D43" s="190"/>
      <c r="E43" s="190"/>
      <c r="F43" s="190"/>
      <c r="G43" s="190"/>
      <c r="H43" s="64"/>
      <c r="I43" s="64"/>
      <c r="J43" s="64"/>
    </row>
    <row r="44" spans="2:10" s="70" customFormat="1" ht="8.25" customHeight="1">
      <c r="B44" s="64"/>
      <c r="D44" s="64"/>
      <c r="E44" s="64"/>
      <c r="F44" s="64"/>
      <c r="G44" s="64"/>
      <c r="H44" s="64"/>
      <c r="I44" s="64"/>
      <c r="J44" s="64"/>
    </row>
    <row r="45" spans="2:10" s="70" customFormat="1" ht="15.75">
      <c r="B45" s="64"/>
      <c r="D45" s="64"/>
      <c r="E45" s="64"/>
      <c r="F45" s="64"/>
      <c r="G45" s="64"/>
      <c r="H45" s="64"/>
      <c r="I45" s="64"/>
      <c r="J45" s="64"/>
    </row>
    <row r="46" spans="2:10" s="70" customFormat="1" ht="15.75">
      <c r="B46" s="189" t="s">
        <v>115</v>
      </c>
      <c r="C46" s="190"/>
      <c r="D46" s="190"/>
      <c r="E46" s="190"/>
      <c r="F46" s="190"/>
      <c r="G46" s="190"/>
      <c r="H46" s="190"/>
      <c r="I46" s="190"/>
      <c r="J46" s="64"/>
    </row>
    <row r="47" spans="2:10">
      <c r="B47" s="80"/>
      <c r="C47" s="80"/>
      <c r="D47" s="80"/>
      <c r="E47" s="80"/>
      <c r="F47" s="80"/>
      <c r="G47" s="80"/>
      <c r="H47" s="80"/>
      <c r="I47" s="80"/>
      <c r="J47" s="80"/>
    </row>
    <row r="48" spans="2:10">
      <c r="B48" s="80" t="s">
        <v>116</v>
      </c>
      <c r="C48" s="80" t="s">
        <v>117</v>
      </c>
      <c r="D48" s="80"/>
      <c r="E48" s="80"/>
      <c r="F48" s="80"/>
      <c r="G48" s="80"/>
      <c r="H48" s="61"/>
      <c r="I48" s="61"/>
      <c r="J48" s="80"/>
    </row>
    <row r="49" spans="1:10">
      <c r="A49" s="81"/>
      <c r="B49" s="80"/>
      <c r="C49" s="51" t="s">
        <v>118</v>
      </c>
      <c r="D49" s="61"/>
      <c r="E49" s="51"/>
      <c r="F49" s="51"/>
      <c r="G49" s="51"/>
      <c r="H49" s="61"/>
      <c r="I49" s="61"/>
      <c r="J49" s="80"/>
    </row>
    <row r="50" spans="1:10" ht="8.25" customHeight="1">
      <c r="A50" s="81"/>
      <c r="B50" s="80"/>
      <c r="C50" s="80"/>
      <c r="D50" s="80"/>
      <c r="E50" s="80"/>
      <c r="F50" s="80"/>
      <c r="G50" s="80"/>
      <c r="H50" s="80"/>
      <c r="I50" s="80"/>
      <c r="J50" s="80"/>
    </row>
    <row r="51" spans="1:10">
      <c r="A51" s="72" t="s">
        <v>119</v>
      </c>
      <c r="B51" s="80"/>
      <c r="C51" s="80"/>
      <c r="D51" s="80"/>
      <c r="E51" s="80"/>
      <c r="F51" s="80"/>
      <c r="G51" s="80"/>
      <c r="H51" s="80"/>
      <c r="I51" s="80"/>
      <c r="J51" s="80"/>
    </row>
    <row r="52" spans="1:10" s="50" customFormat="1"/>
    <row r="53" spans="1:10" s="50" customFormat="1"/>
    <row r="54" spans="1:10" s="50" customFormat="1"/>
    <row r="55" spans="1:10" s="50" customFormat="1"/>
    <row r="56" spans="1:10" s="50" customFormat="1"/>
    <row r="57" spans="1:10" s="50" customFormat="1"/>
    <row r="58" spans="1:10" s="50" customFormat="1"/>
    <row r="59" spans="1:10" s="50" customFormat="1"/>
    <row r="60" spans="1:10" s="50" customFormat="1"/>
    <row r="61" spans="1:10" s="50" customFormat="1"/>
    <row r="62" spans="1:10" s="50" customFormat="1"/>
    <row r="63" spans="1:10" s="50" customFormat="1"/>
    <row r="64" spans="1:10" s="50" customFormat="1"/>
    <row r="65" s="50" customFormat="1"/>
    <row r="66" s="50" customFormat="1"/>
    <row r="67" s="50" customFormat="1"/>
    <row r="68" s="50" customFormat="1"/>
    <row r="69" s="50" customFormat="1"/>
    <row r="70" s="50" customFormat="1"/>
    <row r="71" s="50" customFormat="1"/>
    <row r="72" s="50" customFormat="1"/>
    <row r="73" s="50" customFormat="1"/>
    <row r="74" s="50" customFormat="1"/>
    <row r="75" s="50" customFormat="1"/>
    <row r="76" s="50" customFormat="1"/>
    <row r="77" s="50" customFormat="1"/>
    <row r="78" s="50" customFormat="1"/>
    <row r="79" s="50" customFormat="1"/>
    <row r="80" s="50" customFormat="1"/>
    <row r="81" s="50" customFormat="1"/>
    <row r="82" s="50" customFormat="1"/>
    <row r="83" s="50" customFormat="1"/>
    <row r="84" s="50" customFormat="1"/>
    <row r="85" s="50" customFormat="1"/>
    <row r="86" s="50" customFormat="1"/>
    <row r="87" s="50" customFormat="1"/>
    <row r="88" s="50" customFormat="1"/>
    <row r="89" s="50" customFormat="1"/>
    <row r="90" s="50" customFormat="1"/>
    <row r="91" s="50" customFormat="1"/>
    <row r="92" s="50" customFormat="1"/>
    <row r="93" s="50" customFormat="1"/>
    <row r="94" s="50" customFormat="1"/>
    <row r="95" s="50" customFormat="1"/>
    <row r="96" s="50" customFormat="1"/>
    <row r="97" s="50" customFormat="1"/>
    <row r="98" s="50" customFormat="1"/>
    <row r="99" s="50" customFormat="1"/>
    <row r="100" s="50" customFormat="1"/>
    <row r="101" s="50" customFormat="1"/>
    <row r="102" s="50" customFormat="1"/>
    <row r="103" s="50" customFormat="1"/>
    <row r="104" s="50" customFormat="1"/>
    <row r="105" s="50" customFormat="1"/>
    <row r="106" s="50" customFormat="1"/>
    <row r="107" s="50" customFormat="1"/>
    <row r="108" s="50" customFormat="1"/>
    <row r="109" s="50" customFormat="1"/>
    <row r="110" s="50" customFormat="1"/>
    <row r="111" s="50" customFormat="1"/>
    <row r="112" s="50" customFormat="1"/>
    <row r="113" s="50" customFormat="1"/>
    <row r="114" s="50" customFormat="1"/>
    <row r="115" s="50" customFormat="1"/>
    <row r="116" s="50" customFormat="1"/>
    <row r="117" s="50" customFormat="1"/>
    <row r="118" s="50" customFormat="1"/>
    <row r="119" s="50" customFormat="1"/>
    <row r="120" s="50" customFormat="1"/>
    <row r="121" s="50" customFormat="1"/>
    <row r="122" s="50" customFormat="1"/>
    <row r="123" s="50" customFormat="1"/>
    <row r="124" s="50" customFormat="1"/>
    <row r="125" s="50" customFormat="1"/>
    <row r="126" s="50" customFormat="1"/>
    <row r="127" s="50" customFormat="1"/>
    <row r="128" s="50" customFormat="1"/>
    <row r="129" s="50" customFormat="1"/>
    <row r="130" s="50" customFormat="1"/>
    <row r="131" s="50" customFormat="1"/>
    <row r="132" s="50" customFormat="1"/>
    <row r="133" s="50" customFormat="1"/>
    <row r="134" s="50" customFormat="1"/>
    <row r="135" s="50" customFormat="1"/>
    <row r="136" s="50" customFormat="1"/>
    <row r="137" s="50" customFormat="1"/>
    <row r="138" s="50" customFormat="1"/>
    <row r="139" s="50" customFormat="1"/>
    <row r="140" s="50" customFormat="1"/>
    <row r="141" s="50" customFormat="1"/>
    <row r="142" s="50" customFormat="1"/>
    <row r="143" s="50" customFormat="1"/>
    <row r="14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  <row r="165" s="50" customFormat="1"/>
    <row r="166" s="50" customFormat="1"/>
    <row r="167" s="50" customFormat="1"/>
    <row r="168" s="50" customFormat="1"/>
    <row r="169" s="50" customFormat="1"/>
    <row r="170" s="50" customFormat="1"/>
    <row r="171" s="50" customFormat="1"/>
    <row r="172" s="50" customFormat="1"/>
    <row r="173" s="50" customFormat="1"/>
    <row r="174" s="50" customFormat="1"/>
    <row r="175" s="50" customFormat="1"/>
    <row r="176" s="50" customFormat="1"/>
    <row r="177" s="50" customFormat="1"/>
    <row r="178" s="50" customFormat="1"/>
    <row r="179" s="50" customFormat="1"/>
    <row r="180" s="50" customFormat="1"/>
    <row r="181" s="50" customFormat="1"/>
    <row r="182" s="50" customFormat="1"/>
    <row r="183" s="50" customFormat="1"/>
    <row r="184" s="50" customFormat="1"/>
    <row r="185" s="50" customFormat="1"/>
    <row r="186" s="50" customFormat="1"/>
    <row r="187" s="50" customFormat="1"/>
    <row r="188" s="50" customFormat="1"/>
    <row r="189" s="50" customFormat="1"/>
    <row r="190" s="50" customFormat="1"/>
    <row r="191" s="50" customFormat="1"/>
    <row r="192" s="50" customFormat="1"/>
  </sheetData>
  <mergeCells count="16">
    <mergeCell ref="C41:G41"/>
    <mergeCell ref="B43:G43"/>
    <mergeCell ref="B46:I46"/>
    <mergeCell ref="B31:I31"/>
    <mergeCell ref="B34:G34"/>
    <mergeCell ref="B35:I35"/>
    <mergeCell ref="B37:I37"/>
    <mergeCell ref="C14:E14"/>
    <mergeCell ref="C16:D16"/>
    <mergeCell ref="C17:D17"/>
    <mergeCell ref="H30:I30"/>
    <mergeCell ref="B1:I1"/>
    <mergeCell ref="B3:I3"/>
    <mergeCell ref="B5:J5"/>
    <mergeCell ref="B9:I9"/>
    <mergeCell ref="B11:J11"/>
  </mergeCells>
  <pageMargins left="0.7" right="0.7" top="0.75" bottom="0.75" header="0.3" footer="0.3"/>
  <pageSetup scale="84" orientation="portrait" r:id="rId1"/>
  <rowBreaks count="2" manualBreakCount="2">
    <brk id="51" max="16383" man="1"/>
    <brk id="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0ED7B2-4ADA-4AFD-97C5-D1B66C549282}"/>
</file>

<file path=customXml/itemProps2.xml><?xml version="1.0" encoding="utf-8"?>
<ds:datastoreItem xmlns:ds="http://schemas.openxmlformats.org/officeDocument/2006/customXml" ds:itemID="{B98F8BE3-0AD6-4B70-AFC4-98A94D305AEC}"/>
</file>

<file path=customXml/itemProps3.xml><?xml version="1.0" encoding="utf-8"?>
<ds:datastoreItem xmlns:ds="http://schemas.openxmlformats.org/officeDocument/2006/customXml" ds:itemID="{A1D92D9B-3BC0-4741-9369-D41ECA0E4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jitajean</dc:creator>
  <cp:keywords/>
  <dc:description/>
  <cp:lastModifiedBy/>
  <cp:revision/>
  <dcterms:created xsi:type="dcterms:W3CDTF">2018-11-29T18:55:13Z</dcterms:created>
  <dcterms:modified xsi:type="dcterms:W3CDTF">2025-01-08T21:54:50Z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2023-12-28T14:59:49Z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b2d7904e-66a6-4fb1-bb05-7a6e221bdd94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0x0101008F916E95781FDA40AB1191B6FB7754A6</vt:lpwstr>
  </property>
</Properties>
</file>