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eill\Downloads\"/>
    </mc:Choice>
  </mc:AlternateContent>
  <xr:revisionPtr revIDLastSave="0" documentId="8_{493276E6-A061-4166-B36F-9139654A6703}" xr6:coauthVersionLast="47" xr6:coauthVersionMax="47" xr10:uidLastSave="{00000000-0000-0000-0000-000000000000}"/>
  <bookViews>
    <workbookView xWindow="-108" yWindow="-108" windowWidth="23256" windowHeight="12576" tabRatio="547" xr2:uid="{00000000-000D-0000-FFFF-FFFF00000000}"/>
  </bookViews>
  <sheets>
    <sheet name="MasterData_102706" sheetId="2" r:id="rId1"/>
  </sheets>
  <definedNames>
    <definedName name="_xlnm.Print_Area" localSheetId="0">MasterData_102706!$A$1:$EN$67</definedName>
    <definedName name="_xlnm.Print_Titles" localSheetId="0">MasterData_102706!$A:$B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3" i="2" l="1"/>
  <c r="BT3" i="2"/>
  <c r="BW3" i="2" s="1"/>
  <c r="BU3" i="2"/>
  <c r="BX3" i="2" s="1"/>
  <c r="BV3" i="2"/>
  <c r="BY3" i="2"/>
  <c r="BZ3" i="2"/>
  <c r="CA3" i="2"/>
  <c r="CA23" i="2" s="1"/>
  <c r="CB3" i="2"/>
  <c r="CB23" i="2" s="1"/>
  <c r="CC3" i="2"/>
  <c r="CC24" i="2" s="1"/>
  <c r="CD3" i="2"/>
  <c r="CD23" i="2" s="1"/>
  <c r="CF3" i="2"/>
  <c r="CG3" i="2"/>
  <c r="DK3" i="2"/>
  <c r="DL3" i="2"/>
  <c r="DM3" i="2"/>
  <c r="DN3" i="2"/>
  <c r="DP3" i="2"/>
  <c r="DQ3" i="2"/>
  <c r="DR3" i="2"/>
  <c r="DS3" i="2"/>
  <c r="DT3" i="2"/>
  <c r="DU3" i="2"/>
  <c r="DV3" i="2"/>
  <c r="DX3" i="2"/>
  <c r="DY3" i="2"/>
  <c r="BS4" i="2"/>
  <c r="BT4" i="2"/>
  <c r="BU4" i="2"/>
  <c r="BV4" i="2"/>
  <c r="BW4" i="2"/>
  <c r="BX4" i="2"/>
  <c r="BY4" i="2"/>
  <c r="BY23" i="2" s="1"/>
  <c r="BZ4" i="2"/>
  <c r="BZ23" i="2" s="1"/>
  <c r="CA4" i="2"/>
  <c r="CB4" i="2"/>
  <c r="CC4" i="2"/>
  <c r="CD4" i="2"/>
  <c r="CF4" i="2"/>
  <c r="CG4" i="2"/>
  <c r="DK4" i="2"/>
  <c r="DL4" i="2"/>
  <c r="DM4" i="2"/>
  <c r="DN4" i="2"/>
  <c r="DP4" i="2"/>
  <c r="DQ4" i="2"/>
  <c r="DQ66" i="2" s="1"/>
  <c r="DR4" i="2"/>
  <c r="DS4" i="2"/>
  <c r="DT4" i="2"/>
  <c r="DU4" i="2"/>
  <c r="DV4" i="2"/>
  <c r="DX4" i="2"/>
  <c r="DY4" i="2"/>
  <c r="BS5" i="2"/>
  <c r="BT5" i="2"/>
  <c r="BU5" i="2"/>
  <c r="BX5" i="2" s="1"/>
  <c r="BV5" i="2"/>
  <c r="BV23" i="2" s="1"/>
  <c r="BW5" i="2"/>
  <c r="BY5" i="2"/>
  <c r="BZ5" i="2"/>
  <c r="CA5" i="2"/>
  <c r="CB5" i="2"/>
  <c r="CC5" i="2"/>
  <c r="CD5" i="2"/>
  <c r="CF5" i="2"/>
  <c r="CG5" i="2"/>
  <c r="DK5" i="2"/>
  <c r="DL5" i="2"/>
  <c r="DM5" i="2"/>
  <c r="DM66" i="2" s="1"/>
  <c r="DN5" i="2"/>
  <c r="DP5" i="2"/>
  <c r="DQ5" i="2"/>
  <c r="DR5" i="2"/>
  <c r="DS5" i="2"/>
  <c r="DT5" i="2"/>
  <c r="DU5" i="2"/>
  <c r="DV5" i="2"/>
  <c r="DW5" i="2"/>
  <c r="DX5" i="2"/>
  <c r="DY5" i="2"/>
  <c r="DY66" i="2" s="1"/>
  <c r="BS6" i="2"/>
  <c r="BT6" i="2"/>
  <c r="BT23" i="2" s="1"/>
  <c r="BU6" i="2"/>
  <c r="BV6" i="2"/>
  <c r="BY6" i="2"/>
  <c r="BZ6" i="2"/>
  <c r="CA6" i="2"/>
  <c r="CB6" i="2"/>
  <c r="CC6" i="2"/>
  <c r="CD6" i="2"/>
  <c r="CF6" i="2"/>
  <c r="CG6" i="2"/>
  <c r="CG24" i="2" s="1"/>
  <c r="DD22" i="2" s="1"/>
  <c r="DK6" i="2"/>
  <c r="DK66" i="2" s="1"/>
  <c r="DL6" i="2"/>
  <c r="DM6" i="2"/>
  <c r="DN6" i="2"/>
  <c r="DP6" i="2"/>
  <c r="DQ6" i="2"/>
  <c r="DR6" i="2"/>
  <c r="DS6" i="2"/>
  <c r="DT6" i="2"/>
  <c r="DU6" i="2"/>
  <c r="DW6" i="2" s="1"/>
  <c r="DV6" i="2"/>
  <c r="DX6" i="2"/>
  <c r="DY6" i="2"/>
  <c r="BS7" i="2"/>
  <c r="BT7" i="2"/>
  <c r="BW7" i="2" s="1"/>
  <c r="BU7" i="2"/>
  <c r="BV7" i="2"/>
  <c r="BY7" i="2"/>
  <c r="BZ7" i="2"/>
  <c r="CA7" i="2"/>
  <c r="CB7" i="2"/>
  <c r="CC7" i="2"/>
  <c r="CD7" i="2"/>
  <c r="CF7" i="2"/>
  <c r="CF23" i="2" s="1"/>
  <c r="CG7" i="2"/>
  <c r="DK7" i="2"/>
  <c r="DL7" i="2"/>
  <c r="DM7" i="2"/>
  <c r="DN7" i="2"/>
  <c r="DO7" i="2"/>
  <c r="DP7" i="2"/>
  <c r="DQ7" i="2"/>
  <c r="DR7" i="2"/>
  <c r="DW7" i="2" s="1"/>
  <c r="DS7" i="2"/>
  <c r="DT7" i="2"/>
  <c r="DU7" i="2"/>
  <c r="DV7" i="2"/>
  <c r="DX7" i="2"/>
  <c r="DY7" i="2"/>
  <c r="BS8" i="2"/>
  <c r="BT8" i="2"/>
  <c r="BU8" i="2"/>
  <c r="BV8" i="2"/>
  <c r="BW8" i="2"/>
  <c r="BY8" i="2"/>
  <c r="BZ8" i="2"/>
  <c r="CA8" i="2"/>
  <c r="CB8" i="2"/>
  <c r="CC8" i="2"/>
  <c r="CD8" i="2"/>
  <c r="CF8" i="2"/>
  <c r="CG8" i="2"/>
  <c r="DK8" i="2"/>
  <c r="DL8" i="2"/>
  <c r="DM8" i="2"/>
  <c r="DN8" i="2"/>
  <c r="DO8" i="2"/>
  <c r="DP8" i="2"/>
  <c r="DQ8" i="2"/>
  <c r="DR8" i="2"/>
  <c r="DS8" i="2"/>
  <c r="DT8" i="2"/>
  <c r="DU8" i="2"/>
  <c r="DV8" i="2"/>
  <c r="DX8" i="2"/>
  <c r="DY8" i="2"/>
  <c r="BS9" i="2"/>
  <c r="BT9" i="2"/>
  <c r="BU9" i="2"/>
  <c r="BX9" i="2" s="1"/>
  <c r="BV9" i="2"/>
  <c r="BW9" i="2"/>
  <c r="BY9" i="2"/>
  <c r="BZ9" i="2"/>
  <c r="CA9" i="2"/>
  <c r="CB9" i="2"/>
  <c r="CC9" i="2"/>
  <c r="CD9" i="2"/>
  <c r="CF9" i="2"/>
  <c r="CG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BS10" i="2"/>
  <c r="BT10" i="2"/>
  <c r="BW10" i="2" s="1"/>
  <c r="BU10" i="2"/>
  <c r="BV10" i="2"/>
  <c r="BY10" i="2"/>
  <c r="BZ10" i="2"/>
  <c r="CA10" i="2"/>
  <c r="CB10" i="2"/>
  <c r="CC10" i="2"/>
  <c r="CD10" i="2"/>
  <c r="CF10" i="2"/>
  <c r="CG10" i="2"/>
  <c r="DK10" i="2"/>
  <c r="DL10" i="2"/>
  <c r="DO10" i="2" s="1"/>
  <c r="DM10" i="2"/>
  <c r="DN10" i="2"/>
  <c r="DP10" i="2"/>
  <c r="DQ10" i="2"/>
  <c r="DR10" i="2"/>
  <c r="DS10" i="2"/>
  <c r="DT10" i="2"/>
  <c r="DU10" i="2"/>
  <c r="DV10" i="2"/>
  <c r="DW10" i="2"/>
  <c r="DX10" i="2"/>
  <c r="DY10" i="2"/>
  <c r="BS11" i="2"/>
  <c r="BT11" i="2"/>
  <c r="BU11" i="2"/>
  <c r="BX11" i="2" s="1"/>
  <c r="BV11" i="2"/>
  <c r="BW11" i="2"/>
  <c r="BY11" i="2"/>
  <c r="BZ11" i="2"/>
  <c r="CA11" i="2"/>
  <c r="CB11" i="2"/>
  <c r="CC11" i="2"/>
  <c r="CD11" i="2"/>
  <c r="CF11" i="2"/>
  <c r="CG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X11" i="2"/>
  <c r="DY11" i="2"/>
  <c r="BS12" i="2"/>
  <c r="BT12" i="2"/>
  <c r="BU12" i="2"/>
  <c r="BX12" i="2" s="1"/>
  <c r="BV12" i="2"/>
  <c r="BW12" i="2"/>
  <c r="BY12" i="2"/>
  <c r="BZ12" i="2"/>
  <c r="CA12" i="2"/>
  <c r="CB12" i="2"/>
  <c r="CC12" i="2"/>
  <c r="CD12" i="2"/>
  <c r="CF12" i="2"/>
  <c r="CG12" i="2"/>
  <c r="DK12" i="2"/>
  <c r="DL12" i="2"/>
  <c r="DM12" i="2"/>
  <c r="DN12" i="2"/>
  <c r="DO12" i="2"/>
  <c r="DP12" i="2"/>
  <c r="DQ12" i="2"/>
  <c r="DR12" i="2"/>
  <c r="DS12" i="2"/>
  <c r="DT12" i="2"/>
  <c r="DU12" i="2"/>
  <c r="DW12" i="2" s="1"/>
  <c r="DV12" i="2"/>
  <c r="DX12" i="2"/>
  <c r="DY12" i="2"/>
  <c r="BS13" i="2"/>
  <c r="BT13" i="2"/>
  <c r="BW13" i="2" s="1"/>
  <c r="BU13" i="2"/>
  <c r="BV13" i="2"/>
  <c r="BY13" i="2"/>
  <c r="BZ13" i="2"/>
  <c r="CA13" i="2"/>
  <c r="CB13" i="2"/>
  <c r="CC13" i="2"/>
  <c r="CD13" i="2"/>
  <c r="CF13" i="2"/>
  <c r="CG13" i="2"/>
  <c r="DK13" i="2"/>
  <c r="DL13" i="2"/>
  <c r="DO13" i="2" s="1"/>
  <c r="DM13" i="2"/>
  <c r="DN13" i="2"/>
  <c r="DP13" i="2"/>
  <c r="DQ13" i="2"/>
  <c r="DR13" i="2"/>
  <c r="DS13" i="2"/>
  <c r="DT13" i="2"/>
  <c r="DU13" i="2"/>
  <c r="DV13" i="2"/>
  <c r="DW13" i="2"/>
  <c r="DX13" i="2"/>
  <c r="DY13" i="2"/>
  <c r="BS14" i="2"/>
  <c r="BT14" i="2"/>
  <c r="BW14" i="2" s="1"/>
  <c r="BU14" i="2"/>
  <c r="BX14" i="2" s="1"/>
  <c r="BV14" i="2"/>
  <c r="BY14" i="2"/>
  <c r="BZ14" i="2"/>
  <c r="CA14" i="2"/>
  <c r="CB14" i="2"/>
  <c r="CC14" i="2"/>
  <c r="CD14" i="2"/>
  <c r="CF14" i="2"/>
  <c r="CG14" i="2"/>
  <c r="DK14" i="2"/>
  <c r="DL14" i="2"/>
  <c r="DO14" i="2" s="1"/>
  <c r="DM14" i="2"/>
  <c r="DN14" i="2"/>
  <c r="DP14" i="2"/>
  <c r="DQ14" i="2"/>
  <c r="DR14" i="2"/>
  <c r="DS14" i="2"/>
  <c r="DT14" i="2"/>
  <c r="DU14" i="2"/>
  <c r="DV14" i="2"/>
  <c r="DX14" i="2"/>
  <c r="DY14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F15" i="2"/>
  <c r="CG15" i="2"/>
  <c r="DK15" i="2"/>
  <c r="DL15" i="2"/>
  <c r="DM15" i="2"/>
  <c r="DN15" i="2"/>
  <c r="DO15" i="2"/>
  <c r="DP15" i="2"/>
  <c r="DQ15" i="2"/>
  <c r="DR15" i="2"/>
  <c r="DW15" i="2" s="1"/>
  <c r="DS15" i="2"/>
  <c r="DT15" i="2"/>
  <c r="DU15" i="2"/>
  <c r="DV15" i="2"/>
  <c r="DX15" i="2"/>
  <c r="DY15" i="2"/>
  <c r="BS16" i="2"/>
  <c r="BT16" i="2"/>
  <c r="BW16" i="2" s="1"/>
  <c r="BU16" i="2"/>
  <c r="BX16" i="2" s="1"/>
  <c r="BV16" i="2"/>
  <c r="BY16" i="2"/>
  <c r="BZ16" i="2"/>
  <c r="CA16" i="2"/>
  <c r="CB16" i="2"/>
  <c r="CC16" i="2"/>
  <c r="CD16" i="2"/>
  <c r="CF16" i="2"/>
  <c r="CG16" i="2"/>
  <c r="DK16" i="2"/>
  <c r="DL16" i="2"/>
  <c r="DO16" i="2" s="1"/>
  <c r="DM16" i="2"/>
  <c r="DN16" i="2"/>
  <c r="DP16" i="2"/>
  <c r="DQ16" i="2"/>
  <c r="DR16" i="2"/>
  <c r="DS16" i="2"/>
  <c r="DT16" i="2"/>
  <c r="DU16" i="2"/>
  <c r="DV16" i="2"/>
  <c r="DX16" i="2"/>
  <c r="DY16" i="2"/>
  <c r="BS17" i="2"/>
  <c r="BT17" i="2"/>
  <c r="BW17" i="2" s="1"/>
  <c r="BU17" i="2"/>
  <c r="BX17" i="2" s="1"/>
  <c r="BV17" i="2"/>
  <c r="BY17" i="2"/>
  <c r="BZ17" i="2"/>
  <c r="CA17" i="2"/>
  <c r="CB17" i="2"/>
  <c r="CC17" i="2"/>
  <c r="CD17" i="2"/>
  <c r="CF17" i="2"/>
  <c r="CG17" i="2"/>
  <c r="DK17" i="2"/>
  <c r="DL17" i="2"/>
  <c r="DO17" i="2" s="1"/>
  <c r="DM17" i="2"/>
  <c r="DN17" i="2"/>
  <c r="DP17" i="2"/>
  <c r="DQ17" i="2"/>
  <c r="DR17" i="2"/>
  <c r="DS17" i="2"/>
  <c r="DT17" i="2"/>
  <c r="DU17" i="2"/>
  <c r="DV17" i="2"/>
  <c r="DW17" i="2"/>
  <c r="DX17" i="2"/>
  <c r="DY17" i="2"/>
  <c r="BS18" i="2"/>
  <c r="BT18" i="2"/>
  <c r="BW18" i="2" s="1"/>
  <c r="BU18" i="2"/>
  <c r="BV18" i="2"/>
  <c r="BY18" i="2"/>
  <c r="BZ18" i="2"/>
  <c r="CA18" i="2"/>
  <c r="CB18" i="2"/>
  <c r="CC18" i="2"/>
  <c r="CD18" i="2"/>
  <c r="CF18" i="2"/>
  <c r="CG18" i="2"/>
  <c r="DK18" i="2"/>
  <c r="DL18" i="2"/>
  <c r="DO18" i="2" s="1"/>
  <c r="DM18" i="2"/>
  <c r="DN18" i="2"/>
  <c r="DP18" i="2"/>
  <c r="DQ18" i="2"/>
  <c r="DR18" i="2"/>
  <c r="DS18" i="2"/>
  <c r="DT18" i="2"/>
  <c r="DU18" i="2"/>
  <c r="DV18" i="2"/>
  <c r="DX18" i="2"/>
  <c r="DY18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F19" i="2"/>
  <c r="CG19" i="2"/>
  <c r="DK19" i="2"/>
  <c r="DL19" i="2"/>
  <c r="DO19" i="2" s="1"/>
  <c r="DM19" i="2"/>
  <c r="DN19" i="2"/>
  <c r="DP19" i="2"/>
  <c r="DQ19" i="2"/>
  <c r="DR19" i="2"/>
  <c r="DS19" i="2"/>
  <c r="DT19" i="2"/>
  <c r="DU19" i="2"/>
  <c r="DV19" i="2"/>
  <c r="DX19" i="2"/>
  <c r="DY19" i="2"/>
  <c r="BS20" i="2"/>
  <c r="BT20" i="2"/>
  <c r="BW20" i="2" s="1"/>
  <c r="BU20" i="2"/>
  <c r="BV20" i="2"/>
  <c r="BX20" i="2"/>
  <c r="BY20" i="2"/>
  <c r="BZ20" i="2"/>
  <c r="CA20" i="2"/>
  <c r="CB20" i="2"/>
  <c r="CC20" i="2"/>
  <c r="CD20" i="2"/>
  <c r="CF20" i="2"/>
  <c r="CG20" i="2"/>
  <c r="DK20" i="2"/>
  <c r="DL20" i="2"/>
  <c r="DO20" i="2" s="1"/>
  <c r="DM20" i="2"/>
  <c r="DN20" i="2"/>
  <c r="DP20" i="2"/>
  <c r="DQ20" i="2"/>
  <c r="DR20" i="2"/>
  <c r="DS20" i="2"/>
  <c r="DT20" i="2"/>
  <c r="DU20" i="2"/>
  <c r="DV20" i="2"/>
  <c r="DX20" i="2"/>
  <c r="DY20" i="2"/>
  <c r="BS21" i="2"/>
  <c r="BT21" i="2"/>
  <c r="BW21" i="2" s="1"/>
  <c r="BU21" i="2"/>
  <c r="BV21" i="2"/>
  <c r="BX21" i="2"/>
  <c r="BY21" i="2"/>
  <c r="BZ21" i="2"/>
  <c r="CA21" i="2"/>
  <c r="CB21" i="2"/>
  <c r="CC21" i="2"/>
  <c r="CD21" i="2"/>
  <c r="CF21" i="2"/>
  <c r="CG21" i="2"/>
  <c r="DK21" i="2"/>
  <c r="DL21" i="2"/>
  <c r="DO21" i="2" s="1"/>
  <c r="DM21" i="2"/>
  <c r="DN21" i="2"/>
  <c r="DP21" i="2"/>
  <c r="DQ21" i="2"/>
  <c r="DR21" i="2"/>
  <c r="DS21" i="2"/>
  <c r="DT21" i="2"/>
  <c r="DU21" i="2"/>
  <c r="DV21" i="2"/>
  <c r="DX21" i="2"/>
  <c r="DY21" i="2"/>
  <c r="BS22" i="2"/>
  <c r="BT22" i="2"/>
  <c r="BW22" i="2" s="1"/>
  <c r="BU22" i="2"/>
  <c r="BX22" i="2" s="1"/>
  <c r="BV22" i="2"/>
  <c r="BY22" i="2"/>
  <c r="BZ22" i="2"/>
  <c r="CA22" i="2"/>
  <c r="CB22" i="2"/>
  <c r="CC22" i="2"/>
  <c r="CD22" i="2"/>
  <c r="CF22" i="2"/>
  <c r="CG22" i="2"/>
  <c r="DK22" i="2"/>
  <c r="DL22" i="2"/>
  <c r="DO22" i="2" s="1"/>
  <c r="DM22" i="2"/>
  <c r="DN22" i="2"/>
  <c r="DP22" i="2"/>
  <c r="DQ22" i="2"/>
  <c r="DR22" i="2"/>
  <c r="DS22" i="2"/>
  <c r="DT22" i="2"/>
  <c r="DU22" i="2"/>
  <c r="DV22" i="2"/>
  <c r="DX22" i="2"/>
  <c r="DY22" i="2"/>
  <c r="BS23" i="2"/>
  <c r="CG23" i="2"/>
  <c r="BS24" i="2"/>
  <c r="BT25" i="2"/>
  <c r="BW25" i="2" s="1"/>
  <c r="BU25" i="2"/>
  <c r="BX25" i="2" s="1"/>
  <c r="BZ25" i="2"/>
  <c r="BZ48" i="2" s="1"/>
  <c r="CS46" i="2" s="1"/>
  <c r="CA25" i="2"/>
  <c r="CC25" i="2"/>
  <c r="CD25" i="2"/>
  <c r="CF25" i="2"/>
  <c r="CG25" i="2"/>
  <c r="DK25" i="2"/>
  <c r="DL25" i="2"/>
  <c r="DO25" i="2" s="1"/>
  <c r="DM25" i="2"/>
  <c r="DN25" i="2"/>
  <c r="DP25" i="2"/>
  <c r="DQ25" i="2"/>
  <c r="DR25" i="2"/>
  <c r="DW25" i="2" s="1"/>
  <c r="DS25" i="2"/>
  <c r="DT25" i="2"/>
  <c r="DU25" i="2"/>
  <c r="DV25" i="2"/>
  <c r="DX25" i="2"/>
  <c r="DY25" i="2"/>
  <c r="BT26" i="2"/>
  <c r="BW26" i="2" s="1"/>
  <c r="BU26" i="2"/>
  <c r="BX26" i="2"/>
  <c r="BZ26" i="2"/>
  <c r="CA26" i="2"/>
  <c r="CA48" i="2" s="1"/>
  <c r="CC26" i="2"/>
  <c r="CC47" i="2" s="1"/>
  <c r="CD26" i="2"/>
  <c r="CF26" i="2"/>
  <c r="CG26" i="2"/>
  <c r="DK26" i="2"/>
  <c r="DL26" i="2"/>
  <c r="DM26" i="2"/>
  <c r="DN26" i="2"/>
  <c r="DP26" i="2"/>
  <c r="DQ26" i="2"/>
  <c r="DR26" i="2"/>
  <c r="DS26" i="2"/>
  <c r="DT26" i="2"/>
  <c r="DU26" i="2"/>
  <c r="DV26" i="2"/>
  <c r="DX26" i="2"/>
  <c r="DY26" i="2"/>
  <c r="BT27" i="2"/>
  <c r="BW27" i="2" s="1"/>
  <c r="BU27" i="2"/>
  <c r="BX27" i="2" s="1"/>
  <c r="BZ27" i="2"/>
  <c r="CA27" i="2"/>
  <c r="CC27" i="2"/>
  <c r="CD27" i="2"/>
  <c r="CD47" i="2" s="1"/>
  <c r="CF27" i="2"/>
  <c r="CF47" i="2" s="1"/>
  <c r="CG27" i="2"/>
  <c r="CG47" i="2" s="1"/>
  <c r="DK27" i="2"/>
  <c r="DL27" i="2"/>
  <c r="DM27" i="2"/>
  <c r="DN27" i="2"/>
  <c r="DP27" i="2"/>
  <c r="DQ27" i="2"/>
  <c r="DR27" i="2"/>
  <c r="DS27" i="2"/>
  <c r="DT27" i="2"/>
  <c r="DU27" i="2"/>
  <c r="DV27" i="2"/>
  <c r="DX27" i="2"/>
  <c r="DY27" i="2"/>
  <c r="BT28" i="2"/>
  <c r="BW28" i="2" s="1"/>
  <c r="BU28" i="2"/>
  <c r="BX28" i="2" s="1"/>
  <c r="BZ28" i="2"/>
  <c r="CA28" i="2"/>
  <c r="CC28" i="2"/>
  <c r="CD28" i="2"/>
  <c r="CF28" i="2"/>
  <c r="CG28" i="2"/>
  <c r="DK28" i="2"/>
  <c r="DL28" i="2"/>
  <c r="DM28" i="2"/>
  <c r="DN28" i="2"/>
  <c r="DP28" i="2"/>
  <c r="DQ28" i="2"/>
  <c r="DR28" i="2"/>
  <c r="DS28" i="2"/>
  <c r="DT28" i="2"/>
  <c r="DU28" i="2"/>
  <c r="DV28" i="2"/>
  <c r="DX28" i="2"/>
  <c r="DY28" i="2"/>
  <c r="BT29" i="2"/>
  <c r="BW29" i="2" s="1"/>
  <c r="BU29" i="2"/>
  <c r="BX29" i="2"/>
  <c r="BZ29" i="2"/>
  <c r="CA29" i="2"/>
  <c r="CC29" i="2"/>
  <c r="CD29" i="2"/>
  <c r="CF29" i="2"/>
  <c r="CG29" i="2"/>
  <c r="DK29" i="2"/>
  <c r="DL29" i="2"/>
  <c r="DM29" i="2"/>
  <c r="DN29" i="2"/>
  <c r="DP29" i="2"/>
  <c r="DQ29" i="2"/>
  <c r="DR29" i="2"/>
  <c r="DS29" i="2"/>
  <c r="DT29" i="2"/>
  <c r="DU29" i="2"/>
  <c r="DV29" i="2"/>
  <c r="DX29" i="2"/>
  <c r="DY29" i="2"/>
  <c r="BT30" i="2"/>
  <c r="BW30" i="2" s="1"/>
  <c r="BU30" i="2"/>
  <c r="BX30" i="2"/>
  <c r="BZ30" i="2"/>
  <c r="CA30" i="2"/>
  <c r="CC30" i="2"/>
  <c r="CD30" i="2"/>
  <c r="CF30" i="2"/>
  <c r="CG30" i="2"/>
  <c r="DK30" i="2"/>
  <c r="DL30" i="2"/>
  <c r="DM30" i="2"/>
  <c r="DN30" i="2"/>
  <c r="DP30" i="2"/>
  <c r="DQ30" i="2"/>
  <c r="DR30" i="2"/>
  <c r="DS30" i="2"/>
  <c r="DT30" i="2"/>
  <c r="DU30" i="2"/>
  <c r="DV30" i="2"/>
  <c r="DX30" i="2"/>
  <c r="DY30" i="2"/>
  <c r="BT31" i="2"/>
  <c r="BW31" i="2" s="1"/>
  <c r="BU31" i="2"/>
  <c r="BX31" i="2" s="1"/>
  <c r="BZ31" i="2"/>
  <c r="CA31" i="2"/>
  <c r="CC31" i="2"/>
  <c r="CD31" i="2"/>
  <c r="CF31" i="2"/>
  <c r="CG31" i="2"/>
  <c r="DK31" i="2"/>
  <c r="DL31" i="2"/>
  <c r="DM31" i="2"/>
  <c r="DN31" i="2"/>
  <c r="DO31" i="2"/>
  <c r="DP31" i="2"/>
  <c r="DQ31" i="2"/>
  <c r="DR31" i="2"/>
  <c r="DW31" i="2" s="1"/>
  <c r="DS31" i="2"/>
  <c r="DS66" i="2" s="1"/>
  <c r="DT31" i="2"/>
  <c r="DU31" i="2"/>
  <c r="DV31" i="2"/>
  <c r="DX31" i="2"/>
  <c r="DY31" i="2"/>
  <c r="BT32" i="2"/>
  <c r="BU32" i="2"/>
  <c r="BX32" i="2" s="1"/>
  <c r="BW32" i="2"/>
  <c r="BZ32" i="2"/>
  <c r="CA32" i="2"/>
  <c r="CC32" i="2"/>
  <c r="CD32" i="2"/>
  <c r="CF32" i="2"/>
  <c r="CG32" i="2"/>
  <c r="DK32" i="2"/>
  <c r="DL32" i="2"/>
  <c r="DO32" i="2" s="1"/>
  <c r="DM32" i="2"/>
  <c r="DN32" i="2"/>
  <c r="DP32" i="2"/>
  <c r="DQ32" i="2"/>
  <c r="DR32" i="2"/>
  <c r="DW32" i="2" s="1"/>
  <c r="DS32" i="2"/>
  <c r="DT32" i="2"/>
  <c r="DU32" i="2"/>
  <c r="DV32" i="2"/>
  <c r="DX32" i="2"/>
  <c r="DY32" i="2"/>
  <c r="BT33" i="2"/>
  <c r="BU33" i="2"/>
  <c r="BX33" i="2" s="1"/>
  <c r="BZ33" i="2"/>
  <c r="CA33" i="2"/>
  <c r="CC33" i="2"/>
  <c r="CD33" i="2"/>
  <c r="CF33" i="2"/>
  <c r="CG33" i="2"/>
  <c r="DK33" i="2"/>
  <c r="DL33" i="2"/>
  <c r="DO33" i="2" s="1"/>
  <c r="DM33" i="2"/>
  <c r="DN33" i="2"/>
  <c r="DP33" i="2"/>
  <c r="DQ33" i="2"/>
  <c r="DR33" i="2"/>
  <c r="DW33" i="2" s="1"/>
  <c r="DS33" i="2"/>
  <c r="DT33" i="2"/>
  <c r="DU33" i="2"/>
  <c r="DV33" i="2"/>
  <c r="DX33" i="2"/>
  <c r="DY33" i="2"/>
  <c r="BT34" i="2"/>
  <c r="BW34" i="2" s="1"/>
  <c r="BU34" i="2"/>
  <c r="BX34" i="2"/>
  <c r="BZ34" i="2"/>
  <c r="CA34" i="2"/>
  <c r="CC34" i="2"/>
  <c r="CD34" i="2"/>
  <c r="CF34" i="2"/>
  <c r="CG34" i="2"/>
  <c r="DK34" i="2"/>
  <c r="DL34" i="2"/>
  <c r="DO34" i="2" s="1"/>
  <c r="DM34" i="2"/>
  <c r="DN34" i="2"/>
  <c r="DP34" i="2"/>
  <c r="DQ34" i="2"/>
  <c r="DR34" i="2"/>
  <c r="DS34" i="2"/>
  <c r="DT34" i="2"/>
  <c r="DU34" i="2"/>
  <c r="DV34" i="2"/>
  <c r="DX34" i="2"/>
  <c r="DY34" i="2"/>
  <c r="BT35" i="2"/>
  <c r="BU35" i="2"/>
  <c r="BX35" i="2" s="1"/>
  <c r="BZ35" i="2"/>
  <c r="CA35" i="2"/>
  <c r="CC35" i="2"/>
  <c r="CD35" i="2"/>
  <c r="CF35" i="2"/>
  <c r="CG35" i="2"/>
  <c r="DK35" i="2"/>
  <c r="DL35" i="2"/>
  <c r="DO35" i="2" s="1"/>
  <c r="DM35" i="2"/>
  <c r="DN35" i="2"/>
  <c r="DP35" i="2"/>
  <c r="DQ35" i="2"/>
  <c r="DR35" i="2"/>
  <c r="DS35" i="2"/>
  <c r="DT35" i="2"/>
  <c r="DU35" i="2"/>
  <c r="DV35" i="2"/>
  <c r="DW35" i="2"/>
  <c r="DX35" i="2"/>
  <c r="DY35" i="2"/>
  <c r="BT36" i="2"/>
  <c r="BW36" i="2" s="1"/>
  <c r="BU36" i="2"/>
  <c r="BX36" i="2" s="1"/>
  <c r="BZ36" i="2"/>
  <c r="CA36" i="2"/>
  <c r="CC36" i="2"/>
  <c r="CD36" i="2"/>
  <c r="CF36" i="2"/>
  <c r="CG36" i="2"/>
  <c r="DK36" i="2"/>
  <c r="DL36" i="2"/>
  <c r="DO36" i="2" s="1"/>
  <c r="DM36" i="2"/>
  <c r="DN36" i="2"/>
  <c r="DP36" i="2"/>
  <c r="DQ36" i="2"/>
  <c r="DR36" i="2"/>
  <c r="DS36" i="2"/>
  <c r="DT36" i="2"/>
  <c r="DU36" i="2"/>
  <c r="DV36" i="2"/>
  <c r="DX36" i="2"/>
  <c r="DY36" i="2"/>
  <c r="BT37" i="2"/>
  <c r="BW37" i="2" s="1"/>
  <c r="BU37" i="2"/>
  <c r="BX37" i="2" s="1"/>
  <c r="BZ37" i="2"/>
  <c r="CA37" i="2"/>
  <c r="CC37" i="2"/>
  <c r="CD37" i="2"/>
  <c r="CG37" i="2"/>
  <c r="DK37" i="2"/>
  <c r="DL37" i="2"/>
  <c r="DO37" i="2" s="1"/>
  <c r="DM37" i="2"/>
  <c r="DN37" i="2"/>
  <c r="DP37" i="2"/>
  <c r="DQ37" i="2"/>
  <c r="DR37" i="2"/>
  <c r="DS37" i="2"/>
  <c r="DT37" i="2"/>
  <c r="DU37" i="2"/>
  <c r="DV37" i="2"/>
  <c r="DX37" i="2"/>
  <c r="DY37" i="2"/>
  <c r="BT38" i="2"/>
  <c r="BW38" i="2" s="1"/>
  <c r="BU38" i="2"/>
  <c r="BX38" i="2" s="1"/>
  <c r="BZ38" i="2"/>
  <c r="CA38" i="2"/>
  <c r="CC38" i="2"/>
  <c r="CD38" i="2"/>
  <c r="CF38" i="2"/>
  <c r="CG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X38" i="2"/>
  <c r="DY38" i="2"/>
  <c r="BT39" i="2"/>
  <c r="BU39" i="2"/>
  <c r="BW39" i="2"/>
  <c r="BZ39" i="2"/>
  <c r="CA39" i="2"/>
  <c r="CC39" i="2"/>
  <c r="CD39" i="2"/>
  <c r="CF39" i="2"/>
  <c r="CG39" i="2"/>
  <c r="DK39" i="2"/>
  <c r="DL39" i="2"/>
  <c r="DM39" i="2"/>
  <c r="DN39" i="2"/>
  <c r="DP39" i="2"/>
  <c r="DQ39" i="2"/>
  <c r="DR39" i="2"/>
  <c r="DS39" i="2"/>
  <c r="DT39" i="2"/>
  <c r="DU39" i="2"/>
  <c r="DW39" i="2" s="1"/>
  <c r="DV39" i="2"/>
  <c r="DX39" i="2"/>
  <c r="DY39" i="2"/>
  <c r="BT40" i="2"/>
  <c r="BW40" i="2" s="1"/>
  <c r="BU40" i="2"/>
  <c r="BX40" i="2"/>
  <c r="BZ40" i="2"/>
  <c r="CA40" i="2"/>
  <c r="CC40" i="2"/>
  <c r="CD40" i="2"/>
  <c r="CF40" i="2"/>
  <c r="CG40" i="2"/>
  <c r="DK40" i="2"/>
  <c r="DL40" i="2"/>
  <c r="DM40" i="2"/>
  <c r="DN40" i="2"/>
  <c r="DO40" i="2"/>
  <c r="DP40" i="2"/>
  <c r="DQ40" i="2"/>
  <c r="DR40" i="2"/>
  <c r="DW40" i="2" s="1"/>
  <c r="DS40" i="2"/>
  <c r="DT40" i="2"/>
  <c r="DU40" i="2"/>
  <c r="DV40" i="2"/>
  <c r="DX40" i="2"/>
  <c r="DY40" i="2"/>
  <c r="BT41" i="2"/>
  <c r="BU41" i="2"/>
  <c r="BX41" i="2" s="1"/>
  <c r="BW41" i="2"/>
  <c r="BZ41" i="2"/>
  <c r="CA41" i="2"/>
  <c r="CC41" i="2"/>
  <c r="CD41" i="2"/>
  <c r="CF41" i="2"/>
  <c r="CG41" i="2"/>
  <c r="DK41" i="2"/>
  <c r="DL41" i="2"/>
  <c r="DO41" i="2" s="1"/>
  <c r="DM41" i="2"/>
  <c r="DN41" i="2"/>
  <c r="DP41" i="2"/>
  <c r="DQ41" i="2"/>
  <c r="DR41" i="2"/>
  <c r="DS41" i="2"/>
  <c r="DT41" i="2"/>
  <c r="DU41" i="2"/>
  <c r="DV41" i="2"/>
  <c r="DX41" i="2"/>
  <c r="DY41" i="2"/>
  <c r="BT42" i="2"/>
  <c r="BU42" i="2"/>
  <c r="BW42" i="2"/>
  <c r="BX42" i="2"/>
  <c r="BZ42" i="2"/>
  <c r="CA42" i="2"/>
  <c r="CC42" i="2"/>
  <c r="CD42" i="2"/>
  <c r="CF42" i="2"/>
  <c r="CG42" i="2"/>
  <c r="DK42" i="2"/>
  <c r="DL42" i="2"/>
  <c r="DO42" i="2" s="1"/>
  <c r="DM42" i="2"/>
  <c r="DN42" i="2"/>
  <c r="DP42" i="2"/>
  <c r="DQ42" i="2"/>
  <c r="DR42" i="2"/>
  <c r="DW42" i="2" s="1"/>
  <c r="DS42" i="2"/>
  <c r="DT42" i="2"/>
  <c r="DU42" i="2"/>
  <c r="DV42" i="2"/>
  <c r="DX42" i="2"/>
  <c r="DY42" i="2"/>
  <c r="BT43" i="2"/>
  <c r="BW43" i="2" s="1"/>
  <c r="BU43" i="2"/>
  <c r="BX43" i="2" s="1"/>
  <c r="BZ43" i="2"/>
  <c r="CA43" i="2"/>
  <c r="CC43" i="2"/>
  <c r="CD43" i="2"/>
  <c r="CF43" i="2"/>
  <c r="CG43" i="2"/>
  <c r="DK43" i="2"/>
  <c r="DL43" i="2"/>
  <c r="DO43" i="2" s="1"/>
  <c r="DM43" i="2"/>
  <c r="DN43" i="2"/>
  <c r="DP43" i="2"/>
  <c r="DQ43" i="2"/>
  <c r="DR43" i="2"/>
  <c r="DS43" i="2"/>
  <c r="DT43" i="2"/>
  <c r="DU43" i="2"/>
  <c r="DV43" i="2"/>
  <c r="DX43" i="2"/>
  <c r="DY43" i="2"/>
  <c r="BT44" i="2"/>
  <c r="BU44" i="2"/>
  <c r="BX44" i="2" s="1"/>
  <c r="BW44" i="2"/>
  <c r="BZ44" i="2"/>
  <c r="CA44" i="2"/>
  <c r="CC44" i="2"/>
  <c r="CD44" i="2"/>
  <c r="CF44" i="2"/>
  <c r="CG44" i="2"/>
  <c r="DK44" i="2"/>
  <c r="DL44" i="2"/>
  <c r="DO44" i="2" s="1"/>
  <c r="DM44" i="2"/>
  <c r="DN44" i="2"/>
  <c r="DP44" i="2"/>
  <c r="DQ44" i="2"/>
  <c r="DR44" i="2"/>
  <c r="DS44" i="2"/>
  <c r="DT44" i="2"/>
  <c r="DU44" i="2"/>
  <c r="DV44" i="2"/>
  <c r="DX44" i="2"/>
  <c r="DY44" i="2"/>
  <c r="BT45" i="2"/>
  <c r="BW45" i="2" s="1"/>
  <c r="BU45" i="2"/>
  <c r="BX45" i="2" s="1"/>
  <c r="BZ45" i="2"/>
  <c r="CA45" i="2"/>
  <c r="CC45" i="2"/>
  <c r="CD45" i="2"/>
  <c r="CF45" i="2"/>
  <c r="CG45" i="2"/>
  <c r="DK45" i="2"/>
  <c r="DL45" i="2"/>
  <c r="DO45" i="2" s="1"/>
  <c r="DM45" i="2"/>
  <c r="DN45" i="2"/>
  <c r="DP45" i="2"/>
  <c r="DQ45" i="2"/>
  <c r="DR45" i="2"/>
  <c r="DS45" i="2"/>
  <c r="DT45" i="2"/>
  <c r="DU45" i="2"/>
  <c r="DV45" i="2"/>
  <c r="DX45" i="2"/>
  <c r="DY45" i="2"/>
  <c r="BT46" i="2"/>
  <c r="BU46" i="2"/>
  <c r="BW46" i="2"/>
  <c r="BZ46" i="2"/>
  <c r="CA46" i="2"/>
  <c r="CC46" i="2"/>
  <c r="CD46" i="2"/>
  <c r="CF46" i="2"/>
  <c r="CG46" i="2"/>
  <c r="DK46" i="2"/>
  <c r="DL46" i="2"/>
  <c r="DO46" i="2" s="1"/>
  <c r="DM46" i="2"/>
  <c r="DM67" i="2" s="1"/>
  <c r="DN46" i="2"/>
  <c r="DP46" i="2"/>
  <c r="DQ46" i="2"/>
  <c r="DR46" i="2"/>
  <c r="DW46" i="2" s="1"/>
  <c r="DS46" i="2"/>
  <c r="DT46" i="2"/>
  <c r="DU46" i="2"/>
  <c r="DV46" i="2"/>
  <c r="DX46" i="2"/>
  <c r="DY46" i="2"/>
  <c r="BZ47" i="2"/>
  <c r="CA47" i="2"/>
  <c r="BS49" i="2"/>
  <c r="BS67" i="2" s="1"/>
  <c r="BT49" i="2"/>
  <c r="BW49" i="2" s="1"/>
  <c r="BU49" i="2"/>
  <c r="BV49" i="2"/>
  <c r="BX49" i="2"/>
  <c r="BY49" i="2"/>
  <c r="BZ49" i="2"/>
  <c r="CA49" i="2"/>
  <c r="CA66" i="2" s="1"/>
  <c r="CB49" i="2"/>
  <c r="CC49" i="2"/>
  <c r="CC66" i="2" s="1"/>
  <c r="CD49" i="2"/>
  <c r="CD66" i="2" s="1"/>
  <c r="CF49" i="2"/>
  <c r="CF67" i="2" s="1"/>
  <c r="CG49" i="2"/>
  <c r="CG67" i="2" s="1"/>
  <c r="DK49" i="2"/>
  <c r="DL49" i="2"/>
  <c r="DO49" i="2" s="1"/>
  <c r="DM49" i="2"/>
  <c r="DN49" i="2"/>
  <c r="DP49" i="2"/>
  <c r="DQ49" i="2"/>
  <c r="DR49" i="2"/>
  <c r="DS49" i="2"/>
  <c r="DT49" i="2"/>
  <c r="DU49" i="2"/>
  <c r="DU67" i="2" s="1"/>
  <c r="DV49" i="2"/>
  <c r="DX49" i="2"/>
  <c r="DY49" i="2"/>
  <c r="BS50" i="2"/>
  <c r="BT50" i="2"/>
  <c r="BW50" i="2" s="1"/>
  <c r="BU50" i="2"/>
  <c r="BX50" i="2" s="1"/>
  <c r="BV50" i="2"/>
  <c r="BY50" i="2"/>
  <c r="BY66" i="2" s="1"/>
  <c r="BZ50" i="2"/>
  <c r="CA50" i="2"/>
  <c r="CB50" i="2"/>
  <c r="CB66" i="2" s="1"/>
  <c r="CC50" i="2"/>
  <c r="CD50" i="2"/>
  <c r="CF50" i="2"/>
  <c r="CG50" i="2"/>
  <c r="DK50" i="2"/>
  <c r="DL50" i="2"/>
  <c r="DO50" i="2" s="1"/>
  <c r="DM50" i="2"/>
  <c r="DN50" i="2"/>
  <c r="DP50" i="2"/>
  <c r="DQ50" i="2"/>
  <c r="DR50" i="2"/>
  <c r="DS50" i="2"/>
  <c r="DS67" i="2" s="1"/>
  <c r="DT50" i="2"/>
  <c r="DU50" i="2"/>
  <c r="DV50" i="2"/>
  <c r="DX50" i="2"/>
  <c r="DY50" i="2"/>
  <c r="BS51" i="2"/>
  <c r="BT51" i="2"/>
  <c r="BW51" i="2" s="1"/>
  <c r="BU51" i="2"/>
  <c r="BV51" i="2"/>
  <c r="BV67" i="2" s="1"/>
  <c r="BX51" i="2"/>
  <c r="BY51" i="2"/>
  <c r="BY67" i="2" s="1"/>
  <c r="CR63" i="2" s="1"/>
  <c r="BZ51" i="2"/>
  <c r="BZ66" i="2" s="1"/>
  <c r="CA51" i="2"/>
  <c r="CA67" i="2" s="1"/>
  <c r="CB51" i="2"/>
  <c r="CB67" i="2" s="1"/>
  <c r="CC51" i="2"/>
  <c r="CD51" i="2"/>
  <c r="CF51" i="2"/>
  <c r="CG51" i="2"/>
  <c r="DK51" i="2"/>
  <c r="DL51" i="2"/>
  <c r="DO51" i="2" s="1"/>
  <c r="DM51" i="2"/>
  <c r="DN51" i="2"/>
  <c r="DP51" i="2"/>
  <c r="DQ51" i="2"/>
  <c r="DQ67" i="2" s="1"/>
  <c r="DR51" i="2"/>
  <c r="DW51" i="2" s="1"/>
  <c r="DS51" i="2"/>
  <c r="DT51" i="2"/>
  <c r="DU51" i="2"/>
  <c r="DV51" i="2"/>
  <c r="DX51" i="2"/>
  <c r="DY51" i="2"/>
  <c r="BS52" i="2"/>
  <c r="BT52" i="2"/>
  <c r="BW52" i="2" s="1"/>
  <c r="BU52" i="2"/>
  <c r="BV52" i="2"/>
  <c r="BX52" i="2"/>
  <c r="BY52" i="2"/>
  <c r="BZ52" i="2"/>
  <c r="CA52" i="2"/>
  <c r="CB52" i="2"/>
  <c r="CC52" i="2"/>
  <c r="CD52" i="2"/>
  <c r="CF52" i="2"/>
  <c r="CG52" i="2"/>
  <c r="DK52" i="2"/>
  <c r="DK67" i="2" s="1"/>
  <c r="DL52" i="2"/>
  <c r="DM52" i="2"/>
  <c r="DN52" i="2"/>
  <c r="DP52" i="2"/>
  <c r="DQ52" i="2"/>
  <c r="DR52" i="2"/>
  <c r="DS52" i="2"/>
  <c r="DT52" i="2"/>
  <c r="DU52" i="2"/>
  <c r="DV52" i="2"/>
  <c r="DX52" i="2"/>
  <c r="DY52" i="2"/>
  <c r="BS53" i="2"/>
  <c r="BT53" i="2"/>
  <c r="BU53" i="2"/>
  <c r="BU67" i="2" s="1"/>
  <c r="BV53" i="2"/>
  <c r="BX53" i="2"/>
  <c r="BY53" i="2"/>
  <c r="BZ53" i="2"/>
  <c r="CA53" i="2"/>
  <c r="CB53" i="2"/>
  <c r="CC53" i="2"/>
  <c r="CD53" i="2"/>
  <c r="CF53" i="2"/>
  <c r="CG53" i="2"/>
  <c r="DK53" i="2"/>
  <c r="DL53" i="2"/>
  <c r="DM53" i="2"/>
  <c r="DN53" i="2"/>
  <c r="DP53" i="2"/>
  <c r="DQ53" i="2"/>
  <c r="DR53" i="2"/>
  <c r="DS53" i="2"/>
  <c r="DT53" i="2"/>
  <c r="DU53" i="2"/>
  <c r="DV53" i="2"/>
  <c r="DX53" i="2"/>
  <c r="DY53" i="2"/>
  <c r="DY67" i="2" s="1"/>
  <c r="BS54" i="2"/>
  <c r="BT54" i="2"/>
  <c r="BW54" i="2" s="1"/>
  <c r="BU54" i="2"/>
  <c r="BX54" i="2" s="1"/>
  <c r="BV54" i="2"/>
  <c r="BY54" i="2"/>
  <c r="BZ54" i="2"/>
  <c r="CA54" i="2"/>
  <c r="CB54" i="2"/>
  <c r="CC54" i="2"/>
  <c r="CD54" i="2"/>
  <c r="CF54" i="2"/>
  <c r="CG54" i="2"/>
  <c r="DK54" i="2"/>
  <c r="DL54" i="2"/>
  <c r="DO54" i="2" s="1"/>
  <c r="DM54" i="2"/>
  <c r="DN54" i="2"/>
  <c r="DP54" i="2"/>
  <c r="DQ54" i="2"/>
  <c r="DR54" i="2"/>
  <c r="DS54" i="2"/>
  <c r="DT54" i="2"/>
  <c r="DU54" i="2"/>
  <c r="DV54" i="2"/>
  <c r="DX54" i="2"/>
  <c r="DY54" i="2"/>
  <c r="BS55" i="2"/>
  <c r="BT55" i="2"/>
  <c r="BW55" i="2" s="1"/>
  <c r="BU55" i="2"/>
  <c r="BV55" i="2"/>
  <c r="BX55" i="2"/>
  <c r="BY55" i="2"/>
  <c r="BZ55" i="2"/>
  <c r="CA55" i="2"/>
  <c r="CB55" i="2"/>
  <c r="CC55" i="2"/>
  <c r="CD55" i="2"/>
  <c r="CF55" i="2"/>
  <c r="CG55" i="2"/>
  <c r="DK55" i="2"/>
  <c r="DL55" i="2"/>
  <c r="DO55" i="2" s="1"/>
  <c r="DM55" i="2"/>
  <c r="DN55" i="2"/>
  <c r="DP55" i="2"/>
  <c r="DQ55" i="2"/>
  <c r="DR55" i="2"/>
  <c r="DS55" i="2"/>
  <c r="DT55" i="2"/>
  <c r="DU55" i="2"/>
  <c r="DV55" i="2"/>
  <c r="DX55" i="2"/>
  <c r="DY55" i="2"/>
  <c r="BS56" i="2"/>
  <c r="BT56" i="2"/>
  <c r="BW56" i="2" s="1"/>
  <c r="BU56" i="2"/>
  <c r="BX56" i="2" s="1"/>
  <c r="BV56" i="2"/>
  <c r="BY56" i="2"/>
  <c r="BZ56" i="2"/>
  <c r="CA56" i="2"/>
  <c r="CB56" i="2"/>
  <c r="CC56" i="2"/>
  <c r="CD56" i="2"/>
  <c r="CF56" i="2"/>
  <c r="CG56" i="2"/>
  <c r="DK56" i="2"/>
  <c r="DL56" i="2"/>
  <c r="DO56" i="2" s="1"/>
  <c r="DM56" i="2"/>
  <c r="DN56" i="2"/>
  <c r="DP56" i="2"/>
  <c r="DQ56" i="2"/>
  <c r="DR56" i="2"/>
  <c r="DS56" i="2"/>
  <c r="DT56" i="2"/>
  <c r="DU56" i="2"/>
  <c r="DV56" i="2"/>
  <c r="DX56" i="2"/>
  <c r="DY56" i="2"/>
  <c r="BS57" i="2"/>
  <c r="BT57" i="2"/>
  <c r="BW57" i="2" s="1"/>
  <c r="BU57" i="2"/>
  <c r="BV57" i="2"/>
  <c r="BX57" i="2"/>
  <c r="BY57" i="2"/>
  <c r="BZ57" i="2"/>
  <c r="CA57" i="2"/>
  <c r="CB57" i="2"/>
  <c r="CC57" i="2"/>
  <c r="CD57" i="2"/>
  <c r="CF57" i="2"/>
  <c r="CG57" i="2"/>
  <c r="DK57" i="2"/>
  <c r="DL57" i="2"/>
  <c r="DO57" i="2" s="1"/>
  <c r="DM57" i="2"/>
  <c r="DN57" i="2"/>
  <c r="DP57" i="2"/>
  <c r="DQ57" i="2"/>
  <c r="DR57" i="2"/>
  <c r="DS57" i="2"/>
  <c r="DT57" i="2"/>
  <c r="DU57" i="2"/>
  <c r="DV57" i="2"/>
  <c r="DX57" i="2"/>
  <c r="DY57" i="2"/>
  <c r="BS58" i="2"/>
  <c r="BT58" i="2"/>
  <c r="BW58" i="2" s="1"/>
  <c r="BU58" i="2"/>
  <c r="BV58" i="2"/>
  <c r="BX58" i="2"/>
  <c r="BY58" i="2"/>
  <c r="BZ58" i="2"/>
  <c r="CA58" i="2"/>
  <c r="CB58" i="2"/>
  <c r="CC58" i="2"/>
  <c r="CD58" i="2"/>
  <c r="CF58" i="2"/>
  <c r="CG58" i="2"/>
  <c r="DK58" i="2"/>
  <c r="DL58" i="2"/>
  <c r="DO58" i="2" s="1"/>
  <c r="DM58" i="2"/>
  <c r="DN58" i="2"/>
  <c r="DP58" i="2"/>
  <c r="DQ58" i="2"/>
  <c r="DR58" i="2"/>
  <c r="DW58" i="2" s="1"/>
  <c r="DS58" i="2"/>
  <c r="DT58" i="2"/>
  <c r="DU58" i="2"/>
  <c r="DV58" i="2"/>
  <c r="DX58" i="2"/>
  <c r="DY58" i="2"/>
  <c r="BS59" i="2"/>
  <c r="BT59" i="2"/>
  <c r="BW59" i="2" s="1"/>
  <c r="BU59" i="2"/>
  <c r="BV59" i="2"/>
  <c r="BX59" i="2"/>
  <c r="BY59" i="2"/>
  <c r="BZ59" i="2"/>
  <c r="CA59" i="2"/>
  <c r="CB59" i="2"/>
  <c r="CC59" i="2"/>
  <c r="CD59" i="2"/>
  <c r="CF59" i="2"/>
  <c r="CG59" i="2"/>
  <c r="DK59" i="2"/>
  <c r="DL59" i="2"/>
  <c r="DO59" i="2" s="1"/>
  <c r="DM59" i="2"/>
  <c r="DN59" i="2"/>
  <c r="DP59" i="2"/>
  <c r="DQ59" i="2"/>
  <c r="DR59" i="2"/>
  <c r="DS59" i="2"/>
  <c r="DT59" i="2"/>
  <c r="DU59" i="2"/>
  <c r="DV59" i="2"/>
  <c r="DX59" i="2"/>
  <c r="DY59" i="2"/>
  <c r="BS60" i="2"/>
  <c r="BT60" i="2"/>
  <c r="BW60" i="2" s="1"/>
  <c r="BU60" i="2"/>
  <c r="BX60" i="2" s="1"/>
  <c r="BV60" i="2"/>
  <c r="BY60" i="2"/>
  <c r="BZ60" i="2"/>
  <c r="CA60" i="2"/>
  <c r="CB60" i="2"/>
  <c r="CC60" i="2"/>
  <c r="CD60" i="2"/>
  <c r="CF60" i="2"/>
  <c r="CG60" i="2"/>
  <c r="DK60" i="2"/>
  <c r="DL60" i="2"/>
  <c r="DO60" i="2" s="1"/>
  <c r="DM60" i="2"/>
  <c r="DN60" i="2"/>
  <c r="DP60" i="2"/>
  <c r="DQ60" i="2"/>
  <c r="DR60" i="2"/>
  <c r="DS60" i="2"/>
  <c r="DT60" i="2"/>
  <c r="DU60" i="2"/>
  <c r="DV60" i="2"/>
  <c r="DX60" i="2"/>
  <c r="DY60" i="2"/>
  <c r="BS61" i="2"/>
  <c r="BT61" i="2"/>
  <c r="BW61" i="2" s="1"/>
  <c r="BU61" i="2"/>
  <c r="BV61" i="2"/>
  <c r="BX61" i="2"/>
  <c r="BY61" i="2"/>
  <c r="BZ61" i="2"/>
  <c r="CA61" i="2"/>
  <c r="CB61" i="2"/>
  <c r="CC61" i="2"/>
  <c r="CD61" i="2"/>
  <c r="CF61" i="2"/>
  <c r="CG61" i="2"/>
  <c r="DK61" i="2"/>
  <c r="DL61" i="2"/>
  <c r="DO61" i="2" s="1"/>
  <c r="DM61" i="2"/>
  <c r="DN61" i="2"/>
  <c r="DP61" i="2"/>
  <c r="DQ61" i="2"/>
  <c r="DR61" i="2"/>
  <c r="DS61" i="2"/>
  <c r="DT61" i="2"/>
  <c r="DU61" i="2"/>
  <c r="DV61" i="2"/>
  <c r="DX61" i="2"/>
  <c r="DY61" i="2"/>
  <c r="BS62" i="2"/>
  <c r="BT62" i="2"/>
  <c r="BW62" i="2" s="1"/>
  <c r="BU62" i="2"/>
  <c r="BX62" i="2" s="1"/>
  <c r="BV62" i="2"/>
  <c r="BY62" i="2"/>
  <c r="BZ62" i="2"/>
  <c r="CA62" i="2"/>
  <c r="CB62" i="2"/>
  <c r="CC62" i="2"/>
  <c r="CD62" i="2"/>
  <c r="CF62" i="2"/>
  <c r="CG62" i="2"/>
  <c r="DK62" i="2"/>
  <c r="DL62" i="2"/>
  <c r="DO62" i="2" s="1"/>
  <c r="DM62" i="2"/>
  <c r="DN62" i="2"/>
  <c r="DP62" i="2"/>
  <c r="DQ62" i="2"/>
  <c r="DR62" i="2"/>
  <c r="DS62" i="2"/>
  <c r="DT62" i="2"/>
  <c r="DU62" i="2"/>
  <c r="DV62" i="2"/>
  <c r="DX62" i="2"/>
  <c r="DY62" i="2"/>
  <c r="BS63" i="2"/>
  <c r="BT63" i="2"/>
  <c r="BW63" i="2" s="1"/>
  <c r="BU63" i="2"/>
  <c r="BV63" i="2"/>
  <c r="BX63" i="2"/>
  <c r="BY63" i="2"/>
  <c r="BZ63" i="2"/>
  <c r="CA63" i="2"/>
  <c r="CB63" i="2"/>
  <c r="CC63" i="2"/>
  <c r="CD63" i="2"/>
  <c r="CF63" i="2"/>
  <c r="CG63" i="2"/>
  <c r="DK63" i="2"/>
  <c r="DL63" i="2"/>
  <c r="DO63" i="2" s="1"/>
  <c r="DM63" i="2"/>
  <c r="DN63" i="2"/>
  <c r="DP63" i="2"/>
  <c r="DQ63" i="2"/>
  <c r="DR63" i="2"/>
  <c r="DS63" i="2"/>
  <c r="DT63" i="2"/>
  <c r="DU63" i="2"/>
  <c r="DV63" i="2"/>
  <c r="DX63" i="2"/>
  <c r="DY63" i="2"/>
  <c r="BS64" i="2"/>
  <c r="BT64" i="2"/>
  <c r="BW64" i="2" s="1"/>
  <c r="BU64" i="2"/>
  <c r="BV64" i="2"/>
  <c r="BX64" i="2"/>
  <c r="BY64" i="2"/>
  <c r="BZ64" i="2"/>
  <c r="CA64" i="2"/>
  <c r="CB64" i="2"/>
  <c r="CC64" i="2"/>
  <c r="CD64" i="2"/>
  <c r="CF64" i="2"/>
  <c r="CG64" i="2"/>
  <c r="DK64" i="2"/>
  <c r="DL64" i="2"/>
  <c r="DM64" i="2"/>
  <c r="DN64" i="2"/>
  <c r="DP64" i="2"/>
  <c r="DQ64" i="2"/>
  <c r="DR64" i="2"/>
  <c r="DS64" i="2"/>
  <c r="DT64" i="2"/>
  <c r="DU64" i="2"/>
  <c r="DV64" i="2"/>
  <c r="DX64" i="2"/>
  <c r="DY64" i="2"/>
  <c r="BS65" i="2"/>
  <c r="BT65" i="2"/>
  <c r="BW65" i="2" s="1"/>
  <c r="BU65" i="2"/>
  <c r="BX65" i="2" s="1"/>
  <c r="BV65" i="2"/>
  <c r="BY65" i="2"/>
  <c r="BZ65" i="2"/>
  <c r="CA65" i="2"/>
  <c r="CB65" i="2"/>
  <c r="CC65" i="2"/>
  <c r="CC67" i="2" s="1"/>
  <c r="CX63" i="2" s="1"/>
  <c r="CD65" i="2"/>
  <c r="CF65" i="2"/>
  <c r="CG65" i="2"/>
  <c r="DK65" i="2"/>
  <c r="DL65" i="2"/>
  <c r="DO65" i="2" s="1"/>
  <c r="DM65" i="2"/>
  <c r="DN65" i="2"/>
  <c r="DP65" i="2"/>
  <c r="DQ65" i="2"/>
  <c r="DR65" i="2"/>
  <c r="DS65" i="2"/>
  <c r="DT65" i="2"/>
  <c r="DU65" i="2"/>
  <c r="DV65" i="2"/>
  <c r="DX65" i="2"/>
  <c r="DY65" i="2"/>
  <c r="DU66" i="2"/>
  <c r="CD67" i="2"/>
  <c r="CT65" i="2" l="1"/>
  <c r="CJ63" i="2"/>
  <c r="CR65" i="2"/>
  <c r="CT53" i="2"/>
  <c r="CT64" i="2"/>
  <c r="CR64" i="2"/>
  <c r="CT63" i="2"/>
  <c r="BX67" i="2"/>
  <c r="CO55" i="2" s="1"/>
  <c r="BX66" i="2"/>
  <c r="EH65" i="2"/>
  <c r="BZ67" i="2"/>
  <c r="CT43" i="2"/>
  <c r="CD24" i="2"/>
  <c r="CY21" i="2" s="1"/>
  <c r="CC23" i="2"/>
  <c r="CX21" i="2" s="1"/>
  <c r="CY22" i="2"/>
  <c r="DW18" i="2"/>
  <c r="DW14" i="2"/>
  <c r="BU66" i="2"/>
  <c r="CJ65" i="2" s="1"/>
  <c r="BU47" i="2"/>
  <c r="CX65" i="2"/>
  <c r="CT44" i="2"/>
  <c r="CF48" i="2"/>
  <c r="DC42" i="2" s="1"/>
  <c r="BT47" i="2"/>
  <c r="BU48" i="2"/>
  <c r="CJ44" i="2" s="1"/>
  <c r="DC46" i="2"/>
  <c r="DW44" i="2"/>
  <c r="CA24" i="2"/>
  <c r="CG48" i="2"/>
  <c r="DD46" i="2" s="1"/>
  <c r="BT66" i="2"/>
  <c r="DW60" i="2"/>
  <c r="DW54" i="2"/>
  <c r="BT48" i="2"/>
  <c r="CI46" i="2" s="1"/>
  <c r="BZ24" i="2"/>
  <c r="CS18" i="2" s="1"/>
  <c r="DW22" i="2"/>
  <c r="DC43" i="2"/>
  <c r="DC44" i="2"/>
  <c r="DW62" i="2"/>
  <c r="DW56" i="2"/>
  <c r="DW49" i="2"/>
  <c r="CT45" i="2"/>
  <c r="DD41" i="2"/>
  <c r="DW37" i="2"/>
  <c r="BY24" i="2"/>
  <c r="CR22" i="2" s="1"/>
  <c r="CS22" i="2"/>
  <c r="CY20" i="2"/>
  <c r="CT41" i="2"/>
  <c r="CM21" i="2"/>
  <c r="BT67" i="2"/>
  <c r="CI62" i="2" s="1"/>
  <c r="CT46" i="2"/>
  <c r="DC41" i="2"/>
  <c r="BV24" i="2"/>
  <c r="CM20" i="2" s="1"/>
  <c r="CH19" i="2"/>
  <c r="DW8" i="2"/>
  <c r="EJ64" i="2"/>
  <c r="CT42" i="2"/>
  <c r="BS66" i="2"/>
  <c r="CC48" i="2"/>
  <c r="CX46" i="2" s="1"/>
  <c r="DW64" i="2"/>
  <c r="CG66" i="2"/>
  <c r="BU24" i="2"/>
  <c r="CJ22" i="2" s="1"/>
  <c r="BU23" i="2"/>
  <c r="DW16" i="2"/>
  <c r="DW11" i="2"/>
  <c r="BW6" i="2"/>
  <c r="DD19" i="2"/>
  <c r="DW34" i="2"/>
  <c r="DW3" i="2"/>
  <c r="CF66" i="2"/>
  <c r="DC58" i="2" s="1"/>
  <c r="BX46" i="2"/>
  <c r="BT24" i="2"/>
  <c r="CI19" i="2" s="1"/>
  <c r="CM22" i="2"/>
  <c r="DW20" i="2"/>
  <c r="DZ3" i="2"/>
  <c r="DZ15" i="2"/>
  <c r="DZ14" i="2"/>
  <c r="DZ16" i="2"/>
  <c r="DZ18" i="2"/>
  <c r="DZ20" i="2"/>
  <c r="DZ22" i="2"/>
  <c r="DZ25" i="2"/>
  <c r="DZ19" i="2"/>
  <c r="DZ21" i="2"/>
  <c r="DZ27" i="2"/>
  <c r="DZ31" i="2"/>
  <c r="DZ26" i="2"/>
  <c r="DZ30" i="2"/>
  <c r="DZ38" i="2"/>
  <c r="DZ29" i="2"/>
  <c r="DZ32" i="2"/>
  <c r="DZ34" i="2"/>
  <c r="DZ36" i="2"/>
  <c r="DZ28" i="2"/>
  <c r="DZ37" i="2"/>
  <c r="DZ39" i="2"/>
  <c r="DZ42" i="2"/>
  <c r="DZ44" i="2"/>
  <c r="DZ46" i="2"/>
  <c r="DZ49" i="2"/>
  <c r="DZ51" i="2"/>
  <c r="DZ41" i="2"/>
  <c r="DZ43" i="2"/>
  <c r="DZ45" i="2"/>
  <c r="DZ50" i="2"/>
  <c r="DZ53" i="2"/>
  <c r="DZ54" i="2"/>
  <c r="DZ56" i="2"/>
  <c r="DZ58" i="2"/>
  <c r="DZ60" i="2"/>
  <c r="DZ62" i="2"/>
  <c r="DZ55" i="2"/>
  <c r="DZ57" i="2"/>
  <c r="DZ59" i="2"/>
  <c r="DZ61" i="2"/>
  <c r="DZ63" i="2"/>
  <c r="DZ52" i="2"/>
  <c r="DZ64" i="2"/>
  <c r="EN15" i="2"/>
  <c r="EN17" i="2"/>
  <c r="EN19" i="2"/>
  <c r="EN21" i="2"/>
  <c r="EN20" i="2"/>
  <c r="EN22" i="2"/>
  <c r="EN25" i="2"/>
  <c r="EN26" i="2"/>
  <c r="EN30" i="2"/>
  <c r="EN29" i="2"/>
  <c r="EN37" i="2"/>
  <c r="EN28" i="2"/>
  <c r="EN31" i="2"/>
  <c r="EN33" i="2"/>
  <c r="EN35" i="2"/>
  <c r="EN27" i="2"/>
  <c r="EN38" i="2"/>
  <c r="EN39" i="2"/>
  <c r="EN41" i="2"/>
  <c r="EN43" i="2"/>
  <c r="EN45" i="2"/>
  <c r="EN50" i="2"/>
  <c r="EN42" i="2"/>
  <c r="EN44" i="2"/>
  <c r="EN46" i="2"/>
  <c r="EN49" i="2"/>
  <c r="EN51" i="2"/>
  <c r="EN55" i="2"/>
  <c r="EN57" i="2"/>
  <c r="EN59" i="2"/>
  <c r="EN61" i="2"/>
  <c r="EN63" i="2"/>
  <c r="EN65" i="2"/>
  <c r="EN52" i="2"/>
  <c r="EN53" i="2"/>
  <c r="EN54" i="2"/>
  <c r="EN56" i="2"/>
  <c r="EN58" i="2"/>
  <c r="EN60" i="2"/>
  <c r="EN62" i="2"/>
  <c r="EF14" i="2"/>
  <c r="EF15" i="2"/>
  <c r="EF17" i="2"/>
  <c r="EF19" i="2"/>
  <c r="EF21" i="2"/>
  <c r="EF20" i="2"/>
  <c r="EF22" i="2"/>
  <c r="EF25" i="2"/>
  <c r="EF26" i="2"/>
  <c r="EF30" i="2"/>
  <c r="EF29" i="2"/>
  <c r="EF37" i="2"/>
  <c r="EF28" i="2"/>
  <c r="EF31" i="2"/>
  <c r="EF33" i="2"/>
  <c r="EF35" i="2"/>
  <c r="EF27" i="2"/>
  <c r="EF38" i="2"/>
  <c r="EF40" i="2"/>
  <c r="EF41" i="2"/>
  <c r="EF43" i="2"/>
  <c r="EF45" i="2"/>
  <c r="EF50" i="2"/>
  <c r="EF39" i="2"/>
  <c r="EF42" i="2"/>
  <c r="EF44" i="2"/>
  <c r="EF46" i="2"/>
  <c r="EF49" i="2"/>
  <c r="EF51" i="2"/>
  <c r="EF53" i="2"/>
  <c r="EF55" i="2"/>
  <c r="EF57" i="2"/>
  <c r="EF59" i="2"/>
  <c r="EF61" i="2"/>
  <c r="EF63" i="2"/>
  <c r="EF52" i="2"/>
  <c r="EF54" i="2"/>
  <c r="EF56" i="2"/>
  <c r="EF58" i="2"/>
  <c r="EF60" i="2"/>
  <c r="EF62" i="2"/>
  <c r="EF65" i="2"/>
  <c r="DN67" i="2"/>
  <c r="EC30" i="2" s="1"/>
  <c r="CY65" i="2"/>
  <c r="CS65" i="2"/>
  <c r="DX66" i="2"/>
  <c r="EM65" i="2" s="1"/>
  <c r="DX67" i="2"/>
  <c r="CW64" i="2"/>
  <c r="CW63" i="2"/>
  <c r="CZ63" i="2" s="1"/>
  <c r="CY62" i="2"/>
  <c r="CS62" i="2"/>
  <c r="CW61" i="2"/>
  <c r="CO61" i="2"/>
  <c r="CY60" i="2"/>
  <c r="CS60" i="2"/>
  <c r="EM59" i="2"/>
  <c r="CW59" i="2"/>
  <c r="CY58" i="2"/>
  <c r="CS58" i="2"/>
  <c r="CW57" i="2"/>
  <c r="CY56" i="2"/>
  <c r="CS56" i="2"/>
  <c r="EM55" i="2"/>
  <c r="CW55" i="2"/>
  <c r="CY54" i="2"/>
  <c r="DR67" i="2"/>
  <c r="DW65" i="2"/>
  <c r="EF64" i="2"/>
  <c r="DC55" i="2"/>
  <c r="DV67" i="2"/>
  <c r="CU65" i="2"/>
  <c r="DA63" i="2"/>
  <c r="EJ9" i="2"/>
  <c r="EJ14" i="2"/>
  <c r="EJ15" i="2"/>
  <c r="EJ17" i="2"/>
  <c r="EJ19" i="2"/>
  <c r="EJ21" i="2"/>
  <c r="EJ18" i="2"/>
  <c r="EJ20" i="2"/>
  <c r="EJ22" i="2"/>
  <c r="EJ25" i="2"/>
  <c r="EJ28" i="2"/>
  <c r="EJ27" i="2"/>
  <c r="EJ37" i="2"/>
  <c r="EJ26" i="2"/>
  <c r="EJ30" i="2"/>
  <c r="EJ31" i="2"/>
  <c r="EJ33" i="2"/>
  <c r="EJ35" i="2"/>
  <c r="EJ29" i="2"/>
  <c r="EJ38" i="2"/>
  <c r="EJ41" i="2"/>
  <c r="EJ43" i="2"/>
  <c r="EJ45" i="2"/>
  <c r="EJ50" i="2"/>
  <c r="EJ42" i="2"/>
  <c r="EJ44" i="2"/>
  <c r="EJ46" i="2"/>
  <c r="EJ49" i="2"/>
  <c r="EJ51" i="2"/>
  <c r="EJ39" i="2"/>
  <c r="EJ52" i="2"/>
  <c r="EJ55" i="2"/>
  <c r="EJ57" i="2"/>
  <c r="EJ59" i="2"/>
  <c r="EJ61" i="2"/>
  <c r="EJ63" i="2"/>
  <c r="EJ54" i="2"/>
  <c r="EJ56" i="2"/>
  <c r="EJ58" i="2"/>
  <c r="EJ60" i="2"/>
  <c r="EJ62" i="2"/>
  <c r="EJ65" i="2"/>
  <c r="EB9" i="2"/>
  <c r="EB14" i="2"/>
  <c r="EB15" i="2"/>
  <c r="EB17" i="2"/>
  <c r="EB19" i="2"/>
  <c r="EB21" i="2"/>
  <c r="EB20" i="2"/>
  <c r="EB22" i="2"/>
  <c r="EB25" i="2"/>
  <c r="EB28" i="2"/>
  <c r="EB27" i="2"/>
  <c r="EB37" i="2"/>
  <c r="EB26" i="2"/>
  <c r="EB30" i="2"/>
  <c r="EB31" i="2"/>
  <c r="EB33" i="2"/>
  <c r="EB35" i="2"/>
  <c r="EB29" i="2"/>
  <c r="EB38" i="2"/>
  <c r="EB40" i="2"/>
  <c r="EB41" i="2"/>
  <c r="EB43" i="2"/>
  <c r="EB45" i="2"/>
  <c r="EB50" i="2"/>
  <c r="EB39" i="2"/>
  <c r="EB42" i="2"/>
  <c r="EB44" i="2"/>
  <c r="EB46" i="2"/>
  <c r="EB49" i="2"/>
  <c r="EB51" i="2"/>
  <c r="EB52" i="2"/>
  <c r="EB55" i="2"/>
  <c r="EB57" i="2"/>
  <c r="EB59" i="2"/>
  <c r="EB61" i="2"/>
  <c r="EB63" i="2"/>
  <c r="EB53" i="2"/>
  <c r="EB54" i="2"/>
  <c r="EB56" i="2"/>
  <c r="EB58" i="2"/>
  <c r="EB60" i="2"/>
  <c r="EB62" i="2"/>
  <c r="EB65" i="2"/>
  <c r="DZ65" i="2"/>
  <c r="DD50" i="2"/>
  <c r="DD49" i="2"/>
  <c r="DD51" i="2"/>
  <c r="DD55" i="2"/>
  <c r="DD57" i="2"/>
  <c r="DD59" i="2"/>
  <c r="DD61" i="2"/>
  <c r="DD63" i="2"/>
  <c r="DD65" i="2"/>
  <c r="DD52" i="2"/>
  <c r="DD56" i="2"/>
  <c r="DD58" i="2"/>
  <c r="DD60" i="2"/>
  <c r="DD62" i="2"/>
  <c r="DD64" i="2"/>
  <c r="DD53" i="2"/>
  <c r="DD54" i="2"/>
  <c r="CW65" i="2"/>
  <c r="CZ65" i="2" s="1"/>
  <c r="CO65" i="2"/>
  <c r="EB64" i="2"/>
  <c r="DO64" i="2"/>
  <c r="DL66" i="2"/>
  <c r="EA63" i="2" s="1"/>
  <c r="DL67" i="2"/>
  <c r="CY64" i="2"/>
  <c r="CS64" i="2"/>
  <c r="CV64" i="2" s="1"/>
  <c r="EM63" i="2"/>
  <c r="CY63" i="2"/>
  <c r="CS63" i="2"/>
  <c r="CV63" i="2" s="1"/>
  <c r="EM62" i="2"/>
  <c r="CW62" i="2"/>
  <c r="CO62" i="2"/>
  <c r="CY61" i="2"/>
  <c r="CS61" i="2"/>
  <c r="EM60" i="2"/>
  <c r="CW60" i="2"/>
  <c r="CY59" i="2"/>
  <c r="CS59" i="2"/>
  <c r="EM58" i="2"/>
  <c r="CW58" i="2"/>
  <c r="CY57" i="2"/>
  <c r="CS57" i="2"/>
  <c r="EM56" i="2"/>
  <c r="CW56" i="2"/>
  <c r="CY55" i="2"/>
  <c r="CS55" i="2"/>
  <c r="EM54" i="2"/>
  <c r="EJ53" i="2"/>
  <c r="EH3" i="2"/>
  <c r="EH14" i="2"/>
  <c r="EH16" i="2"/>
  <c r="EH20" i="2"/>
  <c r="EH22" i="2"/>
  <c r="EH25" i="2"/>
  <c r="EH18" i="2"/>
  <c r="EH19" i="2"/>
  <c r="EH21" i="2"/>
  <c r="EH27" i="2"/>
  <c r="EH31" i="2"/>
  <c r="EH26" i="2"/>
  <c r="EH30" i="2"/>
  <c r="EH38" i="2"/>
  <c r="EH29" i="2"/>
  <c r="EH32" i="2"/>
  <c r="EH34" i="2"/>
  <c r="EH36" i="2"/>
  <c r="EH28" i="2"/>
  <c r="EH37" i="2"/>
  <c r="EH39" i="2"/>
  <c r="EH42" i="2"/>
  <c r="EH44" i="2"/>
  <c r="EH46" i="2"/>
  <c r="EH49" i="2"/>
  <c r="EH51" i="2"/>
  <c r="EH41" i="2"/>
  <c r="EH43" i="2"/>
  <c r="EH45" i="2"/>
  <c r="EH50" i="2"/>
  <c r="EH54" i="2"/>
  <c r="EH56" i="2"/>
  <c r="EH58" i="2"/>
  <c r="EH60" i="2"/>
  <c r="EH62" i="2"/>
  <c r="EH53" i="2"/>
  <c r="EH55" i="2"/>
  <c r="EH57" i="2"/>
  <c r="EH59" i="2"/>
  <c r="EH61" i="2"/>
  <c r="EH63" i="2"/>
  <c r="EH52" i="2"/>
  <c r="EH64" i="2"/>
  <c r="DA65" i="2"/>
  <c r="BV66" i="2"/>
  <c r="CM54" i="2" s="1"/>
  <c r="EN64" i="2"/>
  <c r="CM60" i="2"/>
  <c r="EK58" i="2"/>
  <c r="CM56" i="2"/>
  <c r="CV65" i="2"/>
  <c r="CX64" i="2"/>
  <c r="DA64" i="2" s="1"/>
  <c r="DT67" i="2"/>
  <c r="DP67" i="2"/>
  <c r="DV66" i="2"/>
  <c r="EK64" i="2" s="1"/>
  <c r="DR66" i="2"/>
  <c r="EG61" i="2" s="1"/>
  <c r="DN66" i="2"/>
  <c r="EC51" i="2" s="1"/>
  <c r="CX49" i="2"/>
  <c r="CX51" i="2"/>
  <c r="CX50" i="2"/>
  <c r="CR50" i="2"/>
  <c r="CR52" i="2"/>
  <c r="CR49" i="2"/>
  <c r="CR51" i="2"/>
  <c r="CJ50" i="2"/>
  <c r="CJ52" i="2"/>
  <c r="CJ49" i="2"/>
  <c r="CJ51" i="2"/>
  <c r="EA65" i="2"/>
  <c r="CI65" i="2"/>
  <c r="DW63" i="2"/>
  <c r="EA61" i="2"/>
  <c r="DW61" i="2"/>
  <c r="EA59" i="2"/>
  <c r="DW59" i="2"/>
  <c r="EA57" i="2"/>
  <c r="DW57" i="2"/>
  <c r="CI57" i="2"/>
  <c r="DW55" i="2"/>
  <c r="CT54" i="2"/>
  <c r="CW53" i="2"/>
  <c r="DO52" i="2"/>
  <c r="EA52" i="2"/>
  <c r="CT52" i="2"/>
  <c r="CY52" i="2"/>
  <c r="CS52" i="2"/>
  <c r="EM51" i="2"/>
  <c r="CW51" i="2"/>
  <c r="CZ51" i="2" s="1"/>
  <c r="CY50" i="2"/>
  <c r="CS50" i="2"/>
  <c r="EM49" i="2"/>
  <c r="CW49" i="2"/>
  <c r="EM45" i="2"/>
  <c r="EC45" i="2"/>
  <c r="EM43" i="2"/>
  <c r="EM41" i="2"/>
  <c r="CR62" i="2"/>
  <c r="CJ62" i="2"/>
  <c r="CX61" i="2"/>
  <c r="DA61" i="2" s="1"/>
  <c r="CT61" i="2"/>
  <c r="CH61" i="2"/>
  <c r="CR60" i="2"/>
  <c r="CJ60" i="2"/>
  <c r="CX59" i="2"/>
  <c r="DA59" i="2" s="1"/>
  <c r="CT59" i="2"/>
  <c r="CH59" i="2"/>
  <c r="CR58" i="2"/>
  <c r="CJ58" i="2"/>
  <c r="CX57" i="2"/>
  <c r="DA57" i="2" s="1"/>
  <c r="CT57" i="2"/>
  <c r="CH57" i="2"/>
  <c r="CR56" i="2"/>
  <c r="CJ56" i="2"/>
  <c r="CX55" i="2"/>
  <c r="DA55" i="2" s="1"/>
  <c r="CT55" i="2"/>
  <c r="CH55" i="2"/>
  <c r="CX54" i="2"/>
  <c r="CR54" i="2"/>
  <c r="CS54" i="2"/>
  <c r="EM53" i="2"/>
  <c r="CM53" i="2"/>
  <c r="EK51" i="2"/>
  <c r="CM51" i="2"/>
  <c r="EE50" i="2"/>
  <c r="EK49" i="2"/>
  <c r="DC49" i="2"/>
  <c r="CM49" i="2"/>
  <c r="CU46" i="2"/>
  <c r="CV46" i="2"/>
  <c r="EM46" i="2"/>
  <c r="EK45" i="2"/>
  <c r="EG45" i="2"/>
  <c r="EM44" i="2"/>
  <c r="EK43" i="2"/>
  <c r="EM42" i="2"/>
  <c r="EC42" i="2"/>
  <c r="EK41" i="2"/>
  <c r="DT66" i="2"/>
  <c r="EI58" i="2" s="1"/>
  <c r="DP66" i="2"/>
  <c r="EE58" i="2" s="1"/>
  <c r="CT49" i="2"/>
  <c r="CT51" i="2"/>
  <c r="CT50" i="2"/>
  <c r="CH49" i="2"/>
  <c r="CH51" i="2"/>
  <c r="CH50" i="2"/>
  <c r="CH52" i="2"/>
  <c r="CI64" i="2"/>
  <c r="EA62" i="2"/>
  <c r="EA60" i="2"/>
  <c r="EA58" i="2"/>
  <c r="EA56" i="2"/>
  <c r="EA54" i="2"/>
  <c r="DW53" i="2"/>
  <c r="CR53" i="2"/>
  <c r="CJ53" i="2"/>
  <c r="CY53" i="2"/>
  <c r="CS53" i="2"/>
  <c r="EM52" i="2"/>
  <c r="CW52" i="2"/>
  <c r="CZ52" i="2" s="1"/>
  <c r="CY51" i="2"/>
  <c r="CS51" i="2"/>
  <c r="EM50" i="2"/>
  <c r="CW50" i="2"/>
  <c r="CZ50" i="2" s="1"/>
  <c r="CO50" i="2"/>
  <c r="CY49" i="2"/>
  <c r="CS49" i="2"/>
  <c r="EK46" i="2"/>
  <c r="EK44" i="2"/>
  <c r="EK42" i="2"/>
  <c r="CX62" i="2"/>
  <c r="DA62" i="2" s="1"/>
  <c r="CT62" i="2"/>
  <c r="CH62" i="2"/>
  <c r="CR61" i="2"/>
  <c r="CJ61" i="2"/>
  <c r="CX60" i="2"/>
  <c r="DA60" i="2" s="1"/>
  <c r="CT60" i="2"/>
  <c r="CH60" i="2"/>
  <c r="CR59" i="2"/>
  <c r="CJ59" i="2"/>
  <c r="CX58" i="2"/>
  <c r="DA58" i="2" s="1"/>
  <c r="CT58" i="2"/>
  <c r="CH58" i="2"/>
  <c r="CR57" i="2"/>
  <c r="CJ57" i="2"/>
  <c r="CX56" i="2"/>
  <c r="DA56" i="2" s="1"/>
  <c r="CT56" i="2"/>
  <c r="CH56" i="2"/>
  <c r="CR55" i="2"/>
  <c r="CJ55" i="2"/>
  <c r="CJ54" i="2"/>
  <c r="CW54" i="2"/>
  <c r="CZ54" i="2" s="1"/>
  <c r="DO53" i="2"/>
  <c r="EA53" i="2"/>
  <c r="CX53" i="2"/>
  <c r="DA53" i="2" s="1"/>
  <c r="CH53" i="2"/>
  <c r="BW53" i="2"/>
  <c r="EK52" i="2"/>
  <c r="EG52" i="2"/>
  <c r="DW52" i="2"/>
  <c r="CX52" i="2"/>
  <c r="CM52" i="2"/>
  <c r="EI51" i="2"/>
  <c r="EE51" i="2"/>
  <c r="EK50" i="2"/>
  <c r="EG50" i="2"/>
  <c r="CM50" i="2"/>
  <c r="EE49" i="2"/>
  <c r="CZ46" i="2"/>
  <c r="DA46" i="2"/>
  <c r="CK46" i="2"/>
  <c r="CL46" i="2"/>
  <c r="EE45" i="2"/>
  <c r="EI43" i="2"/>
  <c r="EE43" i="2"/>
  <c r="EE41" i="2"/>
  <c r="EH40" i="2"/>
  <c r="DZ40" i="2"/>
  <c r="CI52" i="2"/>
  <c r="EG51" i="2"/>
  <c r="EA50" i="2"/>
  <c r="DW50" i="2"/>
  <c r="EG49" i="2"/>
  <c r="CS25" i="2"/>
  <c r="CS26" i="2"/>
  <c r="CS29" i="2"/>
  <c r="CS28" i="2"/>
  <c r="CS38" i="2"/>
  <c r="CS27" i="2"/>
  <c r="CS31" i="2"/>
  <c r="CS32" i="2"/>
  <c r="CS34" i="2"/>
  <c r="CS36" i="2"/>
  <c r="CS30" i="2"/>
  <c r="CI25" i="2"/>
  <c r="CI26" i="2"/>
  <c r="CI29" i="2"/>
  <c r="CI28" i="2"/>
  <c r="CI38" i="2"/>
  <c r="CI27" i="2"/>
  <c r="CI31" i="2"/>
  <c r="CI32" i="2"/>
  <c r="CI34" i="2"/>
  <c r="CI36" i="2"/>
  <c r="CI30" i="2"/>
  <c r="CI39" i="2"/>
  <c r="EG46" i="2"/>
  <c r="EA45" i="2"/>
  <c r="DW45" i="2"/>
  <c r="CJ45" i="2"/>
  <c r="EG44" i="2"/>
  <c r="EA43" i="2"/>
  <c r="DW43" i="2"/>
  <c r="CJ43" i="2"/>
  <c r="EG42" i="2"/>
  <c r="EA41" i="2"/>
  <c r="DW41" i="2"/>
  <c r="CI41" i="2"/>
  <c r="EK40" i="2"/>
  <c r="EG40" i="2"/>
  <c r="CS40" i="2"/>
  <c r="CI40" i="2"/>
  <c r="EM39" i="2"/>
  <c r="DD36" i="2"/>
  <c r="EH35" i="2"/>
  <c r="DZ35" i="2"/>
  <c r="CI35" i="2"/>
  <c r="EJ34" i="2"/>
  <c r="EF34" i="2"/>
  <c r="CS33" i="2"/>
  <c r="EN32" i="2"/>
  <c r="EI32" i="2"/>
  <c r="EE32" i="2"/>
  <c r="CX32" i="2"/>
  <c r="CX45" i="2"/>
  <c r="CS45" i="2"/>
  <c r="CI45" i="2"/>
  <c r="DD44" i="2"/>
  <c r="CS43" i="2"/>
  <c r="CI43" i="2"/>
  <c r="DD42" i="2"/>
  <c r="CS41" i="2"/>
  <c r="EN40" i="2"/>
  <c r="EJ40" i="2"/>
  <c r="CX39" i="2"/>
  <c r="CJ39" i="2"/>
  <c r="EK38" i="2"/>
  <c r="EG38" i="2"/>
  <c r="EJ36" i="2"/>
  <c r="EF36" i="2"/>
  <c r="EB36" i="2"/>
  <c r="EN34" i="2"/>
  <c r="EI34" i="2"/>
  <c r="EE34" i="2"/>
  <c r="CX34" i="2"/>
  <c r="EM32" i="2"/>
  <c r="DD32" i="2"/>
  <c r="CT32" i="2"/>
  <c r="EK31" i="2"/>
  <c r="EG31" i="2"/>
  <c r="EA51" i="2"/>
  <c r="EA49" i="2"/>
  <c r="CD48" i="2"/>
  <c r="CY45" i="2" s="1"/>
  <c r="DD26" i="2"/>
  <c r="DD25" i="2"/>
  <c r="DD30" i="2"/>
  <c r="DD29" i="2"/>
  <c r="DD37" i="2"/>
  <c r="DD28" i="2"/>
  <c r="DD33" i="2"/>
  <c r="DD35" i="2"/>
  <c r="DD27" i="2"/>
  <c r="DD31" i="2"/>
  <c r="DD38" i="2"/>
  <c r="DD40" i="2"/>
  <c r="CX25" i="2"/>
  <c r="CX26" i="2"/>
  <c r="CX27" i="2"/>
  <c r="CX31" i="2"/>
  <c r="CX33" i="2"/>
  <c r="CX35" i="2"/>
  <c r="CX30" i="2"/>
  <c r="CX38" i="2"/>
  <c r="CX29" i="2"/>
  <c r="CX28" i="2"/>
  <c r="CX37" i="2"/>
  <c r="EA46" i="2"/>
  <c r="EA44" i="2"/>
  <c r="EA42" i="2"/>
  <c r="CJ41" i="2"/>
  <c r="CX40" i="2"/>
  <c r="DO39" i="2"/>
  <c r="EA39" i="2"/>
  <c r="CT39" i="2"/>
  <c r="EI37" i="2"/>
  <c r="EE37" i="2"/>
  <c r="CT37" i="2"/>
  <c r="EN36" i="2"/>
  <c r="CS35" i="2"/>
  <c r="EM34" i="2"/>
  <c r="DD34" i="2"/>
  <c r="CT34" i="2"/>
  <c r="CJ34" i="2"/>
  <c r="EH33" i="2"/>
  <c r="DZ33" i="2"/>
  <c r="EB32" i="2"/>
  <c r="DC32" i="2"/>
  <c r="DC37" i="2"/>
  <c r="DC33" i="2"/>
  <c r="DC35" i="2"/>
  <c r="DC38" i="2"/>
  <c r="DC36" i="2"/>
  <c r="CT33" i="2"/>
  <c r="CT35" i="2"/>
  <c r="CT38" i="2"/>
  <c r="CT36" i="2"/>
  <c r="CJ33" i="2"/>
  <c r="CJ35" i="2"/>
  <c r="CJ38" i="2"/>
  <c r="CJ36" i="2"/>
  <c r="DD45" i="2"/>
  <c r="CX44" i="2"/>
  <c r="CS44" i="2"/>
  <c r="CI44" i="2"/>
  <c r="DD43" i="2"/>
  <c r="CX42" i="2"/>
  <c r="CS42" i="2"/>
  <c r="CI42" i="2"/>
  <c r="CX41" i="2"/>
  <c r="DC40" i="2"/>
  <c r="CT40" i="2"/>
  <c r="CJ40" i="2"/>
  <c r="EI39" i="2"/>
  <c r="EE39" i="2"/>
  <c r="DC39" i="2"/>
  <c r="CS39" i="2"/>
  <c r="EM37" i="2"/>
  <c r="CS37" i="2"/>
  <c r="CX36" i="2"/>
  <c r="EB34" i="2"/>
  <c r="DC34" i="2"/>
  <c r="EK33" i="2"/>
  <c r="EG33" i="2"/>
  <c r="CI33" i="2"/>
  <c r="EJ32" i="2"/>
  <c r="EF32" i="2"/>
  <c r="BX39" i="2"/>
  <c r="CI37" i="2"/>
  <c r="DW36" i="2"/>
  <c r="BW35" i="2"/>
  <c r="EA34" i="2"/>
  <c r="BW33" i="2"/>
  <c r="EA32" i="2"/>
  <c r="CJ32" i="2"/>
  <c r="EM30" i="2"/>
  <c r="CJ30" i="2"/>
  <c r="EK29" i="2"/>
  <c r="DW29" i="2"/>
  <c r="EG29" i="2"/>
  <c r="CT29" i="2"/>
  <c r="DO28" i="2"/>
  <c r="EA28" i="2"/>
  <c r="DC28" i="2"/>
  <c r="EI27" i="2"/>
  <c r="EE27" i="2"/>
  <c r="CY27" i="2"/>
  <c r="EM26" i="2"/>
  <c r="CJ26" i="2"/>
  <c r="EK25" i="2"/>
  <c r="DC25" i="2"/>
  <c r="CU22" i="2"/>
  <c r="CV22" i="2"/>
  <c r="EM21" i="2"/>
  <c r="EM19" i="2"/>
  <c r="EB18" i="2"/>
  <c r="DW38" i="2"/>
  <c r="CJ31" i="2"/>
  <c r="EK30" i="2"/>
  <c r="EG30" i="2"/>
  <c r="DW30" i="2"/>
  <c r="CT30" i="2"/>
  <c r="DO29" i="2"/>
  <c r="EA29" i="2"/>
  <c r="DC29" i="2"/>
  <c r="EI28" i="2"/>
  <c r="EE28" i="2"/>
  <c r="EM27" i="2"/>
  <c r="CJ27" i="2"/>
  <c r="EK26" i="2"/>
  <c r="EG26" i="2"/>
  <c r="DW26" i="2"/>
  <c r="CT26" i="2"/>
  <c r="EI22" i="2"/>
  <c r="EE22" i="2"/>
  <c r="EK21" i="2"/>
  <c r="EG21" i="2"/>
  <c r="EI20" i="2"/>
  <c r="EE20" i="2"/>
  <c r="BW24" i="2"/>
  <c r="BW23" i="2"/>
  <c r="CN22" i="2" s="1"/>
  <c r="EK19" i="2"/>
  <c r="EG19" i="2"/>
  <c r="EF18" i="2"/>
  <c r="CT31" i="2"/>
  <c r="DO30" i="2"/>
  <c r="EA30" i="2"/>
  <c r="DC30" i="2"/>
  <c r="EI29" i="2"/>
  <c r="EE29" i="2"/>
  <c r="EM28" i="2"/>
  <c r="CJ28" i="2"/>
  <c r="EK27" i="2"/>
  <c r="DW27" i="2"/>
  <c r="EG27" i="2"/>
  <c r="CT27" i="2"/>
  <c r="DO26" i="2"/>
  <c r="EA26" i="2"/>
  <c r="DC26" i="2"/>
  <c r="EI25" i="2"/>
  <c r="EE25" i="2"/>
  <c r="EM22" i="2"/>
  <c r="EM20" i="2"/>
  <c r="EN18" i="2"/>
  <c r="EA37" i="2"/>
  <c r="CJ37" i="2"/>
  <c r="DC31" i="2"/>
  <c r="EI30" i="2"/>
  <c r="EE30" i="2"/>
  <c r="EM29" i="2"/>
  <c r="CJ29" i="2"/>
  <c r="EK28" i="2"/>
  <c r="EG28" i="2"/>
  <c r="DW28" i="2"/>
  <c r="CT28" i="2"/>
  <c r="DO27" i="2"/>
  <c r="EA27" i="2"/>
  <c r="DC27" i="2"/>
  <c r="EI26" i="2"/>
  <c r="EE26" i="2"/>
  <c r="EM25" i="2"/>
  <c r="CT25" i="2"/>
  <c r="EK22" i="2"/>
  <c r="EI21" i="2"/>
  <c r="EE21" i="2"/>
  <c r="EK20" i="2"/>
  <c r="EI19" i="2"/>
  <c r="EE19" i="2"/>
  <c r="EG25" i="2"/>
  <c r="CF24" i="2"/>
  <c r="DC21" i="2" s="1"/>
  <c r="CB24" i="2"/>
  <c r="CW21" i="2" s="1"/>
  <c r="CT10" i="2"/>
  <c r="CT15" i="2"/>
  <c r="CT14" i="2"/>
  <c r="CT16" i="2"/>
  <c r="CT18" i="2"/>
  <c r="CH10" i="2"/>
  <c r="CH15" i="2"/>
  <c r="CH14" i="2"/>
  <c r="CH16" i="2"/>
  <c r="CH18" i="2"/>
  <c r="EG22" i="2"/>
  <c r="EA21" i="2"/>
  <c r="DW21" i="2"/>
  <c r="CI21" i="2"/>
  <c r="EG20" i="2"/>
  <c r="EA19" i="2"/>
  <c r="DW19" i="2"/>
  <c r="CJ19" i="2"/>
  <c r="EM18" i="2"/>
  <c r="DC18" i="2"/>
  <c r="BX18" i="2"/>
  <c r="CJ18" i="2"/>
  <c r="CS17" i="2"/>
  <c r="EN16" i="2"/>
  <c r="EI16" i="2"/>
  <c r="EE16" i="2"/>
  <c r="CX16" i="2"/>
  <c r="CR16" i="2"/>
  <c r="EK15" i="2"/>
  <c r="EG15" i="2"/>
  <c r="CW15" i="2"/>
  <c r="DC14" i="2"/>
  <c r="CY3" i="2"/>
  <c r="CY4" i="2"/>
  <c r="CY6" i="2"/>
  <c r="CY8" i="2"/>
  <c r="CY10" i="2"/>
  <c r="CY5" i="2"/>
  <c r="CY7" i="2"/>
  <c r="CY11" i="2"/>
  <c r="CY9" i="2"/>
  <c r="CY12" i="2"/>
  <c r="CY15" i="2"/>
  <c r="CY17" i="2"/>
  <c r="CY13" i="2"/>
  <c r="CS4" i="2"/>
  <c r="CS3" i="2"/>
  <c r="CS5" i="2"/>
  <c r="CS11" i="2"/>
  <c r="CS6" i="2"/>
  <c r="CS8" i="2"/>
  <c r="CS7" i="2"/>
  <c r="CS9" i="2"/>
  <c r="CS12" i="2"/>
  <c r="CS14" i="2"/>
  <c r="CS16" i="2"/>
  <c r="CS13" i="2"/>
  <c r="CM3" i="2"/>
  <c r="CM4" i="2"/>
  <c r="CM7" i="2"/>
  <c r="CM10" i="2"/>
  <c r="CM5" i="2"/>
  <c r="CM6" i="2"/>
  <c r="CM8" i="2"/>
  <c r="CM9" i="2"/>
  <c r="CM11" i="2"/>
  <c r="CM13" i="2"/>
  <c r="CM15" i="2"/>
  <c r="CM17" i="2"/>
  <c r="CM12" i="2"/>
  <c r="CM14" i="2"/>
  <c r="CT21" i="2"/>
  <c r="CH21" i="2"/>
  <c r="DD20" i="2"/>
  <c r="CY19" i="2"/>
  <c r="CT19" i="2"/>
  <c r="CY18" i="2"/>
  <c r="CN18" i="2"/>
  <c r="EH17" i="2"/>
  <c r="DZ17" i="2"/>
  <c r="EM16" i="2"/>
  <c r="DD16" i="2"/>
  <c r="CM16" i="2"/>
  <c r="CN15" i="2"/>
  <c r="CY14" i="2"/>
  <c r="EA25" i="2"/>
  <c r="CJ25" i="2"/>
  <c r="DD3" i="2"/>
  <c r="DD4" i="2"/>
  <c r="DD10" i="2"/>
  <c r="DD14" i="2"/>
  <c r="DD15" i="2"/>
  <c r="DD17" i="2"/>
  <c r="CX4" i="2"/>
  <c r="CX3" i="2"/>
  <c r="DA3" i="2" s="1"/>
  <c r="CX10" i="2"/>
  <c r="CX15" i="2"/>
  <c r="DA15" i="2" s="1"/>
  <c r="CX17" i="2"/>
  <c r="CX14" i="2"/>
  <c r="CR3" i="2"/>
  <c r="CR4" i="2"/>
  <c r="CR10" i="2"/>
  <c r="CR9" i="2"/>
  <c r="CR14" i="2"/>
  <c r="CR15" i="2"/>
  <c r="CR17" i="2"/>
  <c r="CJ3" i="2"/>
  <c r="CJ4" i="2"/>
  <c r="CJ9" i="2"/>
  <c r="CJ14" i="2"/>
  <c r="CJ16" i="2"/>
  <c r="CJ15" i="2"/>
  <c r="CJ17" i="2"/>
  <c r="EA22" i="2"/>
  <c r="CI22" i="2"/>
  <c r="EA20" i="2"/>
  <c r="CI20" i="2"/>
  <c r="CX19" i="2"/>
  <c r="CR19" i="2"/>
  <c r="CM19" i="2"/>
  <c r="CS19" i="2"/>
  <c r="CX18" i="2"/>
  <c r="CR18" i="2"/>
  <c r="EK17" i="2"/>
  <c r="EG17" i="2"/>
  <c r="CW17" i="2"/>
  <c r="CZ17" i="2" s="1"/>
  <c r="EB16" i="2"/>
  <c r="DC16" i="2"/>
  <c r="CS15" i="2"/>
  <c r="EN14" i="2"/>
  <c r="EI14" i="2"/>
  <c r="EE14" i="2"/>
  <c r="CN14" i="2"/>
  <c r="DC3" i="2"/>
  <c r="DC4" i="2"/>
  <c r="DC7" i="2"/>
  <c r="DC10" i="2"/>
  <c r="DC5" i="2"/>
  <c r="DC6" i="2"/>
  <c r="DC8" i="2"/>
  <c r="DC9" i="2"/>
  <c r="DC11" i="2"/>
  <c r="DC13" i="2"/>
  <c r="DC15" i="2"/>
  <c r="DC17" i="2"/>
  <c r="DC12" i="2"/>
  <c r="CW4" i="2"/>
  <c r="CZ4" i="2" s="1"/>
  <c r="CW3" i="2"/>
  <c r="CW5" i="2"/>
  <c r="CW11" i="2"/>
  <c r="CW7" i="2"/>
  <c r="CW9" i="2"/>
  <c r="CW10" i="2"/>
  <c r="CZ10" i="2" s="1"/>
  <c r="CW6" i="2"/>
  <c r="CW8" i="2"/>
  <c r="CW13" i="2"/>
  <c r="CW14" i="2"/>
  <c r="CW16" i="2"/>
  <c r="CZ16" i="2" s="1"/>
  <c r="CW12" i="2"/>
  <c r="CZ12" i="2" s="1"/>
  <c r="CI3" i="2"/>
  <c r="CI4" i="2"/>
  <c r="CI6" i="2"/>
  <c r="CI8" i="2"/>
  <c r="CI5" i="2"/>
  <c r="CI10" i="2"/>
  <c r="CI7" i="2"/>
  <c r="CI11" i="2"/>
  <c r="CI9" i="2"/>
  <c r="CI12" i="2"/>
  <c r="CI15" i="2"/>
  <c r="CI17" i="2"/>
  <c r="CI13" i="2"/>
  <c r="CT22" i="2"/>
  <c r="CH22" i="2"/>
  <c r="DD21" i="2"/>
  <c r="CR21" i="2"/>
  <c r="CJ21" i="2"/>
  <c r="CX20" i="2"/>
  <c r="CT20" i="2"/>
  <c r="CH20" i="2"/>
  <c r="EI18" i="2"/>
  <c r="EE18" i="2"/>
  <c r="CW18" i="2"/>
  <c r="CZ18" i="2" s="1"/>
  <c r="DD18" i="2"/>
  <c r="CM18" i="2"/>
  <c r="CT17" i="2"/>
  <c r="CN17" i="2"/>
  <c r="CH17" i="2"/>
  <c r="EJ16" i="2"/>
  <c r="EF16" i="2"/>
  <c r="CY16" i="2"/>
  <c r="CN16" i="2"/>
  <c r="EH15" i="2"/>
  <c r="EM14" i="2"/>
  <c r="EA18" i="2"/>
  <c r="CI18" i="2"/>
  <c r="EA16" i="2"/>
  <c r="CI16" i="2"/>
  <c r="EA14" i="2"/>
  <c r="CI14" i="2"/>
  <c r="CT13" i="2"/>
  <c r="CN12" i="2"/>
  <c r="CH12" i="2"/>
  <c r="EH11" i="2"/>
  <c r="DZ11" i="2"/>
  <c r="CX11" i="2"/>
  <c r="DA11" i="2" s="1"/>
  <c r="CR11" i="2"/>
  <c r="EH10" i="2"/>
  <c r="DZ10" i="2"/>
  <c r="EN13" i="2"/>
  <c r="EJ13" i="2"/>
  <c r="EF13" i="2"/>
  <c r="EB13" i="2"/>
  <c r="BX13" i="2"/>
  <c r="CJ13" i="2"/>
  <c r="EH12" i="2"/>
  <c r="DZ12" i="2"/>
  <c r="CT12" i="2"/>
  <c r="DD11" i="2"/>
  <c r="CN11" i="2"/>
  <c r="CH11" i="2"/>
  <c r="CN10" i="2"/>
  <c r="DD9" i="2"/>
  <c r="CN9" i="2"/>
  <c r="DD13" i="2"/>
  <c r="CX13" i="2"/>
  <c r="DA13" i="2" s="1"/>
  <c r="CR13" i="2"/>
  <c r="EF11" i="2"/>
  <c r="EB11" i="2"/>
  <c r="CT11" i="2"/>
  <c r="EN10" i="2"/>
  <c r="EJ10" i="2"/>
  <c r="EF10" i="2"/>
  <c r="EB10" i="2"/>
  <c r="EN9" i="2"/>
  <c r="EF9" i="2"/>
  <c r="EH13" i="2"/>
  <c r="DZ13" i="2"/>
  <c r="CN13" i="2"/>
  <c r="CH13" i="2"/>
  <c r="EN12" i="2"/>
  <c r="EJ12" i="2"/>
  <c r="EF12" i="2"/>
  <c r="EB12" i="2"/>
  <c r="DD12" i="2"/>
  <c r="CX12" i="2"/>
  <c r="CR12" i="2"/>
  <c r="EN11" i="2"/>
  <c r="CS10" i="2"/>
  <c r="EJ11" i="2"/>
  <c r="CJ11" i="2"/>
  <c r="DD8" i="2"/>
  <c r="CX8" i="2"/>
  <c r="DA8" i="2" s="1"/>
  <c r="CR8" i="2"/>
  <c r="CT7" i="2"/>
  <c r="DD6" i="2"/>
  <c r="CN6" i="2"/>
  <c r="CH6" i="2"/>
  <c r="CN5" i="2"/>
  <c r="CH5" i="2"/>
  <c r="EN4" i="2"/>
  <c r="DZ4" i="2"/>
  <c r="CT4" i="2"/>
  <c r="CN4" i="2"/>
  <c r="CH4" i="2"/>
  <c r="EJ3" i="2"/>
  <c r="EF3" i="2"/>
  <c r="CX9" i="2"/>
  <c r="DA9" i="2" s="1"/>
  <c r="EH8" i="2"/>
  <c r="DZ8" i="2"/>
  <c r="CN8" i="2"/>
  <c r="CH8" i="2"/>
  <c r="EN7" i="2"/>
  <c r="EJ7" i="2"/>
  <c r="EF7" i="2"/>
  <c r="EB7" i="2"/>
  <c r="BX7" i="2"/>
  <c r="CJ7" i="2"/>
  <c r="EH6" i="2"/>
  <c r="DZ6" i="2"/>
  <c r="CT6" i="2"/>
  <c r="EN5" i="2"/>
  <c r="EJ5" i="2"/>
  <c r="EF5" i="2"/>
  <c r="EB5" i="2"/>
  <c r="CT5" i="2"/>
  <c r="EH4" i="2"/>
  <c r="EN3" i="2"/>
  <c r="CJ12" i="2"/>
  <c r="CT8" i="2"/>
  <c r="DD7" i="2"/>
  <c r="CX7" i="2"/>
  <c r="DA7" i="2" s="1"/>
  <c r="CR7" i="2"/>
  <c r="BX6" i="2"/>
  <c r="CJ6" i="2"/>
  <c r="EB4" i="2"/>
  <c r="BX10" i="2"/>
  <c r="CJ10" i="2"/>
  <c r="EH9" i="2"/>
  <c r="DZ9" i="2"/>
  <c r="CT9" i="2"/>
  <c r="CH9" i="2"/>
  <c r="EN8" i="2"/>
  <c r="EJ8" i="2"/>
  <c r="EF8" i="2"/>
  <c r="EB8" i="2"/>
  <c r="BX8" i="2"/>
  <c r="CJ8" i="2"/>
  <c r="EH7" i="2"/>
  <c r="DZ7" i="2"/>
  <c r="CN7" i="2"/>
  <c r="CH7" i="2"/>
  <c r="EN6" i="2"/>
  <c r="EJ6" i="2"/>
  <c r="EF6" i="2"/>
  <c r="EB6" i="2"/>
  <c r="CX6" i="2"/>
  <c r="DA6" i="2" s="1"/>
  <c r="CR6" i="2"/>
  <c r="EH5" i="2"/>
  <c r="DZ5" i="2"/>
  <c r="DD5" i="2"/>
  <c r="CX5" i="2"/>
  <c r="DA5" i="2" s="1"/>
  <c r="CR5" i="2"/>
  <c r="DW4" i="2"/>
  <c r="EJ4" i="2"/>
  <c r="EF4" i="2"/>
  <c r="EB3" i="2"/>
  <c r="CT3" i="2"/>
  <c r="CH3" i="2"/>
  <c r="CJ5" i="2"/>
  <c r="CK19" i="2" l="1"/>
  <c r="CL19" i="2"/>
  <c r="EC21" i="2"/>
  <c r="CY31" i="2"/>
  <c r="CI49" i="2"/>
  <c r="CY37" i="2"/>
  <c r="DC57" i="2"/>
  <c r="DC54" i="2"/>
  <c r="CZ14" i="2"/>
  <c r="EC20" i="2"/>
  <c r="CY25" i="2"/>
  <c r="EC33" i="2"/>
  <c r="CI53" i="2"/>
  <c r="EC50" i="2"/>
  <c r="CO49" i="2"/>
  <c r="DC60" i="2"/>
  <c r="CO58" i="2"/>
  <c r="DC59" i="2"/>
  <c r="CH54" i="2"/>
  <c r="CH64" i="2"/>
  <c r="CH65" i="2"/>
  <c r="CL65" i="2" s="1"/>
  <c r="CH63" i="2"/>
  <c r="CY33" i="2"/>
  <c r="CI51" i="2"/>
  <c r="CY41" i="2"/>
  <c r="DC50" i="2"/>
  <c r="EC44" i="2"/>
  <c r="CZ49" i="2"/>
  <c r="CI59" i="2"/>
  <c r="DC62" i="2"/>
  <c r="DC61" i="2"/>
  <c r="CO57" i="2"/>
  <c r="EC25" i="2"/>
  <c r="EC22" i="2"/>
  <c r="EC28" i="2"/>
  <c r="CI56" i="2"/>
  <c r="CL56" i="2" s="1"/>
  <c r="DC51" i="2"/>
  <c r="EC49" i="2"/>
  <c r="EK62" i="2"/>
  <c r="DC63" i="2"/>
  <c r="CO63" i="2"/>
  <c r="CJ46" i="2"/>
  <c r="EC29" i="2"/>
  <c r="EC31" i="2"/>
  <c r="EC40" i="2"/>
  <c r="CO53" i="2"/>
  <c r="EK63" i="2"/>
  <c r="DC64" i="2"/>
  <c r="CJ42" i="2"/>
  <c r="CY26" i="2"/>
  <c r="CY29" i="2"/>
  <c r="EC38" i="2"/>
  <c r="CO52" i="2"/>
  <c r="CI58" i="2"/>
  <c r="CI61" i="2"/>
  <c r="CO64" i="2"/>
  <c r="CS20" i="2"/>
  <c r="CR20" i="2"/>
  <c r="CY30" i="2"/>
  <c r="CY34" i="2"/>
  <c r="EC46" i="2"/>
  <c r="DC53" i="2"/>
  <c r="CI54" i="2"/>
  <c r="CK54" i="2" s="1"/>
  <c r="CO60" i="2"/>
  <c r="CO59" i="2"/>
  <c r="CS21" i="2"/>
  <c r="DC45" i="2"/>
  <c r="CL64" i="2"/>
  <c r="EC27" i="2"/>
  <c r="CI50" i="2"/>
  <c r="CL50" i="2" s="1"/>
  <c r="CO54" i="2"/>
  <c r="EC52" i="2"/>
  <c r="CI60" i="2"/>
  <c r="EC41" i="2"/>
  <c r="CO51" i="2"/>
  <c r="EK54" i="2"/>
  <c r="DC65" i="2"/>
  <c r="CJ20" i="2"/>
  <c r="CX43" i="2"/>
  <c r="DC52" i="2"/>
  <c r="CI55" i="2"/>
  <c r="CK55" i="2" s="1"/>
  <c r="CI63" i="2"/>
  <c r="CL63" i="2" s="1"/>
  <c r="CO56" i="2"/>
  <c r="DD39" i="2"/>
  <c r="CX22" i="2"/>
  <c r="EC17" i="2"/>
  <c r="EC15" i="2"/>
  <c r="CY28" i="2"/>
  <c r="EC26" i="2"/>
  <c r="CY32" i="2"/>
  <c r="CY38" i="2"/>
  <c r="EG41" i="2"/>
  <c r="EC43" i="2"/>
  <c r="DC56" i="2"/>
  <c r="CJ64" i="2"/>
  <c r="CN21" i="2"/>
  <c r="CP21" i="2" s="1"/>
  <c r="EC19" i="2"/>
  <c r="CY40" i="2"/>
  <c r="CY36" i="2"/>
  <c r="EA55" i="2"/>
  <c r="CZ21" i="2"/>
  <c r="DA21" i="2"/>
  <c r="CP22" i="2"/>
  <c r="CQ22" i="2"/>
  <c r="BX23" i="2"/>
  <c r="BX24" i="2"/>
  <c r="CO7" i="2" s="1"/>
  <c r="CV13" i="2"/>
  <c r="CU13" i="2"/>
  <c r="CV5" i="2"/>
  <c r="CU5" i="2"/>
  <c r="CL7" i="2"/>
  <c r="CK7" i="2"/>
  <c r="CL9" i="2"/>
  <c r="CK9" i="2"/>
  <c r="CV7" i="2"/>
  <c r="CU7" i="2"/>
  <c r="CL6" i="2"/>
  <c r="CK6" i="2"/>
  <c r="CV8" i="2"/>
  <c r="CU8" i="2"/>
  <c r="CL13" i="2"/>
  <c r="CK13" i="2"/>
  <c r="CU11" i="2"/>
  <c r="CV11" i="2"/>
  <c r="CL17" i="2"/>
  <c r="CK17" i="2"/>
  <c r="CL20" i="2"/>
  <c r="CK20" i="2"/>
  <c r="CV21" i="2"/>
  <c r="CU21" i="2"/>
  <c r="CE21" i="2" s="1"/>
  <c r="CZ13" i="2"/>
  <c r="CZ9" i="2"/>
  <c r="CZ3" i="2"/>
  <c r="CU17" i="2"/>
  <c r="CE17" i="2" s="1"/>
  <c r="CV17" i="2"/>
  <c r="CU10" i="2"/>
  <c r="CE10" i="2" s="1"/>
  <c r="CV10" i="2"/>
  <c r="DA17" i="2"/>
  <c r="DA4" i="2"/>
  <c r="CP16" i="2"/>
  <c r="CQ16" i="2"/>
  <c r="CK21" i="2"/>
  <c r="CL21" i="2"/>
  <c r="CP17" i="2"/>
  <c r="CQ17" i="2"/>
  <c r="CP9" i="2"/>
  <c r="CQ9" i="2"/>
  <c r="CQ10" i="2"/>
  <c r="CP10" i="2"/>
  <c r="CW19" i="2"/>
  <c r="CZ19" i="2" s="1"/>
  <c r="CL15" i="2"/>
  <c r="CK15" i="2"/>
  <c r="CW20" i="2"/>
  <c r="CZ20" i="2" s="1"/>
  <c r="CQ21" i="2"/>
  <c r="CK33" i="2"/>
  <c r="CL33" i="2"/>
  <c r="CZ42" i="2"/>
  <c r="DA42" i="2"/>
  <c r="CZ44" i="2"/>
  <c r="DA44" i="2"/>
  <c r="CU35" i="2"/>
  <c r="CV35" i="2"/>
  <c r="DA28" i="2"/>
  <c r="CZ28" i="2"/>
  <c r="CZ35" i="2"/>
  <c r="DA35" i="2"/>
  <c r="CZ26" i="2"/>
  <c r="DA26" i="2"/>
  <c r="DA39" i="2"/>
  <c r="CZ39" i="2"/>
  <c r="CU41" i="2"/>
  <c r="CV41" i="2"/>
  <c r="CU43" i="2"/>
  <c r="CV43" i="2"/>
  <c r="CZ45" i="2"/>
  <c r="DA45" i="2"/>
  <c r="CY39" i="2"/>
  <c r="CV40" i="2"/>
  <c r="CU40" i="2"/>
  <c r="CK41" i="2"/>
  <c r="CL41" i="2"/>
  <c r="CL39" i="2"/>
  <c r="CK39" i="2"/>
  <c r="CK32" i="2"/>
  <c r="CL32" i="2"/>
  <c r="CL28" i="2"/>
  <c r="CK28" i="2"/>
  <c r="CV30" i="2"/>
  <c r="CU30" i="2"/>
  <c r="CV31" i="2"/>
  <c r="CU31" i="2"/>
  <c r="CV29" i="2"/>
  <c r="CU29" i="2"/>
  <c r="CY42" i="2"/>
  <c r="CY46" i="2"/>
  <c r="DA52" i="2"/>
  <c r="CL58" i="2"/>
  <c r="CK58" i="2"/>
  <c r="CV59" i="2"/>
  <c r="CU59" i="2"/>
  <c r="CK50" i="2"/>
  <c r="EE52" i="2"/>
  <c r="CU56" i="2"/>
  <c r="CV56" i="2"/>
  <c r="CV50" i="2"/>
  <c r="CU50" i="2"/>
  <c r="CE50" i="2" s="1"/>
  <c r="EC3" i="2"/>
  <c r="EC5" i="2"/>
  <c r="EC4" i="2"/>
  <c r="EC7" i="2"/>
  <c r="EC11" i="2"/>
  <c r="EC9" i="2"/>
  <c r="EC6" i="2"/>
  <c r="EC8" i="2"/>
  <c r="EC10" i="2"/>
  <c r="EC13" i="2"/>
  <c r="EC14" i="2"/>
  <c r="EC16" i="2"/>
  <c r="EC12" i="2"/>
  <c r="EC18" i="2"/>
  <c r="EC32" i="2"/>
  <c r="EC34" i="2"/>
  <c r="EC36" i="2"/>
  <c r="EC37" i="2"/>
  <c r="EC39" i="2"/>
  <c r="EC35" i="2"/>
  <c r="EC53" i="2"/>
  <c r="EI55" i="2"/>
  <c r="EK56" i="2"/>
  <c r="CM58" i="2"/>
  <c r="EE61" i="2"/>
  <c r="EG63" i="2"/>
  <c r="EE64" i="2"/>
  <c r="CM65" i="2"/>
  <c r="CZ58" i="2"/>
  <c r="EC60" i="2"/>
  <c r="CU63" i="2"/>
  <c r="CE63" i="2" s="1"/>
  <c r="EI54" i="2"/>
  <c r="EK55" i="2"/>
  <c r="CM57" i="2"/>
  <c r="EE60" i="2"/>
  <c r="EI62" i="2"/>
  <c r="EI63" i="2"/>
  <c r="CK65" i="2"/>
  <c r="CZ57" i="2"/>
  <c r="EC59" i="2"/>
  <c r="EM61" i="2"/>
  <c r="CZ64" i="2"/>
  <c r="EM64" i="2"/>
  <c r="CL8" i="2"/>
  <c r="CK8" i="2"/>
  <c r="CK4" i="2"/>
  <c r="CL4" i="2"/>
  <c r="CV12" i="2"/>
  <c r="CU12" i="2"/>
  <c r="CE12" i="2" s="1"/>
  <c r="CK12" i="2"/>
  <c r="CL12" i="2"/>
  <c r="CZ8" i="2"/>
  <c r="CZ7" i="2"/>
  <c r="CU15" i="2"/>
  <c r="CV15" i="2"/>
  <c r="CU4" i="2"/>
  <c r="CE4" i="2" s="1"/>
  <c r="CV4" i="2"/>
  <c r="CP15" i="2"/>
  <c r="CQ15" i="2"/>
  <c r="CP8" i="2"/>
  <c r="CQ8" i="2"/>
  <c r="CP7" i="2"/>
  <c r="CQ7" i="2"/>
  <c r="CZ15" i="2"/>
  <c r="CV16" i="2"/>
  <c r="CU16" i="2"/>
  <c r="CE16" i="2" s="1"/>
  <c r="CL18" i="2"/>
  <c r="CK18" i="2"/>
  <c r="CK10" i="2"/>
  <c r="CL10" i="2"/>
  <c r="CW22" i="2"/>
  <c r="CN20" i="2"/>
  <c r="BW48" i="2"/>
  <c r="BW47" i="2"/>
  <c r="CK37" i="2"/>
  <c r="CL37" i="2"/>
  <c r="CZ36" i="2"/>
  <c r="DA36" i="2"/>
  <c r="DA41" i="2"/>
  <c r="CZ41" i="2"/>
  <c r="DA40" i="2"/>
  <c r="CZ40" i="2"/>
  <c r="DA29" i="2"/>
  <c r="CZ29" i="2"/>
  <c r="CZ33" i="2"/>
  <c r="DA33" i="2"/>
  <c r="CZ25" i="2"/>
  <c r="DA25" i="2"/>
  <c r="CK35" i="2"/>
  <c r="CL35" i="2"/>
  <c r="CL30" i="2"/>
  <c r="CK30" i="2"/>
  <c r="CL31" i="2"/>
  <c r="CK31" i="2"/>
  <c r="CL29" i="2"/>
  <c r="CK29" i="2"/>
  <c r="CU36" i="2"/>
  <c r="CV36" i="2"/>
  <c r="CV27" i="2"/>
  <c r="CU27" i="2"/>
  <c r="CU26" i="2"/>
  <c r="CE26" i="2" s="1"/>
  <c r="CV26" i="2"/>
  <c r="DW67" i="2"/>
  <c r="BW66" i="2"/>
  <c r="CN53" i="2" s="1"/>
  <c r="BW67" i="2"/>
  <c r="CL60" i="2"/>
  <c r="CK60" i="2"/>
  <c r="CV61" i="2"/>
  <c r="CU61" i="2"/>
  <c r="CY43" i="2"/>
  <c r="CL51" i="2"/>
  <c r="CK51" i="2"/>
  <c r="EI52" i="2"/>
  <c r="CK57" i="2"/>
  <c r="CL57" i="2"/>
  <c r="CU58" i="2"/>
  <c r="CV58" i="2"/>
  <c r="CZ53" i="2"/>
  <c r="CU51" i="2"/>
  <c r="CE51" i="2" s="1"/>
  <c r="CV51" i="2"/>
  <c r="DA50" i="2"/>
  <c r="EG3" i="2"/>
  <c r="EG5" i="2"/>
  <c r="EG6" i="2"/>
  <c r="EG8" i="2"/>
  <c r="EG9" i="2"/>
  <c r="EG4" i="2"/>
  <c r="EG7" i="2"/>
  <c r="EG10" i="2"/>
  <c r="EG12" i="2"/>
  <c r="EG11" i="2"/>
  <c r="EG14" i="2"/>
  <c r="EG16" i="2"/>
  <c r="EG13" i="2"/>
  <c r="EG18" i="2"/>
  <c r="EG32" i="2"/>
  <c r="EG34" i="2"/>
  <c r="EG36" i="2"/>
  <c r="EG37" i="2"/>
  <c r="EG39" i="2"/>
  <c r="EG35" i="2"/>
  <c r="EG53" i="2"/>
  <c r="EE59" i="2"/>
  <c r="EI61" i="2"/>
  <c r="EI64" i="2"/>
  <c r="CZ56" i="2"/>
  <c r="EC58" i="2"/>
  <c r="EA3" i="2"/>
  <c r="EA4" i="2"/>
  <c r="EA10" i="2"/>
  <c r="EA6" i="2"/>
  <c r="EA8" i="2"/>
  <c r="EA11" i="2"/>
  <c r="EA5" i="2"/>
  <c r="EA7" i="2"/>
  <c r="EA9" i="2"/>
  <c r="EA12" i="2"/>
  <c r="EA15" i="2"/>
  <c r="EA13" i="2"/>
  <c r="EA17" i="2"/>
  <c r="EA31" i="2"/>
  <c r="EA33" i="2"/>
  <c r="EA35" i="2"/>
  <c r="EA38" i="2"/>
  <c r="EA36" i="2"/>
  <c r="EA40" i="2"/>
  <c r="EK65" i="2"/>
  <c r="CM55" i="2"/>
  <c r="EG59" i="2"/>
  <c r="EI60" i="2"/>
  <c r="EK61" i="2"/>
  <c r="CM63" i="2"/>
  <c r="CM64" i="2"/>
  <c r="CZ55" i="2"/>
  <c r="EC57" i="2"/>
  <c r="EC64" i="2"/>
  <c r="EC65" i="2"/>
  <c r="CV6" i="2"/>
  <c r="CU6" i="2"/>
  <c r="CK5" i="2"/>
  <c r="CL5" i="2"/>
  <c r="DA12" i="2"/>
  <c r="CK11" i="2"/>
  <c r="CL11" i="2"/>
  <c r="CL22" i="2"/>
  <c r="CK22" i="2"/>
  <c r="CZ6" i="2"/>
  <c r="CZ11" i="2"/>
  <c r="CV18" i="2"/>
  <c r="CU18" i="2"/>
  <c r="CE18" i="2" s="1"/>
  <c r="CV14" i="2"/>
  <c r="CU14" i="2"/>
  <c r="CE14" i="2" s="1"/>
  <c r="CU3" i="2"/>
  <c r="CE3" i="2" s="1"/>
  <c r="CV3" i="2"/>
  <c r="DA10" i="2"/>
  <c r="CP14" i="2"/>
  <c r="CQ14" i="2"/>
  <c r="CP13" i="2"/>
  <c r="CQ13" i="2"/>
  <c r="CP6" i="2"/>
  <c r="CQ6" i="2"/>
  <c r="CP4" i="2"/>
  <c r="CQ4" i="2"/>
  <c r="DA16" i="2"/>
  <c r="CK16" i="2"/>
  <c r="CL16" i="2"/>
  <c r="DC20" i="2"/>
  <c r="DC22" i="2"/>
  <c r="DC19" i="2"/>
  <c r="BX48" i="2"/>
  <c r="BX47" i="2"/>
  <c r="CU37" i="2"/>
  <c r="CV37" i="2"/>
  <c r="CV39" i="2"/>
  <c r="CU39" i="2"/>
  <c r="CE39" i="2" s="1"/>
  <c r="CK42" i="2"/>
  <c r="CL42" i="2"/>
  <c r="CK44" i="2"/>
  <c r="CL44" i="2"/>
  <c r="DA38" i="2"/>
  <c r="CZ38" i="2"/>
  <c r="DA31" i="2"/>
  <c r="CZ31" i="2"/>
  <c r="CZ34" i="2"/>
  <c r="DA34" i="2"/>
  <c r="CK45" i="2"/>
  <c r="CL45" i="2"/>
  <c r="CY35" i="2"/>
  <c r="CK36" i="2"/>
  <c r="CL36" i="2"/>
  <c r="CL27" i="2"/>
  <c r="CK27" i="2"/>
  <c r="CK26" i="2"/>
  <c r="CL26" i="2"/>
  <c r="CU34" i="2"/>
  <c r="CV34" i="2"/>
  <c r="CV38" i="2"/>
  <c r="CU38" i="2"/>
  <c r="CU25" i="2"/>
  <c r="CE25" i="2" s="1"/>
  <c r="CV25" i="2"/>
  <c r="EI41" i="2"/>
  <c r="CY44" i="2"/>
  <c r="EI45" i="2"/>
  <c r="EI49" i="2"/>
  <c r="CK53" i="2"/>
  <c r="CL53" i="2"/>
  <c r="CV55" i="2"/>
  <c r="CU55" i="2"/>
  <c r="CL62" i="2"/>
  <c r="CK62" i="2"/>
  <c r="CL49" i="2"/>
  <c r="CK49" i="2"/>
  <c r="EE3" i="2"/>
  <c r="EE4" i="2"/>
  <c r="EE5" i="2"/>
  <c r="EE10" i="2"/>
  <c r="EE7" i="2"/>
  <c r="EE9" i="2"/>
  <c r="EE11" i="2"/>
  <c r="EE6" i="2"/>
  <c r="EE8" i="2"/>
  <c r="EE13" i="2"/>
  <c r="EE15" i="2"/>
  <c r="EE12" i="2"/>
  <c r="EE17" i="2"/>
  <c r="EE31" i="2"/>
  <c r="EE33" i="2"/>
  <c r="EE35" i="2"/>
  <c r="EE38" i="2"/>
  <c r="EE36" i="2"/>
  <c r="EE40" i="2"/>
  <c r="EG43" i="2"/>
  <c r="EI50" i="2"/>
  <c r="CU54" i="2"/>
  <c r="CE54" i="2" s="1"/>
  <c r="CV54" i="2"/>
  <c r="CK59" i="2"/>
  <c r="CL59" i="2"/>
  <c r="CU60" i="2"/>
  <c r="CV60" i="2"/>
  <c r="EE42" i="2"/>
  <c r="EE44" i="2"/>
  <c r="EE46" i="2"/>
  <c r="EE53" i="2"/>
  <c r="EG54" i="2"/>
  <c r="EG56" i="2"/>
  <c r="EG58" i="2"/>
  <c r="EG60" i="2"/>
  <c r="EG62" i="2"/>
  <c r="EG64" i="2"/>
  <c r="CU49" i="2"/>
  <c r="CE49" i="2" s="1"/>
  <c r="CV49" i="2"/>
  <c r="DA51" i="2"/>
  <c r="EK3" i="2"/>
  <c r="EK5" i="2"/>
  <c r="EK7" i="2"/>
  <c r="EK4" i="2"/>
  <c r="EK6" i="2"/>
  <c r="EK8" i="2"/>
  <c r="EK10" i="2"/>
  <c r="EK9" i="2"/>
  <c r="EK13" i="2"/>
  <c r="EK14" i="2"/>
  <c r="EK16" i="2"/>
  <c r="EK11" i="2"/>
  <c r="EK12" i="2"/>
  <c r="EK18" i="2"/>
  <c r="EK32" i="2"/>
  <c r="EK34" i="2"/>
  <c r="EK36" i="2"/>
  <c r="EK37" i="2"/>
  <c r="EK39" i="2"/>
  <c r="EK35" i="2"/>
  <c r="EK53" i="2"/>
  <c r="EE57" i="2"/>
  <c r="EI59" i="2"/>
  <c r="EK60" i="2"/>
  <c r="CM62" i="2"/>
  <c r="EC56" i="2"/>
  <c r="CZ62" i="2"/>
  <c r="EA64" i="2"/>
  <c r="EE56" i="2"/>
  <c r="EG57" i="2"/>
  <c r="EK59" i="2"/>
  <c r="CM61" i="2"/>
  <c r="EC55" i="2"/>
  <c r="EM57" i="2"/>
  <c r="CZ61" i="2"/>
  <c r="EE65" i="2"/>
  <c r="CK3" i="2"/>
  <c r="CL3" i="2"/>
  <c r="DW66" i="2"/>
  <c r="EL53" i="2" s="1"/>
  <c r="CO8" i="2"/>
  <c r="CO10" i="2"/>
  <c r="CP18" i="2"/>
  <c r="CQ18" i="2"/>
  <c r="CZ5" i="2"/>
  <c r="DA18" i="2"/>
  <c r="CV19" i="2"/>
  <c r="CU19" i="2"/>
  <c r="CE19" i="2" s="1"/>
  <c r="CU9" i="2"/>
  <c r="CE9" i="2" s="1"/>
  <c r="CV9" i="2"/>
  <c r="DA14" i="2"/>
  <c r="CP12" i="2"/>
  <c r="CQ12" i="2"/>
  <c r="CP11" i="2"/>
  <c r="CQ11" i="2"/>
  <c r="CP5" i="2"/>
  <c r="CQ5" i="2"/>
  <c r="CP3" i="2"/>
  <c r="CK14" i="2"/>
  <c r="CL14" i="2"/>
  <c r="CN3" i="2"/>
  <c r="CQ3" i="2" s="1"/>
  <c r="CN19" i="2"/>
  <c r="CQ19" i="2" s="1"/>
  <c r="CN35" i="2"/>
  <c r="CU42" i="2"/>
  <c r="CE42" i="2" s="1"/>
  <c r="CV42" i="2"/>
  <c r="CU44" i="2"/>
  <c r="CE44" i="2" s="1"/>
  <c r="CV44" i="2"/>
  <c r="CZ37" i="2"/>
  <c r="DA37" i="2"/>
  <c r="DA30" i="2"/>
  <c r="CZ30" i="2"/>
  <c r="DA27" i="2"/>
  <c r="CZ27" i="2"/>
  <c r="CK43" i="2"/>
  <c r="CL43" i="2"/>
  <c r="CU45" i="2"/>
  <c r="CE45" i="2" s="1"/>
  <c r="CV45" i="2"/>
  <c r="CZ32" i="2"/>
  <c r="DA32" i="2"/>
  <c r="CU33" i="2"/>
  <c r="CE33" i="2" s="1"/>
  <c r="CV33" i="2"/>
  <c r="CL40" i="2"/>
  <c r="CK40" i="2"/>
  <c r="CK34" i="2"/>
  <c r="CL34" i="2"/>
  <c r="CL38" i="2"/>
  <c r="CK38" i="2"/>
  <c r="CK25" i="2"/>
  <c r="CL25" i="2"/>
  <c r="CU32" i="2"/>
  <c r="CE32" i="2" s="1"/>
  <c r="CV32" i="2"/>
  <c r="CV28" i="2"/>
  <c r="CU28" i="2"/>
  <c r="CK56" i="2"/>
  <c r="CV57" i="2"/>
  <c r="CU57" i="2"/>
  <c r="CU53" i="2"/>
  <c r="CE53" i="2" s="1"/>
  <c r="CV53" i="2"/>
  <c r="CK52" i="2"/>
  <c r="CL52" i="2"/>
  <c r="EI3" i="2"/>
  <c r="EI4" i="2"/>
  <c r="EI10" i="2"/>
  <c r="EI5" i="2"/>
  <c r="EI6" i="2"/>
  <c r="EI8" i="2"/>
  <c r="EI9" i="2"/>
  <c r="EI11" i="2"/>
  <c r="EI7" i="2"/>
  <c r="EI12" i="2"/>
  <c r="EI15" i="2"/>
  <c r="EI13" i="2"/>
  <c r="EI17" i="2"/>
  <c r="EI31" i="2"/>
  <c r="EI33" i="2"/>
  <c r="EI35" i="2"/>
  <c r="EI38" i="2"/>
  <c r="EI36" i="2"/>
  <c r="EI40" i="2"/>
  <c r="CE46" i="2"/>
  <c r="DA54" i="2"/>
  <c r="CK61" i="2"/>
  <c r="CL61" i="2"/>
  <c r="CU62" i="2"/>
  <c r="CE62" i="2" s="1"/>
  <c r="CV62" i="2"/>
  <c r="EI42" i="2"/>
  <c r="EI44" i="2"/>
  <c r="EI46" i="2"/>
  <c r="DO67" i="2"/>
  <c r="EI53" i="2"/>
  <c r="CV52" i="2"/>
  <c r="CU52" i="2"/>
  <c r="CE52" i="2" s="1"/>
  <c r="DA49" i="2"/>
  <c r="EE55" i="2"/>
  <c r="EI57" i="2"/>
  <c r="CK63" i="2"/>
  <c r="CK64" i="2"/>
  <c r="EC54" i="2"/>
  <c r="CZ60" i="2"/>
  <c r="EC62" i="2"/>
  <c r="EC63" i="2"/>
  <c r="CE65" i="2"/>
  <c r="EE54" i="2"/>
  <c r="EG55" i="2"/>
  <c r="EI56" i="2"/>
  <c r="EK57" i="2"/>
  <c r="CM59" i="2"/>
  <c r="EE62" i="2"/>
  <c r="EE63" i="2"/>
  <c r="CU64" i="2"/>
  <c r="CE64" i="2" s="1"/>
  <c r="EG65" i="2"/>
  <c r="CZ59" i="2"/>
  <c r="EC61" i="2"/>
  <c r="EM3" i="2"/>
  <c r="EM4" i="2"/>
  <c r="EM9" i="2"/>
  <c r="EM10" i="2"/>
  <c r="EM7" i="2"/>
  <c r="EM5" i="2"/>
  <c r="EM11" i="2"/>
  <c r="EM6" i="2"/>
  <c r="EM8" i="2"/>
  <c r="EM15" i="2"/>
  <c r="EM13" i="2"/>
  <c r="EM12" i="2"/>
  <c r="EM17" i="2"/>
  <c r="EM31" i="2"/>
  <c r="EM33" i="2"/>
  <c r="EM35" i="2"/>
  <c r="EM38" i="2"/>
  <c r="EM36" i="2"/>
  <c r="EM40" i="2"/>
  <c r="EI65" i="2"/>
  <c r="CP53" i="2" l="1"/>
  <c r="CQ53" i="2"/>
  <c r="CU20" i="2"/>
  <c r="CE20" i="2" s="1"/>
  <c r="CV20" i="2"/>
  <c r="CO6" i="2"/>
  <c r="EL4" i="2"/>
  <c r="CE36" i="2"/>
  <c r="CE57" i="2"/>
  <c r="CE55" i="2"/>
  <c r="CL54" i="2"/>
  <c r="CE43" i="2"/>
  <c r="CO18" i="2"/>
  <c r="CZ43" i="2"/>
  <c r="DA43" i="2"/>
  <c r="CE34" i="2"/>
  <c r="CE58" i="2"/>
  <c r="CL55" i="2"/>
  <c r="CO13" i="2"/>
  <c r="CE28" i="2"/>
  <c r="DA20" i="2"/>
  <c r="DE14" i="2"/>
  <c r="DG14" i="2"/>
  <c r="DH3" i="2"/>
  <c r="DF3" i="2"/>
  <c r="CE60" i="2"/>
  <c r="DF53" i="2"/>
  <c r="DH53" i="2"/>
  <c r="CE37" i="2"/>
  <c r="DE16" i="2"/>
  <c r="DG16" i="2"/>
  <c r="DE11" i="2"/>
  <c r="DG11" i="2"/>
  <c r="EL65" i="2"/>
  <c r="EL45" i="2"/>
  <c r="EL29" i="2"/>
  <c r="EL27" i="2"/>
  <c r="DG18" i="2"/>
  <c r="DE18" i="2"/>
  <c r="CE15" i="2"/>
  <c r="DG12" i="2"/>
  <c r="DE12" i="2"/>
  <c r="DF8" i="2"/>
  <c r="DH8" i="2"/>
  <c r="EL57" i="2"/>
  <c r="CE59" i="2"/>
  <c r="EL30" i="2"/>
  <c r="DF15" i="2"/>
  <c r="DH15" i="2"/>
  <c r="CE11" i="2"/>
  <c r="DE9" i="2"/>
  <c r="DG9" i="2"/>
  <c r="CE5" i="2"/>
  <c r="CE13" i="2"/>
  <c r="CP35" i="2"/>
  <c r="DE35" i="2" s="1"/>
  <c r="CQ35" i="2"/>
  <c r="DG3" i="2"/>
  <c r="DE3" i="2"/>
  <c r="DG53" i="2"/>
  <c r="DE53" i="2"/>
  <c r="CO33" i="2"/>
  <c r="CO36" i="2"/>
  <c r="CO41" i="2"/>
  <c r="CO40" i="2"/>
  <c r="CO46" i="2"/>
  <c r="CO42" i="2"/>
  <c r="CO37" i="2"/>
  <c r="CO27" i="2"/>
  <c r="CO35" i="2"/>
  <c r="CO31" i="2"/>
  <c r="CO32" i="2"/>
  <c r="CO29" i="2"/>
  <c r="CO30" i="2"/>
  <c r="CO45" i="2"/>
  <c r="CO44" i="2"/>
  <c r="CO25" i="2"/>
  <c r="CO43" i="2"/>
  <c r="CO34" i="2"/>
  <c r="CO38" i="2"/>
  <c r="CO28" i="2"/>
  <c r="CO26" i="2"/>
  <c r="EL26" i="2"/>
  <c r="EL21" i="2"/>
  <c r="CP19" i="2"/>
  <c r="CE61" i="2"/>
  <c r="EL43" i="2"/>
  <c r="CN27" i="2"/>
  <c r="CN31" i="2"/>
  <c r="CN30" i="2"/>
  <c r="CN29" i="2"/>
  <c r="CN32" i="2"/>
  <c r="CN42" i="2"/>
  <c r="CN44" i="2"/>
  <c r="CN46" i="2"/>
  <c r="CN40" i="2"/>
  <c r="CN38" i="2"/>
  <c r="CN43" i="2"/>
  <c r="CN41" i="2"/>
  <c r="CN39" i="2"/>
  <c r="CN37" i="2"/>
  <c r="CN34" i="2"/>
  <c r="CN25" i="2"/>
  <c r="CN45" i="2"/>
  <c r="CN28" i="2"/>
  <c r="CN36" i="2"/>
  <c r="CN26" i="2"/>
  <c r="CZ22" i="2"/>
  <c r="CE22" i="2" s="1"/>
  <c r="DA22" i="2"/>
  <c r="DF22" i="2" s="1"/>
  <c r="DH18" i="2"/>
  <c r="DF18" i="2"/>
  <c r="DF4" i="2"/>
  <c r="DH4" i="2"/>
  <c r="EL63" i="2"/>
  <c r="EL55" i="2"/>
  <c r="CE56" i="2"/>
  <c r="CE31" i="2"/>
  <c r="CE40" i="2"/>
  <c r="CE41" i="2"/>
  <c r="DH21" i="2"/>
  <c r="DF21" i="2"/>
  <c r="DA19" i="2"/>
  <c r="DF19" i="2" s="1"/>
  <c r="DG17" i="2"/>
  <c r="DE17" i="2"/>
  <c r="DE13" i="2"/>
  <c r="DG13" i="2"/>
  <c r="DG6" i="2"/>
  <c r="DE6" i="2"/>
  <c r="DF9" i="2"/>
  <c r="DH9" i="2"/>
  <c r="EL18" i="2"/>
  <c r="EL31" i="2"/>
  <c r="EL56" i="2"/>
  <c r="EL44" i="2"/>
  <c r="EL33" i="2"/>
  <c r="EL32" i="2"/>
  <c r="EL22" i="2"/>
  <c r="EL20" i="2"/>
  <c r="EL14" i="2"/>
  <c r="EL13" i="2"/>
  <c r="EL10" i="2"/>
  <c r="EL58" i="2"/>
  <c r="EL49" i="2"/>
  <c r="EL42" i="2"/>
  <c r="EL34" i="2"/>
  <c r="EL17" i="2"/>
  <c r="EL15" i="2"/>
  <c r="EL12" i="2"/>
  <c r="EL8" i="2"/>
  <c r="EL11" i="2"/>
  <c r="EL9" i="2"/>
  <c r="EL5" i="2"/>
  <c r="EL60" i="2"/>
  <c r="EL51" i="2"/>
  <c r="EL35" i="2"/>
  <c r="EL7" i="2"/>
  <c r="EL64" i="2"/>
  <c r="EL62" i="2"/>
  <c r="EL54" i="2"/>
  <c r="EL46" i="2"/>
  <c r="EL40" i="2"/>
  <c r="EL37" i="2"/>
  <c r="EL39" i="2"/>
  <c r="EL25" i="2"/>
  <c r="EL16" i="2"/>
  <c r="EL3" i="2"/>
  <c r="EL6" i="2"/>
  <c r="CE38" i="2"/>
  <c r="EL19" i="2"/>
  <c r="DO3" i="2"/>
  <c r="DH5" i="2"/>
  <c r="DF5" i="2"/>
  <c r="CE6" i="2"/>
  <c r="CQ55" i="2"/>
  <c r="DF55" i="2" s="1"/>
  <c r="CN65" i="2"/>
  <c r="CP65" i="2" s="1"/>
  <c r="CN60" i="2"/>
  <c r="CN61" i="2"/>
  <c r="CP61" i="2" s="1"/>
  <c r="CN52" i="2"/>
  <c r="CN51" i="2"/>
  <c r="CN62" i="2"/>
  <c r="CP62" i="2" s="1"/>
  <c r="CN54" i="2"/>
  <c r="CN64" i="2"/>
  <c r="CP64" i="2" s="1"/>
  <c r="CN63" i="2"/>
  <c r="CP63" i="2" s="1"/>
  <c r="CN55" i="2"/>
  <c r="CP55" i="2" s="1"/>
  <c r="CN56" i="2"/>
  <c r="CN57" i="2"/>
  <c r="CN58" i="2"/>
  <c r="CP58" i="2" s="1"/>
  <c r="CN59" i="2"/>
  <c r="CP59" i="2" s="1"/>
  <c r="CN50" i="2"/>
  <c r="CN49" i="2"/>
  <c r="CE27" i="2"/>
  <c r="EL41" i="2"/>
  <c r="DH10" i="2"/>
  <c r="DF10" i="2"/>
  <c r="DO4" i="2"/>
  <c r="DG4" i="2"/>
  <c r="DE4" i="2"/>
  <c r="EL61" i="2"/>
  <c r="DH55" i="2"/>
  <c r="EL36" i="2"/>
  <c r="EL28" i="2"/>
  <c r="DE21" i="2"/>
  <c r="DG21" i="2"/>
  <c r="DF17" i="2"/>
  <c r="DH17" i="2"/>
  <c r="DF13" i="2"/>
  <c r="DH13" i="2"/>
  <c r="DF6" i="2"/>
  <c r="DH6" i="2"/>
  <c r="CE7" i="2"/>
  <c r="DE7" i="2"/>
  <c r="DG7" i="2"/>
  <c r="DH14" i="2"/>
  <c r="DF14" i="2"/>
  <c r="CO39" i="2"/>
  <c r="DH16" i="2"/>
  <c r="DF16" i="2"/>
  <c r="DG22" i="2"/>
  <c r="DF11" i="2"/>
  <c r="DH11" i="2"/>
  <c r="DE5" i="2"/>
  <c r="DG5" i="2"/>
  <c r="EL52" i="2"/>
  <c r="EL50" i="2"/>
  <c r="DF35" i="2"/>
  <c r="DH35" i="2"/>
  <c r="CN33" i="2"/>
  <c r="CP20" i="2"/>
  <c r="DG20" i="2" s="1"/>
  <c r="CQ20" i="2"/>
  <c r="DH20" i="2" s="1"/>
  <c r="DG10" i="2"/>
  <c r="DE10" i="2"/>
  <c r="DH12" i="2"/>
  <c r="DF12" i="2"/>
  <c r="DG8" i="2"/>
  <c r="DE8" i="2"/>
  <c r="CP57" i="2"/>
  <c r="DE57" i="2" s="1"/>
  <c r="CQ57" i="2"/>
  <c r="DH57" i="2" s="1"/>
  <c r="EL59" i="2"/>
  <c r="CE29" i="2"/>
  <c r="CE30" i="2"/>
  <c r="CE35" i="2"/>
  <c r="EL38" i="2"/>
  <c r="DG15" i="2"/>
  <c r="DE15" i="2"/>
  <c r="CE8" i="2"/>
  <c r="DH7" i="2"/>
  <c r="DF7" i="2"/>
  <c r="CO4" i="2"/>
  <c r="CO3" i="2"/>
  <c r="CO14" i="2"/>
  <c r="CO20" i="2"/>
  <c r="CO19" i="2"/>
  <c r="CO9" i="2"/>
  <c r="CO5" i="2"/>
  <c r="CO21" i="2"/>
  <c r="CO12" i="2"/>
  <c r="CO17" i="2"/>
  <c r="CO16" i="2"/>
  <c r="CO22" i="2"/>
  <c r="CO15" i="2"/>
  <c r="CO11" i="2"/>
  <c r="CE48" i="2" l="1"/>
  <c r="DE20" i="2"/>
  <c r="CE24" i="2"/>
  <c r="DE22" i="2"/>
  <c r="DE63" i="2"/>
  <c r="DG63" i="2"/>
  <c r="DE65" i="2"/>
  <c r="DG65" i="2"/>
  <c r="DG64" i="2"/>
  <c r="DE64" i="2"/>
  <c r="DE61" i="2"/>
  <c r="DG61" i="2"/>
  <c r="DE59" i="2"/>
  <c r="DG59" i="2"/>
  <c r="DE55" i="2"/>
  <c r="DG55" i="2"/>
  <c r="DG62" i="2"/>
  <c r="DE62" i="2"/>
  <c r="DG58" i="2"/>
  <c r="DE58" i="2"/>
  <c r="CP49" i="2"/>
  <c r="CQ49" i="2"/>
  <c r="CQ52" i="2"/>
  <c r="CP52" i="2"/>
  <c r="CQ65" i="2"/>
  <c r="CP26" i="2"/>
  <c r="CQ26" i="2"/>
  <c r="CP25" i="2"/>
  <c r="CQ25" i="2"/>
  <c r="CP41" i="2"/>
  <c r="CQ41" i="2"/>
  <c r="CP46" i="2"/>
  <c r="CQ46" i="2"/>
  <c r="CQ29" i="2"/>
  <c r="CP29" i="2"/>
  <c r="DE19" i="2"/>
  <c r="DG19" i="2"/>
  <c r="CE47" i="2"/>
  <c r="CQ59" i="2"/>
  <c r="DF20" i="2"/>
  <c r="DG35" i="2"/>
  <c r="DF57" i="2"/>
  <c r="CP50" i="2"/>
  <c r="CQ50" i="2"/>
  <c r="CP56" i="2"/>
  <c r="CQ56" i="2"/>
  <c r="CP54" i="2"/>
  <c r="CQ54" i="2"/>
  <c r="CQ63" i="2"/>
  <c r="CQ58" i="2"/>
  <c r="CP36" i="2"/>
  <c r="CQ36" i="2"/>
  <c r="CP34" i="2"/>
  <c r="CQ34" i="2"/>
  <c r="CP43" i="2"/>
  <c r="CQ43" i="2"/>
  <c r="CP44" i="2"/>
  <c r="CQ44" i="2"/>
  <c r="CQ30" i="2"/>
  <c r="CP30" i="2"/>
  <c r="CQ62" i="2"/>
  <c r="CE67" i="2"/>
  <c r="DB29" i="2"/>
  <c r="DI29" i="2" s="1"/>
  <c r="DB35" i="2"/>
  <c r="CP33" i="2"/>
  <c r="CQ33" i="2"/>
  <c r="CP60" i="2"/>
  <c r="CQ60" i="2"/>
  <c r="CQ61" i="2"/>
  <c r="DB41" i="2"/>
  <c r="DJ41" i="2" s="1"/>
  <c r="CQ28" i="2"/>
  <c r="CP28" i="2"/>
  <c r="CP37" i="2"/>
  <c r="CQ37" i="2"/>
  <c r="CQ38" i="2"/>
  <c r="CP38" i="2"/>
  <c r="CP42" i="2"/>
  <c r="CQ42" i="2"/>
  <c r="CQ31" i="2"/>
  <c r="CP31" i="2"/>
  <c r="CQ64" i="2"/>
  <c r="DG57" i="2"/>
  <c r="DH22" i="2"/>
  <c r="DB37" i="2"/>
  <c r="DI37" i="2" s="1"/>
  <c r="CE66" i="2"/>
  <c r="DB60" i="2" s="1"/>
  <c r="DH19" i="2"/>
  <c r="DB27" i="2"/>
  <c r="DJ27" i="2" s="1"/>
  <c r="CP51" i="2"/>
  <c r="CQ51" i="2"/>
  <c r="DO6" i="2"/>
  <c r="CE23" i="2"/>
  <c r="DB40" i="2"/>
  <c r="DJ40" i="2" s="1"/>
  <c r="CP45" i="2"/>
  <c r="CQ45" i="2"/>
  <c r="CQ39" i="2"/>
  <c r="CP39" i="2"/>
  <c r="CQ40" i="2"/>
  <c r="CP40" i="2"/>
  <c r="CP32" i="2"/>
  <c r="CQ32" i="2"/>
  <c r="CQ27" i="2"/>
  <c r="CP27" i="2"/>
  <c r="DJ35" i="2"/>
  <c r="DI35" i="2"/>
  <c r="DO5" i="2"/>
  <c r="DB59" i="2"/>
  <c r="DB15" i="2"/>
  <c r="DJ15" i="2" s="1"/>
  <c r="DI60" i="2" l="1"/>
  <c r="DJ60" i="2"/>
  <c r="DG27" i="2"/>
  <c r="DE27" i="2"/>
  <c r="DB4" i="2"/>
  <c r="DB9" i="2"/>
  <c r="DB14" i="2"/>
  <c r="DB12" i="2"/>
  <c r="DB19" i="2"/>
  <c r="DB18" i="2"/>
  <c r="DB10" i="2"/>
  <c r="DB20" i="2"/>
  <c r="DB3" i="2"/>
  <c r="DB17" i="2"/>
  <c r="DB16" i="2"/>
  <c r="DB21" i="2"/>
  <c r="DG51" i="2"/>
  <c r="DE51" i="2"/>
  <c r="DI59" i="2"/>
  <c r="DJ59" i="2"/>
  <c r="DF27" i="2"/>
  <c r="DH27" i="2"/>
  <c r="DH40" i="2"/>
  <c r="DF40" i="2"/>
  <c r="DE45" i="2"/>
  <c r="DG45" i="2"/>
  <c r="DI15" i="2"/>
  <c r="DF31" i="2"/>
  <c r="DH31" i="2"/>
  <c r="DF38" i="2"/>
  <c r="DH38" i="2"/>
  <c r="DH28" i="2"/>
  <c r="DF28" i="2"/>
  <c r="DB7" i="2"/>
  <c r="DG33" i="2"/>
  <c r="DE33" i="2"/>
  <c r="DF62" i="2"/>
  <c r="DH62" i="2"/>
  <c r="DJ37" i="2"/>
  <c r="DG30" i="2"/>
  <c r="DE30" i="2"/>
  <c r="DF43" i="2"/>
  <c r="DH43" i="2"/>
  <c r="DH36" i="2"/>
  <c r="DF36" i="2"/>
  <c r="DF63" i="2"/>
  <c r="DH63" i="2"/>
  <c r="DE56" i="2"/>
  <c r="DG56" i="2"/>
  <c r="DB46" i="2"/>
  <c r="DB45" i="2"/>
  <c r="DB34" i="2"/>
  <c r="DB36" i="2"/>
  <c r="DB28" i="2"/>
  <c r="DB25" i="2"/>
  <c r="DB44" i="2"/>
  <c r="DB42" i="2"/>
  <c r="DB33" i="2"/>
  <c r="DB39" i="2"/>
  <c r="DB26" i="2"/>
  <c r="DB32" i="2"/>
  <c r="DB43" i="2"/>
  <c r="DI27" i="2"/>
  <c r="DG46" i="2"/>
  <c r="DE46" i="2"/>
  <c r="DE25" i="2"/>
  <c r="DG25" i="2"/>
  <c r="DB31" i="2"/>
  <c r="DF49" i="2"/>
  <c r="DH49" i="2"/>
  <c r="DH32" i="2"/>
  <c r="DF32" i="2"/>
  <c r="DB22" i="2"/>
  <c r="DF42" i="2"/>
  <c r="DH42" i="2"/>
  <c r="DF37" i="2"/>
  <c r="DH37" i="2"/>
  <c r="DF60" i="2"/>
  <c r="DH60" i="2"/>
  <c r="DI41" i="2"/>
  <c r="DH30" i="2"/>
  <c r="DF30" i="2"/>
  <c r="DE43" i="2"/>
  <c r="DG43" i="2"/>
  <c r="DE36" i="2"/>
  <c r="DG36" i="2"/>
  <c r="DF54" i="2"/>
  <c r="DH54" i="2"/>
  <c r="DH50" i="2"/>
  <c r="DF50" i="2"/>
  <c r="DI40" i="2"/>
  <c r="DJ29" i="2"/>
  <c r="DG29" i="2"/>
  <c r="DE29" i="2"/>
  <c r="DF41" i="2"/>
  <c r="DH41" i="2"/>
  <c r="DH26" i="2"/>
  <c r="DF26" i="2"/>
  <c r="DB38" i="2"/>
  <c r="DG49" i="2"/>
  <c r="DE49" i="2"/>
  <c r="DG39" i="2"/>
  <c r="DE39" i="2"/>
  <c r="DB6" i="2"/>
  <c r="DB5" i="2"/>
  <c r="DE32" i="2"/>
  <c r="DG32" i="2"/>
  <c r="DF39" i="2"/>
  <c r="DH39" i="2"/>
  <c r="DH51" i="2"/>
  <c r="DF51" i="2"/>
  <c r="DB49" i="2"/>
  <c r="DB54" i="2"/>
  <c r="DB52" i="2"/>
  <c r="DB64" i="2"/>
  <c r="DB63" i="2"/>
  <c r="DB51" i="2"/>
  <c r="DB65" i="2"/>
  <c r="DB58" i="2"/>
  <c r="DB57" i="2"/>
  <c r="DB55" i="2"/>
  <c r="DB53" i="2"/>
  <c r="DB62" i="2"/>
  <c r="DB50" i="2"/>
  <c r="DB11" i="2"/>
  <c r="DF64" i="2"/>
  <c r="DH64" i="2"/>
  <c r="DG42" i="2"/>
  <c r="DE42" i="2"/>
  <c r="DG37" i="2"/>
  <c r="DE37" i="2"/>
  <c r="DH61" i="2"/>
  <c r="DF61" i="2"/>
  <c r="DG60" i="2"/>
  <c r="DE60" i="2"/>
  <c r="DH44" i="2"/>
  <c r="DF44" i="2"/>
  <c r="DH34" i="2"/>
  <c r="DF34" i="2"/>
  <c r="DH58" i="2"/>
  <c r="DF58" i="2"/>
  <c r="DE54" i="2"/>
  <c r="DG54" i="2"/>
  <c r="DE50" i="2"/>
  <c r="DG50" i="2"/>
  <c r="DF29" i="2"/>
  <c r="DH29" i="2"/>
  <c r="DE41" i="2"/>
  <c r="DG41" i="2"/>
  <c r="DG26" i="2"/>
  <c r="DE26" i="2"/>
  <c r="DG52" i="2"/>
  <c r="DE52" i="2"/>
  <c r="DB30" i="2"/>
  <c r="DE40" i="2"/>
  <c r="DG40" i="2"/>
  <c r="DF45" i="2"/>
  <c r="DH45" i="2"/>
  <c r="DB13" i="2"/>
  <c r="DG31" i="2"/>
  <c r="DE31" i="2"/>
  <c r="DG38" i="2"/>
  <c r="DE38" i="2"/>
  <c r="DE28" i="2"/>
  <c r="DG28" i="2"/>
  <c r="DO66" i="2"/>
  <c r="DF33" i="2"/>
  <c r="DH33" i="2"/>
  <c r="DB61" i="2"/>
  <c r="DE44" i="2"/>
  <c r="DG44" i="2"/>
  <c r="DE34" i="2"/>
  <c r="DG34" i="2"/>
  <c r="DB56" i="2"/>
  <c r="DF56" i="2"/>
  <c r="DH56" i="2"/>
  <c r="DF59" i="2"/>
  <c r="DH59" i="2"/>
  <c r="DH46" i="2"/>
  <c r="DF46" i="2"/>
  <c r="DF25" i="2"/>
  <c r="DH25" i="2"/>
  <c r="DH65" i="2"/>
  <c r="DF65" i="2"/>
  <c r="DH52" i="2"/>
  <c r="DF52" i="2"/>
  <c r="DB8" i="2"/>
  <c r="DJ13" i="2" l="1"/>
  <c r="DI13" i="2"/>
  <c r="DI56" i="2"/>
  <c r="DJ56" i="2"/>
  <c r="ED31" i="2"/>
  <c r="ED38" i="2"/>
  <c r="ED36" i="2"/>
  <c r="ED65" i="2"/>
  <c r="ED62" i="2"/>
  <c r="ED54" i="2"/>
  <c r="ED55" i="2"/>
  <c r="ED51" i="2"/>
  <c r="ED45" i="2"/>
  <c r="ED44" i="2"/>
  <c r="ED35" i="2"/>
  <c r="ED25" i="2"/>
  <c r="ED21" i="2"/>
  <c r="ED11" i="2"/>
  <c r="ED12" i="2"/>
  <c r="ED13" i="2"/>
  <c r="ED63" i="2"/>
  <c r="ED56" i="2"/>
  <c r="ED57" i="2"/>
  <c r="ED50" i="2"/>
  <c r="ED43" i="2"/>
  <c r="ED40" i="2"/>
  <c r="ED34" i="2"/>
  <c r="ED37" i="2"/>
  <c r="ED19" i="2"/>
  <c r="ED14" i="2"/>
  <c r="ED58" i="2"/>
  <c r="ED59" i="2"/>
  <c r="ED41" i="2"/>
  <c r="ED46" i="2"/>
  <c r="ED42" i="2"/>
  <c r="ED33" i="2"/>
  <c r="ED32" i="2"/>
  <c r="ED22" i="2"/>
  <c r="ED16" i="2"/>
  <c r="ED10" i="2"/>
  <c r="ED60" i="2"/>
  <c r="ED61" i="2"/>
  <c r="ED49" i="2"/>
  <c r="ED20" i="2"/>
  <c r="ED17" i="2"/>
  <c r="ED18" i="2"/>
  <c r="ED15" i="2"/>
  <c r="ED8" i="2"/>
  <c r="ED9" i="2"/>
  <c r="ED7" i="2"/>
  <c r="ED53" i="2"/>
  <c r="ED52" i="2"/>
  <c r="ED64" i="2"/>
  <c r="ED26" i="2"/>
  <c r="ED39" i="2"/>
  <c r="ED30" i="2"/>
  <c r="ED27" i="2"/>
  <c r="ED29" i="2"/>
  <c r="ED28" i="2"/>
  <c r="ED4" i="2"/>
  <c r="ED3" i="2"/>
  <c r="DI30" i="2"/>
  <c r="DJ30" i="2"/>
  <c r="DI53" i="2"/>
  <c r="DJ53" i="2"/>
  <c r="DJ65" i="2"/>
  <c r="DI65" i="2"/>
  <c r="DJ52" i="2"/>
  <c r="DI52" i="2"/>
  <c r="ED5" i="2"/>
  <c r="DI39" i="2"/>
  <c r="DJ39" i="2"/>
  <c r="DJ25" i="2"/>
  <c r="DI25" i="2"/>
  <c r="DJ45" i="2"/>
  <c r="DI45" i="2"/>
  <c r="DI21" i="2"/>
  <c r="DJ21" i="2"/>
  <c r="DJ20" i="2"/>
  <c r="DI20" i="2"/>
  <c r="DJ12" i="2"/>
  <c r="DI12" i="2"/>
  <c r="DI11" i="2"/>
  <c r="DJ11" i="2"/>
  <c r="DI55" i="2"/>
  <c r="DJ55" i="2"/>
  <c r="DJ51" i="2"/>
  <c r="DI51" i="2"/>
  <c r="DJ54" i="2"/>
  <c r="DI54" i="2"/>
  <c r="DI5" i="2"/>
  <c r="DJ5" i="2"/>
  <c r="DI22" i="2"/>
  <c r="DJ22" i="2"/>
  <c r="DJ43" i="2"/>
  <c r="DI43" i="2"/>
  <c r="DI33" i="2"/>
  <c r="DJ33" i="2"/>
  <c r="DI28" i="2"/>
  <c r="DJ28" i="2"/>
  <c r="DJ46" i="2"/>
  <c r="DI46" i="2"/>
  <c r="DJ7" i="2"/>
  <c r="DI7" i="2"/>
  <c r="ED6" i="2"/>
  <c r="DI16" i="2"/>
  <c r="DJ16" i="2"/>
  <c r="DI10" i="2"/>
  <c r="DJ10" i="2"/>
  <c r="DJ14" i="2"/>
  <c r="DI14" i="2"/>
  <c r="DI8" i="2"/>
  <c r="DJ8" i="2"/>
  <c r="DI61" i="2"/>
  <c r="DJ61" i="2"/>
  <c r="DJ50" i="2"/>
  <c r="DI50" i="2"/>
  <c r="DI57" i="2"/>
  <c r="DJ57" i="2"/>
  <c r="DI63" i="2"/>
  <c r="DJ63" i="2"/>
  <c r="DJ49" i="2"/>
  <c r="DI49" i="2"/>
  <c r="DJ6" i="2"/>
  <c r="DI6" i="2"/>
  <c r="DI32" i="2"/>
  <c r="DJ32" i="2"/>
  <c r="DJ42" i="2"/>
  <c r="DI42" i="2"/>
  <c r="DI36" i="2"/>
  <c r="DJ36" i="2"/>
  <c r="DI17" i="2"/>
  <c r="DJ17" i="2"/>
  <c r="DJ18" i="2"/>
  <c r="DI18" i="2"/>
  <c r="DJ9" i="2"/>
  <c r="DI9" i="2"/>
  <c r="DJ62" i="2"/>
  <c r="DI62" i="2"/>
  <c r="DJ58" i="2"/>
  <c r="DI58" i="2"/>
  <c r="DI64" i="2"/>
  <c r="DJ64" i="2"/>
  <c r="DJ38" i="2"/>
  <c r="DI38" i="2"/>
  <c r="DI31" i="2"/>
  <c r="DJ31" i="2"/>
  <c r="DI26" i="2"/>
  <c r="DJ26" i="2"/>
  <c r="DI44" i="2"/>
  <c r="DJ44" i="2"/>
  <c r="DI34" i="2"/>
  <c r="DJ34" i="2"/>
  <c r="DI3" i="2"/>
  <c r="DJ3" i="2"/>
  <c r="DI19" i="2"/>
  <c r="DJ19" i="2"/>
  <c r="DJ4" i="2"/>
  <c r="DI4" i="2"/>
</calcChain>
</file>

<file path=xl/sharedStrings.xml><?xml version="1.0" encoding="utf-8"?>
<sst xmlns="http://schemas.openxmlformats.org/spreadsheetml/2006/main" count="467" uniqueCount="199">
  <si>
    <t>UNSCALED AND SCALED DATA FOR VARIABLES AND CERTAINTY</t>
  </si>
  <si>
    <t>RAW (UNSCALED) FUNCTION AND VALUE SCORES</t>
  </si>
  <si>
    <t>SCALED FUNCTION AND VALUE SCORES</t>
  </si>
  <si>
    <t>Combined Scores</t>
  </si>
  <si>
    <t>CERTAINTY SCORES - UNSCALED</t>
  </si>
  <si>
    <t>CERTAINTY SCORES -- SCALED</t>
  </si>
  <si>
    <t>WCP Mapping ID</t>
  </si>
  <si>
    <t>ON_OFF_
FENCE</t>
  </si>
  <si>
    <t>GOFER</t>
  </si>
  <si>
    <t>UPNIS</t>
  </si>
  <si>
    <t>UPNIS CERT</t>
  </si>
  <si>
    <t>Percent Native Avg. Value for Site</t>
  </si>
  <si>
    <t>PNATPC Fence</t>
  </si>
  <si>
    <t>PNATPCCERT</t>
  </si>
  <si>
    <t>% FACW-OBL Avg Value for Site</t>
  </si>
  <si>
    <t>HYVEG Fence</t>
  </si>
  <si>
    <t>HYVEG CERT</t>
  </si>
  <si>
    <t>DEPTH Avg Value</t>
  </si>
  <si>
    <t>DEPTH FENCE</t>
  </si>
  <si>
    <t>DEPTH CERT</t>
  </si>
  <si>
    <t>PATT</t>
  </si>
  <si>
    <t>HYDD Avg Value for Site</t>
  </si>
  <si>
    <t>HYDD Fence and Offsite</t>
  </si>
  <si>
    <t>HYDD CERT</t>
  </si>
  <si>
    <t>CONNECT</t>
  </si>
  <si>
    <t>CONNECT CERT</t>
  </si>
  <si>
    <t>SIZED</t>
  </si>
  <si>
    <t>SOILALT2</t>
  </si>
  <si>
    <t>SOILALT2 CERT</t>
  </si>
  <si>
    <t>HYDALT2</t>
  </si>
  <si>
    <t>HYDALT2 CERT</t>
  </si>
  <si>
    <t>HYDALT1</t>
  </si>
  <si>
    <t>HYDALT1 CERT</t>
  </si>
  <si>
    <t>HYDREST</t>
  </si>
  <si>
    <t>HYDREST CERT</t>
  </si>
  <si>
    <t>SOILALT1</t>
  </si>
  <si>
    <t>SOILALT1 CERT</t>
  </si>
  <si>
    <t>SOILREST</t>
  </si>
  <si>
    <t>SOILREST CERT</t>
  </si>
  <si>
    <t>ACCESS1</t>
  </si>
  <si>
    <t>ACCESS2</t>
  </si>
  <si>
    <t>ACCESS3</t>
  </si>
  <si>
    <t>SCHOOL</t>
  </si>
  <si>
    <t>OPSPACE</t>
  </si>
  <si>
    <t>OPSPACE CERT</t>
  </si>
  <si>
    <t>AREA (Acres)</t>
  </si>
  <si>
    <t>(m) squared</t>
  </si>
  <si>
    <t>Perimeter (ft)</t>
  </si>
  <si>
    <t>Perimeter (m)</t>
  </si>
  <si>
    <t>AreaScore</t>
  </si>
  <si>
    <t>Watershed</t>
  </si>
  <si>
    <t>WET%</t>
  </si>
  <si>
    <t>LOCO</t>
  </si>
  <si>
    <t>LIFL</t>
  </si>
  <si>
    <t>PSENS</t>
  </si>
  <si>
    <t>BRACH</t>
  </si>
  <si>
    <t>GRAS</t>
  </si>
  <si>
    <t>CHAP</t>
  </si>
  <si>
    <t>CHOK</t>
  </si>
  <si>
    <t>OAKW</t>
  </si>
  <si>
    <t>TFLAT</t>
  </si>
  <si>
    <t>TSLOP</t>
  </si>
  <si>
    <t>TRANS</t>
  </si>
  <si>
    <t>WatStor: Pool</t>
  </si>
  <si>
    <t>WatStor: Lscape</t>
  </si>
  <si>
    <t>WatStor: Valu</t>
  </si>
  <si>
    <t>Wpur Pool</t>
  </si>
  <si>
    <t>Wpur Lscape</t>
  </si>
  <si>
    <t>Wpur Valu</t>
  </si>
  <si>
    <t>Wild Pool</t>
  </si>
  <si>
    <t>Wild Lscape</t>
  </si>
  <si>
    <t>Wild Valu</t>
  </si>
  <si>
    <t>Plants Pool</t>
  </si>
  <si>
    <t>Plants Lscape</t>
  </si>
  <si>
    <t>Plants Valu</t>
  </si>
  <si>
    <t>Educ &amp; Rec</t>
  </si>
  <si>
    <t>Sustain</t>
  </si>
  <si>
    <t>Restor</t>
  </si>
  <si>
    <t>WatStor: Pool SCALED</t>
  </si>
  <si>
    <t>WatStor: Lscape SCALED</t>
  </si>
  <si>
    <t>WatStor: Valu SCALED</t>
  </si>
  <si>
    <t>WatStor: Func Multiscale AVG</t>
  </si>
  <si>
    <t>WatStor: Func Multiscale MAX</t>
  </si>
  <si>
    <t>Wpur Pool SCALED</t>
  </si>
  <si>
    <t>Wpur Lscape SCALED</t>
  </si>
  <si>
    <t>Wpur Valu SCALED</t>
  </si>
  <si>
    <t>Wpur: Multiscale AVG</t>
  </si>
  <si>
    <t>Wpur: Multiscale MAX</t>
  </si>
  <si>
    <t>Wild Pool SCALED</t>
  </si>
  <si>
    <t>Wild Lscape SCALED</t>
  </si>
  <si>
    <t>Wild Valu SCALED</t>
  </si>
  <si>
    <t>Wild: Multiscale AVG</t>
  </si>
  <si>
    <t>Wild: Multiscale MAX</t>
  </si>
  <si>
    <t>Plants Pool SCALED</t>
  </si>
  <si>
    <t>Plants Lscape SCALED</t>
  </si>
  <si>
    <t>Plants Valu SCALED</t>
  </si>
  <si>
    <t>Plants: Multiscale AVG</t>
  </si>
  <si>
    <t>Plants: Multiscale MAX</t>
  </si>
  <si>
    <t>Educ &amp; Recrea SCALED</t>
  </si>
  <si>
    <t>Sustain SCALED</t>
  </si>
  <si>
    <t>Restor SCALED</t>
  </si>
  <si>
    <t>AVG ALL  Functions (w. multiscale Avg)</t>
  </si>
  <si>
    <t>AVG ALL  Functions (w. multiscale Max)</t>
  </si>
  <si>
    <t>MAX ALL Functions (w. multiscale Avg)</t>
  </si>
  <si>
    <t>MAX ALL Functions (w. multiscale Max)</t>
  </si>
  <si>
    <t>AVG ALL VALUES</t>
  </si>
  <si>
    <t>MAX ALL VALUES</t>
  </si>
  <si>
    <t>Educ &amp; Rec SCALED</t>
  </si>
  <si>
    <t>VPC-03</t>
  </si>
  <si>
    <t>FENCE</t>
  </si>
  <si>
    <t xml:space="preserve"> </t>
  </si>
  <si>
    <t>low</t>
  </si>
  <si>
    <t>Whetstone</t>
  </si>
  <si>
    <t>VPC-06</t>
  </si>
  <si>
    <t>medium</t>
  </si>
  <si>
    <t>med</t>
  </si>
  <si>
    <t>Rogue</t>
  </si>
  <si>
    <t>VPC-08</t>
  </si>
  <si>
    <t>high</t>
  </si>
  <si>
    <t>Whet-Coker</t>
  </si>
  <si>
    <t>VPC-09</t>
  </si>
  <si>
    <t>VPC-10</t>
  </si>
  <si>
    <t>VPC-17</t>
  </si>
  <si>
    <t>Coker</t>
  </si>
  <si>
    <t>VPC-25</t>
  </si>
  <si>
    <t>VPC-26</t>
  </si>
  <si>
    <t>VPC-27</t>
  </si>
  <si>
    <t>VPC-31</t>
  </si>
  <si>
    <t>VPC-32</t>
  </si>
  <si>
    <t>VPC-34</t>
  </si>
  <si>
    <t>VPC-37</t>
  </si>
  <si>
    <t xml:space="preserve">med </t>
  </si>
  <si>
    <t>VPC-41</t>
  </si>
  <si>
    <t>very low</t>
  </si>
  <si>
    <t>VPC-42</t>
  </si>
  <si>
    <t>VPC-47</t>
  </si>
  <si>
    <t>VPC-48</t>
  </si>
  <si>
    <t>VPC-49</t>
  </si>
  <si>
    <t>VPC-52</t>
  </si>
  <si>
    <t>VPC-59</t>
  </si>
  <si>
    <t>VPC-01</t>
  </si>
  <si>
    <t>OFF</t>
  </si>
  <si>
    <t>VPC-02</t>
  </si>
  <si>
    <t>VPC-04</t>
  </si>
  <si>
    <t>VPC-07</t>
  </si>
  <si>
    <t>VPC-11</t>
  </si>
  <si>
    <t>VPC-14</t>
  </si>
  <si>
    <t>VPC-15</t>
  </si>
  <si>
    <t>VPC-18</t>
  </si>
  <si>
    <t>VPC-19</t>
  </si>
  <si>
    <t>VPC-20</t>
  </si>
  <si>
    <t>VPC-22</t>
  </si>
  <si>
    <t>VPC-23</t>
  </si>
  <si>
    <t>VPC-24</t>
  </si>
  <si>
    <t>VPC-29</t>
  </si>
  <si>
    <t>VPC-30</t>
  </si>
  <si>
    <t>VPC-33</t>
  </si>
  <si>
    <t>VPC-38</t>
  </si>
  <si>
    <t>VPC-39</t>
  </si>
  <si>
    <t>VPC-40</t>
  </si>
  <si>
    <t>VPC-55</t>
  </si>
  <si>
    <t>VPC-57</t>
  </si>
  <si>
    <t>VPC-58</t>
  </si>
  <si>
    <t>VPC-05</t>
  </si>
  <si>
    <t>ON</t>
  </si>
  <si>
    <t>VPC-12</t>
  </si>
  <si>
    <t>Whet-Rogue</t>
  </si>
  <si>
    <t>VPC-13</t>
  </si>
  <si>
    <t>VPC-16</t>
  </si>
  <si>
    <t>VPC-21</t>
  </si>
  <si>
    <t>VPC-28</t>
  </si>
  <si>
    <t>VPC-35</t>
  </si>
  <si>
    <t>VPC-36</t>
  </si>
  <si>
    <t>VPC-43</t>
  </si>
  <si>
    <t>VPC-44</t>
  </si>
  <si>
    <t>VPC-45</t>
  </si>
  <si>
    <t>VPC-46</t>
  </si>
  <si>
    <t>VPC-50</t>
  </si>
  <si>
    <t>VPC-51</t>
  </si>
  <si>
    <t>VPC-53</t>
  </si>
  <si>
    <t xml:space="preserve">VPC-54 </t>
  </si>
  <si>
    <t>VPC-56</t>
  </si>
  <si>
    <t>SUSTAIN SCALED</t>
  </si>
  <si>
    <t>RESTORE SCALED</t>
  </si>
  <si>
    <t>SITE ID AND EVALUATION METHOD</t>
  </si>
  <si>
    <t>Restore</t>
  </si>
  <si>
    <t>DEPTH Onsite Raw Score</t>
  </si>
  <si>
    <t>DEPTH Onsite Final Scaled Score</t>
  </si>
  <si>
    <t>HYVEG Onsite Final Scaled Score</t>
  </si>
  <si>
    <t>PNATPC Onsite Final Scaled Score</t>
  </si>
  <si>
    <t>PNATPC Onsite Raw Score</t>
  </si>
  <si>
    <t>HYVEG Onsite Raw Score</t>
  </si>
  <si>
    <t>HYDD Onsite Raw Score</t>
  </si>
  <si>
    <t>HYDD Onsite Final Scaled Score</t>
  </si>
  <si>
    <t>LCNAT2</t>
  </si>
  <si>
    <t>PERI Raw
Score</t>
  </si>
  <si>
    <t>PERI
Value</t>
  </si>
  <si>
    <t>Peri Final Scaled Score</t>
  </si>
  <si>
    <t>THATCH %COVER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</si>
</sst>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Times New Roman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left"/>
    </xf>
    <xf numFmtId="49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49" fontId="0" fillId="2" borderId="2" xfId="0" applyNumberFormat="1" applyFill="1" applyBorder="1" applyAlignment="1">
      <alignment wrapText="1"/>
    </xf>
    <xf numFmtId="49" fontId="0" fillId="3" borderId="2" xfId="0" applyNumberFormat="1" applyFill="1" applyBorder="1" applyAlignment="1">
      <alignment wrapText="1"/>
    </xf>
    <xf numFmtId="49" fontId="0" fillId="2" borderId="4" xfId="0" applyNumberFormat="1" applyFill="1" applyBorder="1" applyAlignment="1">
      <alignment wrapText="1"/>
    </xf>
    <xf numFmtId="2" fontId="0" fillId="4" borderId="2" xfId="0" applyNumberFormat="1" applyFill="1" applyBorder="1" applyAlignment="1">
      <alignment wrapText="1"/>
    </xf>
    <xf numFmtId="2" fontId="0" fillId="3" borderId="2" xfId="0" applyNumberFormat="1" applyFill="1" applyBorder="1" applyAlignment="1">
      <alignment wrapText="1"/>
    </xf>
    <xf numFmtId="2" fontId="0" fillId="5" borderId="2" xfId="0" applyNumberFormat="1" applyFill="1" applyBorder="1" applyAlignment="1">
      <alignment wrapText="1"/>
    </xf>
    <xf numFmtId="2" fontId="0" fillId="6" borderId="2" xfId="0" applyNumberFormat="1" applyFill="1" applyBorder="1" applyAlignment="1">
      <alignment wrapText="1"/>
    </xf>
    <xf numFmtId="49" fontId="0" fillId="7" borderId="2" xfId="0" applyNumberFormat="1" applyFill="1" applyBorder="1" applyAlignment="1">
      <alignment wrapText="1"/>
    </xf>
    <xf numFmtId="49" fontId="0" fillId="8" borderId="2" xfId="0" applyNumberFormat="1" applyFill="1" applyBorder="1" applyAlignment="1">
      <alignment wrapText="1"/>
    </xf>
    <xf numFmtId="2" fontId="0" fillId="7" borderId="3" xfId="0" applyNumberFormat="1" applyFill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49" fontId="0" fillId="0" borderId="5" xfId="0" applyNumberFormat="1" applyBorder="1" applyAlignment="1">
      <alignment wrapText="1"/>
    </xf>
    <xf numFmtId="0" fontId="0" fillId="0" borderId="2" xfId="0" applyBorder="1"/>
    <xf numFmtId="2" fontId="0" fillId="0" borderId="2" xfId="0" applyNumberFormat="1" applyBorder="1"/>
    <xf numFmtId="2" fontId="0" fillId="2" borderId="3" xfId="0" applyNumberFormat="1" applyFill="1" applyBorder="1"/>
    <xf numFmtId="2" fontId="0" fillId="2" borderId="2" xfId="0" applyNumberFormat="1" applyFill="1" applyBorder="1"/>
    <xf numFmtId="2" fontId="0" fillId="3" borderId="2" xfId="0" applyNumberFormat="1" applyFill="1" applyBorder="1"/>
    <xf numFmtId="2" fontId="0" fillId="2" borderId="4" xfId="0" applyNumberFormat="1" applyFill="1" applyBorder="1"/>
    <xf numFmtId="2" fontId="0" fillId="4" borderId="2" xfId="0" applyNumberFormat="1" applyFill="1" applyBorder="1"/>
    <xf numFmtId="2" fontId="0" fillId="9" borderId="2" xfId="0" applyNumberFormat="1" applyFill="1" applyBorder="1"/>
    <xf numFmtId="2" fontId="0" fillId="5" borderId="2" xfId="0" applyNumberFormat="1" applyFill="1" applyBorder="1"/>
    <xf numFmtId="2" fontId="0" fillId="6" borderId="2" xfId="0" applyNumberFormat="1" applyFill="1" applyBorder="1"/>
    <xf numFmtId="2" fontId="0" fillId="7" borderId="2" xfId="0" applyNumberFormat="1" applyFill="1" applyBorder="1"/>
    <xf numFmtId="2" fontId="0" fillId="7" borderId="4" xfId="0" applyNumberFormat="1" applyFill="1" applyBorder="1"/>
    <xf numFmtId="2" fontId="0" fillId="8" borderId="2" xfId="0" applyNumberFormat="1" applyFill="1" applyBorder="1"/>
    <xf numFmtId="0" fontId="0" fillId="0" borderId="5" xfId="0" applyBorder="1"/>
    <xf numFmtId="2" fontId="0" fillId="0" borderId="4" xfId="0" applyNumberFormat="1" applyBorder="1"/>
    <xf numFmtId="0" fontId="0" fillId="0" borderId="6" xfId="0" applyBorder="1"/>
    <xf numFmtId="1" fontId="0" fillId="0" borderId="2" xfId="0" applyNumberFormat="1" applyBorder="1"/>
    <xf numFmtId="0" fontId="0" fillId="4" borderId="5" xfId="0" applyFill="1" applyBorder="1"/>
    <xf numFmtId="2" fontId="0" fillId="4" borderId="6" xfId="0" applyNumberFormat="1" applyFill="1" applyBorder="1"/>
    <xf numFmtId="2" fontId="0" fillId="4" borderId="4" xfId="0" applyNumberFormat="1" applyFill="1" applyBorder="1"/>
    <xf numFmtId="2" fontId="0" fillId="4" borderId="3" xfId="0" applyNumberFormat="1" applyFill="1" applyBorder="1"/>
    <xf numFmtId="0" fontId="0" fillId="0" borderId="4" xfId="0" applyBorder="1"/>
    <xf numFmtId="2" fontId="0" fillId="0" borderId="0" xfId="0" applyNumberFormat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2" fontId="0" fillId="8" borderId="0" xfId="0" applyNumberFormat="1" applyFill="1"/>
    <xf numFmtId="0" fontId="0" fillId="7" borderId="0" xfId="0" applyFill="1"/>
    <xf numFmtId="0" fontId="0" fillId="2" borderId="0" xfId="0" applyFill="1"/>
    <xf numFmtId="0" fontId="0" fillId="3" borderId="0" xfId="0" applyFill="1"/>
    <xf numFmtId="0" fontId="0" fillId="4" borderId="2" xfId="0" applyFill="1" applyBorder="1"/>
    <xf numFmtId="49" fontId="0" fillId="10" borderId="6" xfId="0" applyNumberFormat="1" applyFill="1" applyBorder="1" applyAlignment="1">
      <alignment wrapText="1"/>
    </xf>
    <xf numFmtId="49" fontId="0" fillId="10" borderId="2" xfId="0" applyNumberFormat="1" applyFill="1" applyBorder="1" applyAlignment="1">
      <alignment wrapText="1"/>
    </xf>
    <xf numFmtId="49" fontId="0" fillId="10" borderId="4" xfId="0" applyNumberFormat="1" applyFill="1" applyBorder="1" applyAlignment="1">
      <alignment wrapText="1"/>
    </xf>
    <xf numFmtId="0" fontId="0" fillId="4" borderId="10" xfId="0" applyFill="1" applyBorder="1"/>
    <xf numFmtId="0" fontId="0" fillId="0" borderId="11" xfId="0" applyBorder="1"/>
    <xf numFmtId="0" fontId="0" fillId="0" borderId="10" xfId="0" applyBorder="1"/>
    <xf numFmtId="2" fontId="0" fillId="5" borderId="7" xfId="0" applyNumberFormat="1" applyFill="1" applyBorder="1"/>
    <xf numFmtId="2" fontId="0" fillId="6" borderId="7" xfId="0" applyNumberFormat="1" applyFill="1" applyBorder="1"/>
    <xf numFmtId="2" fontId="0" fillId="8" borderId="7" xfId="0" applyNumberFormat="1" applyFill="1" applyBorder="1"/>
    <xf numFmtId="2" fontId="0" fillId="5" borderId="0" xfId="0" applyNumberFormat="1" applyFill="1"/>
    <xf numFmtId="2" fontId="0" fillId="6" borderId="0" xfId="0" applyNumberFormat="1" applyFill="1"/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2" fontId="0" fillId="4" borderId="6" xfId="0" applyNumberFormat="1" applyFill="1" applyBorder="1" applyAlignment="1">
      <alignment wrapText="1"/>
    </xf>
    <xf numFmtId="2" fontId="0" fillId="11" borderId="2" xfId="0" applyNumberFormat="1" applyFill="1" applyBorder="1" applyAlignment="1">
      <alignment wrapText="1"/>
    </xf>
    <xf numFmtId="2" fontId="0" fillId="11" borderId="2" xfId="0" applyNumberFormat="1" applyFill="1" applyBorder="1"/>
    <xf numFmtId="49" fontId="0" fillId="11" borderId="2" xfId="0" applyNumberFormat="1" applyFill="1" applyBorder="1" applyAlignment="1">
      <alignment wrapText="1"/>
    </xf>
    <xf numFmtId="49" fontId="0" fillId="11" borderId="4" xfId="0" applyNumberFormat="1" applyFill="1" applyBorder="1" applyAlignment="1">
      <alignment wrapText="1"/>
    </xf>
    <xf numFmtId="2" fontId="0" fillId="11" borderId="4" xfId="0" applyNumberFormat="1" applyFill="1" applyBorder="1"/>
    <xf numFmtId="2" fontId="0" fillId="7" borderId="6" xfId="0" applyNumberFormat="1" applyFill="1" applyBorder="1"/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12" xfId="0" applyBorder="1"/>
    <xf numFmtId="2" fontId="2" fillId="0" borderId="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U1543"/>
  <sheetViews>
    <sheetView tabSelected="1" zoomScale="80" zoomScaleNormal="100" workbookViewId="0">
      <pane xSplit="2" ySplit="2" topLeftCell="C3" activePane="bottomRight" state="frozenSplit"/>
      <selection pane="topRight" activeCell="I1" sqref="I1"/>
      <selection pane="bottomLeft" activeCell="A3" sqref="A3"/>
      <selection pane="bottomRight" activeCell="C3" sqref="C3"/>
    </sheetView>
  </sheetViews>
  <sheetFormatPr defaultRowHeight="13.2" x14ac:dyDescent="0.25"/>
  <cols>
    <col min="1" max="1" width="10.33203125" customWidth="1"/>
    <col min="2" max="2" width="12.77734375" customWidth="1"/>
    <col min="3" max="3" width="12.44140625" customWidth="1"/>
    <col min="5" max="5" width="13.33203125" customWidth="1"/>
    <col min="7" max="8" width="10.6640625" customWidth="1"/>
    <col min="9" max="9" width="13.109375" customWidth="1"/>
    <col min="14" max="14" width="12.6640625" customWidth="1"/>
    <col min="19" max="19" width="13.77734375" customWidth="1"/>
    <col min="25" max="25" width="13.109375" customWidth="1"/>
    <col min="27" max="27" width="12.6640625" customWidth="1"/>
    <col min="28" max="28" width="12.77734375" customWidth="1"/>
    <col min="30" max="30" width="12.109375" customWidth="1"/>
    <col min="31" max="31" width="12.33203125" customWidth="1"/>
    <col min="32" max="32" width="12" customWidth="1"/>
    <col min="33" max="33" width="12.109375" customWidth="1"/>
    <col min="34" max="34" width="10.6640625" customWidth="1"/>
    <col min="35" max="35" width="12" customWidth="1"/>
    <col min="36" max="36" width="12.44140625" customWidth="1"/>
    <col min="37" max="37" width="12.6640625" customWidth="1"/>
    <col min="38" max="38" width="11.77734375" customWidth="1"/>
    <col min="39" max="39" width="12" customWidth="1"/>
    <col min="40" max="40" width="11" customWidth="1"/>
    <col min="41" max="41" width="11.77734375" customWidth="1"/>
    <col min="42" max="42" width="12.44140625" customWidth="1"/>
    <col min="44" max="44" width="11.77734375" customWidth="1"/>
    <col min="45" max="45" width="12.44140625" customWidth="1"/>
    <col min="46" max="46" width="12.77734375" customWidth="1"/>
    <col min="47" max="47" width="10.6640625" customWidth="1"/>
    <col min="48" max="48" width="12.44140625" customWidth="1"/>
    <col min="49" max="49" width="12" customWidth="1"/>
    <col min="50" max="50" width="9.44140625" style="39" customWidth="1"/>
    <col min="51" max="51" width="13.109375" style="39" customWidth="1"/>
    <col min="52" max="53" width="11.77734375" style="39" customWidth="1"/>
    <col min="54" max="54" width="12" style="39" customWidth="1"/>
    <col min="55" max="55" width="11.44140625" style="39" customWidth="1"/>
    <col min="56" max="56" width="9.44140625" style="39" customWidth="1"/>
    <col min="57" max="57" width="13.109375" customWidth="1"/>
    <col min="58" max="58" width="12.33203125" customWidth="1"/>
    <col min="71" max="71" width="10.6640625" style="45" customWidth="1"/>
    <col min="72" max="73" width="11.44140625" style="45" customWidth="1"/>
    <col min="74" max="74" width="7.44140625" style="46" customWidth="1"/>
    <col min="75" max="75" width="8.77734375" style="46" customWidth="1"/>
    <col min="76" max="76" width="7.33203125" style="46" customWidth="1"/>
    <col min="77" max="77" width="6.33203125" style="45" customWidth="1"/>
    <col min="78" max="78" width="9.33203125" style="45"/>
    <col min="79" max="79" width="6.77734375" style="45" customWidth="1"/>
    <col min="80" max="80" width="7.44140625" style="46" customWidth="1"/>
    <col min="81" max="81" width="8.33203125" style="46" customWidth="1"/>
    <col min="82" max="82" width="7.6640625" style="46" customWidth="1"/>
    <col min="83" max="83" width="8.6640625" style="45" customWidth="1"/>
    <col min="84" max="84" width="9.33203125" style="45"/>
    <col min="85" max="85" width="13.77734375" style="45" customWidth="1"/>
    <col min="86" max="86" width="11.77734375" style="23" customWidth="1"/>
    <col min="87" max="88" width="10.44140625" style="23" customWidth="1"/>
    <col min="89" max="89" width="12.109375" style="23" customWidth="1"/>
    <col min="90" max="90" width="12.44140625" style="23" customWidth="1"/>
    <col min="91" max="91" width="10.44140625" style="24" customWidth="1"/>
    <col min="92" max="92" width="10.33203125" style="18" customWidth="1"/>
    <col min="93" max="93" width="10.44140625" style="24" customWidth="1"/>
    <col min="94" max="94" width="12.33203125" style="18" customWidth="1"/>
    <col min="95" max="95" width="12.6640625" style="18" customWidth="1"/>
    <col min="96" max="96" width="10.109375" style="25" customWidth="1"/>
    <col min="97" max="97" width="10.33203125" style="25" customWidth="1"/>
    <col min="98" max="98" width="10.109375" style="25" customWidth="1"/>
    <col min="99" max="99" width="12" style="25" customWidth="1"/>
    <col min="100" max="100" width="11.77734375" style="25" customWidth="1"/>
    <col min="101" max="101" width="10.44140625" style="26" customWidth="1"/>
    <col min="102" max="103" width="10.109375" style="26" customWidth="1"/>
    <col min="104" max="104" width="11.77734375" style="26" customWidth="1"/>
    <col min="105" max="105" width="12.109375" style="26" customWidth="1"/>
    <col min="106" max="106" width="12.109375" style="27" customWidth="1"/>
    <col min="107" max="107" width="12.44140625" style="28" customWidth="1"/>
    <col min="108" max="108" width="12.77734375" style="28" customWidth="1"/>
    <col min="109" max="110" width="12.109375" style="29" customWidth="1"/>
    <col min="111" max="111" width="12" style="29" customWidth="1"/>
    <col min="112" max="112" width="11.33203125" style="29" customWidth="1"/>
    <col min="113" max="113" width="10.44140625" style="29" customWidth="1"/>
    <col min="114" max="114" width="10.44140625" style="43" customWidth="1"/>
    <col min="115" max="115" width="11" customWidth="1"/>
    <col min="116" max="117" width="10.77734375" customWidth="1"/>
    <col min="118" max="118" width="9.44140625" bestFit="1" customWidth="1"/>
    <col min="119" max="119" width="9.77734375" bestFit="1" customWidth="1"/>
    <col min="120" max="128" width="9.44140625" bestFit="1" customWidth="1"/>
    <col min="129" max="129" width="11" customWidth="1"/>
    <col min="130" max="144" width="10.44140625" style="44" customWidth="1"/>
    <col min="145" max="145" width="9.33203125" style="42"/>
    <col min="146" max="176" width="9.33203125"/>
  </cols>
  <sheetData>
    <row r="1" spans="1:144" s="1" customFormat="1" ht="66.75" customHeight="1" x14ac:dyDescent="0.35">
      <c r="A1" s="70" t="s">
        <v>184</v>
      </c>
      <c r="B1" s="71"/>
      <c r="C1" s="69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5" t="s">
        <v>0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76"/>
      <c r="AC1" s="75" t="s">
        <v>0</v>
      </c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75" t="s">
        <v>0</v>
      </c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76"/>
      <c r="BF1" s="75" t="s">
        <v>0</v>
      </c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77"/>
      <c r="BS1" s="72" t="s">
        <v>1</v>
      </c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61"/>
      <c r="CH1" s="81" t="s">
        <v>2</v>
      </c>
      <c r="CI1" s="81"/>
      <c r="CJ1" s="81"/>
      <c r="CK1" s="81"/>
      <c r="CL1" s="81"/>
      <c r="CM1" s="81"/>
      <c r="CN1" s="81"/>
      <c r="CO1" s="81"/>
      <c r="CP1" s="81"/>
      <c r="CQ1" s="81"/>
      <c r="CR1" s="70" t="s">
        <v>2</v>
      </c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59"/>
      <c r="DE1" s="72" t="s">
        <v>3</v>
      </c>
      <c r="DF1" s="69"/>
      <c r="DG1" s="69"/>
      <c r="DH1" s="69"/>
      <c r="DI1" s="69"/>
      <c r="DJ1" s="60"/>
      <c r="DK1" s="72" t="s">
        <v>4</v>
      </c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79"/>
      <c r="DY1" s="80"/>
      <c r="DZ1" s="72" t="s">
        <v>5</v>
      </c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4"/>
    </row>
    <row r="2" spans="1:144" s="16" customFormat="1" ht="78.75" customHeight="1" x14ac:dyDescent="0.25">
      <c r="A2" s="2" t="s">
        <v>6</v>
      </c>
      <c r="B2" s="2" t="s">
        <v>7</v>
      </c>
      <c r="C2" s="2" t="s">
        <v>198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190</v>
      </c>
      <c r="I2" s="2" t="s">
        <v>189</v>
      </c>
      <c r="J2" s="2" t="s">
        <v>13</v>
      </c>
      <c r="K2" s="2" t="s">
        <v>14</v>
      </c>
      <c r="L2" s="2" t="s">
        <v>15</v>
      </c>
      <c r="M2" s="2" t="s">
        <v>191</v>
      </c>
      <c r="N2" s="2" t="s">
        <v>188</v>
      </c>
      <c r="O2" s="2" t="s">
        <v>16</v>
      </c>
      <c r="P2" s="2" t="s">
        <v>17</v>
      </c>
      <c r="Q2" s="2" t="s">
        <v>18</v>
      </c>
      <c r="R2" s="2" t="s">
        <v>186</v>
      </c>
      <c r="S2" s="2" t="s">
        <v>187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192</v>
      </c>
      <c r="Y2" s="2" t="s">
        <v>193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194</v>
      </c>
      <c r="AI2" s="2" t="s">
        <v>31</v>
      </c>
      <c r="AJ2" s="2" t="s">
        <v>32</v>
      </c>
      <c r="AK2" s="2" t="s">
        <v>33</v>
      </c>
      <c r="AL2" s="2" t="s">
        <v>34</v>
      </c>
      <c r="AM2" s="2" t="s">
        <v>35</v>
      </c>
      <c r="AN2" s="2" t="s">
        <v>36</v>
      </c>
      <c r="AO2" s="2" t="s">
        <v>37</v>
      </c>
      <c r="AP2" s="2" t="s">
        <v>38</v>
      </c>
      <c r="AQ2" s="2" t="s">
        <v>8</v>
      </c>
      <c r="AR2" s="2" t="s">
        <v>39</v>
      </c>
      <c r="AS2" s="2" t="s">
        <v>40</v>
      </c>
      <c r="AT2" s="2" t="s">
        <v>41</v>
      </c>
      <c r="AU2" s="2" t="s">
        <v>42</v>
      </c>
      <c r="AV2" s="2" t="s">
        <v>43</v>
      </c>
      <c r="AW2" s="2" t="s">
        <v>44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196</v>
      </c>
      <c r="BD2" s="3" t="s">
        <v>195</v>
      </c>
      <c r="BE2" s="2" t="s">
        <v>197</v>
      </c>
      <c r="BF2" s="2" t="s">
        <v>50</v>
      </c>
      <c r="BG2" s="2" t="s">
        <v>51</v>
      </c>
      <c r="BH2" s="2" t="s">
        <v>52</v>
      </c>
      <c r="BI2" s="2" t="s">
        <v>53</v>
      </c>
      <c r="BJ2" s="2" t="s">
        <v>54</v>
      </c>
      <c r="BK2" s="2" t="s">
        <v>55</v>
      </c>
      <c r="BL2" s="2" t="s">
        <v>56</v>
      </c>
      <c r="BM2" s="2" t="s">
        <v>57</v>
      </c>
      <c r="BN2" s="2" t="s">
        <v>58</v>
      </c>
      <c r="BO2" s="2" t="s">
        <v>59</v>
      </c>
      <c r="BP2" s="2" t="s">
        <v>60</v>
      </c>
      <c r="BQ2" s="2" t="s">
        <v>61</v>
      </c>
      <c r="BR2" s="2" t="s">
        <v>62</v>
      </c>
      <c r="BS2" s="4" t="s">
        <v>63</v>
      </c>
      <c r="BT2" s="5" t="s">
        <v>64</v>
      </c>
      <c r="BU2" s="5" t="s">
        <v>65</v>
      </c>
      <c r="BV2" s="6" t="s">
        <v>66</v>
      </c>
      <c r="BW2" s="6" t="s">
        <v>67</v>
      </c>
      <c r="BX2" s="6" t="s">
        <v>68</v>
      </c>
      <c r="BY2" s="5" t="s">
        <v>69</v>
      </c>
      <c r="BZ2" s="5" t="s">
        <v>70</v>
      </c>
      <c r="CA2" s="5" t="s">
        <v>71</v>
      </c>
      <c r="CB2" s="6" t="s">
        <v>72</v>
      </c>
      <c r="CC2" s="6" t="s">
        <v>73</v>
      </c>
      <c r="CD2" s="6" t="s">
        <v>74</v>
      </c>
      <c r="CE2" s="5" t="s">
        <v>75</v>
      </c>
      <c r="CF2" s="7" t="s">
        <v>76</v>
      </c>
      <c r="CG2" s="5" t="s">
        <v>185</v>
      </c>
      <c r="CH2" s="62" t="s">
        <v>78</v>
      </c>
      <c r="CI2" s="8" t="s">
        <v>79</v>
      </c>
      <c r="CJ2" s="8" t="s">
        <v>80</v>
      </c>
      <c r="CK2" s="63" t="s">
        <v>81</v>
      </c>
      <c r="CL2" s="8" t="s">
        <v>82</v>
      </c>
      <c r="CM2" s="9" t="s">
        <v>83</v>
      </c>
      <c r="CN2" s="9" t="s">
        <v>84</v>
      </c>
      <c r="CO2" s="63" t="s">
        <v>85</v>
      </c>
      <c r="CP2" s="63" t="s">
        <v>86</v>
      </c>
      <c r="CQ2" s="9" t="s">
        <v>87</v>
      </c>
      <c r="CR2" s="10" t="s">
        <v>88</v>
      </c>
      <c r="CS2" s="10" t="s">
        <v>89</v>
      </c>
      <c r="CT2" s="63" t="s">
        <v>90</v>
      </c>
      <c r="CU2" s="63" t="s">
        <v>91</v>
      </c>
      <c r="CV2" s="10" t="s">
        <v>92</v>
      </c>
      <c r="CW2" s="11" t="s">
        <v>93</v>
      </c>
      <c r="CX2" s="11" t="s">
        <v>94</v>
      </c>
      <c r="CY2" s="63" t="s">
        <v>95</v>
      </c>
      <c r="CZ2" s="63" t="s">
        <v>96</v>
      </c>
      <c r="DA2" s="11" t="s">
        <v>97</v>
      </c>
      <c r="DB2" s="65" t="s">
        <v>98</v>
      </c>
      <c r="DC2" s="66" t="s">
        <v>182</v>
      </c>
      <c r="DD2" s="66" t="s">
        <v>183</v>
      </c>
      <c r="DE2" s="65" t="s">
        <v>101</v>
      </c>
      <c r="DF2" s="13" t="s">
        <v>102</v>
      </c>
      <c r="DG2" s="13" t="s">
        <v>103</v>
      </c>
      <c r="DH2" s="13" t="s">
        <v>104</v>
      </c>
      <c r="DI2" s="65" t="s">
        <v>105</v>
      </c>
      <c r="DJ2" s="13" t="s">
        <v>106</v>
      </c>
      <c r="DK2" s="48" t="s">
        <v>63</v>
      </c>
      <c r="DL2" s="49" t="s">
        <v>64</v>
      </c>
      <c r="DM2" s="49" t="s">
        <v>65</v>
      </c>
      <c r="DN2" s="49" t="s">
        <v>66</v>
      </c>
      <c r="DO2" s="49" t="s">
        <v>67</v>
      </c>
      <c r="DP2" s="49" t="s">
        <v>68</v>
      </c>
      <c r="DQ2" s="49" t="s">
        <v>69</v>
      </c>
      <c r="DR2" s="49" t="s">
        <v>70</v>
      </c>
      <c r="DS2" s="49" t="s">
        <v>71</v>
      </c>
      <c r="DT2" s="49" t="s">
        <v>72</v>
      </c>
      <c r="DU2" s="49" t="s">
        <v>73</v>
      </c>
      <c r="DV2" s="49" t="s">
        <v>74</v>
      </c>
      <c r="DW2" s="49" t="s">
        <v>75</v>
      </c>
      <c r="DX2" s="49" t="s">
        <v>76</v>
      </c>
      <c r="DY2" s="50" t="s">
        <v>77</v>
      </c>
      <c r="DZ2" s="14" t="s">
        <v>78</v>
      </c>
      <c r="EA2" s="15" t="s">
        <v>79</v>
      </c>
      <c r="EB2" s="15" t="s">
        <v>80</v>
      </c>
      <c r="EC2" s="15" t="s">
        <v>83</v>
      </c>
      <c r="ED2" s="15" t="s">
        <v>84</v>
      </c>
      <c r="EE2" s="15" t="s">
        <v>85</v>
      </c>
      <c r="EF2" s="15" t="s">
        <v>88</v>
      </c>
      <c r="EG2" s="15" t="s">
        <v>89</v>
      </c>
      <c r="EH2" s="15" t="s">
        <v>90</v>
      </c>
      <c r="EI2" s="15" t="s">
        <v>93</v>
      </c>
      <c r="EJ2" s="15" t="s">
        <v>94</v>
      </c>
      <c r="EK2" s="15" t="s">
        <v>95</v>
      </c>
      <c r="EL2" s="12" t="s">
        <v>107</v>
      </c>
      <c r="EM2" s="12" t="s">
        <v>99</v>
      </c>
      <c r="EN2" s="12" t="s">
        <v>100</v>
      </c>
    </row>
    <row r="3" spans="1:144" s="30" customFormat="1" x14ac:dyDescent="0.25">
      <c r="A3" s="17" t="s">
        <v>108</v>
      </c>
      <c r="B3" s="17" t="s">
        <v>109</v>
      </c>
      <c r="C3" s="17"/>
      <c r="D3" s="17">
        <v>1</v>
      </c>
      <c r="E3" s="17">
        <v>0</v>
      </c>
      <c r="F3" s="17">
        <v>33</v>
      </c>
      <c r="G3" s="17">
        <v>0</v>
      </c>
      <c r="H3" s="17"/>
      <c r="I3" s="17"/>
      <c r="J3" s="17">
        <v>0</v>
      </c>
      <c r="K3" s="17">
        <v>33</v>
      </c>
      <c r="L3" s="17">
        <v>0</v>
      </c>
      <c r="M3" s="17" t="s">
        <v>110</v>
      </c>
      <c r="N3" s="17"/>
      <c r="O3" s="17">
        <v>0</v>
      </c>
      <c r="P3" s="17" t="s">
        <v>111</v>
      </c>
      <c r="Q3" s="17">
        <v>0</v>
      </c>
      <c r="R3" s="17"/>
      <c r="S3" s="17"/>
      <c r="T3" s="17">
        <v>0</v>
      </c>
      <c r="U3" s="17">
        <v>0.66</v>
      </c>
      <c r="V3" s="17" t="s">
        <v>111</v>
      </c>
      <c r="W3" s="17">
        <v>0.33</v>
      </c>
      <c r="X3" s="17"/>
      <c r="Y3" s="17"/>
      <c r="Z3" s="17">
        <v>0</v>
      </c>
      <c r="AA3" s="17">
        <v>0.66</v>
      </c>
      <c r="AB3" s="17">
        <v>1</v>
      </c>
      <c r="AC3" s="17">
        <v>0.5</v>
      </c>
      <c r="AD3" s="17">
        <v>1</v>
      </c>
      <c r="AE3" s="17">
        <v>1</v>
      </c>
      <c r="AF3" s="17">
        <v>1</v>
      </c>
      <c r="AG3" s="17">
        <v>1</v>
      </c>
      <c r="AH3" s="17">
        <v>1</v>
      </c>
      <c r="AI3" s="17">
        <v>1</v>
      </c>
      <c r="AJ3" s="17">
        <v>0</v>
      </c>
      <c r="AK3" s="17">
        <v>1</v>
      </c>
      <c r="AL3" s="17">
        <v>0</v>
      </c>
      <c r="AM3" s="17">
        <v>1</v>
      </c>
      <c r="AN3" s="17">
        <v>0</v>
      </c>
      <c r="AO3" s="17">
        <v>1</v>
      </c>
      <c r="AP3" s="17">
        <v>0</v>
      </c>
      <c r="AQ3" s="17">
        <v>0.5</v>
      </c>
      <c r="AR3" s="17">
        <v>1</v>
      </c>
      <c r="AS3" s="17">
        <v>0</v>
      </c>
      <c r="AT3" s="17">
        <v>0</v>
      </c>
      <c r="AU3" s="17">
        <v>0</v>
      </c>
      <c r="AV3" s="17">
        <v>0.5</v>
      </c>
      <c r="AW3" s="17">
        <v>1</v>
      </c>
      <c r="AX3" s="18">
        <v>8.2960039421000005</v>
      </c>
      <c r="AY3" s="18">
        <v>33572.736813432697</v>
      </c>
      <c r="AZ3" s="18">
        <v>2253.5227077099998</v>
      </c>
      <c r="BA3" s="18">
        <v>686.87372131000802</v>
      </c>
      <c r="BB3" s="18">
        <v>1.8475200779056702E-2</v>
      </c>
      <c r="BC3" s="18">
        <v>2.0459271018834092E-2</v>
      </c>
      <c r="BD3" s="18">
        <v>0.26029606894190954</v>
      </c>
      <c r="BE3" s="17">
        <v>0.42799999999999999</v>
      </c>
      <c r="BF3" s="17" t="s">
        <v>112</v>
      </c>
      <c r="BG3" s="17">
        <v>0.5</v>
      </c>
      <c r="BH3" s="17">
        <v>0</v>
      </c>
      <c r="BI3" s="17">
        <v>0</v>
      </c>
      <c r="BJ3" s="17">
        <v>0</v>
      </c>
      <c r="BK3" s="17">
        <v>0</v>
      </c>
      <c r="BL3" s="17">
        <v>100</v>
      </c>
      <c r="BM3" s="17">
        <v>0</v>
      </c>
      <c r="BN3" s="17">
        <v>0</v>
      </c>
      <c r="BO3" s="17">
        <v>0</v>
      </c>
      <c r="BP3" s="17">
        <v>0</v>
      </c>
      <c r="BQ3" s="17">
        <v>0</v>
      </c>
      <c r="BR3" s="17">
        <v>100</v>
      </c>
      <c r="BS3" s="19">
        <f t="shared" ref="BS3:BS22" si="0">Q3+AI3</f>
        <v>1</v>
      </c>
      <c r="BT3" s="20">
        <f t="shared" ref="BT3:BT22" si="1">BB3*(AVERAGE(U3,(1-AA3)))+AF3</f>
        <v>1.0092376003895283</v>
      </c>
      <c r="BU3" s="20">
        <f t="shared" ref="BU3:BU22" si="2">(AVERAGE((1-AH3),BG3))</f>
        <v>0.25</v>
      </c>
      <c r="BV3" s="21">
        <f t="shared" ref="BV3:BV22" si="3">L3+(AVERAGE(AI3,AM3))</f>
        <v>1</v>
      </c>
      <c r="BW3" s="21">
        <f t="shared" ref="BW3:BW22" si="4">BT3+(AVERAGE((1-BE3),AQ3))+(AVERAGE(AF3,AD3))</f>
        <v>2.5452376003895285</v>
      </c>
      <c r="BX3" s="21">
        <f t="shared" ref="BX3:BX22" si="5">BU3</f>
        <v>0.25</v>
      </c>
      <c r="BY3" s="20">
        <f t="shared" ref="BY3:BY22" si="6">BK3+(AVERAGE(Q3,G3)+(AVERAGE(AI3,AM3)))</f>
        <v>1</v>
      </c>
      <c r="BZ3" s="20">
        <f>(AVERAGE(BB3,(BG3)))+(AVERAGE(U3,AA3,W3,AC3,AH3,AQ3))+(AVERAGE(AF3,AD3,D3))</f>
        <v>1.8675709337228619</v>
      </c>
      <c r="CA3" s="20">
        <f t="shared" ref="CA3:CA22" si="7">(AVERAGE((1-AH3),(1-U3),BG3))</f>
        <v>0.27999999999999997</v>
      </c>
      <c r="CB3" s="21">
        <f t="shared" ref="CB3:CB22" si="8">G3+(AVERAGE(AI3,AM3))</f>
        <v>1</v>
      </c>
      <c r="CC3" s="21">
        <f t="shared" ref="CC3:CC22" si="9">(AVERAGE(AH3,D3,(1-BE3),AQ3))+U3+AA3+W3 +(AVERAGE(AF3,AD3))</f>
        <v>3.4180000000000001</v>
      </c>
      <c r="CD3" s="21">
        <f t="shared" ref="CD3:CD22" si="10">(MAX(BH3,BI3,BJ3))</f>
        <v>0</v>
      </c>
      <c r="CE3" s="20">
        <f t="shared" ref="CE3:CE22" si="11">(AVERAGE(AR3, AS3, AT3))+AV3+AU3+(MAX(CU3,CZ3))</f>
        <v>1.3263333333333334</v>
      </c>
      <c r="CF3" s="22">
        <f t="shared" ref="CF3:CF22" si="12">(BB3*(AVERAGE(U3,AH3,G3)))+(AVERAGE(AI3,AF3,AM3,AD3))+D3</f>
        <v>2.010222944431078</v>
      </c>
      <c r="CG3" s="20">
        <f t="shared" ref="CG3:CG22" si="13">(BB3+AH3)*(AVERAGE((1-Q3),(1-W3),(1-AA3)))+(AK3*(AVERAGE((1-AI3),(1-AF3))))+(AO3*(AVERAGE((1-AD3),(1-AM3))))</f>
        <v>0.68237838452196797</v>
      </c>
      <c r="CH3" s="35">
        <f t="shared" ref="CH3:CH22" si="14">PERCENTRANK(BS$23:BS$24,BS3)</f>
        <v>0.33300000000000002</v>
      </c>
      <c r="CI3" s="23">
        <f t="shared" ref="CI3:CI22" si="15">PERCENTRANK(BT$23:BT$24,BT3)</f>
        <v>0.76800000000000002</v>
      </c>
      <c r="CJ3" s="23">
        <f t="shared" ref="CJ3:CJ22" si="16">PERCENTRANK(BU$23:BU$24,BU3)</f>
        <v>0.25</v>
      </c>
      <c r="CK3" s="64">
        <f t="shared" ref="CK3:CK22" si="17">(AVERAGE(CH3,CI3))</f>
        <v>0.55049999999999999</v>
      </c>
      <c r="CL3" s="23">
        <f t="shared" ref="CL3:CL22" si="18">(MAX(CH3,CI3))</f>
        <v>0.76800000000000002</v>
      </c>
      <c r="CM3" s="21">
        <f t="shared" ref="CM3:CM22" si="19">PERCENTRANK(BV$23:BV$24,BV3)</f>
        <v>0.33300000000000002</v>
      </c>
      <c r="CN3" s="21">
        <f t="shared" ref="CN3:CN22" si="20">PERCENTRANK(BW$23:BW$24,BW3)</f>
        <v>0.69599999999999995</v>
      </c>
      <c r="CO3" s="64">
        <f t="shared" ref="CO3:CO22" si="21">PERCENTRANK(BX$23:BX$24,BX3)</f>
        <v>0.25</v>
      </c>
      <c r="CP3" s="64">
        <f t="shared" ref="CP3:CP22" si="22">(AVERAGE(CM3,CN3))</f>
        <v>0.51449999999999996</v>
      </c>
      <c r="CQ3" s="21">
        <f t="shared" ref="CQ3:CQ22" si="23">(MAX(CM3,CN3))</f>
        <v>0.69599999999999995</v>
      </c>
      <c r="CR3" s="25">
        <f t="shared" ref="CR3:CR22" si="24">PERCENTRANK(BY$23:BY$24,BY3)</f>
        <v>0.2</v>
      </c>
      <c r="CS3" s="25">
        <f t="shared" ref="CS3:CS22" si="25">PERCENTRANK(BZ$23:BZ$24,BZ3)</f>
        <v>0.71199999999999997</v>
      </c>
      <c r="CT3" s="64">
        <f t="shared" ref="CT3:CT22" si="26">PERCENTRANK(CA$23:CA$24,CA3)</f>
        <v>0.314</v>
      </c>
      <c r="CU3" s="64">
        <f t="shared" ref="CU3:CU22" si="27">(AVERAGE(CR3,CS3))</f>
        <v>0.45599999999999996</v>
      </c>
      <c r="CV3" s="25">
        <f t="shared" ref="CV3:CV22" si="28">(MAX(CR3,CS3))</f>
        <v>0.71199999999999997</v>
      </c>
      <c r="CW3" s="26">
        <f t="shared" ref="CW3:CW22" si="29">PERCENTRANK(CB$23:CB$24,CB3)</f>
        <v>0.33300000000000002</v>
      </c>
      <c r="CX3" s="26">
        <f t="shared" ref="CX3:CX22" si="30">PERCENTRANK(CC$23:CC$24,CC3)</f>
        <v>0.65300000000000002</v>
      </c>
      <c r="CY3" s="64">
        <f t="shared" ref="CY3:CY22" si="31">PERCENTRANK(CD$23:CD$24,CD3)</f>
        <v>0</v>
      </c>
      <c r="CZ3" s="64">
        <f t="shared" ref="CZ3:CZ22" si="32">(AVERAGE(CW3,CX3))</f>
        <v>0.49299999999999999</v>
      </c>
      <c r="DA3" s="26">
        <f>(MAX((CX3,CW3)))</f>
        <v>0.65300000000000002</v>
      </c>
      <c r="DB3" s="64">
        <f t="shared" ref="DB3:DB22" si="33">PERCENTRANK(CE$23:CE$24,CE3)</f>
        <v>0.316</v>
      </c>
      <c r="DC3" s="67">
        <f t="shared" ref="DC3:DC22" si="34">PERCENTRANK(CF$23:CF$24,CF3)</f>
        <v>0.872</v>
      </c>
      <c r="DD3" s="67">
        <f t="shared" ref="DD3:DD22" si="35">PERCENTRANK(CG$23:CG$24,CG3)</f>
        <v>0.44800000000000001</v>
      </c>
      <c r="DE3" s="64">
        <f t="shared" ref="DE3:DE22" si="36">AVERAGE(CK3,CP3,CU3,CZ3)</f>
        <v>0.50349999999999995</v>
      </c>
      <c r="DF3" s="29">
        <f t="shared" ref="DF3:DF22" si="37">AVERAGE(CL3,CQ3,CV3,DA3)</f>
        <v>0.70725000000000005</v>
      </c>
      <c r="DG3" s="29">
        <f t="shared" ref="DG3:DG22" si="38">MAX(CK3,CP3,CU3,CZ3)</f>
        <v>0.55049999999999999</v>
      </c>
      <c r="DH3" s="29">
        <f t="shared" ref="DH3:DH22" si="39">MAX(CL3,CQ3,CV3,DA3)</f>
        <v>0.76800000000000002</v>
      </c>
      <c r="DI3" s="64">
        <f t="shared" ref="DI3:DI22" si="40">AVERAGE(CJ3,CO3,CT3,CY3, DB3,DC3,DD3)</f>
        <v>0.35000000000000003</v>
      </c>
      <c r="DJ3" s="29">
        <f t="shared" ref="DJ3:DJ22" si="41">MAX(CJ3,CO3,CT3,CY3, DB3,DC3,DD3)</f>
        <v>0.872</v>
      </c>
      <c r="DK3" s="18">
        <f t="shared" ref="DK3:DK22" si="42">T3+AJ3</f>
        <v>0</v>
      </c>
      <c r="DL3" s="18">
        <f t="shared" ref="DL3:DL22" si="43">(AVERAGE(1,1,AB3)) +AG3</f>
        <v>2</v>
      </c>
      <c r="DM3" s="18">
        <f>1</f>
        <v>1</v>
      </c>
      <c r="DN3" s="18">
        <f t="shared" ref="DN3:DN22" si="44">O3+(AVERAGE(AJ3,AN3))</f>
        <v>0</v>
      </c>
      <c r="DO3" s="18">
        <f>DL3+(AVERAGE(CE3,0))+(AVERAGE(AG3,AE3))</f>
        <v>3.6631666666666667</v>
      </c>
      <c r="DP3" s="18">
        <f>1</f>
        <v>1</v>
      </c>
      <c r="DQ3" s="18">
        <f t="shared" ref="DQ3:DQ22" si="45">1+(AVERAGE(T3,J3)+(AVERAGE(AJ3,AN3)))</f>
        <v>1</v>
      </c>
      <c r="DR3" s="18">
        <f t="shared" ref="DR3:DR22" si="46">AVERAGE(1,1)+(AVERAGE(1,1,1,AB23,Z3,1,0)) +(AVERAGE(AG3,AE3,E3))</f>
        <v>2.333333333333333</v>
      </c>
      <c r="DS3" s="18">
        <f>1</f>
        <v>1</v>
      </c>
      <c r="DT3" s="18">
        <f t="shared" ref="DT3:DT22" si="47">J3+(AVERAGE(AJ3,AN3))</f>
        <v>0</v>
      </c>
      <c r="DU3" s="18">
        <f t="shared" ref="DU3:DU22" si="48">(AVERAGE(1,1))+(AVERAGE(T3,AB3,Z3,1,1,1) +(AVERAGE(AG3,AE3, E3)))</f>
        <v>2.333333333333333</v>
      </c>
      <c r="DV3" s="18">
        <f t="shared" ref="DV3:DV22" si="49">AVERAGE(1,T3,1)</f>
        <v>0.66666666666666663</v>
      </c>
      <c r="DW3" s="18">
        <f t="shared" ref="DW3:DW22" si="50">(AVERAGE(1,1, 1))+1+AW3+(MAX(DR3,DU3))</f>
        <v>5.333333333333333</v>
      </c>
      <c r="DX3" s="18">
        <f t="shared" ref="DX3:DX22" si="51">1+(AVERAGE(T3,1,J3))+(AVERAGE(AG3,AJ3,AN3,AE3))+E3</f>
        <v>1.8333333333333333</v>
      </c>
      <c r="DY3" s="18">
        <f t="shared" ref="DY3:DY22" si="52">1+1+(AVERAGE((T3)+(Z3)+(AB3)))+(AL3*(AVERAGE((AJ3),(AG3))))+(AP3*(AVERAGE((AN3),(AE3))))</f>
        <v>3</v>
      </c>
      <c r="DZ3" s="68">
        <f t="shared" ref="DZ3:DZ22" si="53">PERCENTRANK(DK$66:DK$67,DK3)</f>
        <v>0</v>
      </c>
      <c r="EA3" s="27">
        <f t="shared" ref="EA3:EA22" si="54">PERCENTRANK(DL$66:DL$67,DL3)</f>
        <v>1</v>
      </c>
      <c r="EB3" s="27">
        <f t="shared" ref="EB3:EB22" si="55">PERCENTRANK(DM$66:DM$67,DM3)</f>
        <v>0</v>
      </c>
      <c r="EC3" s="27">
        <f t="shared" ref="EC3:EC22" si="56">PERCENTRANK(DN$66:DN$67,DN3)</f>
        <v>0</v>
      </c>
      <c r="ED3" s="27">
        <f t="shared" ref="ED3:ED22" si="57">PERCENTRANK(DO$66:DO$67,DO3)</f>
        <v>0.91800000000000004</v>
      </c>
      <c r="EE3" s="27">
        <f t="shared" ref="EE3:EE22" si="58">PERCENTRANK(DP$66:DP$67,DP3)</f>
        <v>0</v>
      </c>
      <c r="EF3" s="27">
        <f t="shared" ref="EF3:EF22" si="59">PERCENTRANK(DQ$66:DQ$67,DQ3)</f>
        <v>0</v>
      </c>
      <c r="EG3" s="27">
        <f t="shared" ref="EG3:EG22" si="60">PERCENTRANK(DR$66:DR$67,DR3)</f>
        <v>0.53300000000000003</v>
      </c>
      <c r="EH3" s="27">
        <f t="shared" ref="EH3:EH22" si="61">PERCENTRANK(DS$66:DS$67,DS3)</f>
        <v>0</v>
      </c>
      <c r="EI3" s="27">
        <f t="shared" ref="EI3:EI22" si="62">PERCENTRANK(DT$66:DT$67,DT3)</f>
        <v>0</v>
      </c>
      <c r="EJ3" s="27">
        <f t="shared" ref="EJ3:EJ22" si="63">PERCENTRANK(DU$66:DU$67,DU3)</f>
        <v>0.55500000000000005</v>
      </c>
      <c r="EK3" s="27">
        <f t="shared" ref="EK3:EK22" si="64">PERCENTRANK(DV$66:DV$67,DV3)</f>
        <v>0</v>
      </c>
      <c r="EL3" s="27">
        <f t="shared" ref="EL3:EL22" si="65">PERCENTRANK(DW$66:DW$67,DW3)</f>
        <v>0.71399999999999997</v>
      </c>
      <c r="EM3" s="27">
        <f t="shared" ref="EM3:EM22" si="66">PERCENTRANK(DX$66:DX$67,DX3)</f>
        <v>0.187</v>
      </c>
      <c r="EN3" s="27">
        <f t="shared" ref="EN3:EN22" si="67">PERCENTRANK(DY$66:DY$67,DY3)</f>
        <v>0.2</v>
      </c>
    </row>
    <row r="4" spans="1:144" s="30" customFormat="1" x14ac:dyDescent="0.25">
      <c r="A4" s="17" t="s">
        <v>113</v>
      </c>
      <c r="B4" s="17" t="s">
        <v>109</v>
      </c>
      <c r="C4" s="17" t="s">
        <v>110</v>
      </c>
      <c r="D4" s="17">
        <v>0</v>
      </c>
      <c r="E4" s="17">
        <v>0</v>
      </c>
      <c r="F4" s="17">
        <v>50</v>
      </c>
      <c r="G4" s="17">
        <v>0.5</v>
      </c>
      <c r="H4" s="17"/>
      <c r="I4" s="17"/>
      <c r="J4" s="17">
        <v>0</v>
      </c>
      <c r="K4" s="17">
        <v>50</v>
      </c>
      <c r="L4" s="17">
        <v>0.33</v>
      </c>
      <c r="M4" s="17" t="s">
        <v>110</v>
      </c>
      <c r="N4" s="17"/>
      <c r="O4" s="17">
        <v>0</v>
      </c>
      <c r="P4" s="17" t="s">
        <v>114</v>
      </c>
      <c r="Q4" s="17">
        <v>0.5</v>
      </c>
      <c r="R4" s="17"/>
      <c r="S4" s="17"/>
      <c r="T4" s="17">
        <v>0</v>
      </c>
      <c r="U4" s="17">
        <v>1</v>
      </c>
      <c r="V4" s="17" t="s">
        <v>115</v>
      </c>
      <c r="W4" s="17">
        <v>0.66</v>
      </c>
      <c r="X4" s="17"/>
      <c r="Y4" s="17"/>
      <c r="Z4" s="17">
        <v>0</v>
      </c>
      <c r="AA4" s="17">
        <v>1</v>
      </c>
      <c r="AB4" s="17">
        <v>1</v>
      </c>
      <c r="AC4" s="17">
        <v>1</v>
      </c>
      <c r="AD4" s="17">
        <v>1</v>
      </c>
      <c r="AE4" s="17">
        <v>0</v>
      </c>
      <c r="AF4" s="17">
        <v>1</v>
      </c>
      <c r="AG4" s="17">
        <v>0</v>
      </c>
      <c r="AH4" s="17">
        <v>0.5</v>
      </c>
      <c r="AI4" s="17">
        <v>1</v>
      </c>
      <c r="AJ4" s="17">
        <v>0</v>
      </c>
      <c r="AK4" s="17">
        <v>1</v>
      </c>
      <c r="AL4" s="17">
        <v>0</v>
      </c>
      <c r="AM4" s="17">
        <v>1</v>
      </c>
      <c r="AN4" s="17">
        <v>0</v>
      </c>
      <c r="AO4" s="17">
        <v>1</v>
      </c>
      <c r="AP4" s="17">
        <v>0</v>
      </c>
      <c r="AQ4" s="17">
        <v>0.5</v>
      </c>
      <c r="AR4" s="17">
        <v>0</v>
      </c>
      <c r="AS4" s="17">
        <v>0</v>
      </c>
      <c r="AT4" s="17">
        <v>0</v>
      </c>
      <c r="AU4" s="17">
        <v>0</v>
      </c>
      <c r="AV4" s="17">
        <v>0.5</v>
      </c>
      <c r="AW4" s="17">
        <v>1</v>
      </c>
      <c r="AX4" s="18">
        <v>27.6578085079</v>
      </c>
      <c r="AY4" s="18">
        <v>111927.17992332573</v>
      </c>
      <c r="AZ4" s="18">
        <v>4684.0184111299995</v>
      </c>
      <c r="BA4" s="18">
        <v>1427.688811712424</v>
      </c>
      <c r="BB4" s="18">
        <v>6.1593939547093308E-2</v>
      </c>
      <c r="BC4" s="18">
        <v>1.27555149043373E-2</v>
      </c>
      <c r="BD4" s="18">
        <v>0.1622839046353346</v>
      </c>
      <c r="BE4" s="17">
        <v>0.23699999999999999</v>
      </c>
      <c r="BF4" s="17" t="s">
        <v>116</v>
      </c>
      <c r="BG4" s="17">
        <v>1</v>
      </c>
      <c r="BH4" s="17">
        <v>0</v>
      </c>
      <c r="BI4" s="17">
        <v>0.5</v>
      </c>
      <c r="BJ4" s="17">
        <v>1</v>
      </c>
      <c r="BK4" s="17">
        <v>1</v>
      </c>
      <c r="BL4" s="17">
        <v>100</v>
      </c>
      <c r="BM4" s="17">
        <v>0</v>
      </c>
      <c r="BN4" s="17">
        <v>0</v>
      </c>
      <c r="BO4" s="17">
        <v>0</v>
      </c>
      <c r="BP4" s="17">
        <v>100</v>
      </c>
      <c r="BQ4" s="17">
        <v>0</v>
      </c>
      <c r="BR4" s="17">
        <v>0</v>
      </c>
      <c r="BS4" s="19">
        <f t="shared" si="0"/>
        <v>1.5</v>
      </c>
      <c r="BT4" s="20">
        <f t="shared" si="1"/>
        <v>1.0307969697735466</v>
      </c>
      <c r="BU4" s="20">
        <f t="shared" si="2"/>
        <v>0.75</v>
      </c>
      <c r="BV4" s="21">
        <f t="shared" si="3"/>
        <v>1.33</v>
      </c>
      <c r="BW4" s="21">
        <f t="shared" si="4"/>
        <v>2.6622969697735464</v>
      </c>
      <c r="BX4" s="21">
        <f t="shared" si="5"/>
        <v>0.75</v>
      </c>
      <c r="BY4" s="20">
        <f t="shared" si="6"/>
        <v>2.5</v>
      </c>
      <c r="BZ4" s="20">
        <f t="shared" ref="BZ4:BZ22" si="68">(AVERAGE(BB4,(BG4)))+(AVERAGE(U4,AA4,W4,AC4,AH4,AQ4))+(AVERAGE(AF4,AD4,D4))</f>
        <v>1.9741303031068798</v>
      </c>
      <c r="CA4" s="20">
        <f t="shared" si="7"/>
        <v>0.5</v>
      </c>
      <c r="CB4" s="21">
        <f t="shared" si="8"/>
        <v>1.5</v>
      </c>
      <c r="CC4" s="21">
        <f t="shared" si="9"/>
        <v>4.1007499999999997</v>
      </c>
      <c r="CD4" s="21">
        <f t="shared" si="10"/>
        <v>1</v>
      </c>
      <c r="CE4" s="20">
        <f t="shared" si="11"/>
        <v>1.29</v>
      </c>
      <c r="CF4" s="22">
        <f t="shared" si="12"/>
        <v>1.0410626263647289</v>
      </c>
      <c r="CG4" s="20">
        <f t="shared" si="13"/>
        <v>0.15724630307318613</v>
      </c>
      <c r="CH4" s="35">
        <f t="shared" si="14"/>
        <v>0.66600000000000004</v>
      </c>
      <c r="CI4" s="23">
        <f t="shared" si="15"/>
        <v>0.80100000000000005</v>
      </c>
      <c r="CJ4" s="23">
        <f t="shared" si="16"/>
        <v>0.75</v>
      </c>
      <c r="CK4" s="64">
        <f t="shared" si="17"/>
        <v>0.73350000000000004</v>
      </c>
      <c r="CL4" s="23">
        <f t="shared" si="18"/>
        <v>0.80100000000000005</v>
      </c>
      <c r="CM4" s="21">
        <f t="shared" si="19"/>
        <v>0.55300000000000005</v>
      </c>
      <c r="CN4" s="21">
        <f t="shared" si="20"/>
        <v>0.755</v>
      </c>
      <c r="CO4" s="64">
        <f t="shared" si="21"/>
        <v>0.75</v>
      </c>
      <c r="CP4" s="64">
        <f t="shared" si="22"/>
        <v>0.65400000000000003</v>
      </c>
      <c r="CQ4" s="21">
        <f t="shared" si="23"/>
        <v>0.755</v>
      </c>
      <c r="CR4" s="25">
        <f t="shared" si="24"/>
        <v>0.8</v>
      </c>
      <c r="CS4" s="25">
        <f t="shared" si="25"/>
        <v>0.78</v>
      </c>
      <c r="CT4" s="64">
        <f t="shared" si="26"/>
        <v>0.56100000000000005</v>
      </c>
      <c r="CU4" s="64">
        <f t="shared" si="27"/>
        <v>0.79</v>
      </c>
      <c r="CV4" s="25">
        <f t="shared" si="28"/>
        <v>0.8</v>
      </c>
      <c r="CW4" s="26">
        <f t="shared" si="29"/>
        <v>0.66600000000000004</v>
      </c>
      <c r="CX4" s="26">
        <f t="shared" si="30"/>
        <v>0.81599999999999995</v>
      </c>
      <c r="CY4" s="64">
        <f t="shared" si="31"/>
        <v>1</v>
      </c>
      <c r="CZ4" s="64">
        <f t="shared" si="32"/>
        <v>0.74099999999999999</v>
      </c>
      <c r="DA4" s="26">
        <f>(MAX((CX4,CW4)))</f>
        <v>0.81599999999999995</v>
      </c>
      <c r="DB4" s="64">
        <f t="shared" si="33"/>
        <v>0.29899999999999999</v>
      </c>
      <c r="DC4" s="67">
        <f t="shared" si="34"/>
        <v>0.33400000000000002</v>
      </c>
      <c r="DD4" s="67">
        <f t="shared" si="35"/>
        <v>0.10299999999999999</v>
      </c>
      <c r="DE4" s="64">
        <f t="shared" si="36"/>
        <v>0.72962500000000008</v>
      </c>
      <c r="DF4" s="29">
        <f t="shared" si="37"/>
        <v>0.79299999999999993</v>
      </c>
      <c r="DG4" s="29">
        <f t="shared" si="38"/>
        <v>0.79</v>
      </c>
      <c r="DH4" s="29">
        <f t="shared" si="39"/>
        <v>0.81599999999999995</v>
      </c>
      <c r="DI4" s="64">
        <f t="shared" si="40"/>
        <v>0.54242857142857148</v>
      </c>
      <c r="DJ4" s="29">
        <f t="shared" si="41"/>
        <v>1</v>
      </c>
      <c r="DK4" s="18">
        <f t="shared" si="42"/>
        <v>0</v>
      </c>
      <c r="DL4" s="18">
        <f t="shared" si="43"/>
        <v>1</v>
      </c>
      <c r="DM4" s="18">
        <f>1</f>
        <v>1</v>
      </c>
      <c r="DN4" s="18">
        <f t="shared" si="44"/>
        <v>0</v>
      </c>
      <c r="DO4" s="18">
        <f>DL4+(AVERAGE(CE4,0))+(AVERAGE(AG4,AE4))</f>
        <v>1.645</v>
      </c>
      <c r="DP4" s="18">
        <f>1</f>
        <v>1</v>
      </c>
      <c r="DQ4" s="18">
        <f t="shared" si="45"/>
        <v>1</v>
      </c>
      <c r="DR4" s="18">
        <f t="shared" si="46"/>
        <v>1.6666666666666665</v>
      </c>
      <c r="DS4" s="18">
        <f>1</f>
        <v>1</v>
      </c>
      <c r="DT4" s="18">
        <f t="shared" si="47"/>
        <v>0</v>
      </c>
      <c r="DU4" s="18">
        <f t="shared" si="48"/>
        <v>1.6666666666666665</v>
      </c>
      <c r="DV4" s="18">
        <f t="shared" si="49"/>
        <v>0.66666666666666663</v>
      </c>
      <c r="DW4" s="18">
        <f t="shared" si="50"/>
        <v>4.6666666666666661</v>
      </c>
      <c r="DX4" s="18">
        <f t="shared" si="51"/>
        <v>1.3333333333333333</v>
      </c>
      <c r="DY4" s="18">
        <f t="shared" si="52"/>
        <v>3</v>
      </c>
      <c r="DZ4" s="68">
        <f t="shared" si="53"/>
        <v>0</v>
      </c>
      <c r="EA4" s="27">
        <f t="shared" si="54"/>
        <v>0.25</v>
      </c>
      <c r="EB4" s="27">
        <f t="shared" si="55"/>
        <v>0</v>
      </c>
      <c r="EC4" s="27">
        <f t="shared" si="56"/>
        <v>0</v>
      </c>
      <c r="ED4" s="27">
        <f t="shared" si="57"/>
        <v>0.29699999999999999</v>
      </c>
      <c r="EE4" s="27">
        <f t="shared" si="58"/>
        <v>0</v>
      </c>
      <c r="EF4" s="27">
        <f t="shared" si="59"/>
        <v>0</v>
      </c>
      <c r="EG4" s="27">
        <f t="shared" si="60"/>
        <v>6.6000000000000003E-2</v>
      </c>
      <c r="EH4" s="27">
        <f t="shared" si="61"/>
        <v>0</v>
      </c>
      <c r="EI4" s="27">
        <f t="shared" si="62"/>
        <v>0</v>
      </c>
      <c r="EJ4" s="27">
        <f t="shared" si="63"/>
        <v>0.111</v>
      </c>
      <c r="EK4" s="27">
        <f t="shared" si="64"/>
        <v>0</v>
      </c>
      <c r="EL4" s="27">
        <f t="shared" si="65"/>
        <v>0.42799999999999999</v>
      </c>
      <c r="EM4" s="27">
        <f t="shared" si="66"/>
        <v>0</v>
      </c>
      <c r="EN4" s="27">
        <f t="shared" si="67"/>
        <v>0.2</v>
      </c>
    </row>
    <row r="5" spans="1:144" s="30" customFormat="1" x14ac:dyDescent="0.25">
      <c r="A5" s="17" t="s">
        <v>117</v>
      </c>
      <c r="B5" s="17" t="s">
        <v>109</v>
      </c>
      <c r="C5" s="17"/>
      <c r="D5" s="17">
        <v>0.5</v>
      </c>
      <c r="E5" s="17">
        <v>0</v>
      </c>
      <c r="F5" s="17">
        <v>50</v>
      </c>
      <c r="G5" s="17">
        <v>0.33</v>
      </c>
      <c r="H5" s="17"/>
      <c r="I5" s="17"/>
      <c r="J5" s="17">
        <v>0</v>
      </c>
      <c r="K5" s="17">
        <v>50</v>
      </c>
      <c r="L5" s="17">
        <v>0.33</v>
      </c>
      <c r="M5" s="17"/>
      <c r="N5" s="17"/>
      <c r="O5" s="17">
        <v>0</v>
      </c>
      <c r="P5" s="17" t="s">
        <v>118</v>
      </c>
      <c r="Q5" s="17">
        <v>1</v>
      </c>
      <c r="R5" s="17"/>
      <c r="S5" s="17"/>
      <c r="T5" s="17">
        <v>0</v>
      </c>
      <c r="U5" s="17">
        <v>1</v>
      </c>
      <c r="V5" s="17" t="s">
        <v>118</v>
      </c>
      <c r="W5" s="17">
        <v>1</v>
      </c>
      <c r="X5" s="17"/>
      <c r="Y5" s="17"/>
      <c r="Z5" s="17">
        <v>0</v>
      </c>
      <c r="AA5" s="17">
        <v>1</v>
      </c>
      <c r="AB5" s="17">
        <v>1</v>
      </c>
      <c r="AC5" s="17">
        <v>1</v>
      </c>
      <c r="AD5" s="17">
        <v>1</v>
      </c>
      <c r="AE5" s="17">
        <v>0</v>
      </c>
      <c r="AF5" s="17">
        <v>1</v>
      </c>
      <c r="AG5" s="17">
        <v>0</v>
      </c>
      <c r="AH5" s="17">
        <v>1</v>
      </c>
      <c r="AI5" s="17">
        <v>1</v>
      </c>
      <c r="AJ5" s="17">
        <v>0</v>
      </c>
      <c r="AK5" s="17">
        <v>1</v>
      </c>
      <c r="AL5" s="17">
        <v>0</v>
      </c>
      <c r="AM5" s="17">
        <v>1</v>
      </c>
      <c r="AN5" s="17">
        <v>0</v>
      </c>
      <c r="AO5" s="17">
        <v>1</v>
      </c>
      <c r="AP5" s="17">
        <v>0</v>
      </c>
      <c r="AQ5" s="17">
        <v>1</v>
      </c>
      <c r="AR5" s="17">
        <v>0</v>
      </c>
      <c r="AS5" s="17">
        <v>0</v>
      </c>
      <c r="AT5" s="17">
        <v>0</v>
      </c>
      <c r="AU5" s="17">
        <v>0</v>
      </c>
      <c r="AV5" s="17">
        <v>1</v>
      </c>
      <c r="AW5" s="17">
        <v>1</v>
      </c>
      <c r="AX5" s="18">
        <v>87.945055247439996</v>
      </c>
      <c r="AY5" s="18">
        <v>355901.01143535721</v>
      </c>
      <c r="AZ5" s="18">
        <v>12907.139660999999</v>
      </c>
      <c r="BA5" s="18">
        <v>3934.0961686728001</v>
      </c>
      <c r="BB5" s="18">
        <v>0.19585363803604888</v>
      </c>
      <c r="BC5" s="18">
        <v>1.1053905558757748E-2</v>
      </c>
      <c r="BD5" s="18">
        <v>0.14063493077299932</v>
      </c>
      <c r="BE5" s="17">
        <v>0.17100000000000001</v>
      </c>
      <c r="BF5" s="17" t="s">
        <v>119</v>
      </c>
      <c r="BG5" s="17">
        <v>0.5</v>
      </c>
      <c r="BH5" s="17">
        <v>0.75</v>
      </c>
      <c r="BI5" s="17">
        <v>0.25</v>
      </c>
      <c r="BJ5" s="17">
        <v>1</v>
      </c>
      <c r="BK5" s="17">
        <v>0</v>
      </c>
      <c r="BL5" s="17">
        <v>50</v>
      </c>
      <c r="BM5" s="17">
        <v>50</v>
      </c>
      <c r="BN5" s="17">
        <v>0</v>
      </c>
      <c r="BO5" s="17">
        <v>0</v>
      </c>
      <c r="BP5" s="17">
        <v>80</v>
      </c>
      <c r="BQ5" s="17">
        <v>0</v>
      </c>
      <c r="BR5" s="17">
        <v>20</v>
      </c>
      <c r="BS5" s="19">
        <f t="shared" si="0"/>
        <v>2</v>
      </c>
      <c r="BT5" s="20">
        <f t="shared" si="1"/>
        <v>1.0979268190180245</v>
      </c>
      <c r="BU5" s="20">
        <f t="shared" si="2"/>
        <v>0.25</v>
      </c>
      <c r="BV5" s="21">
        <f t="shared" si="3"/>
        <v>1.33</v>
      </c>
      <c r="BW5" s="21">
        <f t="shared" si="4"/>
        <v>3.0124268190180246</v>
      </c>
      <c r="BX5" s="21">
        <f t="shared" si="5"/>
        <v>0.25</v>
      </c>
      <c r="BY5" s="20">
        <f t="shared" si="6"/>
        <v>1.665</v>
      </c>
      <c r="BZ5" s="20">
        <f t="shared" si="68"/>
        <v>2.1812601523513577</v>
      </c>
      <c r="CA5" s="20">
        <f t="shared" si="7"/>
        <v>0.16666666666666666</v>
      </c>
      <c r="CB5" s="21">
        <f t="shared" si="8"/>
        <v>1.33</v>
      </c>
      <c r="CC5" s="21">
        <f t="shared" si="9"/>
        <v>4.8322500000000002</v>
      </c>
      <c r="CD5" s="21">
        <f t="shared" si="10"/>
        <v>1</v>
      </c>
      <c r="CE5" s="20">
        <f t="shared" si="11"/>
        <v>1.772</v>
      </c>
      <c r="CF5" s="22">
        <f t="shared" si="12"/>
        <v>1.652112992207998</v>
      </c>
      <c r="CG5" s="20">
        <f t="shared" si="13"/>
        <v>0</v>
      </c>
      <c r="CH5" s="35">
        <f t="shared" si="14"/>
        <v>1</v>
      </c>
      <c r="CI5" s="23">
        <f t="shared" si="15"/>
        <v>0.90300000000000002</v>
      </c>
      <c r="CJ5" s="23">
        <f t="shared" si="16"/>
        <v>0.25</v>
      </c>
      <c r="CK5" s="64">
        <f t="shared" si="17"/>
        <v>0.95150000000000001</v>
      </c>
      <c r="CL5" s="23">
        <f t="shared" si="18"/>
        <v>1</v>
      </c>
      <c r="CM5" s="21">
        <f t="shared" si="19"/>
        <v>0.55300000000000005</v>
      </c>
      <c r="CN5" s="21">
        <f t="shared" si="20"/>
        <v>0.93</v>
      </c>
      <c r="CO5" s="64">
        <f t="shared" si="21"/>
        <v>0.25</v>
      </c>
      <c r="CP5" s="64">
        <f t="shared" si="22"/>
        <v>0.74150000000000005</v>
      </c>
      <c r="CQ5" s="21">
        <f t="shared" si="23"/>
        <v>0.93</v>
      </c>
      <c r="CR5" s="25">
        <f t="shared" si="24"/>
        <v>0.46600000000000003</v>
      </c>
      <c r="CS5" s="25">
        <f t="shared" si="25"/>
        <v>0.91200000000000003</v>
      </c>
      <c r="CT5" s="64">
        <f t="shared" si="26"/>
        <v>0.187</v>
      </c>
      <c r="CU5" s="64">
        <f t="shared" si="27"/>
        <v>0.68900000000000006</v>
      </c>
      <c r="CV5" s="25">
        <f t="shared" si="28"/>
        <v>0.91200000000000003</v>
      </c>
      <c r="CW5" s="26">
        <f t="shared" si="29"/>
        <v>0.55300000000000005</v>
      </c>
      <c r="CX5" s="26">
        <f t="shared" si="30"/>
        <v>0.99099999999999999</v>
      </c>
      <c r="CY5" s="64">
        <f t="shared" si="31"/>
        <v>1</v>
      </c>
      <c r="CZ5" s="64">
        <f t="shared" si="32"/>
        <v>0.77200000000000002</v>
      </c>
      <c r="DA5" s="26">
        <f>(MAX((CX5,CW5)))</f>
        <v>0.99099999999999999</v>
      </c>
      <c r="DB5" s="64">
        <f t="shared" si="33"/>
        <v>0.51500000000000001</v>
      </c>
      <c r="DC5" s="67">
        <f t="shared" si="34"/>
        <v>0.67300000000000004</v>
      </c>
      <c r="DD5" s="67">
        <f t="shared" si="35"/>
        <v>0</v>
      </c>
      <c r="DE5" s="64">
        <f t="shared" si="36"/>
        <v>0.78849999999999998</v>
      </c>
      <c r="DF5" s="29">
        <f t="shared" si="37"/>
        <v>0.95825000000000005</v>
      </c>
      <c r="DG5" s="29">
        <f t="shared" si="38"/>
        <v>0.95150000000000001</v>
      </c>
      <c r="DH5" s="29">
        <f t="shared" si="39"/>
        <v>1</v>
      </c>
      <c r="DI5" s="64">
        <f t="shared" si="40"/>
        <v>0.4107142857142857</v>
      </c>
      <c r="DJ5" s="29">
        <f t="shared" si="41"/>
        <v>1</v>
      </c>
      <c r="DK5" s="18">
        <f t="shared" si="42"/>
        <v>0</v>
      </c>
      <c r="DL5" s="18">
        <f t="shared" si="43"/>
        <v>1</v>
      </c>
      <c r="DM5" s="18">
        <f>1</f>
        <v>1</v>
      </c>
      <c r="DN5" s="18">
        <f t="shared" si="44"/>
        <v>0</v>
      </c>
      <c r="DO5" s="18">
        <f>DL5+(AVERAGE(CE5,0))+(AVERAGE(AG5,AE5))</f>
        <v>1.8860000000000001</v>
      </c>
      <c r="DP5" s="18">
        <f>1</f>
        <v>1</v>
      </c>
      <c r="DQ5" s="18">
        <f t="shared" si="45"/>
        <v>1</v>
      </c>
      <c r="DR5" s="18">
        <f t="shared" si="46"/>
        <v>1.5714285714285714</v>
      </c>
      <c r="DS5" s="18">
        <f>1</f>
        <v>1</v>
      </c>
      <c r="DT5" s="18">
        <f t="shared" si="47"/>
        <v>0</v>
      </c>
      <c r="DU5" s="18">
        <f t="shared" si="48"/>
        <v>1.6666666666666665</v>
      </c>
      <c r="DV5" s="18">
        <f t="shared" si="49"/>
        <v>0.66666666666666663</v>
      </c>
      <c r="DW5" s="18">
        <f t="shared" si="50"/>
        <v>4.6666666666666661</v>
      </c>
      <c r="DX5" s="18">
        <f t="shared" si="51"/>
        <v>1.3333333333333333</v>
      </c>
      <c r="DY5" s="18">
        <f t="shared" si="52"/>
        <v>3</v>
      </c>
      <c r="DZ5" s="68">
        <f t="shared" si="53"/>
        <v>0</v>
      </c>
      <c r="EA5" s="27">
        <f t="shared" si="54"/>
        <v>0.25</v>
      </c>
      <c r="EB5" s="27">
        <f t="shared" si="55"/>
        <v>0</v>
      </c>
      <c r="EC5" s="27">
        <f t="shared" si="56"/>
        <v>0</v>
      </c>
      <c r="ED5" s="27">
        <f t="shared" si="57"/>
        <v>0.371</v>
      </c>
      <c r="EE5" s="27">
        <f t="shared" si="58"/>
        <v>0</v>
      </c>
      <c r="EF5" s="27">
        <f t="shared" si="59"/>
        <v>0</v>
      </c>
      <c r="EG5" s="27">
        <f t="shared" si="60"/>
        <v>0</v>
      </c>
      <c r="EH5" s="27">
        <f t="shared" si="61"/>
        <v>0</v>
      </c>
      <c r="EI5" s="27">
        <f t="shared" si="62"/>
        <v>0</v>
      </c>
      <c r="EJ5" s="27">
        <f t="shared" si="63"/>
        <v>0.111</v>
      </c>
      <c r="EK5" s="27">
        <f t="shared" si="64"/>
        <v>0</v>
      </c>
      <c r="EL5" s="27">
        <f t="shared" si="65"/>
        <v>0.42799999999999999</v>
      </c>
      <c r="EM5" s="27">
        <f t="shared" si="66"/>
        <v>0</v>
      </c>
      <c r="EN5" s="27">
        <f t="shared" si="67"/>
        <v>0.2</v>
      </c>
    </row>
    <row r="6" spans="1:144" s="30" customFormat="1" x14ac:dyDescent="0.25">
      <c r="A6" s="17" t="s">
        <v>120</v>
      </c>
      <c r="B6" s="17" t="s">
        <v>109</v>
      </c>
      <c r="C6" s="17"/>
      <c r="D6" s="17">
        <v>0.5</v>
      </c>
      <c r="E6" s="17">
        <v>0</v>
      </c>
      <c r="F6" s="17">
        <v>50</v>
      </c>
      <c r="G6" s="17">
        <v>0.33</v>
      </c>
      <c r="H6" s="17"/>
      <c r="I6" s="17"/>
      <c r="J6" s="17">
        <v>0</v>
      </c>
      <c r="K6" s="17">
        <v>50</v>
      </c>
      <c r="L6" s="17">
        <v>0.33</v>
      </c>
      <c r="M6" s="17"/>
      <c r="N6" s="17"/>
      <c r="O6" s="17">
        <v>0</v>
      </c>
      <c r="P6" s="17" t="s">
        <v>111</v>
      </c>
      <c r="Q6" s="17">
        <v>0</v>
      </c>
      <c r="R6" s="17"/>
      <c r="S6" s="17"/>
      <c r="T6" s="17">
        <v>0</v>
      </c>
      <c r="U6" s="17">
        <v>0.33</v>
      </c>
      <c r="V6" s="17" t="s">
        <v>111</v>
      </c>
      <c r="W6" s="17">
        <v>0.33</v>
      </c>
      <c r="X6" s="17"/>
      <c r="Y6" s="17"/>
      <c r="Z6" s="17">
        <v>0</v>
      </c>
      <c r="AA6" s="17">
        <v>0.33</v>
      </c>
      <c r="AB6" s="17">
        <v>0</v>
      </c>
      <c r="AC6" s="17">
        <v>0.5</v>
      </c>
      <c r="AD6" s="17">
        <v>0.25</v>
      </c>
      <c r="AE6" s="17">
        <v>0</v>
      </c>
      <c r="AF6" s="17">
        <v>0.75</v>
      </c>
      <c r="AG6" s="17">
        <v>0</v>
      </c>
      <c r="AH6" s="17">
        <v>0.5</v>
      </c>
      <c r="AI6" s="17">
        <v>1</v>
      </c>
      <c r="AJ6" s="17">
        <v>0</v>
      </c>
      <c r="AK6" s="17">
        <v>1</v>
      </c>
      <c r="AL6" s="17">
        <v>0</v>
      </c>
      <c r="AM6" s="17">
        <v>0</v>
      </c>
      <c r="AN6" s="17">
        <v>0</v>
      </c>
      <c r="AO6" s="17">
        <v>0.5</v>
      </c>
      <c r="AP6" s="17">
        <v>0</v>
      </c>
      <c r="AQ6" s="17">
        <v>1</v>
      </c>
      <c r="AR6" s="17">
        <v>0</v>
      </c>
      <c r="AS6" s="17">
        <v>0</v>
      </c>
      <c r="AT6" s="17">
        <v>0</v>
      </c>
      <c r="AU6" s="17">
        <v>0</v>
      </c>
      <c r="AV6" s="17">
        <v>0.5</v>
      </c>
      <c r="AW6" s="17">
        <v>1</v>
      </c>
      <c r="AX6" s="18">
        <v>41.692212390489999</v>
      </c>
      <c r="AY6" s="18">
        <v>168722.39737645802</v>
      </c>
      <c r="AZ6" s="18">
        <v>5793.1406047</v>
      </c>
      <c r="BA6" s="18">
        <v>1765.7492563125602</v>
      </c>
      <c r="BB6" s="18">
        <v>9.284855699362124E-2</v>
      </c>
      <c r="BC6" s="18">
        <v>1.046541113550427E-2</v>
      </c>
      <c r="BD6" s="18">
        <v>0.13314772437028333</v>
      </c>
      <c r="BE6" s="17">
        <v>0.14199999999999999</v>
      </c>
      <c r="BF6" s="17" t="s">
        <v>119</v>
      </c>
      <c r="BG6" s="17">
        <v>0.5</v>
      </c>
      <c r="BH6" s="17">
        <v>0</v>
      </c>
      <c r="BI6" s="17">
        <v>0.25</v>
      </c>
      <c r="BJ6" s="17">
        <v>0</v>
      </c>
      <c r="BK6" s="17">
        <v>0</v>
      </c>
      <c r="BL6" s="17">
        <v>100</v>
      </c>
      <c r="BM6" s="17">
        <v>0</v>
      </c>
      <c r="BN6" s="17">
        <v>0</v>
      </c>
      <c r="BO6" s="17">
        <v>0</v>
      </c>
      <c r="BP6" s="17">
        <v>80</v>
      </c>
      <c r="BQ6" s="17">
        <v>0</v>
      </c>
      <c r="BR6" s="17">
        <v>20</v>
      </c>
      <c r="BS6" s="19">
        <f t="shared" si="0"/>
        <v>1</v>
      </c>
      <c r="BT6" s="20">
        <f t="shared" si="1"/>
        <v>0.79642427849681063</v>
      </c>
      <c r="BU6" s="20">
        <f t="shared" si="2"/>
        <v>0.5</v>
      </c>
      <c r="BV6" s="21">
        <f t="shared" si="3"/>
        <v>0.83000000000000007</v>
      </c>
      <c r="BW6" s="21">
        <f t="shared" si="4"/>
        <v>2.2254242784968108</v>
      </c>
      <c r="BX6" s="21">
        <f t="shared" si="5"/>
        <v>0.5</v>
      </c>
      <c r="BY6" s="20">
        <f t="shared" si="6"/>
        <v>0.66500000000000004</v>
      </c>
      <c r="BZ6" s="20">
        <f t="shared" si="68"/>
        <v>1.294757611830144</v>
      </c>
      <c r="CA6" s="20">
        <f t="shared" si="7"/>
        <v>0.55666666666666664</v>
      </c>
      <c r="CB6" s="21">
        <f t="shared" si="8"/>
        <v>0.83000000000000007</v>
      </c>
      <c r="CC6" s="21">
        <f t="shared" si="9"/>
        <v>2.2045000000000003</v>
      </c>
      <c r="CD6" s="21">
        <f t="shared" si="10"/>
        <v>0.25</v>
      </c>
      <c r="CE6" s="20">
        <f t="shared" si="11"/>
        <v>0.79200000000000004</v>
      </c>
      <c r="CF6" s="22">
        <f t="shared" si="12"/>
        <v>1.0359014420375336</v>
      </c>
      <c r="CG6" s="20">
        <f t="shared" si="13"/>
        <v>1.0249218744550246</v>
      </c>
      <c r="CH6" s="35">
        <f t="shared" si="14"/>
        <v>0.33300000000000002</v>
      </c>
      <c r="CI6" s="23">
        <f t="shared" si="15"/>
        <v>0.443</v>
      </c>
      <c r="CJ6" s="23">
        <f t="shared" si="16"/>
        <v>0.5</v>
      </c>
      <c r="CK6" s="64">
        <f t="shared" si="17"/>
        <v>0.38800000000000001</v>
      </c>
      <c r="CL6" s="23">
        <f t="shared" si="18"/>
        <v>0.443</v>
      </c>
      <c r="CM6" s="21">
        <f t="shared" si="19"/>
        <v>0.22</v>
      </c>
      <c r="CN6" s="21">
        <f t="shared" si="20"/>
        <v>0.53600000000000003</v>
      </c>
      <c r="CO6" s="64">
        <f t="shared" si="21"/>
        <v>0.5</v>
      </c>
      <c r="CP6" s="64">
        <f t="shared" si="22"/>
        <v>0.378</v>
      </c>
      <c r="CQ6" s="21">
        <f t="shared" si="23"/>
        <v>0.53600000000000003</v>
      </c>
      <c r="CR6" s="25">
        <f t="shared" si="24"/>
        <v>6.6000000000000003E-2</v>
      </c>
      <c r="CS6" s="25">
        <f t="shared" si="25"/>
        <v>0.34499999999999997</v>
      </c>
      <c r="CT6" s="64">
        <f t="shared" si="26"/>
        <v>0.625</v>
      </c>
      <c r="CU6" s="64">
        <f t="shared" si="27"/>
        <v>0.20549999999999999</v>
      </c>
      <c r="CV6" s="25">
        <f t="shared" si="28"/>
        <v>0.34499999999999997</v>
      </c>
      <c r="CW6" s="26">
        <f t="shared" si="29"/>
        <v>0.22</v>
      </c>
      <c r="CX6" s="26">
        <f t="shared" si="30"/>
        <v>0.36399999999999999</v>
      </c>
      <c r="CY6" s="64">
        <f t="shared" si="31"/>
        <v>0.25</v>
      </c>
      <c r="CZ6" s="64">
        <f t="shared" si="32"/>
        <v>0.29199999999999998</v>
      </c>
      <c r="DA6" s="26">
        <f>(MAX((CX6,CW6)))</f>
        <v>0.36399999999999999</v>
      </c>
      <c r="DB6" s="64">
        <f t="shared" si="33"/>
        <v>7.5999999999999998E-2</v>
      </c>
      <c r="DC6" s="67">
        <f t="shared" si="34"/>
        <v>0.33100000000000002</v>
      </c>
      <c r="DD6" s="67">
        <f t="shared" si="35"/>
        <v>0.67300000000000004</v>
      </c>
      <c r="DE6" s="64">
        <f t="shared" si="36"/>
        <v>0.31587500000000002</v>
      </c>
      <c r="DF6" s="29">
        <f t="shared" si="37"/>
        <v>0.42200000000000004</v>
      </c>
      <c r="DG6" s="29">
        <f t="shared" si="38"/>
        <v>0.38800000000000001</v>
      </c>
      <c r="DH6" s="29">
        <f t="shared" si="39"/>
        <v>0.53600000000000003</v>
      </c>
      <c r="DI6" s="64">
        <f t="shared" si="40"/>
        <v>0.42214285714285715</v>
      </c>
      <c r="DJ6" s="29">
        <f t="shared" si="41"/>
        <v>0.67300000000000004</v>
      </c>
      <c r="DK6" s="18">
        <f t="shared" si="42"/>
        <v>0</v>
      </c>
      <c r="DL6" s="18">
        <f t="shared" si="43"/>
        <v>0.66666666666666663</v>
      </c>
      <c r="DM6" s="18">
        <f>1</f>
        <v>1</v>
      </c>
      <c r="DN6" s="18">
        <f t="shared" si="44"/>
        <v>0</v>
      </c>
      <c r="DO6" s="18">
        <f>DL6+(AVERAGE(CE6,0))+(AVERAGE(AG6,AE6))</f>
        <v>1.0626666666666666</v>
      </c>
      <c r="DP6" s="18">
        <f>1</f>
        <v>1</v>
      </c>
      <c r="DQ6" s="18">
        <f t="shared" si="45"/>
        <v>1</v>
      </c>
      <c r="DR6" s="18">
        <f t="shared" si="46"/>
        <v>1.5714285714285714</v>
      </c>
      <c r="DS6" s="18">
        <f>1</f>
        <v>1</v>
      </c>
      <c r="DT6" s="18">
        <f t="shared" si="47"/>
        <v>0</v>
      </c>
      <c r="DU6" s="18">
        <f t="shared" si="48"/>
        <v>1.5</v>
      </c>
      <c r="DV6" s="18">
        <f t="shared" si="49"/>
        <v>0.66666666666666663</v>
      </c>
      <c r="DW6" s="18">
        <f t="shared" si="50"/>
        <v>4.5714285714285712</v>
      </c>
      <c r="DX6" s="18">
        <f t="shared" si="51"/>
        <v>1.3333333333333333</v>
      </c>
      <c r="DY6" s="18">
        <f t="shared" si="52"/>
        <v>2</v>
      </c>
      <c r="DZ6" s="68">
        <f t="shared" si="53"/>
        <v>0</v>
      </c>
      <c r="EA6" s="27">
        <f t="shared" si="54"/>
        <v>0</v>
      </c>
      <c r="EB6" s="27">
        <f t="shared" si="55"/>
        <v>0</v>
      </c>
      <c r="EC6" s="27">
        <f t="shared" si="56"/>
        <v>0</v>
      </c>
      <c r="ED6" s="27">
        <f t="shared" si="57"/>
        <v>0.11799999999999999</v>
      </c>
      <c r="EE6" s="27">
        <f t="shared" si="58"/>
        <v>0</v>
      </c>
      <c r="EF6" s="27">
        <f t="shared" si="59"/>
        <v>0</v>
      </c>
      <c r="EG6" s="27">
        <f t="shared" si="60"/>
        <v>0</v>
      </c>
      <c r="EH6" s="27">
        <f t="shared" si="61"/>
        <v>0</v>
      </c>
      <c r="EI6" s="27">
        <f t="shared" si="62"/>
        <v>0</v>
      </c>
      <c r="EJ6" s="27">
        <f t="shared" si="63"/>
        <v>0</v>
      </c>
      <c r="EK6" s="27">
        <f t="shared" si="64"/>
        <v>0</v>
      </c>
      <c r="EL6" s="27">
        <f t="shared" si="65"/>
        <v>0.38700000000000001</v>
      </c>
      <c r="EM6" s="27">
        <f t="shared" si="66"/>
        <v>0</v>
      </c>
      <c r="EN6" s="27">
        <f t="shared" si="67"/>
        <v>0</v>
      </c>
    </row>
    <row r="7" spans="1:144" s="30" customFormat="1" x14ac:dyDescent="0.25">
      <c r="A7" s="17" t="s">
        <v>121</v>
      </c>
      <c r="B7" s="17" t="s">
        <v>109</v>
      </c>
      <c r="C7" s="17"/>
      <c r="D7" s="17">
        <v>0.5</v>
      </c>
      <c r="E7" s="17">
        <v>0</v>
      </c>
      <c r="F7" s="17">
        <v>67</v>
      </c>
      <c r="G7" s="17">
        <v>0.66</v>
      </c>
      <c r="H7" s="17"/>
      <c r="I7" s="17"/>
      <c r="J7" s="17">
        <v>0</v>
      </c>
      <c r="K7" s="17">
        <v>67</v>
      </c>
      <c r="L7" s="17">
        <v>0.66</v>
      </c>
      <c r="M7" s="17"/>
      <c r="N7" s="17"/>
      <c r="O7" s="17">
        <v>0</v>
      </c>
      <c r="P7" s="17" t="s">
        <v>114</v>
      </c>
      <c r="Q7" s="17">
        <v>0.5</v>
      </c>
      <c r="R7" s="17"/>
      <c r="S7" s="17"/>
      <c r="T7" s="17">
        <v>0</v>
      </c>
      <c r="U7" s="17">
        <v>1</v>
      </c>
      <c r="V7" s="17" t="s">
        <v>115</v>
      </c>
      <c r="W7" s="17">
        <v>0.66</v>
      </c>
      <c r="X7" s="17"/>
      <c r="Y7" s="17"/>
      <c r="Z7" s="17">
        <v>0</v>
      </c>
      <c r="AA7" s="17">
        <v>0.66</v>
      </c>
      <c r="AB7" s="17">
        <v>0</v>
      </c>
      <c r="AC7" s="17">
        <v>1</v>
      </c>
      <c r="AD7" s="17">
        <v>0.25</v>
      </c>
      <c r="AE7" s="17">
        <v>0</v>
      </c>
      <c r="AF7" s="17">
        <v>0.75</v>
      </c>
      <c r="AG7" s="17">
        <v>0</v>
      </c>
      <c r="AH7" s="17">
        <v>0.5</v>
      </c>
      <c r="AI7" s="17">
        <v>0</v>
      </c>
      <c r="AJ7" s="17">
        <v>0</v>
      </c>
      <c r="AK7" s="17">
        <v>1</v>
      </c>
      <c r="AL7" s="17">
        <v>0</v>
      </c>
      <c r="AM7" s="17">
        <v>0.5</v>
      </c>
      <c r="AN7" s="17">
        <v>0</v>
      </c>
      <c r="AO7" s="17">
        <v>1</v>
      </c>
      <c r="AP7" s="17">
        <v>0</v>
      </c>
      <c r="AQ7" s="17">
        <v>1</v>
      </c>
      <c r="AR7" s="17">
        <v>0.5</v>
      </c>
      <c r="AS7" s="17">
        <v>0</v>
      </c>
      <c r="AT7" s="17">
        <v>0</v>
      </c>
      <c r="AU7" s="17">
        <v>0</v>
      </c>
      <c r="AV7" s="17">
        <v>1</v>
      </c>
      <c r="AW7" s="17">
        <v>1</v>
      </c>
      <c r="AX7" s="18">
        <v>85.973396733499996</v>
      </c>
      <c r="AY7" s="18">
        <v>347921.99252017151</v>
      </c>
      <c r="AZ7" s="18">
        <v>9229.3905017399993</v>
      </c>
      <c r="BA7" s="18">
        <v>2813.118224930352</v>
      </c>
      <c r="BB7" s="18">
        <v>0.19146275452550451</v>
      </c>
      <c r="BC7" s="18">
        <v>8.0854854979230881E-3</v>
      </c>
      <c r="BD7" s="18">
        <v>0.10286877223820723</v>
      </c>
      <c r="BE7" s="17">
        <v>8.5000000000000006E-2</v>
      </c>
      <c r="BF7" s="17" t="s">
        <v>112</v>
      </c>
      <c r="BG7" s="17">
        <v>0.5</v>
      </c>
      <c r="BH7" s="17">
        <v>0</v>
      </c>
      <c r="BI7" s="17">
        <v>0.25</v>
      </c>
      <c r="BJ7" s="17">
        <v>0</v>
      </c>
      <c r="BK7" s="17">
        <v>1</v>
      </c>
      <c r="BL7" s="17">
        <v>100</v>
      </c>
      <c r="BM7" s="17">
        <v>0</v>
      </c>
      <c r="BN7" s="17">
        <v>0</v>
      </c>
      <c r="BO7" s="17">
        <v>0</v>
      </c>
      <c r="BP7" s="17">
        <v>30</v>
      </c>
      <c r="BQ7" s="17">
        <v>50</v>
      </c>
      <c r="BR7" s="17">
        <v>20</v>
      </c>
      <c r="BS7" s="19">
        <f t="shared" si="0"/>
        <v>0.5</v>
      </c>
      <c r="BT7" s="20">
        <f t="shared" si="1"/>
        <v>0.87828004553208805</v>
      </c>
      <c r="BU7" s="20">
        <f t="shared" si="2"/>
        <v>0.5</v>
      </c>
      <c r="BV7" s="21">
        <f t="shared" si="3"/>
        <v>0.91</v>
      </c>
      <c r="BW7" s="21">
        <f t="shared" si="4"/>
        <v>2.3357800455320881</v>
      </c>
      <c r="BX7" s="21">
        <f t="shared" si="5"/>
        <v>0.5</v>
      </c>
      <c r="BY7" s="20">
        <f t="shared" si="6"/>
        <v>1.83</v>
      </c>
      <c r="BZ7" s="20">
        <f t="shared" si="68"/>
        <v>1.6490647105960856</v>
      </c>
      <c r="CA7" s="20">
        <f t="shared" si="7"/>
        <v>0.33333333333333331</v>
      </c>
      <c r="CB7" s="21">
        <f t="shared" si="8"/>
        <v>0.91</v>
      </c>
      <c r="CC7" s="21">
        <f t="shared" si="9"/>
        <v>3.5487500000000001</v>
      </c>
      <c r="CD7" s="21">
        <f t="shared" si="10"/>
        <v>0.25</v>
      </c>
      <c r="CE7" s="20">
        <f t="shared" si="11"/>
        <v>1.7186666666666668</v>
      </c>
      <c r="CF7" s="22">
        <f t="shared" si="12"/>
        <v>1.0128531832583634</v>
      </c>
      <c r="CG7" s="20">
        <f t="shared" si="13"/>
        <v>1.521975350113365</v>
      </c>
      <c r="CH7" s="35">
        <f t="shared" si="14"/>
        <v>0</v>
      </c>
      <c r="CI7" s="23">
        <f t="shared" si="15"/>
        <v>0.56799999999999995</v>
      </c>
      <c r="CJ7" s="23">
        <f t="shared" si="16"/>
        <v>0.5</v>
      </c>
      <c r="CK7" s="64">
        <f t="shared" si="17"/>
        <v>0.28399999999999997</v>
      </c>
      <c r="CL7" s="23">
        <f t="shared" si="18"/>
        <v>0.56799999999999995</v>
      </c>
      <c r="CM7" s="21">
        <f t="shared" si="19"/>
        <v>0.27300000000000002</v>
      </c>
      <c r="CN7" s="21">
        <f t="shared" si="20"/>
        <v>0.59099999999999997</v>
      </c>
      <c r="CO7" s="64">
        <f t="shared" si="21"/>
        <v>0.5</v>
      </c>
      <c r="CP7" s="64">
        <f t="shared" si="22"/>
        <v>0.432</v>
      </c>
      <c r="CQ7" s="21">
        <f t="shared" si="23"/>
        <v>0.59099999999999997</v>
      </c>
      <c r="CR7" s="25">
        <f t="shared" si="24"/>
        <v>0.53200000000000003</v>
      </c>
      <c r="CS7" s="25">
        <f t="shared" si="25"/>
        <v>0.57199999999999995</v>
      </c>
      <c r="CT7" s="64">
        <f t="shared" si="26"/>
        <v>0.374</v>
      </c>
      <c r="CU7" s="64">
        <f t="shared" si="27"/>
        <v>0.55200000000000005</v>
      </c>
      <c r="CV7" s="25">
        <f t="shared" si="28"/>
        <v>0.57199999999999995</v>
      </c>
      <c r="CW7" s="26">
        <f t="shared" si="29"/>
        <v>0.27300000000000002</v>
      </c>
      <c r="CX7" s="26">
        <f t="shared" si="30"/>
        <v>0.68500000000000005</v>
      </c>
      <c r="CY7" s="64">
        <f t="shared" si="31"/>
        <v>0.25</v>
      </c>
      <c r="CZ7" s="64">
        <f t="shared" si="32"/>
        <v>0.47900000000000004</v>
      </c>
      <c r="DA7" s="26">
        <f>(MAX((CX7,CW7)))</f>
        <v>0.68500000000000005</v>
      </c>
      <c r="DB7" s="64">
        <f t="shared" si="33"/>
        <v>0.49099999999999999</v>
      </c>
      <c r="DC7" s="67">
        <f t="shared" si="34"/>
        <v>0.31900000000000001</v>
      </c>
      <c r="DD7" s="67">
        <f t="shared" si="35"/>
        <v>1</v>
      </c>
      <c r="DE7" s="64">
        <f t="shared" si="36"/>
        <v>0.43675000000000003</v>
      </c>
      <c r="DF7" s="29">
        <f t="shared" si="37"/>
        <v>0.60399999999999998</v>
      </c>
      <c r="DG7" s="29">
        <f t="shared" si="38"/>
        <v>0.55200000000000005</v>
      </c>
      <c r="DH7" s="29">
        <f t="shared" si="39"/>
        <v>0.68500000000000005</v>
      </c>
      <c r="DI7" s="64">
        <f t="shared" si="40"/>
        <v>0.4905714285714286</v>
      </c>
      <c r="DJ7" s="29">
        <f t="shared" si="41"/>
        <v>1</v>
      </c>
      <c r="DK7" s="18">
        <f t="shared" si="42"/>
        <v>0</v>
      </c>
      <c r="DL7" s="18">
        <f t="shared" si="43"/>
        <v>0.66666666666666663</v>
      </c>
      <c r="DM7" s="18">
        <f>1</f>
        <v>1</v>
      </c>
      <c r="DN7" s="18">
        <f t="shared" si="44"/>
        <v>0</v>
      </c>
      <c r="DO7" s="18">
        <f t="shared" ref="DO7:DO22" si="69">DL7+(AVERAGE(BE7,0))+(AVERAGE(AG7,AE7))</f>
        <v>0.70916666666666661</v>
      </c>
      <c r="DP7" s="18">
        <f>1</f>
        <v>1</v>
      </c>
      <c r="DQ7" s="18">
        <f t="shared" si="45"/>
        <v>1</v>
      </c>
      <c r="DR7" s="18">
        <f t="shared" si="46"/>
        <v>1.5714285714285714</v>
      </c>
      <c r="DS7" s="18">
        <f>1</f>
        <v>1</v>
      </c>
      <c r="DT7" s="18">
        <f t="shared" si="47"/>
        <v>0</v>
      </c>
      <c r="DU7" s="18">
        <f t="shared" si="48"/>
        <v>1.5</v>
      </c>
      <c r="DV7" s="18">
        <f t="shared" si="49"/>
        <v>0.66666666666666663</v>
      </c>
      <c r="DW7" s="18">
        <f t="shared" si="50"/>
        <v>4.5714285714285712</v>
      </c>
      <c r="DX7" s="18">
        <f t="shared" si="51"/>
        <v>1.3333333333333333</v>
      </c>
      <c r="DY7" s="18">
        <f t="shared" si="52"/>
        <v>2</v>
      </c>
      <c r="DZ7" s="68">
        <f t="shared" si="53"/>
        <v>0</v>
      </c>
      <c r="EA7" s="27">
        <f t="shared" si="54"/>
        <v>0</v>
      </c>
      <c r="EB7" s="27">
        <f t="shared" si="55"/>
        <v>0</v>
      </c>
      <c r="EC7" s="27">
        <f t="shared" si="56"/>
        <v>0</v>
      </c>
      <c r="ED7" s="27">
        <f t="shared" si="57"/>
        <v>8.9999999999999993E-3</v>
      </c>
      <c r="EE7" s="27">
        <f t="shared" si="58"/>
        <v>0</v>
      </c>
      <c r="EF7" s="27">
        <f t="shared" si="59"/>
        <v>0</v>
      </c>
      <c r="EG7" s="27">
        <f t="shared" si="60"/>
        <v>0</v>
      </c>
      <c r="EH7" s="27">
        <f t="shared" si="61"/>
        <v>0</v>
      </c>
      <c r="EI7" s="27">
        <f t="shared" si="62"/>
        <v>0</v>
      </c>
      <c r="EJ7" s="27">
        <f t="shared" si="63"/>
        <v>0</v>
      </c>
      <c r="EK7" s="27">
        <f t="shared" si="64"/>
        <v>0</v>
      </c>
      <c r="EL7" s="27">
        <f t="shared" si="65"/>
        <v>0.38700000000000001</v>
      </c>
      <c r="EM7" s="27">
        <f t="shared" si="66"/>
        <v>0</v>
      </c>
      <c r="EN7" s="27">
        <f t="shared" si="67"/>
        <v>0</v>
      </c>
    </row>
    <row r="8" spans="1:144" s="30" customFormat="1" x14ac:dyDescent="0.25">
      <c r="A8" s="17" t="s">
        <v>122</v>
      </c>
      <c r="B8" s="17" t="s">
        <v>109</v>
      </c>
      <c r="C8" s="17"/>
      <c r="D8" s="17">
        <v>0.5</v>
      </c>
      <c r="E8" s="17">
        <v>0</v>
      </c>
      <c r="F8" s="17">
        <v>67</v>
      </c>
      <c r="G8" s="17">
        <v>0.66</v>
      </c>
      <c r="H8" s="17"/>
      <c r="I8" s="17"/>
      <c r="J8" s="17">
        <v>0</v>
      </c>
      <c r="K8" s="17">
        <v>67</v>
      </c>
      <c r="L8" s="17">
        <v>0.66</v>
      </c>
      <c r="M8" s="17"/>
      <c r="N8" s="17"/>
      <c r="O8" s="17">
        <v>0</v>
      </c>
      <c r="P8" s="17" t="s">
        <v>114</v>
      </c>
      <c r="Q8" s="17">
        <v>0.5</v>
      </c>
      <c r="R8" s="17"/>
      <c r="S8" s="17"/>
      <c r="T8" s="17">
        <v>0</v>
      </c>
      <c r="U8" s="17">
        <v>1</v>
      </c>
      <c r="V8" s="17" t="s">
        <v>118</v>
      </c>
      <c r="W8" s="17">
        <v>1</v>
      </c>
      <c r="X8" s="17"/>
      <c r="Y8" s="17"/>
      <c r="Z8" s="17">
        <v>0</v>
      </c>
      <c r="AA8" s="17">
        <v>1</v>
      </c>
      <c r="AB8" s="17">
        <v>0</v>
      </c>
      <c r="AC8" s="17">
        <v>1</v>
      </c>
      <c r="AD8" s="17">
        <v>1</v>
      </c>
      <c r="AE8" s="17">
        <v>0</v>
      </c>
      <c r="AF8" s="17">
        <v>1</v>
      </c>
      <c r="AG8" s="17">
        <v>0</v>
      </c>
      <c r="AH8" s="17">
        <v>1</v>
      </c>
      <c r="AI8" s="17">
        <v>1</v>
      </c>
      <c r="AJ8" s="17">
        <v>0</v>
      </c>
      <c r="AK8" s="17">
        <v>1</v>
      </c>
      <c r="AL8" s="17">
        <v>0</v>
      </c>
      <c r="AM8" s="17">
        <v>1</v>
      </c>
      <c r="AN8" s="17">
        <v>0</v>
      </c>
      <c r="AO8" s="17">
        <v>1</v>
      </c>
      <c r="AP8" s="17">
        <v>0</v>
      </c>
      <c r="AQ8" s="17">
        <v>1</v>
      </c>
      <c r="AR8" s="17">
        <v>0</v>
      </c>
      <c r="AS8" s="17">
        <v>0</v>
      </c>
      <c r="AT8" s="17">
        <v>0</v>
      </c>
      <c r="AU8" s="17">
        <v>0</v>
      </c>
      <c r="AV8" s="17">
        <v>1</v>
      </c>
      <c r="AW8" s="17">
        <v>1</v>
      </c>
      <c r="AX8" s="18">
        <v>144.62786637400001</v>
      </c>
      <c r="AY8" s="18">
        <v>585288.2095465241</v>
      </c>
      <c r="AZ8" s="18">
        <v>11425.3793957</v>
      </c>
      <c r="BA8" s="18">
        <v>3482.45563980936</v>
      </c>
      <c r="BB8" s="18">
        <v>0.32208625841489807</v>
      </c>
      <c r="BC8" s="18">
        <v>5.9499842693013323E-3</v>
      </c>
      <c r="BD8" s="18">
        <v>7.5699545410958427E-2</v>
      </c>
      <c r="BE8" s="17">
        <v>2.1999999999999999E-2</v>
      </c>
      <c r="BF8" s="17" t="s">
        <v>123</v>
      </c>
      <c r="BG8" s="17">
        <v>0</v>
      </c>
      <c r="BH8" s="17">
        <v>0</v>
      </c>
      <c r="BI8" s="17">
        <v>0.25</v>
      </c>
      <c r="BJ8" s="17">
        <v>1</v>
      </c>
      <c r="BK8" s="17">
        <v>0</v>
      </c>
      <c r="BL8" s="17">
        <v>70</v>
      </c>
      <c r="BM8" s="17">
        <v>0</v>
      </c>
      <c r="BN8" s="17">
        <v>10</v>
      </c>
      <c r="BO8" s="17">
        <v>20</v>
      </c>
      <c r="BP8" s="17">
        <v>70</v>
      </c>
      <c r="BQ8" s="17">
        <v>30</v>
      </c>
      <c r="BR8" s="17">
        <v>0</v>
      </c>
      <c r="BS8" s="19">
        <f t="shared" si="0"/>
        <v>1.5</v>
      </c>
      <c r="BT8" s="20">
        <f t="shared" si="1"/>
        <v>1.161043129207449</v>
      </c>
      <c r="BU8" s="20">
        <f t="shared" si="2"/>
        <v>0</v>
      </c>
      <c r="BV8" s="21">
        <f t="shared" si="3"/>
        <v>1.6600000000000001</v>
      </c>
      <c r="BW8" s="21">
        <f t="shared" si="4"/>
        <v>3.1500431292074489</v>
      </c>
      <c r="BX8" s="21">
        <f t="shared" si="5"/>
        <v>0</v>
      </c>
      <c r="BY8" s="20">
        <f t="shared" si="6"/>
        <v>1.58</v>
      </c>
      <c r="BZ8" s="20">
        <f t="shared" si="68"/>
        <v>1.9943764625407825</v>
      </c>
      <c r="CA8" s="20">
        <f t="shared" si="7"/>
        <v>0</v>
      </c>
      <c r="CB8" s="21">
        <f t="shared" si="8"/>
        <v>1.6600000000000001</v>
      </c>
      <c r="CC8" s="21">
        <f t="shared" si="9"/>
        <v>4.8695000000000004</v>
      </c>
      <c r="CD8" s="21">
        <f t="shared" si="10"/>
        <v>1</v>
      </c>
      <c r="CE8" s="20">
        <f t="shared" si="11"/>
        <v>1.8865000000000001</v>
      </c>
      <c r="CF8" s="22">
        <f t="shared" si="12"/>
        <v>1.7855831491278762</v>
      </c>
      <c r="CG8" s="20">
        <f t="shared" si="13"/>
        <v>0.22034770973581633</v>
      </c>
      <c r="CH8" s="35">
        <f t="shared" si="14"/>
        <v>0.66600000000000004</v>
      </c>
      <c r="CI8" s="23">
        <f t="shared" si="15"/>
        <v>1</v>
      </c>
      <c r="CJ8" s="23">
        <f t="shared" si="16"/>
        <v>0</v>
      </c>
      <c r="CK8" s="64">
        <f t="shared" si="17"/>
        <v>0.83299999999999996</v>
      </c>
      <c r="CL8" s="23">
        <f t="shared" si="18"/>
        <v>1</v>
      </c>
      <c r="CM8" s="21">
        <f t="shared" si="19"/>
        <v>0.77300000000000002</v>
      </c>
      <c r="CN8" s="21">
        <f t="shared" si="20"/>
        <v>1</v>
      </c>
      <c r="CO8" s="64">
        <f t="shared" si="21"/>
        <v>0</v>
      </c>
      <c r="CP8" s="64">
        <f t="shared" si="22"/>
        <v>0.88650000000000007</v>
      </c>
      <c r="CQ8" s="21">
        <f t="shared" si="23"/>
        <v>1</v>
      </c>
      <c r="CR8" s="25">
        <f t="shared" si="24"/>
        <v>0.432</v>
      </c>
      <c r="CS8" s="25">
        <f t="shared" si="25"/>
        <v>0.79300000000000004</v>
      </c>
      <c r="CT8" s="64">
        <f t="shared" si="26"/>
        <v>0</v>
      </c>
      <c r="CU8" s="64">
        <f t="shared" si="27"/>
        <v>0.61250000000000004</v>
      </c>
      <c r="CV8" s="25">
        <f t="shared" si="28"/>
        <v>0.79300000000000004</v>
      </c>
      <c r="CW8" s="26">
        <f t="shared" si="29"/>
        <v>0.77300000000000002</v>
      </c>
      <c r="CX8" s="26">
        <f t="shared" si="30"/>
        <v>1</v>
      </c>
      <c r="CY8" s="64">
        <f t="shared" si="31"/>
        <v>1</v>
      </c>
      <c r="CZ8" s="64">
        <f t="shared" si="32"/>
        <v>0.88650000000000007</v>
      </c>
      <c r="DA8" s="26">
        <f>(MAX((CX8,CW8)))</f>
        <v>1</v>
      </c>
      <c r="DB8" s="64">
        <f t="shared" si="33"/>
        <v>0.56699999999999995</v>
      </c>
      <c r="DC8" s="67">
        <f t="shared" si="34"/>
        <v>0.748</v>
      </c>
      <c r="DD8" s="67">
        <f t="shared" si="35"/>
        <v>0.14399999999999999</v>
      </c>
      <c r="DE8" s="64">
        <f t="shared" si="36"/>
        <v>0.80462499999999992</v>
      </c>
      <c r="DF8" s="29">
        <f t="shared" si="37"/>
        <v>0.94825000000000004</v>
      </c>
      <c r="DG8" s="29">
        <f t="shared" si="38"/>
        <v>0.88650000000000007</v>
      </c>
      <c r="DH8" s="29">
        <f t="shared" si="39"/>
        <v>1</v>
      </c>
      <c r="DI8" s="64">
        <f t="shared" si="40"/>
        <v>0.35128571428571431</v>
      </c>
      <c r="DJ8" s="29">
        <f t="shared" si="41"/>
        <v>1</v>
      </c>
      <c r="DK8" s="18">
        <f t="shared" si="42"/>
        <v>0</v>
      </c>
      <c r="DL8" s="18">
        <f t="shared" si="43"/>
        <v>0.66666666666666663</v>
      </c>
      <c r="DM8" s="18">
        <f>1</f>
        <v>1</v>
      </c>
      <c r="DN8" s="18">
        <f t="shared" si="44"/>
        <v>0</v>
      </c>
      <c r="DO8" s="18">
        <f t="shared" si="69"/>
        <v>0.67766666666666664</v>
      </c>
      <c r="DP8" s="18">
        <f>1</f>
        <v>1</v>
      </c>
      <c r="DQ8" s="18">
        <f t="shared" si="45"/>
        <v>1</v>
      </c>
      <c r="DR8" s="18">
        <f t="shared" si="46"/>
        <v>1.5714285714285714</v>
      </c>
      <c r="DS8" s="18">
        <f>1</f>
        <v>1</v>
      </c>
      <c r="DT8" s="18">
        <f t="shared" si="47"/>
        <v>0</v>
      </c>
      <c r="DU8" s="18">
        <f t="shared" si="48"/>
        <v>1.5</v>
      </c>
      <c r="DV8" s="18">
        <f t="shared" si="49"/>
        <v>0.66666666666666663</v>
      </c>
      <c r="DW8" s="18">
        <f t="shared" si="50"/>
        <v>4.5714285714285712</v>
      </c>
      <c r="DX8" s="18">
        <f t="shared" si="51"/>
        <v>1.3333333333333333</v>
      </c>
      <c r="DY8" s="18">
        <f t="shared" si="52"/>
        <v>2</v>
      </c>
      <c r="DZ8" s="68">
        <f t="shared" si="53"/>
        <v>0</v>
      </c>
      <c r="EA8" s="27">
        <f t="shared" si="54"/>
        <v>0</v>
      </c>
      <c r="EB8" s="27">
        <f t="shared" si="55"/>
        <v>0</v>
      </c>
      <c r="EC8" s="27">
        <f t="shared" si="56"/>
        <v>0</v>
      </c>
      <c r="ED8" s="27">
        <f t="shared" si="57"/>
        <v>0</v>
      </c>
      <c r="EE8" s="27">
        <f t="shared" si="58"/>
        <v>0</v>
      </c>
      <c r="EF8" s="27">
        <f t="shared" si="59"/>
        <v>0</v>
      </c>
      <c r="EG8" s="27">
        <f t="shared" si="60"/>
        <v>0</v>
      </c>
      <c r="EH8" s="27">
        <f t="shared" si="61"/>
        <v>0</v>
      </c>
      <c r="EI8" s="27">
        <f t="shared" si="62"/>
        <v>0</v>
      </c>
      <c r="EJ8" s="27">
        <f t="shared" si="63"/>
        <v>0</v>
      </c>
      <c r="EK8" s="27">
        <f t="shared" si="64"/>
        <v>0</v>
      </c>
      <c r="EL8" s="27">
        <f t="shared" si="65"/>
        <v>0.38700000000000001</v>
      </c>
      <c r="EM8" s="27">
        <f t="shared" si="66"/>
        <v>0</v>
      </c>
      <c r="EN8" s="27">
        <f t="shared" si="67"/>
        <v>0</v>
      </c>
    </row>
    <row r="9" spans="1:144" s="30" customFormat="1" x14ac:dyDescent="0.25">
      <c r="A9" s="17" t="s">
        <v>124</v>
      </c>
      <c r="B9" s="17" t="s">
        <v>109</v>
      </c>
      <c r="C9" s="17"/>
      <c r="D9" s="17">
        <v>0.5</v>
      </c>
      <c r="E9" s="17">
        <v>0</v>
      </c>
      <c r="F9" s="17">
        <v>100</v>
      </c>
      <c r="G9" s="17">
        <v>1</v>
      </c>
      <c r="H9" s="17"/>
      <c r="I9" s="17"/>
      <c r="J9" s="17">
        <v>0</v>
      </c>
      <c r="K9" s="17">
        <v>100</v>
      </c>
      <c r="L9" s="17">
        <v>1</v>
      </c>
      <c r="M9" s="17"/>
      <c r="N9" s="17"/>
      <c r="O9" s="17">
        <v>0</v>
      </c>
      <c r="P9" s="17" t="s">
        <v>114</v>
      </c>
      <c r="Q9" s="17">
        <v>0.5</v>
      </c>
      <c r="R9" s="17"/>
      <c r="S9" s="17"/>
      <c r="T9" s="17">
        <v>0</v>
      </c>
      <c r="U9" s="17">
        <v>0.66</v>
      </c>
      <c r="V9" s="17" t="s">
        <v>115</v>
      </c>
      <c r="W9" s="17">
        <v>0.66</v>
      </c>
      <c r="X9" s="17"/>
      <c r="Y9" s="17"/>
      <c r="Z9" s="17">
        <v>0</v>
      </c>
      <c r="AA9" s="17">
        <v>0.66</v>
      </c>
      <c r="AB9" s="17">
        <v>1</v>
      </c>
      <c r="AC9" s="17">
        <v>0.5</v>
      </c>
      <c r="AD9" s="17">
        <v>0.75</v>
      </c>
      <c r="AE9" s="17">
        <v>1</v>
      </c>
      <c r="AF9" s="17">
        <v>1</v>
      </c>
      <c r="AG9" s="17">
        <v>1</v>
      </c>
      <c r="AH9" s="17">
        <v>0.5</v>
      </c>
      <c r="AI9" s="17">
        <v>1</v>
      </c>
      <c r="AJ9" s="17">
        <v>0</v>
      </c>
      <c r="AK9" s="17">
        <v>1</v>
      </c>
      <c r="AL9" s="17">
        <v>0</v>
      </c>
      <c r="AM9" s="17">
        <v>1</v>
      </c>
      <c r="AN9" s="17">
        <v>0</v>
      </c>
      <c r="AO9" s="17">
        <v>1</v>
      </c>
      <c r="AP9" s="17">
        <v>0</v>
      </c>
      <c r="AQ9" s="17">
        <v>0.5</v>
      </c>
      <c r="AR9" s="17">
        <v>1</v>
      </c>
      <c r="AS9" s="17">
        <v>1</v>
      </c>
      <c r="AT9" s="17">
        <v>1</v>
      </c>
      <c r="AU9" s="17">
        <v>0</v>
      </c>
      <c r="AV9" s="17">
        <v>1</v>
      </c>
      <c r="AW9" s="17">
        <v>1</v>
      </c>
      <c r="AX9" s="18">
        <v>19.949447545600002</v>
      </c>
      <c r="AY9" s="18">
        <v>80732.54987536461</v>
      </c>
      <c r="AZ9" s="18">
        <v>3868.2099683299998</v>
      </c>
      <c r="BA9" s="18">
        <v>1179.0303983469839</v>
      </c>
      <c r="BB9" s="18">
        <v>4.4427419684051207E-2</v>
      </c>
      <c r="BC9" s="18">
        <v>1.4604151611303967E-2</v>
      </c>
      <c r="BD9" s="18">
        <v>0.18580345561455427</v>
      </c>
      <c r="BE9" s="17">
        <v>0.314</v>
      </c>
      <c r="BF9" s="17" t="s">
        <v>116</v>
      </c>
      <c r="BG9" s="17">
        <v>1</v>
      </c>
      <c r="BH9" s="17">
        <v>0</v>
      </c>
      <c r="BI9" s="17">
        <v>0.5</v>
      </c>
      <c r="BJ9" s="17">
        <v>1</v>
      </c>
      <c r="BK9" s="17">
        <v>1</v>
      </c>
      <c r="BL9" s="17">
        <v>100</v>
      </c>
      <c r="BM9" s="17">
        <v>0</v>
      </c>
      <c r="BN9" s="17">
        <v>0</v>
      </c>
      <c r="BO9" s="17">
        <v>0</v>
      </c>
      <c r="BP9" s="17">
        <v>70</v>
      </c>
      <c r="BQ9" s="17">
        <v>20</v>
      </c>
      <c r="BR9" s="17">
        <v>10</v>
      </c>
      <c r="BS9" s="19">
        <f t="shared" si="0"/>
        <v>1.5</v>
      </c>
      <c r="BT9" s="20">
        <f t="shared" si="1"/>
        <v>1.0222137098420256</v>
      </c>
      <c r="BU9" s="20">
        <f t="shared" si="2"/>
        <v>0.75</v>
      </c>
      <c r="BV9" s="21">
        <f t="shared" si="3"/>
        <v>2</v>
      </c>
      <c r="BW9" s="21">
        <f t="shared" si="4"/>
        <v>2.4902137098420258</v>
      </c>
      <c r="BX9" s="21">
        <f t="shared" si="5"/>
        <v>0.75</v>
      </c>
      <c r="BY9" s="20">
        <f t="shared" si="6"/>
        <v>2.75</v>
      </c>
      <c r="BZ9" s="20">
        <f t="shared" si="68"/>
        <v>1.8522137098420255</v>
      </c>
      <c r="CA9" s="20">
        <f t="shared" si="7"/>
        <v>0.61333333333333329</v>
      </c>
      <c r="CB9" s="21">
        <f t="shared" si="8"/>
        <v>2</v>
      </c>
      <c r="CC9" s="21">
        <f t="shared" si="9"/>
        <v>3.4015000000000004</v>
      </c>
      <c r="CD9" s="21">
        <f t="shared" si="10"/>
        <v>1</v>
      </c>
      <c r="CE9" s="20">
        <f t="shared" si="11"/>
        <v>2.8250000000000002</v>
      </c>
      <c r="CF9" s="22">
        <f t="shared" si="12"/>
        <v>1.4694877421725168</v>
      </c>
      <c r="CG9" s="20">
        <f t="shared" si="13"/>
        <v>0.33914145174239346</v>
      </c>
      <c r="CH9" s="35">
        <f t="shared" si="14"/>
        <v>0.66600000000000004</v>
      </c>
      <c r="CI9" s="23">
        <f t="shared" si="15"/>
        <v>0.78800000000000003</v>
      </c>
      <c r="CJ9" s="23">
        <f t="shared" si="16"/>
        <v>0.75</v>
      </c>
      <c r="CK9" s="64">
        <f t="shared" si="17"/>
        <v>0.72700000000000009</v>
      </c>
      <c r="CL9" s="23">
        <f t="shared" si="18"/>
        <v>0.78800000000000003</v>
      </c>
      <c r="CM9" s="21">
        <f t="shared" si="19"/>
        <v>1</v>
      </c>
      <c r="CN9" s="21">
        <f t="shared" si="20"/>
        <v>0.66900000000000004</v>
      </c>
      <c r="CO9" s="64">
        <f t="shared" si="21"/>
        <v>0.75</v>
      </c>
      <c r="CP9" s="64">
        <f t="shared" si="22"/>
        <v>0.83450000000000002</v>
      </c>
      <c r="CQ9" s="21">
        <f t="shared" si="23"/>
        <v>1</v>
      </c>
      <c r="CR9" s="25">
        <f t="shared" si="24"/>
        <v>0.9</v>
      </c>
      <c r="CS9" s="25">
        <f t="shared" si="25"/>
        <v>0.70199999999999996</v>
      </c>
      <c r="CT9" s="64">
        <f t="shared" si="26"/>
        <v>0.68899999999999995</v>
      </c>
      <c r="CU9" s="64">
        <f t="shared" si="27"/>
        <v>0.80099999999999993</v>
      </c>
      <c r="CV9" s="25">
        <f t="shared" si="28"/>
        <v>0.9</v>
      </c>
      <c r="CW9" s="26">
        <f t="shared" si="29"/>
        <v>1</v>
      </c>
      <c r="CX9" s="26">
        <f t="shared" si="30"/>
        <v>0.65</v>
      </c>
      <c r="CY9" s="64">
        <f t="shared" si="31"/>
        <v>1</v>
      </c>
      <c r="CZ9" s="64">
        <f t="shared" si="32"/>
        <v>0.82499999999999996</v>
      </c>
      <c r="DA9" s="26">
        <f>(MAX((CX9,CW9)))</f>
        <v>1</v>
      </c>
      <c r="DB9" s="64">
        <f t="shared" si="33"/>
        <v>0.98699999999999999</v>
      </c>
      <c r="DC9" s="67">
        <f t="shared" si="34"/>
        <v>0.57199999999999995</v>
      </c>
      <c r="DD9" s="67">
        <f t="shared" si="35"/>
        <v>0.222</v>
      </c>
      <c r="DE9" s="64">
        <f t="shared" si="36"/>
        <v>0.796875</v>
      </c>
      <c r="DF9" s="29">
        <f t="shared" si="37"/>
        <v>0.92200000000000004</v>
      </c>
      <c r="DG9" s="29">
        <f t="shared" si="38"/>
        <v>0.83450000000000002</v>
      </c>
      <c r="DH9" s="29">
        <f t="shared" si="39"/>
        <v>1</v>
      </c>
      <c r="DI9" s="64">
        <f t="shared" si="40"/>
        <v>0.71000000000000008</v>
      </c>
      <c r="DJ9" s="29">
        <f t="shared" si="41"/>
        <v>1</v>
      </c>
      <c r="DK9" s="18">
        <f t="shared" si="42"/>
        <v>0</v>
      </c>
      <c r="DL9" s="18">
        <f t="shared" si="43"/>
        <v>2</v>
      </c>
      <c r="DM9" s="18">
        <f>1</f>
        <v>1</v>
      </c>
      <c r="DN9" s="18">
        <f t="shared" si="44"/>
        <v>0</v>
      </c>
      <c r="DO9" s="18">
        <f t="shared" si="69"/>
        <v>3.157</v>
      </c>
      <c r="DP9" s="18">
        <f>1</f>
        <v>1</v>
      </c>
      <c r="DQ9" s="18">
        <f t="shared" si="45"/>
        <v>1</v>
      </c>
      <c r="DR9" s="18">
        <f t="shared" si="46"/>
        <v>2.2380952380952381</v>
      </c>
      <c r="DS9" s="18">
        <f>1</f>
        <v>1</v>
      </c>
      <c r="DT9" s="18">
        <f t="shared" si="47"/>
        <v>0</v>
      </c>
      <c r="DU9" s="18">
        <f t="shared" si="48"/>
        <v>2.333333333333333</v>
      </c>
      <c r="DV9" s="18">
        <f t="shared" si="49"/>
        <v>0.66666666666666663</v>
      </c>
      <c r="DW9" s="18">
        <f t="shared" si="50"/>
        <v>5.333333333333333</v>
      </c>
      <c r="DX9" s="18">
        <f t="shared" si="51"/>
        <v>1.8333333333333333</v>
      </c>
      <c r="DY9" s="18">
        <f t="shared" si="52"/>
        <v>3</v>
      </c>
      <c r="DZ9" s="68">
        <f t="shared" si="53"/>
        <v>0</v>
      </c>
      <c r="EA9" s="27">
        <f t="shared" si="54"/>
        <v>1</v>
      </c>
      <c r="EB9" s="27">
        <f t="shared" si="55"/>
        <v>0</v>
      </c>
      <c r="EC9" s="27">
        <f t="shared" si="56"/>
        <v>0</v>
      </c>
      <c r="ED9" s="27">
        <f t="shared" si="57"/>
        <v>0.76200000000000001</v>
      </c>
      <c r="EE9" s="27">
        <f t="shared" si="58"/>
        <v>0</v>
      </c>
      <c r="EF9" s="27">
        <f t="shared" si="59"/>
        <v>0</v>
      </c>
      <c r="EG9" s="27">
        <f t="shared" si="60"/>
        <v>0.46600000000000003</v>
      </c>
      <c r="EH9" s="27">
        <f t="shared" si="61"/>
        <v>0</v>
      </c>
      <c r="EI9" s="27">
        <f t="shared" si="62"/>
        <v>0</v>
      </c>
      <c r="EJ9" s="27">
        <f t="shared" si="63"/>
        <v>0.55500000000000005</v>
      </c>
      <c r="EK9" s="27">
        <f t="shared" si="64"/>
        <v>0</v>
      </c>
      <c r="EL9" s="27">
        <f t="shared" si="65"/>
        <v>0.71399999999999997</v>
      </c>
      <c r="EM9" s="27">
        <f t="shared" si="66"/>
        <v>0.187</v>
      </c>
      <c r="EN9" s="27">
        <f t="shared" si="67"/>
        <v>0.2</v>
      </c>
    </row>
    <row r="10" spans="1:144" s="30" customFormat="1" x14ac:dyDescent="0.25">
      <c r="A10" s="17" t="s">
        <v>125</v>
      </c>
      <c r="B10" s="17" t="s">
        <v>109</v>
      </c>
      <c r="C10" s="17"/>
      <c r="D10" s="17">
        <v>0.5</v>
      </c>
      <c r="E10" s="17">
        <v>0</v>
      </c>
      <c r="F10" s="17">
        <v>100</v>
      </c>
      <c r="G10" s="17">
        <v>1</v>
      </c>
      <c r="H10" s="17"/>
      <c r="I10" s="17"/>
      <c r="J10" s="17">
        <v>0</v>
      </c>
      <c r="K10" s="17">
        <v>100</v>
      </c>
      <c r="L10" s="17">
        <v>1</v>
      </c>
      <c r="M10" s="17"/>
      <c r="N10" s="17"/>
      <c r="O10" s="17">
        <v>0</v>
      </c>
      <c r="P10" s="17" t="s">
        <v>111</v>
      </c>
      <c r="Q10" s="17">
        <v>0</v>
      </c>
      <c r="R10" s="17"/>
      <c r="S10" s="17"/>
      <c r="T10" s="17">
        <v>0</v>
      </c>
      <c r="U10" s="17">
        <v>0.33</v>
      </c>
      <c r="V10" s="17" t="s">
        <v>111</v>
      </c>
      <c r="W10" s="17">
        <v>0.33</v>
      </c>
      <c r="X10" s="17"/>
      <c r="Y10" s="17"/>
      <c r="Z10" s="17">
        <v>0</v>
      </c>
      <c r="AA10" s="17">
        <v>0.33</v>
      </c>
      <c r="AB10" s="17">
        <v>1</v>
      </c>
      <c r="AC10" s="17">
        <v>0.5</v>
      </c>
      <c r="AD10" s="17">
        <v>0.75</v>
      </c>
      <c r="AE10" s="17">
        <v>1</v>
      </c>
      <c r="AF10" s="17">
        <v>1</v>
      </c>
      <c r="AG10" s="17">
        <v>1</v>
      </c>
      <c r="AH10" s="17">
        <v>1</v>
      </c>
      <c r="AI10" s="17">
        <v>1</v>
      </c>
      <c r="AJ10" s="17">
        <v>0</v>
      </c>
      <c r="AK10" s="17">
        <v>1</v>
      </c>
      <c r="AL10" s="17">
        <v>0</v>
      </c>
      <c r="AM10" s="17">
        <v>1</v>
      </c>
      <c r="AN10" s="17">
        <v>0</v>
      </c>
      <c r="AO10" s="17">
        <v>1</v>
      </c>
      <c r="AP10" s="17">
        <v>0</v>
      </c>
      <c r="AQ10" s="17">
        <v>0.5</v>
      </c>
      <c r="AR10" s="17">
        <v>1</v>
      </c>
      <c r="AS10" s="17">
        <v>1</v>
      </c>
      <c r="AT10" s="17">
        <v>0</v>
      </c>
      <c r="AU10" s="17">
        <v>0</v>
      </c>
      <c r="AV10" s="17">
        <v>1</v>
      </c>
      <c r="AW10" s="17">
        <v>1</v>
      </c>
      <c r="AX10" s="18">
        <v>28.134054254999999</v>
      </c>
      <c r="AY10" s="18">
        <v>113854.47808247506</v>
      </c>
      <c r="AZ10" s="18">
        <v>4512.8837419499996</v>
      </c>
      <c r="BA10" s="18">
        <v>1375.52696454636</v>
      </c>
      <c r="BB10" s="18">
        <v>6.2654538825885009E-2</v>
      </c>
      <c r="BC10" s="18">
        <v>1.2081448070491718E-2</v>
      </c>
      <c r="BD10" s="18">
        <v>0.15370799071872415</v>
      </c>
      <c r="BE10" s="17">
        <v>0.19900000000000001</v>
      </c>
      <c r="BF10" s="17" t="s">
        <v>116</v>
      </c>
      <c r="BG10" s="17">
        <v>1</v>
      </c>
      <c r="BH10" s="17">
        <v>0</v>
      </c>
      <c r="BI10" s="17">
        <v>0</v>
      </c>
      <c r="BJ10" s="17">
        <v>1</v>
      </c>
      <c r="BK10" s="17">
        <v>0</v>
      </c>
      <c r="BL10" s="17">
        <v>100</v>
      </c>
      <c r="BM10" s="17">
        <v>0</v>
      </c>
      <c r="BN10" s="17">
        <v>0</v>
      </c>
      <c r="BO10" s="17">
        <v>0</v>
      </c>
      <c r="BP10" s="17">
        <v>70</v>
      </c>
      <c r="BQ10" s="17">
        <v>20</v>
      </c>
      <c r="BR10" s="17">
        <v>10</v>
      </c>
      <c r="BS10" s="19">
        <f t="shared" si="0"/>
        <v>1</v>
      </c>
      <c r="BT10" s="20">
        <f t="shared" si="1"/>
        <v>1.0313272694129425</v>
      </c>
      <c r="BU10" s="20">
        <f t="shared" si="2"/>
        <v>0.5</v>
      </c>
      <c r="BV10" s="21">
        <f t="shared" si="3"/>
        <v>2</v>
      </c>
      <c r="BW10" s="21">
        <f t="shared" si="4"/>
        <v>2.5568272694129424</v>
      </c>
      <c r="BX10" s="21">
        <f t="shared" si="5"/>
        <v>0.5</v>
      </c>
      <c r="BY10" s="20">
        <f t="shared" si="6"/>
        <v>1.5</v>
      </c>
      <c r="BZ10" s="20">
        <f t="shared" si="68"/>
        <v>1.7796606027462758</v>
      </c>
      <c r="CA10" s="20">
        <f t="shared" si="7"/>
        <v>0.55666666666666664</v>
      </c>
      <c r="CB10" s="21">
        <f t="shared" si="8"/>
        <v>2</v>
      </c>
      <c r="CC10" s="21">
        <f t="shared" si="9"/>
        <v>2.5652500000000003</v>
      </c>
      <c r="CD10" s="21">
        <f t="shared" si="10"/>
        <v>1</v>
      </c>
      <c r="CE10" s="20">
        <f t="shared" si="11"/>
        <v>2.3916666666666666</v>
      </c>
      <c r="CF10" s="22">
        <f t="shared" si="12"/>
        <v>1.4861616918214373</v>
      </c>
      <c r="CG10" s="20">
        <f t="shared" si="13"/>
        <v>0.95387054028419027</v>
      </c>
      <c r="CH10" s="35">
        <f t="shared" si="14"/>
        <v>0.33300000000000002</v>
      </c>
      <c r="CI10" s="23">
        <f t="shared" si="15"/>
        <v>0.80200000000000005</v>
      </c>
      <c r="CJ10" s="23">
        <f t="shared" si="16"/>
        <v>0.5</v>
      </c>
      <c r="CK10" s="64">
        <f t="shared" si="17"/>
        <v>0.5675</v>
      </c>
      <c r="CL10" s="23">
        <f t="shared" si="18"/>
        <v>0.80200000000000005</v>
      </c>
      <c r="CM10" s="21">
        <f t="shared" si="19"/>
        <v>1</v>
      </c>
      <c r="CN10" s="21">
        <f t="shared" si="20"/>
        <v>0.70199999999999996</v>
      </c>
      <c r="CO10" s="64">
        <f t="shared" si="21"/>
        <v>0.5</v>
      </c>
      <c r="CP10" s="64">
        <f t="shared" si="22"/>
        <v>0.85099999999999998</v>
      </c>
      <c r="CQ10" s="21">
        <f t="shared" si="23"/>
        <v>1</v>
      </c>
      <c r="CR10" s="25">
        <f t="shared" si="24"/>
        <v>0.4</v>
      </c>
      <c r="CS10" s="25">
        <f t="shared" si="25"/>
        <v>0.65500000000000003</v>
      </c>
      <c r="CT10" s="64">
        <f t="shared" si="26"/>
        <v>0.625</v>
      </c>
      <c r="CU10" s="64">
        <f t="shared" si="27"/>
        <v>0.52750000000000008</v>
      </c>
      <c r="CV10" s="25">
        <f t="shared" si="28"/>
        <v>0.65500000000000003</v>
      </c>
      <c r="CW10" s="26">
        <f t="shared" si="29"/>
        <v>1</v>
      </c>
      <c r="CX10" s="26">
        <f t="shared" si="30"/>
        <v>0.45</v>
      </c>
      <c r="CY10" s="64">
        <f t="shared" si="31"/>
        <v>1</v>
      </c>
      <c r="CZ10" s="64">
        <f t="shared" si="32"/>
        <v>0.72499999999999998</v>
      </c>
      <c r="DA10" s="26">
        <f>(MAX((CX10,CW10)))</f>
        <v>1</v>
      </c>
      <c r="DB10" s="64">
        <f t="shared" si="33"/>
        <v>0.79300000000000004</v>
      </c>
      <c r="DC10" s="67">
        <f t="shared" si="34"/>
        <v>0.58099999999999996</v>
      </c>
      <c r="DD10" s="67">
        <f t="shared" si="35"/>
        <v>0.626</v>
      </c>
      <c r="DE10" s="64">
        <f t="shared" si="36"/>
        <v>0.66774999999999995</v>
      </c>
      <c r="DF10" s="29">
        <f t="shared" si="37"/>
        <v>0.86424999999999996</v>
      </c>
      <c r="DG10" s="29">
        <f t="shared" si="38"/>
        <v>0.85099999999999998</v>
      </c>
      <c r="DH10" s="29">
        <f t="shared" si="39"/>
        <v>1</v>
      </c>
      <c r="DI10" s="64">
        <f t="shared" si="40"/>
        <v>0.6607142857142857</v>
      </c>
      <c r="DJ10" s="29">
        <f t="shared" si="41"/>
        <v>1</v>
      </c>
      <c r="DK10" s="18">
        <f t="shared" si="42"/>
        <v>0</v>
      </c>
      <c r="DL10" s="18">
        <f t="shared" si="43"/>
        <v>2</v>
      </c>
      <c r="DM10" s="18">
        <f>1</f>
        <v>1</v>
      </c>
      <c r="DN10" s="18">
        <f t="shared" si="44"/>
        <v>0</v>
      </c>
      <c r="DO10" s="18">
        <f t="shared" si="69"/>
        <v>3.0994999999999999</v>
      </c>
      <c r="DP10" s="18">
        <f>1</f>
        <v>1</v>
      </c>
      <c r="DQ10" s="18">
        <f t="shared" si="45"/>
        <v>1</v>
      </c>
      <c r="DR10" s="18">
        <f t="shared" si="46"/>
        <v>2.2380952380952381</v>
      </c>
      <c r="DS10" s="18">
        <f>1</f>
        <v>1</v>
      </c>
      <c r="DT10" s="18">
        <f t="shared" si="47"/>
        <v>0</v>
      </c>
      <c r="DU10" s="18">
        <f t="shared" si="48"/>
        <v>2.333333333333333</v>
      </c>
      <c r="DV10" s="18">
        <f t="shared" si="49"/>
        <v>0.66666666666666663</v>
      </c>
      <c r="DW10" s="18">
        <f t="shared" si="50"/>
        <v>5.333333333333333</v>
      </c>
      <c r="DX10" s="18">
        <f t="shared" si="51"/>
        <v>1.8333333333333333</v>
      </c>
      <c r="DY10" s="18">
        <f t="shared" si="52"/>
        <v>3</v>
      </c>
      <c r="DZ10" s="68">
        <f t="shared" si="53"/>
        <v>0</v>
      </c>
      <c r="EA10" s="27">
        <f t="shared" si="54"/>
        <v>1</v>
      </c>
      <c r="EB10" s="27">
        <f t="shared" si="55"/>
        <v>0</v>
      </c>
      <c r="EC10" s="27">
        <f t="shared" si="56"/>
        <v>0</v>
      </c>
      <c r="ED10" s="27">
        <f t="shared" si="57"/>
        <v>0.74399999999999999</v>
      </c>
      <c r="EE10" s="27">
        <f t="shared" si="58"/>
        <v>0</v>
      </c>
      <c r="EF10" s="27">
        <f t="shared" si="59"/>
        <v>0</v>
      </c>
      <c r="EG10" s="27">
        <f t="shared" si="60"/>
        <v>0.46600000000000003</v>
      </c>
      <c r="EH10" s="27">
        <f t="shared" si="61"/>
        <v>0</v>
      </c>
      <c r="EI10" s="27">
        <f t="shared" si="62"/>
        <v>0</v>
      </c>
      <c r="EJ10" s="27">
        <f t="shared" si="63"/>
        <v>0.55500000000000005</v>
      </c>
      <c r="EK10" s="27">
        <f t="shared" si="64"/>
        <v>0</v>
      </c>
      <c r="EL10" s="27">
        <f t="shared" si="65"/>
        <v>0.71399999999999997</v>
      </c>
      <c r="EM10" s="27">
        <f t="shared" si="66"/>
        <v>0.187</v>
      </c>
      <c r="EN10" s="27">
        <f t="shared" si="67"/>
        <v>0.2</v>
      </c>
    </row>
    <row r="11" spans="1:144" s="30" customFormat="1" x14ac:dyDescent="0.25">
      <c r="A11" s="17" t="s">
        <v>126</v>
      </c>
      <c r="B11" s="17" t="s">
        <v>109</v>
      </c>
      <c r="C11" s="17"/>
      <c r="D11" s="17">
        <v>0.5</v>
      </c>
      <c r="E11" s="17">
        <v>0</v>
      </c>
      <c r="F11" s="17">
        <v>100</v>
      </c>
      <c r="G11" s="17">
        <v>1</v>
      </c>
      <c r="H11" s="17"/>
      <c r="I11" s="17"/>
      <c r="J11" s="17">
        <v>0</v>
      </c>
      <c r="K11" s="17">
        <v>100</v>
      </c>
      <c r="L11" s="17">
        <v>1</v>
      </c>
      <c r="M11" s="17"/>
      <c r="N11" s="17"/>
      <c r="O11" s="17">
        <v>0</v>
      </c>
      <c r="P11" s="17" t="s">
        <v>114</v>
      </c>
      <c r="Q11" s="17">
        <v>0.5</v>
      </c>
      <c r="R11" s="17"/>
      <c r="S11" s="17"/>
      <c r="T11" s="17">
        <v>0</v>
      </c>
      <c r="U11" s="17">
        <v>0.66</v>
      </c>
      <c r="V11" s="17" t="s">
        <v>115</v>
      </c>
      <c r="W11" s="17">
        <v>0.66</v>
      </c>
      <c r="X11" s="17"/>
      <c r="Y11" s="17"/>
      <c r="Z11" s="17">
        <v>0</v>
      </c>
      <c r="AA11" s="17">
        <v>0.66</v>
      </c>
      <c r="AB11" s="17">
        <v>1</v>
      </c>
      <c r="AC11" s="17">
        <v>1</v>
      </c>
      <c r="AD11" s="17">
        <v>0.75</v>
      </c>
      <c r="AE11" s="17">
        <v>0</v>
      </c>
      <c r="AF11" s="17">
        <v>1</v>
      </c>
      <c r="AG11" s="17">
        <v>1</v>
      </c>
      <c r="AH11" s="17">
        <v>1</v>
      </c>
      <c r="AI11" s="17">
        <v>1</v>
      </c>
      <c r="AJ11" s="17">
        <v>0</v>
      </c>
      <c r="AK11" s="17">
        <v>1</v>
      </c>
      <c r="AL11" s="17">
        <v>0</v>
      </c>
      <c r="AM11" s="17">
        <v>1</v>
      </c>
      <c r="AN11" s="17">
        <v>0</v>
      </c>
      <c r="AO11" s="17">
        <v>1</v>
      </c>
      <c r="AP11" s="17">
        <v>0</v>
      </c>
      <c r="AQ11" s="17">
        <v>1</v>
      </c>
      <c r="AR11" s="17">
        <v>1</v>
      </c>
      <c r="AS11" s="17">
        <v>1</v>
      </c>
      <c r="AT11" s="17">
        <v>1</v>
      </c>
      <c r="AU11" s="17">
        <v>0.5</v>
      </c>
      <c r="AV11" s="17">
        <v>0.5</v>
      </c>
      <c r="AW11" s="17">
        <v>1</v>
      </c>
      <c r="AX11" s="18">
        <v>25.1859107529</v>
      </c>
      <c r="AY11" s="18">
        <v>101923.7646239204</v>
      </c>
      <c r="AZ11" s="18">
        <v>5940.90871978</v>
      </c>
      <c r="BA11" s="18">
        <v>1810.7889777889441</v>
      </c>
      <c r="BB11" s="18">
        <v>5.6089023246708308E-2</v>
      </c>
      <c r="BC11" s="18">
        <v>1.7766111607733646E-2</v>
      </c>
      <c r="BD11" s="18">
        <v>0.22603195429686571</v>
      </c>
      <c r="BE11" s="17">
        <v>0.371</v>
      </c>
      <c r="BF11" s="17" t="s">
        <v>116</v>
      </c>
      <c r="BG11" s="17">
        <v>1</v>
      </c>
      <c r="BH11" s="17">
        <v>0</v>
      </c>
      <c r="BI11" s="17">
        <v>1</v>
      </c>
      <c r="BJ11" s="17">
        <v>1</v>
      </c>
      <c r="BK11" s="17">
        <v>0</v>
      </c>
      <c r="BL11" s="17">
        <v>100</v>
      </c>
      <c r="BM11" s="17">
        <v>0</v>
      </c>
      <c r="BN11" s="17">
        <v>0</v>
      </c>
      <c r="BO11" s="17">
        <v>0</v>
      </c>
      <c r="BP11" s="17">
        <v>60</v>
      </c>
      <c r="BQ11" s="17">
        <v>30</v>
      </c>
      <c r="BR11" s="17">
        <v>10</v>
      </c>
      <c r="BS11" s="19">
        <f t="shared" si="0"/>
        <v>1.5</v>
      </c>
      <c r="BT11" s="20">
        <f t="shared" si="1"/>
        <v>1.0280445116233541</v>
      </c>
      <c r="BU11" s="20">
        <f t="shared" si="2"/>
        <v>0.5</v>
      </c>
      <c r="BV11" s="21">
        <f t="shared" si="3"/>
        <v>2</v>
      </c>
      <c r="BW11" s="21">
        <f t="shared" si="4"/>
        <v>2.7175445116233541</v>
      </c>
      <c r="BX11" s="21">
        <f t="shared" si="5"/>
        <v>0.5</v>
      </c>
      <c r="BY11" s="20">
        <f t="shared" si="6"/>
        <v>1.75</v>
      </c>
      <c r="BZ11" s="20">
        <f t="shared" si="68"/>
        <v>2.1080445116233544</v>
      </c>
      <c r="CA11" s="20">
        <f t="shared" si="7"/>
        <v>0.4466666666666666</v>
      </c>
      <c r="CB11" s="21">
        <f t="shared" si="8"/>
        <v>2</v>
      </c>
      <c r="CC11" s="21">
        <f t="shared" si="9"/>
        <v>3.6372500000000003</v>
      </c>
      <c r="CD11" s="21">
        <f t="shared" si="10"/>
        <v>1</v>
      </c>
      <c r="CE11" s="20">
        <f t="shared" si="11"/>
        <v>2.8529999999999998</v>
      </c>
      <c r="CF11" s="22">
        <f t="shared" si="12"/>
        <v>1.4872322672787481</v>
      </c>
      <c r="CG11" s="20">
        <f t="shared" si="13"/>
        <v>0.54039501581037197</v>
      </c>
      <c r="CH11" s="35">
        <f t="shared" si="14"/>
        <v>0.66600000000000004</v>
      </c>
      <c r="CI11" s="23">
        <f t="shared" si="15"/>
        <v>0.79700000000000004</v>
      </c>
      <c r="CJ11" s="23">
        <f t="shared" si="16"/>
        <v>0.5</v>
      </c>
      <c r="CK11" s="64">
        <f t="shared" si="17"/>
        <v>0.73150000000000004</v>
      </c>
      <c r="CL11" s="23">
        <f t="shared" si="18"/>
        <v>0.79700000000000004</v>
      </c>
      <c r="CM11" s="21">
        <f t="shared" si="19"/>
        <v>1</v>
      </c>
      <c r="CN11" s="21">
        <f t="shared" si="20"/>
        <v>0.78300000000000003</v>
      </c>
      <c r="CO11" s="64">
        <f t="shared" si="21"/>
        <v>0.5</v>
      </c>
      <c r="CP11" s="64">
        <f t="shared" si="22"/>
        <v>0.89149999999999996</v>
      </c>
      <c r="CQ11" s="21">
        <f t="shared" si="23"/>
        <v>1</v>
      </c>
      <c r="CR11" s="25">
        <f t="shared" si="24"/>
        <v>0.5</v>
      </c>
      <c r="CS11" s="25">
        <f t="shared" si="25"/>
        <v>0.86499999999999999</v>
      </c>
      <c r="CT11" s="64">
        <f t="shared" si="26"/>
        <v>0.501</v>
      </c>
      <c r="CU11" s="64">
        <f t="shared" si="27"/>
        <v>0.6825</v>
      </c>
      <c r="CV11" s="25">
        <f t="shared" si="28"/>
        <v>0.86499999999999999</v>
      </c>
      <c r="CW11" s="26">
        <f t="shared" si="29"/>
        <v>1</v>
      </c>
      <c r="CX11" s="26">
        <f t="shared" si="30"/>
        <v>0.70599999999999996</v>
      </c>
      <c r="CY11" s="64">
        <f t="shared" si="31"/>
        <v>1</v>
      </c>
      <c r="CZ11" s="64">
        <f t="shared" si="32"/>
        <v>0.85299999999999998</v>
      </c>
      <c r="DA11" s="26">
        <f>(MAX((CX11,CW11)))</f>
        <v>1</v>
      </c>
      <c r="DB11" s="64">
        <f t="shared" si="33"/>
        <v>1</v>
      </c>
      <c r="DC11" s="67">
        <f t="shared" si="34"/>
        <v>0.58199999999999996</v>
      </c>
      <c r="DD11" s="67">
        <f t="shared" si="35"/>
        <v>0.35499999999999998</v>
      </c>
      <c r="DE11" s="64">
        <f t="shared" si="36"/>
        <v>0.78962500000000002</v>
      </c>
      <c r="DF11" s="29">
        <f t="shared" si="37"/>
        <v>0.91549999999999998</v>
      </c>
      <c r="DG11" s="29">
        <f t="shared" si="38"/>
        <v>0.89149999999999996</v>
      </c>
      <c r="DH11" s="29">
        <f t="shared" si="39"/>
        <v>1</v>
      </c>
      <c r="DI11" s="64">
        <f t="shared" si="40"/>
        <v>0.63400000000000012</v>
      </c>
      <c r="DJ11" s="29">
        <f t="shared" si="41"/>
        <v>1</v>
      </c>
      <c r="DK11" s="18">
        <f t="shared" si="42"/>
        <v>0</v>
      </c>
      <c r="DL11" s="18">
        <f t="shared" si="43"/>
        <v>2</v>
      </c>
      <c r="DM11" s="18">
        <f>1</f>
        <v>1</v>
      </c>
      <c r="DN11" s="18">
        <f t="shared" si="44"/>
        <v>0</v>
      </c>
      <c r="DO11" s="18">
        <f t="shared" si="69"/>
        <v>2.6855000000000002</v>
      </c>
      <c r="DP11" s="18">
        <f>1</f>
        <v>1</v>
      </c>
      <c r="DQ11" s="18">
        <f t="shared" si="45"/>
        <v>1</v>
      </c>
      <c r="DR11" s="18">
        <f t="shared" si="46"/>
        <v>1.9047619047619047</v>
      </c>
      <c r="DS11" s="18">
        <f>1</f>
        <v>1</v>
      </c>
      <c r="DT11" s="18">
        <f t="shared" si="47"/>
        <v>0</v>
      </c>
      <c r="DU11" s="18">
        <f t="shared" si="48"/>
        <v>2</v>
      </c>
      <c r="DV11" s="18">
        <f t="shared" si="49"/>
        <v>0.66666666666666663</v>
      </c>
      <c r="DW11" s="18">
        <f t="shared" si="50"/>
        <v>5</v>
      </c>
      <c r="DX11" s="18">
        <f t="shared" si="51"/>
        <v>1.5833333333333333</v>
      </c>
      <c r="DY11" s="18">
        <f t="shared" si="52"/>
        <v>3</v>
      </c>
      <c r="DZ11" s="68">
        <f t="shared" si="53"/>
        <v>0</v>
      </c>
      <c r="EA11" s="27">
        <f t="shared" si="54"/>
        <v>1</v>
      </c>
      <c r="EB11" s="27">
        <f t="shared" si="55"/>
        <v>0</v>
      </c>
      <c r="EC11" s="27">
        <f t="shared" si="56"/>
        <v>0</v>
      </c>
      <c r="ED11" s="27">
        <f t="shared" si="57"/>
        <v>0.61699999999999999</v>
      </c>
      <c r="EE11" s="27">
        <f t="shared" si="58"/>
        <v>0</v>
      </c>
      <c r="EF11" s="27">
        <f t="shared" si="59"/>
        <v>0</v>
      </c>
      <c r="EG11" s="27">
        <f t="shared" si="60"/>
        <v>0.23300000000000001</v>
      </c>
      <c r="EH11" s="27">
        <f t="shared" si="61"/>
        <v>0</v>
      </c>
      <c r="EI11" s="27">
        <f t="shared" si="62"/>
        <v>0</v>
      </c>
      <c r="EJ11" s="27">
        <f t="shared" si="63"/>
        <v>0.33300000000000002</v>
      </c>
      <c r="EK11" s="27">
        <f t="shared" si="64"/>
        <v>0</v>
      </c>
      <c r="EL11" s="27">
        <f t="shared" si="65"/>
        <v>0.57099999999999995</v>
      </c>
      <c r="EM11" s="27">
        <f t="shared" si="66"/>
        <v>9.2999999999999999E-2</v>
      </c>
      <c r="EN11" s="27">
        <f t="shared" si="67"/>
        <v>0.2</v>
      </c>
    </row>
    <row r="12" spans="1:144" s="30" customFormat="1" x14ac:dyDescent="0.25">
      <c r="A12" s="17" t="s">
        <v>127</v>
      </c>
      <c r="B12" s="17" t="s">
        <v>109</v>
      </c>
      <c r="C12" s="17" t="s">
        <v>110</v>
      </c>
      <c r="D12" s="17">
        <v>0</v>
      </c>
      <c r="E12" s="17">
        <v>0</v>
      </c>
      <c r="F12" s="17">
        <v>80</v>
      </c>
      <c r="G12" s="17">
        <v>1</v>
      </c>
      <c r="H12" s="17"/>
      <c r="I12" s="17"/>
      <c r="J12" s="17">
        <v>0</v>
      </c>
      <c r="K12" s="17">
        <v>80</v>
      </c>
      <c r="L12" s="17">
        <v>1</v>
      </c>
      <c r="M12" s="17" t="s">
        <v>110</v>
      </c>
      <c r="N12" s="17"/>
      <c r="O12" s="17">
        <v>0</v>
      </c>
      <c r="P12" s="17" t="s">
        <v>114</v>
      </c>
      <c r="Q12" s="17">
        <v>0.5</v>
      </c>
      <c r="R12" s="17"/>
      <c r="S12" s="17"/>
      <c r="T12" s="17">
        <v>0</v>
      </c>
      <c r="U12" s="17">
        <v>0.66</v>
      </c>
      <c r="V12" s="17" t="s">
        <v>111</v>
      </c>
      <c r="W12" s="17">
        <v>0.33</v>
      </c>
      <c r="X12" s="17"/>
      <c r="Y12" s="17"/>
      <c r="Z12" s="17">
        <v>0</v>
      </c>
      <c r="AA12" s="17">
        <v>0.33</v>
      </c>
      <c r="AB12" s="17">
        <v>1</v>
      </c>
      <c r="AC12" s="17">
        <v>1</v>
      </c>
      <c r="AD12" s="17">
        <v>0.25</v>
      </c>
      <c r="AE12" s="17">
        <v>0</v>
      </c>
      <c r="AF12" s="17">
        <v>0.75</v>
      </c>
      <c r="AG12" s="17">
        <v>0</v>
      </c>
      <c r="AH12" s="17">
        <v>1</v>
      </c>
      <c r="AI12" s="17">
        <v>0.5</v>
      </c>
      <c r="AJ12" s="17">
        <v>0</v>
      </c>
      <c r="AK12" s="17">
        <v>0.5</v>
      </c>
      <c r="AL12" s="17">
        <v>0</v>
      </c>
      <c r="AM12" s="17">
        <v>0.5</v>
      </c>
      <c r="AN12" s="17">
        <v>0</v>
      </c>
      <c r="AO12" s="17">
        <v>0.5</v>
      </c>
      <c r="AP12" s="17">
        <v>0</v>
      </c>
      <c r="AQ12" s="17">
        <v>0.5</v>
      </c>
      <c r="AR12" s="17">
        <v>0</v>
      </c>
      <c r="AS12" s="17">
        <v>0</v>
      </c>
      <c r="AT12" s="17">
        <v>0</v>
      </c>
      <c r="AU12" s="17">
        <v>1</v>
      </c>
      <c r="AV12" s="17">
        <v>0.5</v>
      </c>
      <c r="AW12" s="17">
        <v>1</v>
      </c>
      <c r="AX12" s="18">
        <v>50.061829839600001</v>
      </c>
      <c r="AY12" s="18">
        <v>202593.03748333285</v>
      </c>
      <c r="AZ12" s="18">
        <v>8033.8242406400004</v>
      </c>
      <c r="BA12" s="18">
        <v>2448.709628547072</v>
      </c>
      <c r="BB12" s="18">
        <v>0.11148769505278922</v>
      </c>
      <c r="BC12" s="18">
        <v>1.2086839996900314E-2</v>
      </c>
      <c r="BD12" s="18">
        <v>0.1537765902913526</v>
      </c>
      <c r="BE12" s="17">
        <v>0.2</v>
      </c>
      <c r="BF12" s="17" t="s">
        <v>116</v>
      </c>
      <c r="BG12" s="17">
        <v>1</v>
      </c>
      <c r="BH12" s="17">
        <v>0</v>
      </c>
      <c r="BI12" s="17">
        <v>0</v>
      </c>
      <c r="BJ12" s="17">
        <v>0</v>
      </c>
      <c r="BK12" s="17">
        <v>0</v>
      </c>
      <c r="BL12" s="17">
        <v>95</v>
      </c>
      <c r="BM12" s="17">
        <v>5</v>
      </c>
      <c r="BN12" s="17">
        <v>0</v>
      </c>
      <c r="BO12" s="17">
        <v>0</v>
      </c>
      <c r="BP12" s="17">
        <v>80</v>
      </c>
      <c r="BQ12" s="17">
        <v>20</v>
      </c>
      <c r="BR12" s="17">
        <v>0</v>
      </c>
      <c r="BS12" s="19">
        <f t="shared" si="0"/>
        <v>1</v>
      </c>
      <c r="BT12" s="20">
        <f t="shared" si="1"/>
        <v>0.8241393172101048</v>
      </c>
      <c r="BU12" s="20">
        <f t="shared" si="2"/>
        <v>0.5</v>
      </c>
      <c r="BV12" s="21">
        <f t="shared" si="3"/>
        <v>1.5</v>
      </c>
      <c r="BW12" s="21">
        <f t="shared" si="4"/>
        <v>1.9741393172101049</v>
      </c>
      <c r="BX12" s="21">
        <f t="shared" si="5"/>
        <v>0.5</v>
      </c>
      <c r="BY12" s="20">
        <f t="shared" si="6"/>
        <v>1.25</v>
      </c>
      <c r="BZ12" s="20">
        <f t="shared" si="68"/>
        <v>1.5257438475263945</v>
      </c>
      <c r="CA12" s="20">
        <f t="shared" si="7"/>
        <v>0.4466666666666666</v>
      </c>
      <c r="CB12" s="21">
        <f t="shared" si="8"/>
        <v>1.5</v>
      </c>
      <c r="CC12" s="21">
        <f t="shared" si="9"/>
        <v>2.395</v>
      </c>
      <c r="CD12" s="21">
        <f t="shared" si="10"/>
        <v>0</v>
      </c>
      <c r="CE12" s="20">
        <f t="shared" si="11"/>
        <v>2.0380000000000003</v>
      </c>
      <c r="CF12" s="22">
        <f t="shared" si="12"/>
        <v>0.59885242294680641</v>
      </c>
      <c r="CG12" s="20">
        <f t="shared" si="13"/>
        <v>1.1817124529657108</v>
      </c>
      <c r="CH12" s="35">
        <f t="shared" si="14"/>
        <v>0.33300000000000002</v>
      </c>
      <c r="CI12" s="23">
        <f t="shared" si="15"/>
        <v>0.48599999999999999</v>
      </c>
      <c r="CJ12" s="23">
        <f t="shared" si="16"/>
        <v>0.5</v>
      </c>
      <c r="CK12" s="64">
        <f t="shared" si="17"/>
        <v>0.40949999999999998</v>
      </c>
      <c r="CL12" s="23">
        <f t="shared" si="18"/>
        <v>0.48599999999999999</v>
      </c>
      <c r="CM12" s="21">
        <f t="shared" si="19"/>
        <v>0.66600000000000004</v>
      </c>
      <c r="CN12" s="21">
        <f t="shared" si="20"/>
        <v>0.41</v>
      </c>
      <c r="CO12" s="64">
        <f t="shared" si="21"/>
        <v>0.5</v>
      </c>
      <c r="CP12" s="64">
        <f t="shared" si="22"/>
        <v>0.53800000000000003</v>
      </c>
      <c r="CQ12" s="21">
        <f t="shared" si="23"/>
        <v>0.66600000000000004</v>
      </c>
      <c r="CR12" s="25">
        <f t="shared" si="24"/>
        <v>0.3</v>
      </c>
      <c r="CS12" s="25">
        <f t="shared" si="25"/>
        <v>0.49299999999999999</v>
      </c>
      <c r="CT12" s="64">
        <f t="shared" si="26"/>
        <v>0.501</v>
      </c>
      <c r="CU12" s="64">
        <f t="shared" si="27"/>
        <v>0.39649999999999996</v>
      </c>
      <c r="CV12" s="25">
        <f t="shared" si="28"/>
        <v>0.49299999999999999</v>
      </c>
      <c r="CW12" s="26">
        <f t="shared" si="29"/>
        <v>0.66600000000000004</v>
      </c>
      <c r="CX12" s="26">
        <f t="shared" si="30"/>
        <v>0.41</v>
      </c>
      <c r="CY12" s="64">
        <f t="shared" si="31"/>
        <v>0</v>
      </c>
      <c r="CZ12" s="64">
        <f t="shared" si="32"/>
        <v>0.53800000000000003</v>
      </c>
      <c r="DA12" s="26">
        <f>(MAX((CX12,CW12)))</f>
        <v>0.66600000000000004</v>
      </c>
      <c r="DB12" s="64">
        <f t="shared" si="33"/>
        <v>0.63400000000000001</v>
      </c>
      <c r="DC12" s="67">
        <f t="shared" si="34"/>
        <v>8.8999999999999996E-2</v>
      </c>
      <c r="DD12" s="67">
        <f t="shared" si="35"/>
        <v>0.77600000000000002</v>
      </c>
      <c r="DE12" s="64">
        <f t="shared" si="36"/>
        <v>0.47049999999999997</v>
      </c>
      <c r="DF12" s="29">
        <f t="shared" si="37"/>
        <v>0.57774999999999999</v>
      </c>
      <c r="DG12" s="29">
        <f t="shared" si="38"/>
        <v>0.53800000000000003</v>
      </c>
      <c r="DH12" s="29">
        <f t="shared" si="39"/>
        <v>0.66600000000000004</v>
      </c>
      <c r="DI12" s="64">
        <f t="shared" si="40"/>
        <v>0.42857142857142855</v>
      </c>
      <c r="DJ12" s="29">
        <f t="shared" si="41"/>
        <v>0.77600000000000002</v>
      </c>
      <c r="DK12" s="18">
        <f t="shared" si="42"/>
        <v>0</v>
      </c>
      <c r="DL12" s="18">
        <f t="shared" si="43"/>
        <v>1</v>
      </c>
      <c r="DM12" s="18">
        <f>1</f>
        <v>1</v>
      </c>
      <c r="DN12" s="18">
        <f t="shared" si="44"/>
        <v>0</v>
      </c>
      <c r="DO12" s="18">
        <f t="shared" si="69"/>
        <v>1.1000000000000001</v>
      </c>
      <c r="DP12" s="18">
        <f>1</f>
        <v>1</v>
      </c>
      <c r="DQ12" s="18">
        <f t="shared" si="45"/>
        <v>1</v>
      </c>
      <c r="DR12" s="18">
        <f t="shared" si="46"/>
        <v>1.5714285714285714</v>
      </c>
      <c r="DS12" s="18">
        <f>1</f>
        <v>1</v>
      </c>
      <c r="DT12" s="18">
        <f t="shared" si="47"/>
        <v>0</v>
      </c>
      <c r="DU12" s="18">
        <f t="shared" si="48"/>
        <v>1.6666666666666665</v>
      </c>
      <c r="DV12" s="18">
        <f t="shared" si="49"/>
        <v>0.66666666666666663</v>
      </c>
      <c r="DW12" s="18">
        <f t="shared" si="50"/>
        <v>4.6666666666666661</v>
      </c>
      <c r="DX12" s="18">
        <f t="shared" si="51"/>
        <v>1.3333333333333333</v>
      </c>
      <c r="DY12" s="18">
        <f t="shared" si="52"/>
        <v>3</v>
      </c>
      <c r="DZ12" s="68">
        <f t="shared" si="53"/>
        <v>0</v>
      </c>
      <c r="EA12" s="27">
        <f t="shared" si="54"/>
        <v>0.25</v>
      </c>
      <c r="EB12" s="27">
        <f t="shared" si="55"/>
        <v>0</v>
      </c>
      <c r="EC12" s="27">
        <f t="shared" si="56"/>
        <v>0</v>
      </c>
      <c r="ED12" s="27">
        <f t="shared" si="57"/>
        <v>0.129</v>
      </c>
      <c r="EE12" s="27">
        <f t="shared" si="58"/>
        <v>0</v>
      </c>
      <c r="EF12" s="27">
        <f t="shared" si="59"/>
        <v>0</v>
      </c>
      <c r="EG12" s="27">
        <f t="shared" si="60"/>
        <v>0</v>
      </c>
      <c r="EH12" s="27">
        <f t="shared" si="61"/>
        <v>0</v>
      </c>
      <c r="EI12" s="27">
        <f t="shared" si="62"/>
        <v>0</v>
      </c>
      <c r="EJ12" s="27">
        <f t="shared" si="63"/>
        <v>0.111</v>
      </c>
      <c r="EK12" s="27">
        <f t="shared" si="64"/>
        <v>0</v>
      </c>
      <c r="EL12" s="27">
        <f t="shared" si="65"/>
        <v>0.42799999999999999</v>
      </c>
      <c r="EM12" s="27">
        <f t="shared" si="66"/>
        <v>0</v>
      </c>
      <c r="EN12" s="27">
        <f t="shared" si="67"/>
        <v>0.2</v>
      </c>
    </row>
    <row r="13" spans="1:144" s="30" customFormat="1" x14ac:dyDescent="0.25">
      <c r="A13" s="17" t="s">
        <v>128</v>
      </c>
      <c r="B13" s="17" t="s">
        <v>109</v>
      </c>
      <c r="C13" s="17" t="s">
        <v>110</v>
      </c>
      <c r="D13" s="17">
        <v>0.5</v>
      </c>
      <c r="E13" s="17">
        <v>0</v>
      </c>
      <c r="F13" s="17">
        <v>60</v>
      </c>
      <c r="G13" s="17">
        <v>0.66</v>
      </c>
      <c r="H13" s="17"/>
      <c r="I13" s="17"/>
      <c r="J13" s="17">
        <v>0</v>
      </c>
      <c r="K13" s="17">
        <v>60</v>
      </c>
      <c r="L13" s="17">
        <v>0.66</v>
      </c>
      <c r="M13" s="17" t="s">
        <v>110</v>
      </c>
      <c r="N13" s="17"/>
      <c r="O13" s="17">
        <v>0</v>
      </c>
      <c r="P13" s="17" t="s">
        <v>111</v>
      </c>
      <c r="Q13" s="17">
        <v>0</v>
      </c>
      <c r="R13" s="17"/>
      <c r="S13" s="17"/>
      <c r="T13" s="17">
        <v>0</v>
      </c>
      <c r="U13" s="17">
        <v>0.66</v>
      </c>
      <c r="V13" s="17" t="s">
        <v>111</v>
      </c>
      <c r="W13" s="17">
        <v>0.33</v>
      </c>
      <c r="X13" s="17"/>
      <c r="Y13" s="17"/>
      <c r="Z13" s="17">
        <v>0</v>
      </c>
      <c r="AA13" s="17">
        <v>0.33</v>
      </c>
      <c r="AB13" s="17">
        <v>0</v>
      </c>
      <c r="AC13" s="17">
        <v>0.5</v>
      </c>
      <c r="AD13" s="17">
        <v>0.75</v>
      </c>
      <c r="AE13" s="17">
        <v>0</v>
      </c>
      <c r="AF13" s="17">
        <v>0.75</v>
      </c>
      <c r="AG13" s="17">
        <v>0</v>
      </c>
      <c r="AH13" s="17">
        <v>1</v>
      </c>
      <c r="AI13" s="17">
        <v>0.5</v>
      </c>
      <c r="AJ13" s="17">
        <v>0</v>
      </c>
      <c r="AK13" s="17">
        <v>0.5</v>
      </c>
      <c r="AL13" s="17">
        <v>0</v>
      </c>
      <c r="AM13" s="17">
        <v>0.5</v>
      </c>
      <c r="AN13" s="17">
        <v>0</v>
      </c>
      <c r="AO13" s="17">
        <v>0.5</v>
      </c>
      <c r="AP13" s="17">
        <v>0</v>
      </c>
      <c r="AQ13" s="17">
        <v>0.5</v>
      </c>
      <c r="AR13" s="17">
        <v>0</v>
      </c>
      <c r="AS13" s="17">
        <v>0</v>
      </c>
      <c r="AT13" s="17">
        <v>0</v>
      </c>
      <c r="AU13" s="17">
        <v>1</v>
      </c>
      <c r="AV13" s="17">
        <v>0.5</v>
      </c>
      <c r="AW13" s="17">
        <v>1</v>
      </c>
      <c r="AX13" s="18">
        <v>13.1724751614</v>
      </c>
      <c r="AY13" s="18">
        <v>53307.115674202127</v>
      </c>
      <c r="AZ13" s="18">
        <v>3211.9009733900002</v>
      </c>
      <c r="BA13" s="18">
        <v>978.9874166892721</v>
      </c>
      <c r="BB13" s="18">
        <v>2.9335102184437804E-2</v>
      </c>
      <c r="BC13" s="18">
        <v>1.8365041970617276E-2</v>
      </c>
      <c r="BD13" s="18">
        <v>0.23365193346841318</v>
      </c>
      <c r="BE13" s="17">
        <v>0.379</v>
      </c>
      <c r="BF13" s="17" t="s">
        <v>116</v>
      </c>
      <c r="BG13" s="17">
        <v>1</v>
      </c>
      <c r="BH13" s="17">
        <v>0</v>
      </c>
      <c r="BI13" s="17">
        <v>0</v>
      </c>
      <c r="BJ13" s="17">
        <v>0</v>
      </c>
      <c r="BK13" s="17">
        <v>0</v>
      </c>
      <c r="BL13" s="17">
        <v>100</v>
      </c>
      <c r="BM13" s="17">
        <v>0</v>
      </c>
      <c r="BN13" s="17">
        <v>0</v>
      </c>
      <c r="BO13" s="17">
        <v>0</v>
      </c>
      <c r="BP13" s="17">
        <v>80</v>
      </c>
      <c r="BQ13" s="17">
        <v>20</v>
      </c>
      <c r="BR13" s="17">
        <v>0</v>
      </c>
      <c r="BS13" s="19">
        <f t="shared" si="0"/>
        <v>0.5</v>
      </c>
      <c r="BT13" s="20">
        <f t="shared" si="1"/>
        <v>0.76950784295265118</v>
      </c>
      <c r="BU13" s="20">
        <f t="shared" si="2"/>
        <v>0.5</v>
      </c>
      <c r="BV13" s="21">
        <f t="shared" si="3"/>
        <v>1.1600000000000001</v>
      </c>
      <c r="BW13" s="21">
        <f t="shared" si="4"/>
        <v>2.080007842952651</v>
      </c>
      <c r="BX13" s="21">
        <f t="shared" si="5"/>
        <v>0.5</v>
      </c>
      <c r="BY13" s="20">
        <f t="shared" si="6"/>
        <v>0.83000000000000007</v>
      </c>
      <c r="BZ13" s="20">
        <f t="shared" si="68"/>
        <v>1.7346675510922189</v>
      </c>
      <c r="CA13" s="20">
        <f t="shared" si="7"/>
        <v>0.4466666666666666</v>
      </c>
      <c r="CB13" s="21">
        <f t="shared" si="8"/>
        <v>1.1600000000000001</v>
      </c>
      <c r="CC13" s="21">
        <f t="shared" si="9"/>
        <v>2.72525</v>
      </c>
      <c r="CD13" s="21">
        <f t="shared" si="10"/>
        <v>0</v>
      </c>
      <c r="CE13" s="20">
        <f t="shared" si="11"/>
        <v>1.964</v>
      </c>
      <c r="CF13" s="22">
        <f t="shared" si="12"/>
        <v>1.1476858123559652</v>
      </c>
      <c r="CG13" s="20">
        <f t="shared" si="13"/>
        <v>1.1778813797038614</v>
      </c>
      <c r="CH13" s="35">
        <f t="shared" si="14"/>
        <v>0</v>
      </c>
      <c r="CI13" s="23">
        <f t="shared" si="15"/>
        <v>0.40200000000000002</v>
      </c>
      <c r="CJ13" s="23">
        <f t="shared" si="16"/>
        <v>0.5</v>
      </c>
      <c r="CK13" s="64">
        <f t="shared" si="17"/>
        <v>0.20100000000000001</v>
      </c>
      <c r="CL13" s="23">
        <f t="shared" si="18"/>
        <v>0.40200000000000002</v>
      </c>
      <c r="CM13" s="21">
        <f t="shared" si="19"/>
        <v>0.44</v>
      </c>
      <c r="CN13" s="21">
        <f t="shared" si="20"/>
        <v>0.46300000000000002</v>
      </c>
      <c r="CO13" s="64">
        <f t="shared" si="21"/>
        <v>0.5</v>
      </c>
      <c r="CP13" s="64">
        <f t="shared" si="22"/>
        <v>0.45150000000000001</v>
      </c>
      <c r="CQ13" s="21">
        <f t="shared" si="23"/>
        <v>0.46300000000000002</v>
      </c>
      <c r="CR13" s="25">
        <f t="shared" si="24"/>
        <v>0.13200000000000001</v>
      </c>
      <c r="CS13" s="25">
        <f t="shared" si="25"/>
        <v>0.626</v>
      </c>
      <c r="CT13" s="64">
        <f t="shared" si="26"/>
        <v>0.501</v>
      </c>
      <c r="CU13" s="64">
        <f t="shared" si="27"/>
        <v>0.379</v>
      </c>
      <c r="CV13" s="25">
        <f t="shared" si="28"/>
        <v>0.626</v>
      </c>
      <c r="CW13" s="26">
        <f t="shared" si="29"/>
        <v>0.44</v>
      </c>
      <c r="CX13" s="26">
        <f t="shared" si="30"/>
        <v>0.48799999999999999</v>
      </c>
      <c r="CY13" s="64">
        <f t="shared" si="31"/>
        <v>0</v>
      </c>
      <c r="CZ13" s="64">
        <f t="shared" si="32"/>
        <v>0.46399999999999997</v>
      </c>
      <c r="DA13" s="26">
        <f>(MAX((CX13,CW13)))</f>
        <v>0.48799999999999999</v>
      </c>
      <c r="DB13" s="64">
        <f t="shared" si="33"/>
        <v>0.60099999999999998</v>
      </c>
      <c r="DC13" s="67">
        <f t="shared" si="34"/>
        <v>0.39300000000000002</v>
      </c>
      <c r="DD13" s="67">
        <f t="shared" si="35"/>
        <v>0.77300000000000002</v>
      </c>
      <c r="DE13" s="64">
        <f t="shared" si="36"/>
        <v>0.37387500000000001</v>
      </c>
      <c r="DF13" s="29">
        <f t="shared" si="37"/>
        <v>0.49475000000000002</v>
      </c>
      <c r="DG13" s="29">
        <f t="shared" si="38"/>
        <v>0.46399999999999997</v>
      </c>
      <c r="DH13" s="29">
        <f t="shared" si="39"/>
        <v>0.626</v>
      </c>
      <c r="DI13" s="64">
        <f t="shared" si="40"/>
        <v>0.46685714285714291</v>
      </c>
      <c r="DJ13" s="29">
        <f t="shared" si="41"/>
        <v>0.77300000000000002</v>
      </c>
      <c r="DK13" s="18">
        <f t="shared" si="42"/>
        <v>0</v>
      </c>
      <c r="DL13" s="18">
        <f t="shared" si="43"/>
        <v>0.66666666666666663</v>
      </c>
      <c r="DM13" s="18">
        <f>1</f>
        <v>1</v>
      </c>
      <c r="DN13" s="18">
        <f t="shared" si="44"/>
        <v>0</v>
      </c>
      <c r="DO13" s="18">
        <f t="shared" si="69"/>
        <v>0.85616666666666663</v>
      </c>
      <c r="DP13" s="18">
        <f>1</f>
        <v>1</v>
      </c>
      <c r="DQ13" s="18">
        <f t="shared" si="45"/>
        <v>1</v>
      </c>
      <c r="DR13" s="18">
        <f t="shared" si="46"/>
        <v>1.5714285714285714</v>
      </c>
      <c r="DS13" s="18">
        <f>1</f>
        <v>1</v>
      </c>
      <c r="DT13" s="18">
        <f t="shared" si="47"/>
        <v>0</v>
      </c>
      <c r="DU13" s="18">
        <f t="shared" si="48"/>
        <v>1.5</v>
      </c>
      <c r="DV13" s="18">
        <f t="shared" si="49"/>
        <v>0.66666666666666663</v>
      </c>
      <c r="DW13" s="18">
        <f t="shared" si="50"/>
        <v>4.5714285714285712</v>
      </c>
      <c r="DX13" s="18">
        <f t="shared" si="51"/>
        <v>1.3333333333333333</v>
      </c>
      <c r="DY13" s="18">
        <f t="shared" si="52"/>
        <v>2</v>
      </c>
      <c r="DZ13" s="68">
        <f t="shared" si="53"/>
        <v>0</v>
      </c>
      <c r="EA13" s="27">
        <f t="shared" si="54"/>
        <v>0</v>
      </c>
      <c r="EB13" s="27">
        <f t="shared" si="55"/>
        <v>0</v>
      </c>
      <c r="EC13" s="27">
        <f t="shared" si="56"/>
        <v>0</v>
      </c>
      <c r="ED13" s="27">
        <f t="shared" si="57"/>
        <v>5.3999999999999999E-2</v>
      </c>
      <c r="EE13" s="27">
        <f t="shared" si="58"/>
        <v>0</v>
      </c>
      <c r="EF13" s="27">
        <f t="shared" si="59"/>
        <v>0</v>
      </c>
      <c r="EG13" s="27">
        <f t="shared" si="60"/>
        <v>0</v>
      </c>
      <c r="EH13" s="27">
        <f t="shared" si="61"/>
        <v>0</v>
      </c>
      <c r="EI13" s="27">
        <f t="shared" si="62"/>
        <v>0</v>
      </c>
      <c r="EJ13" s="27">
        <f t="shared" si="63"/>
        <v>0</v>
      </c>
      <c r="EK13" s="27">
        <f t="shared" si="64"/>
        <v>0</v>
      </c>
      <c r="EL13" s="27">
        <f t="shared" si="65"/>
        <v>0.38700000000000001</v>
      </c>
      <c r="EM13" s="27">
        <f t="shared" si="66"/>
        <v>0</v>
      </c>
      <c r="EN13" s="27">
        <f t="shared" si="67"/>
        <v>0</v>
      </c>
    </row>
    <row r="14" spans="1:144" s="30" customFormat="1" x14ac:dyDescent="0.25">
      <c r="A14" s="17" t="s">
        <v>129</v>
      </c>
      <c r="B14" s="17" t="s">
        <v>109</v>
      </c>
      <c r="C14" s="17" t="s">
        <v>110</v>
      </c>
      <c r="D14" s="17">
        <v>0.5</v>
      </c>
      <c r="E14" s="17">
        <v>0</v>
      </c>
      <c r="F14" s="17">
        <v>75</v>
      </c>
      <c r="G14" s="17">
        <v>0.66</v>
      </c>
      <c r="H14" s="17"/>
      <c r="I14" s="17"/>
      <c r="J14" s="17">
        <v>0</v>
      </c>
      <c r="K14" s="17">
        <v>50</v>
      </c>
      <c r="L14" s="17">
        <v>0.33</v>
      </c>
      <c r="M14" s="17" t="s">
        <v>110</v>
      </c>
      <c r="N14" s="17"/>
      <c r="O14" s="17">
        <v>0</v>
      </c>
      <c r="P14" s="17" t="s">
        <v>114</v>
      </c>
      <c r="Q14" s="17">
        <v>0.5</v>
      </c>
      <c r="R14" s="17"/>
      <c r="S14" s="17"/>
      <c r="T14" s="17">
        <v>0</v>
      </c>
      <c r="U14" s="17">
        <v>0.66</v>
      </c>
      <c r="V14" s="17" t="s">
        <v>115</v>
      </c>
      <c r="W14" s="17">
        <v>0.66</v>
      </c>
      <c r="X14" s="17"/>
      <c r="Y14" s="17"/>
      <c r="Z14" s="17">
        <v>0</v>
      </c>
      <c r="AA14" s="17">
        <v>0.66</v>
      </c>
      <c r="AB14" s="17">
        <v>1</v>
      </c>
      <c r="AC14" s="17">
        <v>1</v>
      </c>
      <c r="AD14" s="17">
        <v>1</v>
      </c>
      <c r="AE14" s="17">
        <v>0</v>
      </c>
      <c r="AF14" s="17">
        <v>0.75</v>
      </c>
      <c r="AG14" s="17">
        <v>0</v>
      </c>
      <c r="AH14" s="17">
        <v>0.5</v>
      </c>
      <c r="AI14" s="17">
        <v>0.5</v>
      </c>
      <c r="AJ14" s="17">
        <v>0</v>
      </c>
      <c r="AK14" s="17">
        <v>1</v>
      </c>
      <c r="AL14" s="17">
        <v>0</v>
      </c>
      <c r="AM14" s="17">
        <v>1</v>
      </c>
      <c r="AN14" s="17">
        <v>0</v>
      </c>
      <c r="AO14" s="17">
        <v>1</v>
      </c>
      <c r="AP14" s="17">
        <v>0</v>
      </c>
      <c r="AQ14" s="17">
        <v>0.5</v>
      </c>
      <c r="AR14" s="17">
        <v>0</v>
      </c>
      <c r="AS14" s="17">
        <v>0</v>
      </c>
      <c r="AT14" s="17">
        <v>0</v>
      </c>
      <c r="AU14" s="17">
        <v>1</v>
      </c>
      <c r="AV14" s="17">
        <v>1</v>
      </c>
      <c r="AW14" s="17">
        <v>1</v>
      </c>
      <c r="AX14" s="18">
        <v>29.438771539099999</v>
      </c>
      <c r="AY14" s="18">
        <v>119134.48159992011</v>
      </c>
      <c r="AZ14" s="18">
        <v>5054.7792532200001</v>
      </c>
      <c r="BA14" s="18">
        <v>1540.6967163814561</v>
      </c>
      <c r="BB14" s="18">
        <v>6.5560144217575708E-2</v>
      </c>
      <c r="BC14" s="18">
        <v>1.2932416339002975E-2</v>
      </c>
      <c r="BD14" s="18">
        <v>0.16453455902039407</v>
      </c>
      <c r="BE14" s="17">
        <v>0.24099999999999999</v>
      </c>
      <c r="BF14" s="17" t="s">
        <v>116</v>
      </c>
      <c r="BG14" s="17">
        <v>1</v>
      </c>
      <c r="BH14" s="17">
        <v>0</v>
      </c>
      <c r="BI14" s="17">
        <v>0</v>
      </c>
      <c r="BJ14" s="17">
        <v>0</v>
      </c>
      <c r="BK14" s="17">
        <v>0</v>
      </c>
      <c r="BL14" s="17">
        <v>100</v>
      </c>
      <c r="BM14" s="17">
        <v>0</v>
      </c>
      <c r="BN14" s="17">
        <v>0</v>
      </c>
      <c r="BO14" s="17">
        <v>0</v>
      </c>
      <c r="BP14" s="17">
        <v>60</v>
      </c>
      <c r="BQ14" s="17">
        <v>30</v>
      </c>
      <c r="BR14" s="17">
        <v>10</v>
      </c>
      <c r="BS14" s="19">
        <f t="shared" si="0"/>
        <v>1</v>
      </c>
      <c r="BT14" s="20">
        <f t="shared" si="1"/>
        <v>0.78278007210878786</v>
      </c>
      <c r="BU14" s="20">
        <f t="shared" si="2"/>
        <v>0.75</v>
      </c>
      <c r="BV14" s="21">
        <f t="shared" si="3"/>
        <v>1.08</v>
      </c>
      <c r="BW14" s="21">
        <f t="shared" si="4"/>
        <v>2.2872800721087878</v>
      </c>
      <c r="BX14" s="21">
        <f t="shared" si="5"/>
        <v>0.75</v>
      </c>
      <c r="BY14" s="20">
        <f t="shared" si="6"/>
        <v>1.33</v>
      </c>
      <c r="BZ14" s="20">
        <f t="shared" si="68"/>
        <v>1.9461134054421212</v>
      </c>
      <c r="CA14" s="20">
        <f t="shared" si="7"/>
        <v>0.61333333333333329</v>
      </c>
      <c r="CB14" s="21">
        <f t="shared" si="8"/>
        <v>1.4100000000000001</v>
      </c>
      <c r="CC14" s="21">
        <f t="shared" si="9"/>
        <v>3.4197500000000001</v>
      </c>
      <c r="CD14" s="21">
        <f t="shared" si="10"/>
        <v>0</v>
      </c>
      <c r="CE14" s="20">
        <f t="shared" si="11"/>
        <v>2.63</v>
      </c>
      <c r="CF14" s="22">
        <f t="shared" si="12"/>
        <v>1.3522731541586626</v>
      </c>
      <c r="CG14" s="20">
        <f t="shared" si="13"/>
        <v>0.59745365672557971</v>
      </c>
      <c r="CH14" s="35">
        <f t="shared" si="14"/>
        <v>0.33300000000000002</v>
      </c>
      <c r="CI14" s="23">
        <f t="shared" si="15"/>
        <v>0.42299999999999999</v>
      </c>
      <c r="CJ14" s="23">
        <f t="shared" si="16"/>
        <v>0.75</v>
      </c>
      <c r="CK14" s="64">
        <f t="shared" si="17"/>
        <v>0.378</v>
      </c>
      <c r="CL14" s="23">
        <f t="shared" si="18"/>
        <v>0.42299999999999999</v>
      </c>
      <c r="CM14" s="21">
        <f t="shared" si="19"/>
        <v>0.38600000000000001</v>
      </c>
      <c r="CN14" s="21">
        <f t="shared" si="20"/>
        <v>0.56699999999999995</v>
      </c>
      <c r="CO14" s="64">
        <f t="shared" si="21"/>
        <v>0.75</v>
      </c>
      <c r="CP14" s="64">
        <f t="shared" si="22"/>
        <v>0.47649999999999998</v>
      </c>
      <c r="CQ14" s="21">
        <f t="shared" si="23"/>
        <v>0.56699999999999995</v>
      </c>
      <c r="CR14" s="25">
        <f t="shared" si="24"/>
        <v>0.33200000000000002</v>
      </c>
      <c r="CS14" s="25">
        <f t="shared" si="25"/>
        <v>0.76200000000000001</v>
      </c>
      <c r="CT14" s="64">
        <f t="shared" si="26"/>
        <v>0.68899999999999995</v>
      </c>
      <c r="CU14" s="64">
        <f t="shared" si="27"/>
        <v>0.54700000000000004</v>
      </c>
      <c r="CV14" s="25">
        <f t="shared" si="28"/>
        <v>0.76200000000000001</v>
      </c>
      <c r="CW14" s="26">
        <f t="shared" si="29"/>
        <v>0.60599999999999998</v>
      </c>
      <c r="CX14" s="26">
        <f t="shared" si="30"/>
        <v>0.65400000000000003</v>
      </c>
      <c r="CY14" s="64">
        <f t="shared" si="31"/>
        <v>0</v>
      </c>
      <c r="CZ14" s="64">
        <f t="shared" si="32"/>
        <v>0.63</v>
      </c>
      <c r="DA14" s="26">
        <f>(MAX((CX14,CW14)))</f>
        <v>0.65400000000000003</v>
      </c>
      <c r="DB14" s="64">
        <f t="shared" si="33"/>
        <v>0.9</v>
      </c>
      <c r="DC14" s="67">
        <f t="shared" si="34"/>
        <v>0.50700000000000001</v>
      </c>
      <c r="DD14" s="67">
        <f t="shared" si="35"/>
        <v>0.39200000000000002</v>
      </c>
      <c r="DE14" s="64">
        <f t="shared" si="36"/>
        <v>0.50787499999999997</v>
      </c>
      <c r="DF14" s="29">
        <f t="shared" si="37"/>
        <v>0.60150000000000003</v>
      </c>
      <c r="DG14" s="29">
        <f t="shared" si="38"/>
        <v>0.63</v>
      </c>
      <c r="DH14" s="29">
        <f t="shared" si="39"/>
        <v>0.76200000000000001</v>
      </c>
      <c r="DI14" s="64">
        <f t="shared" si="40"/>
        <v>0.56971428571428573</v>
      </c>
      <c r="DJ14" s="29">
        <f t="shared" si="41"/>
        <v>0.9</v>
      </c>
      <c r="DK14" s="18">
        <f t="shared" si="42"/>
        <v>0</v>
      </c>
      <c r="DL14" s="18">
        <f t="shared" si="43"/>
        <v>1</v>
      </c>
      <c r="DM14" s="18">
        <f>1</f>
        <v>1</v>
      </c>
      <c r="DN14" s="18">
        <f t="shared" si="44"/>
        <v>0</v>
      </c>
      <c r="DO14" s="18">
        <f t="shared" si="69"/>
        <v>1.1205000000000001</v>
      </c>
      <c r="DP14" s="18">
        <f>1</f>
        <v>1</v>
      </c>
      <c r="DQ14" s="18">
        <f t="shared" si="45"/>
        <v>1</v>
      </c>
      <c r="DR14" s="18">
        <f t="shared" si="46"/>
        <v>1.5714285714285714</v>
      </c>
      <c r="DS14" s="18">
        <f>1</f>
        <v>1</v>
      </c>
      <c r="DT14" s="18">
        <f t="shared" si="47"/>
        <v>0</v>
      </c>
      <c r="DU14" s="18">
        <f t="shared" si="48"/>
        <v>1.6666666666666665</v>
      </c>
      <c r="DV14" s="18">
        <f t="shared" si="49"/>
        <v>0.66666666666666663</v>
      </c>
      <c r="DW14" s="18">
        <f t="shared" si="50"/>
        <v>4.6666666666666661</v>
      </c>
      <c r="DX14" s="18">
        <f t="shared" si="51"/>
        <v>1.3333333333333333</v>
      </c>
      <c r="DY14" s="18">
        <f t="shared" si="52"/>
        <v>3</v>
      </c>
      <c r="DZ14" s="68">
        <f t="shared" si="53"/>
        <v>0</v>
      </c>
      <c r="EA14" s="27">
        <f t="shared" si="54"/>
        <v>0.25</v>
      </c>
      <c r="EB14" s="27">
        <f t="shared" si="55"/>
        <v>0</v>
      </c>
      <c r="EC14" s="27">
        <f t="shared" si="56"/>
        <v>0</v>
      </c>
      <c r="ED14" s="27">
        <f t="shared" si="57"/>
        <v>0.13600000000000001</v>
      </c>
      <c r="EE14" s="27">
        <f t="shared" si="58"/>
        <v>0</v>
      </c>
      <c r="EF14" s="27">
        <f t="shared" si="59"/>
        <v>0</v>
      </c>
      <c r="EG14" s="27">
        <f t="shared" si="60"/>
        <v>0</v>
      </c>
      <c r="EH14" s="27">
        <f t="shared" si="61"/>
        <v>0</v>
      </c>
      <c r="EI14" s="27">
        <f t="shared" si="62"/>
        <v>0</v>
      </c>
      <c r="EJ14" s="27">
        <f t="shared" si="63"/>
        <v>0.111</v>
      </c>
      <c r="EK14" s="27">
        <f t="shared" si="64"/>
        <v>0</v>
      </c>
      <c r="EL14" s="27">
        <f t="shared" si="65"/>
        <v>0.42799999999999999</v>
      </c>
      <c r="EM14" s="27">
        <f t="shared" si="66"/>
        <v>0</v>
      </c>
      <c r="EN14" s="27">
        <f t="shared" si="67"/>
        <v>0.2</v>
      </c>
    </row>
    <row r="15" spans="1:144" s="30" customFormat="1" x14ac:dyDescent="0.25">
      <c r="A15" s="17" t="s">
        <v>130</v>
      </c>
      <c r="B15" s="17" t="s">
        <v>109</v>
      </c>
      <c r="C15" s="17" t="s">
        <v>110</v>
      </c>
      <c r="D15" s="17">
        <v>0</v>
      </c>
      <c r="E15" s="17">
        <v>0</v>
      </c>
      <c r="F15" s="17">
        <v>50</v>
      </c>
      <c r="G15" s="17">
        <v>0.33</v>
      </c>
      <c r="H15" s="17"/>
      <c r="I15" s="17"/>
      <c r="J15" s="17">
        <v>0</v>
      </c>
      <c r="K15" s="17">
        <v>50</v>
      </c>
      <c r="L15" s="17">
        <v>0.33</v>
      </c>
      <c r="M15" s="17" t="s">
        <v>110</v>
      </c>
      <c r="N15" s="17"/>
      <c r="O15" s="17">
        <v>0</v>
      </c>
      <c r="P15" s="17" t="s">
        <v>114</v>
      </c>
      <c r="Q15" s="17">
        <v>0.5</v>
      </c>
      <c r="R15" s="17"/>
      <c r="S15" s="17"/>
      <c r="T15" s="17">
        <v>0</v>
      </c>
      <c r="U15" s="17">
        <v>0.66</v>
      </c>
      <c r="V15" s="17" t="s">
        <v>131</v>
      </c>
      <c r="W15" s="17">
        <v>0.66</v>
      </c>
      <c r="X15" s="17"/>
      <c r="Y15" s="17"/>
      <c r="Z15" s="17">
        <v>0</v>
      </c>
      <c r="AA15" s="17">
        <v>1</v>
      </c>
      <c r="AB15" s="17">
        <v>1</v>
      </c>
      <c r="AC15" s="17">
        <v>1</v>
      </c>
      <c r="AD15" s="17">
        <v>0.75</v>
      </c>
      <c r="AE15" s="17">
        <v>0</v>
      </c>
      <c r="AF15" s="17">
        <v>1</v>
      </c>
      <c r="AG15" s="17">
        <v>0</v>
      </c>
      <c r="AH15" s="17">
        <v>0.5</v>
      </c>
      <c r="AI15" s="17">
        <v>1</v>
      </c>
      <c r="AJ15" s="17"/>
      <c r="AK15" s="17">
        <v>1</v>
      </c>
      <c r="AL15" s="17">
        <v>0</v>
      </c>
      <c r="AM15" s="17">
        <v>1</v>
      </c>
      <c r="AN15" s="17">
        <v>0</v>
      </c>
      <c r="AO15" s="17">
        <v>1</v>
      </c>
      <c r="AP15" s="17">
        <v>0</v>
      </c>
      <c r="AQ15" s="17">
        <v>0.5</v>
      </c>
      <c r="AR15" s="17">
        <v>0</v>
      </c>
      <c r="AS15" s="17">
        <v>0</v>
      </c>
      <c r="AT15" s="17">
        <v>0</v>
      </c>
      <c r="AU15" s="17">
        <v>1</v>
      </c>
      <c r="AV15" s="17">
        <v>0.5</v>
      </c>
      <c r="AW15" s="17">
        <v>1</v>
      </c>
      <c r="AX15" s="18">
        <v>115.809955</v>
      </c>
      <c r="AY15" s="18">
        <v>468666.25989166112</v>
      </c>
      <c r="AZ15" s="18">
        <v>14972.3419471</v>
      </c>
      <c r="BA15" s="18">
        <v>4563.56982547608</v>
      </c>
      <c r="BB15" s="18">
        <v>0.25790876978500005</v>
      </c>
      <c r="BC15" s="18">
        <v>9.7373551629917083E-3</v>
      </c>
      <c r="BD15" s="18">
        <v>0.12388492573780799</v>
      </c>
      <c r="BE15" s="17">
        <v>0.114</v>
      </c>
      <c r="BF15" s="17" t="s">
        <v>116</v>
      </c>
      <c r="BG15" s="17">
        <v>1</v>
      </c>
      <c r="BH15" s="17">
        <v>1</v>
      </c>
      <c r="BI15" s="17">
        <v>0</v>
      </c>
      <c r="BJ15" s="17">
        <v>0</v>
      </c>
      <c r="BK15" s="17">
        <v>0</v>
      </c>
      <c r="BL15" s="17">
        <v>100</v>
      </c>
      <c r="BM15" s="17">
        <v>0</v>
      </c>
      <c r="BN15" s="17">
        <v>0</v>
      </c>
      <c r="BO15" s="17">
        <v>0</v>
      </c>
      <c r="BP15" s="17">
        <v>100</v>
      </c>
      <c r="BQ15" s="17">
        <v>0</v>
      </c>
      <c r="BR15" s="17">
        <v>0</v>
      </c>
      <c r="BS15" s="19">
        <f t="shared" si="0"/>
        <v>1.5</v>
      </c>
      <c r="BT15" s="20">
        <f t="shared" si="1"/>
        <v>1.08510989402905</v>
      </c>
      <c r="BU15" s="20">
        <f t="shared" si="2"/>
        <v>0.75</v>
      </c>
      <c r="BV15" s="21">
        <f t="shared" si="3"/>
        <v>1.33</v>
      </c>
      <c r="BW15" s="21">
        <f t="shared" si="4"/>
        <v>2.6531098940290501</v>
      </c>
      <c r="BX15" s="21">
        <f t="shared" si="5"/>
        <v>0.75</v>
      </c>
      <c r="BY15" s="20">
        <f t="shared" si="6"/>
        <v>1.415</v>
      </c>
      <c r="BZ15" s="20">
        <f t="shared" si="68"/>
        <v>1.9322877182258336</v>
      </c>
      <c r="CA15" s="20">
        <f t="shared" si="7"/>
        <v>0.61333333333333329</v>
      </c>
      <c r="CB15" s="21">
        <f t="shared" si="8"/>
        <v>1.33</v>
      </c>
      <c r="CC15" s="21">
        <f t="shared" si="9"/>
        <v>3.6665000000000001</v>
      </c>
      <c r="CD15" s="21">
        <f t="shared" si="10"/>
        <v>1</v>
      </c>
      <c r="CE15" s="20">
        <f t="shared" si="11"/>
        <v>2.133</v>
      </c>
      <c r="CF15" s="22">
        <f t="shared" si="12"/>
        <v>1.0655946889932166</v>
      </c>
      <c r="CG15" s="20">
        <f t="shared" si="13"/>
        <v>0.33721445553980001</v>
      </c>
      <c r="CH15" s="35">
        <f t="shared" si="14"/>
        <v>0.66600000000000004</v>
      </c>
      <c r="CI15" s="23">
        <f t="shared" si="15"/>
        <v>0.88400000000000001</v>
      </c>
      <c r="CJ15" s="23">
        <f t="shared" si="16"/>
        <v>0.75</v>
      </c>
      <c r="CK15" s="64">
        <f t="shared" si="17"/>
        <v>0.77500000000000002</v>
      </c>
      <c r="CL15" s="23">
        <f t="shared" si="18"/>
        <v>0.88400000000000001</v>
      </c>
      <c r="CM15" s="21">
        <f t="shared" si="19"/>
        <v>0.55300000000000005</v>
      </c>
      <c r="CN15" s="21">
        <f t="shared" si="20"/>
        <v>0.75</v>
      </c>
      <c r="CO15" s="64">
        <f t="shared" si="21"/>
        <v>0.75</v>
      </c>
      <c r="CP15" s="64">
        <f t="shared" si="22"/>
        <v>0.65149999999999997</v>
      </c>
      <c r="CQ15" s="21">
        <f t="shared" si="23"/>
        <v>0.75</v>
      </c>
      <c r="CR15" s="25">
        <f t="shared" si="24"/>
        <v>0.36599999999999999</v>
      </c>
      <c r="CS15" s="25">
        <f t="shared" si="25"/>
        <v>0.753</v>
      </c>
      <c r="CT15" s="64">
        <f t="shared" si="26"/>
        <v>0.68899999999999995</v>
      </c>
      <c r="CU15" s="64">
        <f t="shared" si="27"/>
        <v>0.5595</v>
      </c>
      <c r="CV15" s="25">
        <f t="shared" si="28"/>
        <v>0.753</v>
      </c>
      <c r="CW15" s="26">
        <f t="shared" si="29"/>
        <v>0.55300000000000005</v>
      </c>
      <c r="CX15" s="26">
        <f t="shared" si="30"/>
        <v>0.71299999999999997</v>
      </c>
      <c r="CY15" s="64">
        <f t="shared" si="31"/>
        <v>1</v>
      </c>
      <c r="CZ15" s="64">
        <f t="shared" si="32"/>
        <v>0.63300000000000001</v>
      </c>
      <c r="DA15" s="26">
        <f>(MAX((CX15,CW15)))</f>
        <v>0.71299999999999997</v>
      </c>
      <c r="DB15" s="64">
        <f t="shared" si="33"/>
        <v>0.67700000000000005</v>
      </c>
      <c r="DC15" s="67">
        <f t="shared" si="34"/>
        <v>0.34799999999999998</v>
      </c>
      <c r="DD15" s="67">
        <f t="shared" si="35"/>
        <v>0.221</v>
      </c>
      <c r="DE15" s="64">
        <f t="shared" si="36"/>
        <v>0.65474999999999994</v>
      </c>
      <c r="DF15" s="29">
        <f t="shared" si="37"/>
        <v>0.77500000000000002</v>
      </c>
      <c r="DG15" s="29">
        <f t="shared" si="38"/>
        <v>0.77500000000000002</v>
      </c>
      <c r="DH15" s="29">
        <f t="shared" si="39"/>
        <v>0.88400000000000001</v>
      </c>
      <c r="DI15" s="64">
        <f t="shared" si="40"/>
        <v>0.63357142857142867</v>
      </c>
      <c r="DJ15" s="29">
        <f t="shared" si="41"/>
        <v>1</v>
      </c>
      <c r="DK15" s="18">
        <f t="shared" si="42"/>
        <v>0</v>
      </c>
      <c r="DL15" s="18">
        <f t="shared" si="43"/>
        <v>1</v>
      </c>
      <c r="DM15" s="18">
        <f>1</f>
        <v>1</v>
      </c>
      <c r="DN15" s="18">
        <f t="shared" si="44"/>
        <v>0</v>
      </c>
      <c r="DO15" s="18">
        <f t="shared" si="69"/>
        <v>1.0569999999999999</v>
      </c>
      <c r="DP15" s="18">
        <f>1</f>
        <v>1</v>
      </c>
      <c r="DQ15" s="18">
        <f t="shared" si="45"/>
        <v>1</v>
      </c>
      <c r="DR15" s="18">
        <f t="shared" si="46"/>
        <v>1.5714285714285714</v>
      </c>
      <c r="DS15" s="18">
        <f>1</f>
        <v>1</v>
      </c>
      <c r="DT15" s="18">
        <f t="shared" si="47"/>
        <v>0</v>
      </c>
      <c r="DU15" s="18">
        <f t="shared" si="48"/>
        <v>1.6666666666666665</v>
      </c>
      <c r="DV15" s="18">
        <f t="shared" si="49"/>
        <v>0.66666666666666663</v>
      </c>
      <c r="DW15" s="18">
        <f t="shared" si="50"/>
        <v>4.6666666666666661</v>
      </c>
      <c r="DX15" s="18">
        <f t="shared" si="51"/>
        <v>1.3333333333333333</v>
      </c>
      <c r="DY15" s="18">
        <f t="shared" si="52"/>
        <v>3</v>
      </c>
      <c r="DZ15" s="68">
        <f t="shared" si="53"/>
        <v>0</v>
      </c>
      <c r="EA15" s="27">
        <f t="shared" si="54"/>
        <v>0.25</v>
      </c>
      <c r="EB15" s="27">
        <f t="shared" si="55"/>
        <v>0</v>
      </c>
      <c r="EC15" s="27">
        <f t="shared" si="56"/>
        <v>0</v>
      </c>
      <c r="ED15" s="27">
        <f t="shared" si="57"/>
        <v>0.11600000000000001</v>
      </c>
      <c r="EE15" s="27">
        <f t="shared" si="58"/>
        <v>0</v>
      </c>
      <c r="EF15" s="27">
        <f t="shared" si="59"/>
        <v>0</v>
      </c>
      <c r="EG15" s="27">
        <f t="shared" si="60"/>
        <v>0</v>
      </c>
      <c r="EH15" s="27">
        <f t="shared" si="61"/>
        <v>0</v>
      </c>
      <c r="EI15" s="27">
        <f t="shared" si="62"/>
        <v>0</v>
      </c>
      <c r="EJ15" s="27">
        <f t="shared" si="63"/>
        <v>0.111</v>
      </c>
      <c r="EK15" s="27">
        <f t="shared" si="64"/>
        <v>0</v>
      </c>
      <c r="EL15" s="27">
        <f t="shared" si="65"/>
        <v>0.42799999999999999</v>
      </c>
      <c r="EM15" s="27">
        <f t="shared" si="66"/>
        <v>0</v>
      </c>
      <c r="EN15" s="27">
        <f t="shared" si="67"/>
        <v>0.2</v>
      </c>
    </row>
    <row r="16" spans="1:144" s="30" customFormat="1" x14ac:dyDescent="0.25">
      <c r="A16" s="17" t="s">
        <v>132</v>
      </c>
      <c r="B16" s="17" t="s">
        <v>109</v>
      </c>
      <c r="C16" s="17">
        <v>75</v>
      </c>
      <c r="D16" s="17">
        <v>0</v>
      </c>
      <c r="E16" s="17">
        <v>0</v>
      </c>
      <c r="F16" s="17">
        <v>33</v>
      </c>
      <c r="G16" s="17">
        <v>0</v>
      </c>
      <c r="H16" s="17"/>
      <c r="I16" s="17"/>
      <c r="J16" s="17">
        <v>0</v>
      </c>
      <c r="K16" s="17">
        <v>67</v>
      </c>
      <c r="L16" s="17">
        <v>0.66</v>
      </c>
      <c r="M16" s="17" t="s">
        <v>110</v>
      </c>
      <c r="N16" s="17"/>
      <c r="O16" s="17">
        <v>0</v>
      </c>
      <c r="P16" s="17" t="s">
        <v>111</v>
      </c>
      <c r="Q16" s="17">
        <v>0</v>
      </c>
      <c r="R16" s="17"/>
      <c r="S16" s="17"/>
      <c r="T16" s="17">
        <v>0</v>
      </c>
      <c r="U16" s="17">
        <v>0.33</v>
      </c>
      <c r="V16" s="17" t="s">
        <v>133</v>
      </c>
      <c r="W16" s="17">
        <v>0</v>
      </c>
      <c r="X16" s="17"/>
      <c r="Y16" s="17"/>
      <c r="Z16" s="17">
        <v>0</v>
      </c>
      <c r="AA16" s="17">
        <v>0.33</v>
      </c>
      <c r="AB16" s="17">
        <v>1</v>
      </c>
      <c r="AC16" s="17">
        <v>0</v>
      </c>
      <c r="AD16" s="17">
        <v>0</v>
      </c>
      <c r="AE16" s="17">
        <v>0</v>
      </c>
      <c r="AF16" s="17">
        <v>0.75</v>
      </c>
      <c r="AG16" s="17">
        <v>0</v>
      </c>
      <c r="AH16" s="17">
        <v>0</v>
      </c>
      <c r="AI16" s="17">
        <v>1</v>
      </c>
      <c r="AJ16" s="17">
        <v>0</v>
      </c>
      <c r="AK16" s="17">
        <v>1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1</v>
      </c>
      <c r="AV16" s="17">
        <v>0</v>
      </c>
      <c r="AW16" s="17">
        <v>1</v>
      </c>
      <c r="AX16" s="18">
        <v>2.3252546832499998</v>
      </c>
      <c r="AY16" s="18">
        <v>9409.9718430453286</v>
      </c>
      <c r="AZ16" s="18">
        <v>1689.0302076</v>
      </c>
      <c r="BA16" s="18">
        <v>514.81640727648005</v>
      </c>
      <c r="BB16" s="18">
        <v>5.1783421795977506E-3</v>
      </c>
      <c r="BC16" s="18">
        <v>5.4709665008930687E-2</v>
      </c>
      <c r="BD16" s="18">
        <v>0.69605171767087382</v>
      </c>
      <c r="BE16" s="17">
        <v>0.94199999999999995</v>
      </c>
      <c r="BF16" s="17" t="s">
        <v>116</v>
      </c>
      <c r="BG16" s="17">
        <v>1</v>
      </c>
      <c r="BH16" s="17">
        <v>0</v>
      </c>
      <c r="BI16" s="17">
        <v>0</v>
      </c>
      <c r="BJ16" s="17">
        <v>1</v>
      </c>
      <c r="BK16" s="17">
        <v>0</v>
      </c>
      <c r="BL16" s="17">
        <v>100</v>
      </c>
      <c r="BM16" s="17">
        <v>0</v>
      </c>
      <c r="BN16" s="17">
        <v>0</v>
      </c>
      <c r="BO16" s="17">
        <v>0</v>
      </c>
      <c r="BP16" s="17">
        <v>100</v>
      </c>
      <c r="BQ16" s="17">
        <v>0</v>
      </c>
      <c r="BR16" s="17">
        <v>0</v>
      </c>
      <c r="BS16" s="19">
        <f t="shared" si="0"/>
        <v>1</v>
      </c>
      <c r="BT16" s="20">
        <f t="shared" si="1"/>
        <v>0.75258917108979884</v>
      </c>
      <c r="BU16" s="20">
        <f t="shared" si="2"/>
        <v>1</v>
      </c>
      <c r="BV16" s="21">
        <f t="shared" si="3"/>
        <v>1.1600000000000001</v>
      </c>
      <c r="BW16" s="21">
        <f t="shared" si="4"/>
        <v>1.1565891710897989</v>
      </c>
      <c r="BX16" s="21">
        <f t="shared" si="5"/>
        <v>1</v>
      </c>
      <c r="BY16" s="20">
        <f t="shared" si="6"/>
        <v>0.5</v>
      </c>
      <c r="BZ16" s="20">
        <f t="shared" si="68"/>
        <v>0.86258917108979882</v>
      </c>
      <c r="CA16" s="20">
        <f t="shared" si="7"/>
        <v>0.89</v>
      </c>
      <c r="CB16" s="21">
        <f t="shared" si="8"/>
        <v>0.5</v>
      </c>
      <c r="CC16" s="21">
        <f t="shared" si="9"/>
        <v>1.0495000000000001</v>
      </c>
      <c r="CD16" s="21">
        <f t="shared" si="10"/>
        <v>1</v>
      </c>
      <c r="CE16" s="20">
        <f t="shared" si="11"/>
        <v>1.0445</v>
      </c>
      <c r="CF16" s="22">
        <f t="shared" si="12"/>
        <v>0.43806961763975577</v>
      </c>
      <c r="CG16" s="20">
        <f t="shared" si="13"/>
        <v>0.12960872453984199</v>
      </c>
      <c r="CH16" s="35">
        <f t="shared" si="14"/>
        <v>0.33300000000000002</v>
      </c>
      <c r="CI16" s="23">
        <f t="shared" si="15"/>
        <v>0.376</v>
      </c>
      <c r="CJ16" s="23">
        <f t="shared" si="16"/>
        <v>1</v>
      </c>
      <c r="CK16" s="64">
        <f t="shared" si="17"/>
        <v>0.35450000000000004</v>
      </c>
      <c r="CL16" s="23">
        <f t="shared" si="18"/>
        <v>0.376</v>
      </c>
      <c r="CM16" s="21">
        <f t="shared" si="19"/>
        <v>0.44</v>
      </c>
      <c r="CN16" s="21">
        <f t="shared" si="20"/>
        <v>0</v>
      </c>
      <c r="CO16" s="64">
        <f t="shared" si="21"/>
        <v>1</v>
      </c>
      <c r="CP16" s="64">
        <f t="shared" si="22"/>
        <v>0.22</v>
      </c>
      <c r="CQ16" s="21">
        <f t="shared" si="23"/>
        <v>0.44</v>
      </c>
      <c r="CR16" s="25">
        <f t="shared" si="24"/>
        <v>0</v>
      </c>
      <c r="CS16" s="25">
        <f t="shared" si="25"/>
        <v>6.8000000000000005E-2</v>
      </c>
      <c r="CT16" s="64">
        <f t="shared" si="26"/>
        <v>1</v>
      </c>
      <c r="CU16" s="64">
        <f t="shared" si="27"/>
        <v>3.4000000000000002E-2</v>
      </c>
      <c r="CV16" s="25">
        <f t="shared" si="28"/>
        <v>6.8000000000000005E-2</v>
      </c>
      <c r="CW16" s="26">
        <f t="shared" si="29"/>
        <v>0</v>
      </c>
      <c r="CX16" s="26">
        <f t="shared" si="30"/>
        <v>8.8999999999999996E-2</v>
      </c>
      <c r="CY16" s="64">
        <f t="shared" si="31"/>
        <v>1</v>
      </c>
      <c r="CZ16" s="64">
        <f t="shared" si="32"/>
        <v>4.4499999999999998E-2</v>
      </c>
      <c r="DA16" s="26">
        <f>(MAX((CX16,CW16)))</f>
        <v>8.8999999999999996E-2</v>
      </c>
      <c r="DB16" s="64">
        <f t="shared" si="33"/>
        <v>0.189</v>
      </c>
      <c r="DC16" s="67">
        <f t="shared" si="34"/>
        <v>0</v>
      </c>
      <c r="DD16" s="67">
        <f t="shared" si="35"/>
        <v>8.5000000000000006E-2</v>
      </c>
      <c r="DE16" s="64">
        <f t="shared" si="36"/>
        <v>0.16325000000000001</v>
      </c>
      <c r="DF16" s="29">
        <f t="shared" si="37"/>
        <v>0.24325000000000002</v>
      </c>
      <c r="DG16" s="29">
        <f t="shared" si="38"/>
        <v>0.35450000000000004</v>
      </c>
      <c r="DH16" s="29">
        <f t="shared" si="39"/>
        <v>0.44</v>
      </c>
      <c r="DI16" s="64">
        <f t="shared" si="40"/>
        <v>0.61057142857142854</v>
      </c>
      <c r="DJ16" s="29">
        <f t="shared" si="41"/>
        <v>1</v>
      </c>
      <c r="DK16" s="18">
        <f t="shared" si="42"/>
        <v>0</v>
      </c>
      <c r="DL16" s="18">
        <f t="shared" si="43"/>
        <v>1</v>
      </c>
      <c r="DM16" s="18">
        <f>1</f>
        <v>1</v>
      </c>
      <c r="DN16" s="18">
        <f t="shared" si="44"/>
        <v>0</v>
      </c>
      <c r="DO16" s="18">
        <f t="shared" si="69"/>
        <v>1.4710000000000001</v>
      </c>
      <c r="DP16" s="18">
        <f>1</f>
        <v>1</v>
      </c>
      <c r="DQ16" s="18">
        <f t="shared" si="45"/>
        <v>1</v>
      </c>
      <c r="DR16" s="18">
        <f t="shared" si="46"/>
        <v>1.5714285714285714</v>
      </c>
      <c r="DS16" s="18">
        <f>1</f>
        <v>1</v>
      </c>
      <c r="DT16" s="18">
        <f t="shared" si="47"/>
        <v>0</v>
      </c>
      <c r="DU16" s="18">
        <f t="shared" si="48"/>
        <v>1.6666666666666665</v>
      </c>
      <c r="DV16" s="18">
        <f t="shared" si="49"/>
        <v>0.66666666666666663</v>
      </c>
      <c r="DW16" s="18">
        <f t="shared" si="50"/>
        <v>4.6666666666666661</v>
      </c>
      <c r="DX16" s="18">
        <f t="shared" si="51"/>
        <v>1.3333333333333333</v>
      </c>
      <c r="DY16" s="18">
        <f t="shared" si="52"/>
        <v>3</v>
      </c>
      <c r="DZ16" s="68">
        <f t="shared" si="53"/>
        <v>0</v>
      </c>
      <c r="EA16" s="27">
        <f t="shared" si="54"/>
        <v>0.25</v>
      </c>
      <c r="EB16" s="27">
        <f t="shared" si="55"/>
        <v>0</v>
      </c>
      <c r="EC16" s="27">
        <f t="shared" si="56"/>
        <v>0</v>
      </c>
      <c r="ED16" s="27">
        <f t="shared" si="57"/>
        <v>0.24399999999999999</v>
      </c>
      <c r="EE16" s="27">
        <f t="shared" si="58"/>
        <v>0</v>
      </c>
      <c r="EF16" s="27">
        <f t="shared" si="59"/>
        <v>0</v>
      </c>
      <c r="EG16" s="27">
        <f t="shared" si="60"/>
        <v>0</v>
      </c>
      <c r="EH16" s="27">
        <f t="shared" si="61"/>
        <v>0</v>
      </c>
      <c r="EI16" s="27">
        <f t="shared" si="62"/>
        <v>0</v>
      </c>
      <c r="EJ16" s="27">
        <f t="shared" si="63"/>
        <v>0.111</v>
      </c>
      <c r="EK16" s="27">
        <f t="shared" si="64"/>
        <v>0</v>
      </c>
      <c r="EL16" s="27">
        <f t="shared" si="65"/>
        <v>0.42799999999999999</v>
      </c>
      <c r="EM16" s="27">
        <f t="shared" si="66"/>
        <v>0</v>
      </c>
      <c r="EN16" s="27">
        <f t="shared" si="67"/>
        <v>0.2</v>
      </c>
    </row>
    <row r="17" spans="1:177" s="30" customFormat="1" x14ac:dyDescent="0.25">
      <c r="A17" s="17" t="s">
        <v>134</v>
      </c>
      <c r="B17" s="17" t="s">
        <v>109</v>
      </c>
      <c r="C17" s="17"/>
      <c r="D17" s="17">
        <v>0.5</v>
      </c>
      <c r="E17" s="17">
        <v>0</v>
      </c>
      <c r="F17" s="17">
        <v>60</v>
      </c>
      <c r="G17" s="17">
        <v>0.66</v>
      </c>
      <c r="H17" s="17"/>
      <c r="I17" s="17"/>
      <c r="J17" s="17">
        <v>0</v>
      </c>
      <c r="K17" s="17">
        <v>60</v>
      </c>
      <c r="L17" s="17">
        <v>0.66</v>
      </c>
      <c r="M17" s="17"/>
      <c r="N17" s="17"/>
      <c r="O17" s="17">
        <v>0</v>
      </c>
      <c r="P17" s="17" t="s">
        <v>111</v>
      </c>
      <c r="Q17" s="17">
        <v>0</v>
      </c>
      <c r="R17" s="17"/>
      <c r="S17" s="17"/>
      <c r="T17" s="17">
        <v>0</v>
      </c>
      <c r="U17" s="17">
        <v>0.33</v>
      </c>
      <c r="V17" s="17" t="s">
        <v>111</v>
      </c>
      <c r="W17" s="17">
        <v>0.33</v>
      </c>
      <c r="X17" s="17"/>
      <c r="Y17" s="17"/>
      <c r="Z17" s="17">
        <v>0</v>
      </c>
      <c r="AA17" s="17">
        <v>0.33</v>
      </c>
      <c r="AB17" s="17">
        <v>0</v>
      </c>
      <c r="AC17" s="17">
        <v>0</v>
      </c>
      <c r="AD17" s="17">
        <v>0.25</v>
      </c>
      <c r="AE17" s="17">
        <v>0</v>
      </c>
      <c r="AF17" s="17">
        <v>0.5</v>
      </c>
      <c r="AG17" s="17">
        <v>0</v>
      </c>
      <c r="AH17" s="17">
        <v>0</v>
      </c>
      <c r="AI17" s="17">
        <v>0.5</v>
      </c>
      <c r="AJ17" s="17">
        <v>0</v>
      </c>
      <c r="AK17" s="17">
        <v>1</v>
      </c>
      <c r="AL17" s="17">
        <v>0</v>
      </c>
      <c r="AM17" s="17">
        <v>0.5</v>
      </c>
      <c r="AN17" s="17">
        <v>0</v>
      </c>
      <c r="AO17" s="17">
        <v>1</v>
      </c>
      <c r="AP17" s="17">
        <v>0</v>
      </c>
      <c r="AQ17" s="17">
        <v>0.5</v>
      </c>
      <c r="AR17" s="17">
        <v>0</v>
      </c>
      <c r="AS17" s="17">
        <v>0</v>
      </c>
      <c r="AT17" s="17">
        <v>0</v>
      </c>
      <c r="AU17" s="17">
        <v>1</v>
      </c>
      <c r="AV17" s="17">
        <v>0</v>
      </c>
      <c r="AW17" s="17">
        <v>1</v>
      </c>
      <c r="AX17" s="18">
        <v>4.8779158237100004</v>
      </c>
      <c r="AY17" s="18">
        <v>19740.224967400405</v>
      </c>
      <c r="AZ17" s="18">
        <v>2156.06909954</v>
      </c>
      <c r="BA17" s="18">
        <v>657.16986153979201</v>
      </c>
      <c r="BB17" s="18">
        <v>1.0863118539402172E-2</v>
      </c>
      <c r="BC17" s="18">
        <v>3.3290900312689539E-2</v>
      </c>
      <c r="BD17" s="18">
        <v>0.42354835003421804</v>
      </c>
      <c r="BE17" s="17">
        <v>0.74199999999999999</v>
      </c>
      <c r="BF17" s="17" t="s">
        <v>116</v>
      </c>
      <c r="BG17" s="17">
        <v>1</v>
      </c>
      <c r="BH17" s="17">
        <v>0</v>
      </c>
      <c r="BI17" s="17">
        <v>0</v>
      </c>
      <c r="BJ17" s="17">
        <v>1</v>
      </c>
      <c r="BK17" s="17">
        <v>0</v>
      </c>
      <c r="BL17" s="17">
        <v>100</v>
      </c>
      <c r="BM17" s="17">
        <v>0</v>
      </c>
      <c r="BN17" s="17">
        <v>0</v>
      </c>
      <c r="BO17" s="17">
        <v>0</v>
      </c>
      <c r="BP17" s="17">
        <v>100</v>
      </c>
      <c r="BQ17" s="17">
        <v>0</v>
      </c>
      <c r="BR17" s="17">
        <v>0</v>
      </c>
      <c r="BS17" s="19">
        <f t="shared" si="0"/>
        <v>0.5</v>
      </c>
      <c r="BT17" s="20">
        <f t="shared" si="1"/>
        <v>0.50543155926970107</v>
      </c>
      <c r="BU17" s="20">
        <f t="shared" si="2"/>
        <v>1</v>
      </c>
      <c r="BV17" s="21">
        <f t="shared" si="3"/>
        <v>1.1600000000000001</v>
      </c>
      <c r="BW17" s="21">
        <f t="shared" si="4"/>
        <v>1.259431559269701</v>
      </c>
      <c r="BX17" s="21">
        <f t="shared" si="5"/>
        <v>1</v>
      </c>
      <c r="BY17" s="20">
        <f t="shared" si="6"/>
        <v>0.83000000000000007</v>
      </c>
      <c r="BZ17" s="20">
        <f t="shared" si="68"/>
        <v>1.170431559269701</v>
      </c>
      <c r="CA17" s="20">
        <f t="shared" si="7"/>
        <v>0.89</v>
      </c>
      <c r="CB17" s="21">
        <f t="shared" si="8"/>
        <v>1.1600000000000001</v>
      </c>
      <c r="CC17" s="21">
        <f t="shared" si="9"/>
        <v>1.6795000000000002</v>
      </c>
      <c r="CD17" s="21">
        <f t="shared" si="10"/>
        <v>1</v>
      </c>
      <c r="CE17" s="20">
        <f t="shared" si="11"/>
        <v>1.3395000000000001</v>
      </c>
      <c r="CF17" s="22">
        <f t="shared" si="12"/>
        <v>0.94108482911800273</v>
      </c>
      <c r="CG17" s="20">
        <f t="shared" si="13"/>
        <v>1.1334732324607337</v>
      </c>
      <c r="CH17" s="35">
        <f t="shared" si="14"/>
        <v>0</v>
      </c>
      <c r="CI17" s="23">
        <f t="shared" si="15"/>
        <v>0</v>
      </c>
      <c r="CJ17" s="23">
        <f t="shared" si="16"/>
        <v>1</v>
      </c>
      <c r="CK17" s="64">
        <f t="shared" si="17"/>
        <v>0</v>
      </c>
      <c r="CL17" s="23">
        <f t="shared" si="18"/>
        <v>0</v>
      </c>
      <c r="CM17" s="21">
        <f t="shared" si="19"/>
        <v>0.44</v>
      </c>
      <c r="CN17" s="21">
        <f t="shared" si="20"/>
        <v>5.0999999999999997E-2</v>
      </c>
      <c r="CO17" s="64">
        <f t="shared" si="21"/>
        <v>1</v>
      </c>
      <c r="CP17" s="64">
        <f t="shared" si="22"/>
        <v>0.2455</v>
      </c>
      <c r="CQ17" s="21">
        <f t="shared" si="23"/>
        <v>0.44</v>
      </c>
      <c r="CR17" s="25">
        <f t="shared" si="24"/>
        <v>0.13200000000000001</v>
      </c>
      <c r="CS17" s="25">
        <f t="shared" si="25"/>
        <v>0.26500000000000001</v>
      </c>
      <c r="CT17" s="64">
        <f t="shared" si="26"/>
        <v>1</v>
      </c>
      <c r="CU17" s="64">
        <f t="shared" si="27"/>
        <v>0.19850000000000001</v>
      </c>
      <c r="CV17" s="25">
        <f t="shared" si="28"/>
        <v>0.26500000000000001</v>
      </c>
      <c r="CW17" s="26">
        <f t="shared" si="29"/>
        <v>0.44</v>
      </c>
      <c r="CX17" s="26">
        <f t="shared" si="30"/>
        <v>0.23899999999999999</v>
      </c>
      <c r="CY17" s="64">
        <f t="shared" si="31"/>
        <v>1</v>
      </c>
      <c r="CZ17" s="64">
        <f t="shared" si="32"/>
        <v>0.33950000000000002</v>
      </c>
      <c r="DA17" s="26">
        <f>(MAX((CX17,CW17)))</f>
        <v>0.44</v>
      </c>
      <c r="DB17" s="64">
        <f t="shared" si="33"/>
        <v>0.32200000000000001</v>
      </c>
      <c r="DC17" s="67">
        <f t="shared" si="34"/>
        <v>0.27900000000000003</v>
      </c>
      <c r="DD17" s="67">
        <f t="shared" si="35"/>
        <v>0.74399999999999999</v>
      </c>
      <c r="DE17" s="64">
        <f t="shared" si="36"/>
        <v>0.19587500000000002</v>
      </c>
      <c r="DF17" s="29">
        <f t="shared" si="37"/>
        <v>0.28625</v>
      </c>
      <c r="DG17" s="29">
        <f t="shared" si="38"/>
        <v>0.33950000000000002</v>
      </c>
      <c r="DH17" s="29">
        <f t="shared" si="39"/>
        <v>0.44</v>
      </c>
      <c r="DI17" s="64">
        <f t="shared" si="40"/>
        <v>0.76357142857142857</v>
      </c>
      <c r="DJ17" s="29">
        <f t="shared" si="41"/>
        <v>1</v>
      </c>
      <c r="DK17" s="18">
        <f t="shared" si="42"/>
        <v>0</v>
      </c>
      <c r="DL17" s="18">
        <f t="shared" si="43"/>
        <v>0.66666666666666663</v>
      </c>
      <c r="DM17" s="18">
        <f>1</f>
        <v>1</v>
      </c>
      <c r="DN17" s="18">
        <f t="shared" si="44"/>
        <v>0</v>
      </c>
      <c r="DO17" s="18">
        <f t="shared" si="69"/>
        <v>1.0376666666666665</v>
      </c>
      <c r="DP17" s="18">
        <f>1</f>
        <v>1</v>
      </c>
      <c r="DQ17" s="18">
        <f t="shared" si="45"/>
        <v>1</v>
      </c>
      <c r="DR17" s="18">
        <f t="shared" si="46"/>
        <v>1.5714285714285714</v>
      </c>
      <c r="DS17" s="18">
        <f>1</f>
        <v>1</v>
      </c>
      <c r="DT17" s="18">
        <f t="shared" si="47"/>
        <v>0</v>
      </c>
      <c r="DU17" s="18">
        <f t="shared" si="48"/>
        <v>1.5</v>
      </c>
      <c r="DV17" s="18">
        <f t="shared" si="49"/>
        <v>0.66666666666666663</v>
      </c>
      <c r="DW17" s="18">
        <f t="shared" si="50"/>
        <v>4.5714285714285712</v>
      </c>
      <c r="DX17" s="18">
        <f t="shared" si="51"/>
        <v>1.3333333333333333</v>
      </c>
      <c r="DY17" s="18">
        <f t="shared" si="52"/>
        <v>2</v>
      </c>
      <c r="DZ17" s="68">
        <f t="shared" si="53"/>
        <v>0</v>
      </c>
      <c r="EA17" s="27">
        <f t="shared" si="54"/>
        <v>0</v>
      </c>
      <c r="EB17" s="27">
        <f t="shared" si="55"/>
        <v>0</v>
      </c>
      <c r="EC17" s="27">
        <f t="shared" si="56"/>
        <v>0</v>
      </c>
      <c r="ED17" s="27">
        <f t="shared" si="57"/>
        <v>0.11</v>
      </c>
      <c r="EE17" s="27">
        <f t="shared" si="58"/>
        <v>0</v>
      </c>
      <c r="EF17" s="27">
        <f t="shared" si="59"/>
        <v>0</v>
      </c>
      <c r="EG17" s="27">
        <f t="shared" si="60"/>
        <v>0</v>
      </c>
      <c r="EH17" s="27">
        <f t="shared" si="61"/>
        <v>0</v>
      </c>
      <c r="EI17" s="27">
        <f t="shared" si="62"/>
        <v>0</v>
      </c>
      <c r="EJ17" s="27">
        <f t="shared" si="63"/>
        <v>0</v>
      </c>
      <c r="EK17" s="27">
        <f t="shared" si="64"/>
        <v>0</v>
      </c>
      <c r="EL17" s="27">
        <f t="shared" si="65"/>
        <v>0.38700000000000001</v>
      </c>
      <c r="EM17" s="27">
        <f t="shared" si="66"/>
        <v>0</v>
      </c>
      <c r="EN17" s="27">
        <f t="shared" si="67"/>
        <v>0</v>
      </c>
    </row>
    <row r="18" spans="1:177" s="30" customFormat="1" x14ac:dyDescent="0.25">
      <c r="A18" s="17" t="s">
        <v>135</v>
      </c>
      <c r="B18" s="17" t="s">
        <v>109</v>
      </c>
      <c r="C18" s="17" t="s">
        <v>110</v>
      </c>
      <c r="D18" s="17">
        <v>0.5</v>
      </c>
      <c r="E18" s="17">
        <v>0</v>
      </c>
      <c r="F18" s="17">
        <v>0</v>
      </c>
      <c r="G18" s="17">
        <v>0</v>
      </c>
      <c r="H18" s="17" t="s">
        <v>110</v>
      </c>
      <c r="I18" s="17" t="s">
        <v>110</v>
      </c>
      <c r="J18" s="17">
        <v>0</v>
      </c>
      <c r="K18" s="17">
        <v>0</v>
      </c>
      <c r="L18" s="17">
        <v>0</v>
      </c>
      <c r="M18" s="17" t="s">
        <v>110</v>
      </c>
      <c r="N18" s="17" t="s">
        <v>110</v>
      </c>
      <c r="O18" s="17">
        <v>0</v>
      </c>
      <c r="P18" s="17" t="s">
        <v>111</v>
      </c>
      <c r="Q18" s="17">
        <v>0</v>
      </c>
      <c r="R18" s="17"/>
      <c r="S18" s="17"/>
      <c r="T18" s="17">
        <v>0</v>
      </c>
      <c r="U18" s="17">
        <v>0.33</v>
      </c>
      <c r="V18" s="17" t="s">
        <v>133</v>
      </c>
      <c r="W18" s="17">
        <v>0</v>
      </c>
      <c r="X18" s="17"/>
      <c r="Y18" s="17"/>
      <c r="Z18" s="17">
        <v>0</v>
      </c>
      <c r="AA18" s="17">
        <v>0.33</v>
      </c>
      <c r="AB18" s="17">
        <v>0</v>
      </c>
      <c r="AC18" s="17">
        <v>0</v>
      </c>
      <c r="AD18" s="17">
        <v>0.5</v>
      </c>
      <c r="AE18" s="17">
        <v>0</v>
      </c>
      <c r="AF18" s="17">
        <v>1</v>
      </c>
      <c r="AG18" s="17">
        <v>0</v>
      </c>
      <c r="AH18" s="17">
        <v>0.5</v>
      </c>
      <c r="AI18" s="17">
        <v>1</v>
      </c>
      <c r="AJ18" s="17">
        <v>0</v>
      </c>
      <c r="AK18" s="17">
        <v>1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0.5</v>
      </c>
      <c r="AV18" s="17">
        <v>0</v>
      </c>
      <c r="AW18" s="17">
        <v>1</v>
      </c>
      <c r="AX18" s="18">
        <v>8.20892270495</v>
      </c>
      <c r="AY18" s="18">
        <v>33220.331549810675</v>
      </c>
      <c r="AZ18" s="18">
        <v>2458.43468635</v>
      </c>
      <c r="BA18" s="18">
        <v>749.33089239948004</v>
      </c>
      <c r="BB18" s="18">
        <v>1.8281270863923654E-2</v>
      </c>
      <c r="BC18" s="18">
        <v>2.2556394155065274E-2</v>
      </c>
      <c r="BD18" s="18">
        <v>0.28697702487360399</v>
      </c>
      <c r="BE18" s="17">
        <v>0.51400000000000001</v>
      </c>
      <c r="BF18" s="17" t="s">
        <v>112</v>
      </c>
      <c r="BG18" s="17">
        <v>0.5</v>
      </c>
      <c r="BH18" s="17">
        <v>0.75</v>
      </c>
      <c r="BI18" s="17">
        <v>0</v>
      </c>
      <c r="BJ18" s="17">
        <v>1</v>
      </c>
      <c r="BK18" s="17">
        <v>0</v>
      </c>
      <c r="BL18" s="17">
        <v>100</v>
      </c>
      <c r="BM18" s="17">
        <v>0</v>
      </c>
      <c r="BN18" s="17">
        <v>0</v>
      </c>
      <c r="BO18" s="17">
        <v>0</v>
      </c>
      <c r="BP18" s="17">
        <v>100</v>
      </c>
      <c r="BQ18" s="17">
        <v>0</v>
      </c>
      <c r="BR18" s="17">
        <v>0</v>
      </c>
      <c r="BS18" s="19">
        <f t="shared" si="0"/>
        <v>1</v>
      </c>
      <c r="BT18" s="20">
        <f t="shared" si="1"/>
        <v>1.0091406354319619</v>
      </c>
      <c r="BU18" s="20">
        <f t="shared" si="2"/>
        <v>0.5</v>
      </c>
      <c r="BV18" s="21">
        <f t="shared" si="3"/>
        <v>0.5</v>
      </c>
      <c r="BW18" s="21">
        <f t="shared" si="4"/>
        <v>2.002140635431962</v>
      </c>
      <c r="BX18" s="21">
        <f t="shared" si="5"/>
        <v>0.5</v>
      </c>
      <c r="BY18" s="20">
        <f t="shared" si="6"/>
        <v>0.5</v>
      </c>
      <c r="BZ18" s="20">
        <f t="shared" si="68"/>
        <v>1.1191406354319617</v>
      </c>
      <c r="CA18" s="20">
        <f t="shared" si="7"/>
        <v>0.55666666666666664</v>
      </c>
      <c r="CB18" s="21">
        <f t="shared" si="8"/>
        <v>0.5</v>
      </c>
      <c r="CC18" s="21">
        <f t="shared" si="9"/>
        <v>1.7815000000000001</v>
      </c>
      <c r="CD18" s="21">
        <f t="shared" si="10"/>
        <v>1</v>
      </c>
      <c r="CE18" s="20">
        <f t="shared" si="11"/>
        <v>0.63149999999999995</v>
      </c>
      <c r="CF18" s="22">
        <f t="shared" si="12"/>
        <v>1.1300578182723522</v>
      </c>
      <c r="CG18" s="20">
        <f t="shared" si="13"/>
        <v>0.46127033106889204</v>
      </c>
      <c r="CH18" s="35">
        <f t="shared" si="14"/>
        <v>0.33300000000000002</v>
      </c>
      <c r="CI18" s="23">
        <f t="shared" si="15"/>
        <v>0.76800000000000002</v>
      </c>
      <c r="CJ18" s="23">
        <f t="shared" si="16"/>
        <v>0.5</v>
      </c>
      <c r="CK18" s="64">
        <f t="shared" si="17"/>
        <v>0.55049999999999999</v>
      </c>
      <c r="CL18" s="23">
        <f t="shared" si="18"/>
        <v>0.76800000000000002</v>
      </c>
      <c r="CM18" s="21">
        <f t="shared" si="19"/>
        <v>0</v>
      </c>
      <c r="CN18" s="21">
        <f t="shared" si="20"/>
        <v>0.42399999999999999</v>
      </c>
      <c r="CO18" s="64">
        <f t="shared" si="21"/>
        <v>0.5</v>
      </c>
      <c r="CP18" s="64">
        <f t="shared" si="22"/>
        <v>0.21199999999999999</v>
      </c>
      <c r="CQ18" s="21">
        <f t="shared" si="23"/>
        <v>0.42399999999999999</v>
      </c>
      <c r="CR18" s="25">
        <f t="shared" si="24"/>
        <v>0</v>
      </c>
      <c r="CS18" s="25">
        <f t="shared" si="25"/>
        <v>0.23300000000000001</v>
      </c>
      <c r="CT18" s="64">
        <f t="shared" si="26"/>
        <v>0.625</v>
      </c>
      <c r="CU18" s="64">
        <f t="shared" si="27"/>
        <v>0.11650000000000001</v>
      </c>
      <c r="CV18" s="25">
        <f t="shared" si="28"/>
        <v>0.23300000000000001</v>
      </c>
      <c r="CW18" s="26">
        <f t="shared" si="29"/>
        <v>0</v>
      </c>
      <c r="CX18" s="26">
        <f t="shared" si="30"/>
        <v>0.26300000000000001</v>
      </c>
      <c r="CY18" s="64">
        <f t="shared" si="31"/>
        <v>1</v>
      </c>
      <c r="CZ18" s="64">
        <f t="shared" si="32"/>
        <v>0.13150000000000001</v>
      </c>
      <c r="DA18" s="26">
        <f>(MAX((CX18,CW18)))</f>
        <v>0.26300000000000001</v>
      </c>
      <c r="DB18" s="64">
        <f t="shared" si="33"/>
        <v>4.0000000000000001E-3</v>
      </c>
      <c r="DC18" s="67">
        <f t="shared" si="34"/>
        <v>0.38400000000000001</v>
      </c>
      <c r="DD18" s="67">
        <f t="shared" si="35"/>
        <v>0.30299999999999999</v>
      </c>
      <c r="DE18" s="64">
        <f t="shared" si="36"/>
        <v>0.25262499999999999</v>
      </c>
      <c r="DF18" s="29">
        <f t="shared" si="37"/>
        <v>0.42200000000000004</v>
      </c>
      <c r="DG18" s="29">
        <f t="shared" si="38"/>
        <v>0.55049999999999999</v>
      </c>
      <c r="DH18" s="29">
        <f t="shared" si="39"/>
        <v>0.76800000000000002</v>
      </c>
      <c r="DI18" s="64">
        <f t="shared" si="40"/>
        <v>0.4737142857142857</v>
      </c>
      <c r="DJ18" s="29">
        <f t="shared" si="41"/>
        <v>1</v>
      </c>
      <c r="DK18" s="18">
        <f t="shared" si="42"/>
        <v>0</v>
      </c>
      <c r="DL18" s="18">
        <f t="shared" si="43"/>
        <v>0.66666666666666663</v>
      </c>
      <c r="DM18" s="18">
        <f>1</f>
        <v>1</v>
      </c>
      <c r="DN18" s="18">
        <f t="shared" si="44"/>
        <v>0</v>
      </c>
      <c r="DO18" s="18">
        <f t="shared" si="69"/>
        <v>0.92366666666666664</v>
      </c>
      <c r="DP18" s="18">
        <f>1</f>
        <v>1</v>
      </c>
      <c r="DQ18" s="18">
        <f t="shared" si="45"/>
        <v>1</v>
      </c>
      <c r="DR18" s="18">
        <f t="shared" si="46"/>
        <v>1.5714285714285714</v>
      </c>
      <c r="DS18" s="18">
        <f>1</f>
        <v>1</v>
      </c>
      <c r="DT18" s="18">
        <f t="shared" si="47"/>
        <v>0</v>
      </c>
      <c r="DU18" s="18">
        <f t="shared" si="48"/>
        <v>1.5</v>
      </c>
      <c r="DV18" s="18">
        <f t="shared" si="49"/>
        <v>0.66666666666666663</v>
      </c>
      <c r="DW18" s="18">
        <f t="shared" si="50"/>
        <v>4.5714285714285712</v>
      </c>
      <c r="DX18" s="18">
        <f t="shared" si="51"/>
        <v>1.3333333333333333</v>
      </c>
      <c r="DY18" s="18">
        <f t="shared" si="52"/>
        <v>2</v>
      </c>
      <c r="DZ18" s="68">
        <f t="shared" si="53"/>
        <v>0</v>
      </c>
      <c r="EA18" s="27">
        <f t="shared" si="54"/>
        <v>0</v>
      </c>
      <c r="EB18" s="27">
        <f t="shared" si="55"/>
        <v>0</v>
      </c>
      <c r="EC18" s="27">
        <f t="shared" si="56"/>
        <v>0</v>
      </c>
      <c r="ED18" s="27">
        <f t="shared" si="57"/>
        <v>7.4999999999999997E-2</v>
      </c>
      <c r="EE18" s="27">
        <f t="shared" si="58"/>
        <v>0</v>
      </c>
      <c r="EF18" s="27">
        <f t="shared" si="59"/>
        <v>0</v>
      </c>
      <c r="EG18" s="27">
        <f t="shared" si="60"/>
        <v>0</v>
      </c>
      <c r="EH18" s="27">
        <f t="shared" si="61"/>
        <v>0</v>
      </c>
      <c r="EI18" s="27">
        <f t="shared" si="62"/>
        <v>0</v>
      </c>
      <c r="EJ18" s="27">
        <f t="shared" si="63"/>
        <v>0</v>
      </c>
      <c r="EK18" s="27">
        <f t="shared" si="64"/>
        <v>0</v>
      </c>
      <c r="EL18" s="27">
        <f t="shared" si="65"/>
        <v>0.38700000000000001</v>
      </c>
      <c r="EM18" s="27">
        <f t="shared" si="66"/>
        <v>0</v>
      </c>
      <c r="EN18" s="27">
        <f t="shared" si="67"/>
        <v>0</v>
      </c>
    </row>
    <row r="19" spans="1:177" s="30" customFormat="1" x14ac:dyDescent="0.25">
      <c r="A19" s="17" t="s">
        <v>136</v>
      </c>
      <c r="B19" s="17" t="s">
        <v>109</v>
      </c>
      <c r="C19" s="17"/>
      <c r="D19" s="17">
        <v>0.5</v>
      </c>
      <c r="E19" s="17">
        <v>0</v>
      </c>
      <c r="F19" s="17">
        <v>0</v>
      </c>
      <c r="G19" s="17">
        <v>0</v>
      </c>
      <c r="H19" s="17"/>
      <c r="I19" s="17"/>
      <c r="J19" s="17">
        <v>0</v>
      </c>
      <c r="K19" s="17">
        <v>0</v>
      </c>
      <c r="L19" s="17">
        <v>0</v>
      </c>
      <c r="M19" s="17"/>
      <c r="N19" s="17"/>
      <c r="O19" s="17">
        <v>0</v>
      </c>
      <c r="P19" s="17" t="s">
        <v>111</v>
      </c>
      <c r="Q19" s="17">
        <v>0</v>
      </c>
      <c r="R19" s="17"/>
      <c r="S19" s="17"/>
      <c r="T19" s="17">
        <v>0</v>
      </c>
      <c r="U19" s="17">
        <v>0.33</v>
      </c>
      <c r="V19" s="17" t="s">
        <v>133</v>
      </c>
      <c r="W19" s="17">
        <v>0</v>
      </c>
      <c r="X19" s="17"/>
      <c r="Y19" s="17"/>
      <c r="Z19" s="17">
        <v>0</v>
      </c>
      <c r="AA19" s="17">
        <v>0.33</v>
      </c>
      <c r="AB19" s="17">
        <v>0</v>
      </c>
      <c r="AC19" s="17">
        <v>0</v>
      </c>
      <c r="AD19" s="17">
        <v>0.5</v>
      </c>
      <c r="AE19" s="17">
        <v>0</v>
      </c>
      <c r="AF19" s="17">
        <v>1</v>
      </c>
      <c r="AG19" s="17">
        <v>0</v>
      </c>
      <c r="AH19" s="17">
        <v>0.5</v>
      </c>
      <c r="AI19" s="17">
        <v>1</v>
      </c>
      <c r="AJ19" s="17">
        <v>0</v>
      </c>
      <c r="AK19" s="17">
        <v>1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0.5</v>
      </c>
      <c r="AV19" s="17">
        <v>0</v>
      </c>
      <c r="AW19" s="17">
        <v>1</v>
      </c>
      <c r="AX19" s="18">
        <v>2.5332315625000001</v>
      </c>
      <c r="AY19" s="18">
        <v>10251.624412049758</v>
      </c>
      <c r="AZ19" s="18">
        <v>1462.52244034</v>
      </c>
      <c r="BA19" s="18">
        <v>445.776839815632</v>
      </c>
      <c r="BB19" s="18">
        <v>5.6415066896875008E-3</v>
      </c>
      <c r="BC19" s="18">
        <v>4.3483532160197555E-2</v>
      </c>
      <c r="BD19" s="18">
        <v>0.55322560000251342</v>
      </c>
      <c r="BE19" s="17">
        <v>0.88500000000000001</v>
      </c>
      <c r="BF19" s="17" t="s">
        <v>112</v>
      </c>
      <c r="BG19" s="17">
        <v>0.5</v>
      </c>
      <c r="BH19" s="17">
        <v>0</v>
      </c>
      <c r="BI19" s="17">
        <v>0.25</v>
      </c>
      <c r="BJ19" s="17">
        <v>0</v>
      </c>
      <c r="BK19" s="17">
        <v>0</v>
      </c>
      <c r="BL19" s="17">
        <v>100</v>
      </c>
      <c r="BM19" s="17">
        <v>0</v>
      </c>
      <c r="BN19" s="17">
        <v>0</v>
      </c>
      <c r="BO19" s="17">
        <v>0</v>
      </c>
      <c r="BP19" s="17">
        <v>100</v>
      </c>
      <c r="BQ19" s="17">
        <v>0</v>
      </c>
      <c r="BR19" s="17">
        <v>0</v>
      </c>
      <c r="BS19" s="19">
        <f t="shared" si="0"/>
        <v>1</v>
      </c>
      <c r="BT19" s="20">
        <f t="shared" si="1"/>
        <v>1.0028207533448437</v>
      </c>
      <c r="BU19" s="20">
        <f t="shared" si="2"/>
        <v>0.5</v>
      </c>
      <c r="BV19" s="21">
        <f t="shared" si="3"/>
        <v>0.5</v>
      </c>
      <c r="BW19" s="21">
        <f t="shared" si="4"/>
        <v>1.8103207533448438</v>
      </c>
      <c r="BX19" s="21">
        <f t="shared" si="5"/>
        <v>0.5</v>
      </c>
      <c r="BY19" s="20">
        <f t="shared" si="6"/>
        <v>0.5</v>
      </c>
      <c r="BZ19" s="20">
        <f t="shared" si="68"/>
        <v>1.1128207533448438</v>
      </c>
      <c r="CA19" s="20">
        <f t="shared" si="7"/>
        <v>0.55666666666666664</v>
      </c>
      <c r="CB19" s="21">
        <f t="shared" si="8"/>
        <v>0.5</v>
      </c>
      <c r="CC19" s="21">
        <f t="shared" si="9"/>
        <v>1.68875</v>
      </c>
      <c r="CD19" s="21">
        <f t="shared" si="10"/>
        <v>0.25</v>
      </c>
      <c r="CE19" s="20">
        <f t="shared" si="11"/>
        <v>0.62050000000000005</v>
      </c>
      <c r="CF19" s="22">
        <f t="shared" si="12"/>
        <v>1.1265608168508137</v>
      </c>
      <c r="CG19" s="20">
        <f t="shared" si="13"/>
        <v>0.45002094095382195</v>
      </c>
      <c r="CH19" s="35">
        <f t="shared" si="14"/>
        <v>0.33300000000000002</v>
      </c>
      <c r="CI19" s="23">
        <f t="shared" si="15"/>
        <v>0.75800000000000001</v>
      </c>
      <c r="CJ19" s="23">
        <f t="shared" si="16"/>
        <v>0.5</v>
      </c>
      <c r="CK19" s="64">
        <f t="shared" si="17"/>
        <v>0.54549999999999998</v>
      </c>
      <c r="CL19" s="23">
        <f t="shared" si="18"/>
        <v>0.75800000000000001</v>
      </c>
      <c r="CM19" s="21">
        <f t="shared" si="19"/>
        <v>0</v>
      </c>
      <c r="CN19" s="21">
        <f t="shared" si="20"/>
        <v>0.32700000000000001</v>
      </c>
      <c r="CO19" s="64">
        <f t="shared" si="21"/>
        <v>0.5</v>
      </c>
      <c r="CP19" s="64">
        <f t="shared" si="22"/>
        <v>0.16350000000000001</v>
      </c>
      <c r="CQ19" s="21">
        <f t="shared" si="23"/>
        <v>0.32700000000000001</v>
      </c>
      <c r="CR19" s="25">
        <f t="shared" si="24"/>
        <v>0</v>
      </c>
      <c r="CS19" s="25">
        <f t="shared" si="25"/>
        <v>0.22800000000000001</v>
      </c>
      <c r="CT19" s="64">
        <f t="shared" si="26"/>
        <v>0.625</v>
      </c>
      <c r="CU19" s="64">
        <f t="shared" si="27"/>
        <v>0.114</v>
      </c>
      <c r="CV19" s="25">
        <f t="shared" si="28"/>
        <v>0.22800000000000001</v>
      </c>
      <c r="CW19" s="26">
        <f t="shared" si="29"/>
        <v>0</v>
      </c>
      <c r="CX19" s="26">
        <f t="shared" si="30"/>
        <v>0.24099999999999999</v>
      </c>
      <c r="CY19" s="64">
        <f t="shared" si="31"/>
        <v>0.25</v>
      </c>
      <c r="CZ19" s="64">
        <f t="shared" si="32"/>
        <v>0.1205</v>
      </c>
      <c r="DA19" s="26">
        <f>(MAX((CX19,CW19)))</f>
        <v>0.24099999999999999</v>
      </c>
      <c r="DB19" s="64">
        <f t="shared" si="33"/>
        <v>0</v>
      </c>
      <c r="DC19" s="67">
        <f t="shared" si="34"/>
        <v>0.38200000000000001</v>
      </c>
      <c r="DD19" s="67">
        <f t="shared" si="35"/>
        <v>0.29499999999999998</v>
      </c>
      <c r="DE19" s="64">
        <f t="shared" si="36"/>
        <v>0.235875</v>
      </c>
      <c r="DF19" s="29">
        <f t="shared" si="37"/>
        <v>0.38849999999999996</v>
      </c>
      <c r="DG19" s="29">
        <f t="shared" si="38"/>
        <v>0.54549999999999998</v>
      </c>
      <c r="DH19" s="29">
        <f t="shared" si="39"/>
        <v>0.75800000000000001</v>
      </c>
      <c r="DI19" s="64">
        <f t="shared" si="40"/>
        <v>0.3645714285714286</v>
      </c>
      <c r="DJ19" s="29">
        <f t="shared" si="41"/>
        <v>0.625</v>
      </c>
      <c r="DK19" s="18">
        <f t="shared" si="42"/>
        <v>0</v>
      </c>
      <c r="DL19" s="18">
        <f t="shared" si="43"/>
        <v>0.66666666666666663</v>
      </c>
      <c r="DM19" s="18">
        <f>1</f>
        <v>1</v>
      </c>
      <c r="DN19" s="18">
        <f t="shared" si="44"/>
        <v>0</v>
      </c>
      <c r="DO19" s="18">
        <f t="shared" si="69"/>
        <v>1.1091666666666666</v>
      </c>
      <c r="DP19" s="18">
        <f>1</f>
        <v>1</v>
      </c>
      <c r="DQ19" s="18">
        <f t="shared" si="45"/>
        <v>1</v>
      </c>
      <c r="DR19" s="18">
        <f t="shared" si="46"/>
        <v>1.5714285714285714</v>
      </c>
      <c r="DS19" s="18">
        <f>1</f>
        <v>1</v>
      </c>
      <c r="DT19" s="18">
        <f t="shared" si="47"/>
        <v>0</v>
      </c>
      <c r="DU19" s="18">
        <f t="shared" si="48"/>
        <v>1.5</v>
      </c>
      <c r="DV19" s="18">
        <f t="shared" si="49"/>
        <v>0.66666666666666663</v>
      </c>
      <c r="DW19" s="18">
        <f t="shared" si="50"/>
        <v>4.5714285714285712</v>
      </c>
      <c r="DX19" s="18">
        <f t="shared" si="51"/>
        <v>1.3333333333333333</v>
      </c>
      <c r="DY19" s="18">
        <f t="shared" si="52"/>
        <v>2</v>
      </c>
      <c r="DZ19" s="68">
        <f t="shared" si="53"/>
        <v>0</v>
      </c>
      <c r="EA19" s="27">
        <f t="shared" si="54"/>
        <v>0</v>
      </c>
      <c r="EB19" s="27">
        <f t="shared" si="55"/>
        <v>0</v>
      </c>
      <c r="EC19" s="27">
        <f t="shared" si="56"/>
        <v>0</v>
      </c>
      <c r="ED19" s="27">
        <f t="shared" si="57"/>
        <v>0.13200000000000001</v>
      </c>
      <c r="EE19" s="27">
        <f t="shared" si="58"/>
        <v>0</v>
      </c>
      <c r="EF19" s="27">
        <f t="shared" si="59"/>
        <v>0</v>
      </c>
      <c r="EG19" s="27">
        <f t="shared" si="60"/>
        <v>0</v>
      </c>
      <c r="EH19" s="27">
        <f t="shared" si="61"/>
        <v>0</v>
      </c>
      <c r="EI19" s="27">
        <f t="shared" si="62"/>
        <v>0</v>
      </c>
      <c r="EJ19" s="27">
        <f t="shared" si="63"/>
        <v>0</v>
      </c>
      <c r="EK19" s="27">
        <f t="shared" si="64"/>
        <v>0</v>
      </c>
      <c r="EL19" s="27">
        <f t="shared" si="65"/>
        <v>0.38700000000000001</v>
      </c>
      <c r="EM19" s="27">
        <f t="shared" si="66"/>
        <v>0</v>
      </c>
      <c r="EN19" s="27">
        <f t="shared" si="67"/>
        <v>0</v>
      </c>
    </row>
    <row r="20" spans="1:177" s="30" customFormat="1" x14ac:dyDescent="0.25">
      <c r="A20" s="17" t="s">
        <v>137</v>
      </c>
      <c r="B20" s="17" t="s">
        <v>109</v>
      </c>
      <c r="C20" s="17"/>
      <c r="D20" s="17">
        <v>0.5</v>
      </c>
      <c r="E20" s="17">
        <v>0</v>
      </c>
      <c r="F20" s="17">
        <v>0</v>
      </c>
      <c r="G20" s="17">
        <v>0</v>
      </c>
      <c r="H20" s="17"/>
      <c r="I20" s="17"/>
      <c r="J20" s="17">
        <v>0</v>
      </c>
      <c r="K20" s="17">
        <v>0</v>
      </c>
      <c r="L20" s="17">
        <v>0</v>
      </c>
      <c r="M20" s="17"/>
      <c r="N20" s="17"/>
      <c r="O20" s="17">
        <v>0</v>
      </c>
      <c r="P20" s="17" t="s">
        <v>111</v>
      </c>
      <c r="Q20" s="17">
        <v>0</v>
      </c>
      <c r="R20" s="17"/>
      <c r="S20" s="17"/>
      <c r="T20" s="17">
        <v>0</v>
      </c>
      <c r="U20" s="17">
        <v>0</v>
      </c>
      <c r="V20" s="17" t="s">
        <v>133</v>
      </c>
      <c r="W20" s="17">
        <v>0</v>
      </c>
      <c r="X20" s="17"/>
      <c r="Y20" s="17"/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1</v>
      </c>
      <c r="AG20" s="17">
        <v>0</v>
      </c>
      <c r="AH20" s="17">
        <v>0</v>
      </c>
      <c r="AI20" s="17">
        <v>1</v>
      </c>
      <c r="AJ20" s="17">
        <v>0</v>
      </c>
      <c r="AK20" s="17">
        <v>1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1</v>
      </c>
      <c r="AV20" s="17">
        <v>0</v>
      </c>
      <c r="AW20" s="17">
        <v>1</v>
      </c>
      <c r="AX20" s="18">
        <v>4.47997851472</v>
      </c>
      <c r="AY20" s="18">
        <v>18129.829813756696</v>
      </c>
      <c r="AZ20" s="18">
        <v>2218.9288916999999</v>
      </c>
      <c r="BA20" s="18">
        <v>676.32952619015998</v>
      </c>
      <c r="BB20" s="18">
        <v>9.9769121522814419E-3</v>
      </c>
      <c r="BC20" s="18">
        <v>3.7304791778959186E-2</v>
      </c>
      <c r="BD20" s="18">
        <v>0.47461567148803036</v>
      </c>
      <c r="BE20" s="17">
        <v>0.80100000000000005</v>
      </c>
      <c r="BF20" s="17" t="s">
        <v>112</v>
      </c>
      <c r="BG20" s="17">
        <v>0.5</v>
      </c>
      <c r="BH20" s="17">
        <v>0</v>
      </c>
      <c r="BI20" s="17">
        <v>0</v>
      </c>
      <c r="BJ20" s="17">
        <v>1</v>
      </c>
      <c r="BK20" s="17">
        <v>0</v>
      </c>
      <c r="BL20" s="17">
        <v>100</v>
      </c>
      <c r="BM20" s="17">
        <v>0</v>
      </c>
      <c r="BN20" s="17">
        <v>0</v>
      </c>
      <c r="BO20" s="17">
        <v>0</v>
      </c>
      <c r="BP20" s="17">
        <v>100</v>
      </c>
      <c r="BQ20" s="17">
        <v>0</v>
      </c>
      <c r="BR20" s="17">
        <v>0</v>
      </c>
      <c r="BS20" s="19">
        <f t="shared" si="0"/>
        <v>1</v>
      </c>
      <c r="BT20" s="20">
        <f t="shared" si="1"/>
        <v>1.0049884560761406</v>
      </c>
      <c r="BU20" s="20">
        <f t="shared" si="2"/>
        <v>0.75</v>
      </c>
      <c r="BV20" s="21">
        <f t="shared" si="3"/>
        <v>0.5</v>
      </c>
      <c r="BW20" s="21">
        <f t="shared" si="4"/>
        <v>1.6044884560761405</v>
      </c>
      <c r="BX20" s="21">
        <f t="shared" si="5"/>
        <v>0.75</v>
      </c>
      <c r="BY20" s="20">
        <f t="shared" si="6"/>
        <v>0.5</v>
      </c>
      <c r="BZ20" s="20">
        <f t="shared" si="68"/>
        <v>0.75498845607614073</v>
      </c>
      <c r="CA20" s="20">
        <f t="shared" si="7"/>
        <v>0.83333333333333337</v>
      </c>
      <c r="CB20" s="21">
        <f t="shared" si="8"/>
        <v>0.5</v>
      </c>
      <c r="CC20" s="21">
        <f t="shared" si="9"/>
        <v>0.67474999999999996</v>
      </c>
      <c r="CD20" s="21">
        <f t="shared" si="10"/>
        <v>1</v>
      </c>
      <c r="CE20" s="20">
        <f t="shared" si="11"/>
        <v>1</v>
      </c>
      <c r="CF20" s="22">
        <f t="shared" si="12"/>
        <v>1</v>
      </c>
      <c r="CG20" s="20">
        <f t="shared" si="13"/>
        <v>9.9769121522814419E-3</v>
      </c>
      <c r="CH20" s="35">
        <f t="shared" si="14"/>
        <v>0.33300000000000002</v>
      </c>
      <c r="CI20" s="23">
        <f t="shared" si="15"/>
        <v>0.76100000000000001</v>
      </c>
      <c r="CJ20" s="23">
        <f t="shared" si="16"/>
        <v>0.75</v>
      </c>
      <c r="CK20" s="64">
        <f t="shared" si="17"/>
        <v>0.54700000000000004</v>
      </c>
      <c r="CL20" s="23">
        <f t="shared" si="18"/>
        <v>0.76100000000000001</v>
      </c>
      <c r="CM20" s="21">
        <f t="shared" si="19"/>
        <v>0</v>
      </c>
      <c r="CN20" s="21">
        <f t="shared" si="20"/>
        <v>0.224</v>
      </c>
      <c r="CO20" s="64">
        <f t="shared" si="21"/>
        <v>0.75</v>
      </c>
      <c r="CP20" s="64">
        <f t="shared" si="22"/>
        <v>0.112</v>
      </c>
      <c r="CQ20" s="21">
        <f t="shared" si="23"/>
        <v>0.224</v>
      </c>
      <c r="CR20" s="25">
        <f t="shared" si="24"/>
        <v>0</v>
      </c>
      <c r="CS20" s="25">
        <f t="shared" si="25"/>
        <v>0</v>
      </c>
      <c r="CT20" s="64">
        <f t="shared" si="26"/>
        <v>0.93600000000000005</v>
      </c>
      <c r="CU20" s="64">
        <f t="shared" si="27"/>
        <v>0</v>
      </c>
      <c r="CV20" s="25">
        <f t="shared" si="28"/>
        <v>0</v>
      </c>
      <c r="CW20" s="26">
        <f t="shared" si="29"/>
        <v>0</v>
      </c>
      <c r="CX20" s="26">
        <f t="shared" si="30"/>
        <v>0</v>
      </c>
      <c r="CY20" s="64">
        <f t="shared" si="31"/>
        <v>1</v>
      </c>
      <c r="CZ20" s="64">
        <f t="shared" si="32"/>
        <v>0</v>
      </c>
      <c r="DA20" s="26">
        <f>(MAX((CX20,CW20)))</f>
        <v>0</v>
      </c>
      <c r="DB20" s="64">
        <f t="shared" si="33"/>
        <v>0.16900000000000001</v>
      </c>
      <c r="DC20" s="67">
        <f t="shared" si="34"/>
        <v>0.311</v>
      </c>
      <c r="DD20" s="67">
        <f t="shared" si="35"/>
        <v>6.0000000000000001E-3</v>
      </c>
      <c r="DE20" s="64">
        <f t="shared" si="36"/>
        <v>0.16475000000000001</v>
      </c>
      <c r="DF20" s="29">
        <f t="shared" si="37"/>
        <v>0.24625</v>
      </c>
      <c r="DG20" s="29">
        <f t="shared" si="38"/>
        <v>0.54700000000000004</v>
      </c>
      <c r="DH20" s="29">
        <f t="shared" si="39"/>
        <v>0.76100000000000001</v>
      </c>
      <c r="DI20" s="64">
        <f t="shared" si="40"/>
        <v>0.56028571428571428</v>
      </c>
      <c r="DJ20" s="29">
        <f t="shared" si="41"/>
        <v>1</v>
      </c>
      <c r="DK20" s="18">
        <f t="shared" si="42"/>
        <v>0</v>
      </c>
      <c r="DL20" s="18">
        <f t="shared" si="43"/>
        <v>0.66666666666666663</v>
      </c>
      <c r="DM20" s="18">
        <f>1</f>
        <v>1</v>
      </c>
      <c r="DN20" s="18">
        <f t="shared" si="44"/>
        <v>0</v>
      </c>
      <c r="DO20" s="18">
        <f t="shared" si="69"/>
        <v>1.0671666666666666</v>
      </c>
      <c r="DP20" s="18">
        <f>1</f>
        <v>1</v>
      </c>
      <c r="DQ20" s="18">
        <f t="shared" si="45"/>
        <v>1</v>
      </c>
      <c r="DR20" s="18">
        <f t="shared" si="46"/>
        <v>1.5714285714285714</v>
      </c>
      <c r="DS20" s="18">
        <f>1</f>
        <v>1</v>
      </c>
      <c r="DT20" s="18">
        <f t="shared" si="47"/>
        <v>0</v>
      </c>
      <c r="DU20" s="18">
        <f t="shared" si="48"/>
        <v>1.5</v>
      </c>
      <c r="DV20" s="18">
        <f t="shared" si="49"/>
        <v>0.66666666666666663</v>
      </c>
      <c r="DW20" s="18">
        <f t="shared" si="50"/>
        <v>4.5714285714285712</v>
      </c>
      <c r="DX20" s="18">
        <f t="shared" si="51"/>
        <v>1.3333333333333333</v>
      </c>
      <c r="DY20" s="18">
        <f t="shared" si="52"/>
        <v>2</v>
      </c>
      <c r="DZ20" s="68">
        <f t="shared" si="53"/>
        <v>0</v>
      </c>
      <c r="EA20" s="27">
        <f t="shared" si="54"/>
        <v>0</v>
      </c>
      <c r="EB20" s="27">
        <f t="shared" si="55"/>
        <v>0</v>
      </c>
      <c r="EC20" s="27">
        <f t="shared" si="56"/>
        <v>0</v>
      </c>
      <c r="ED20" s="27">
        <f t="shared" si="57"/>
        <v>0.11899999999999999</v>
      </c>
      <c r="EE20" s="27">
        <f t="shared" si="58"/>
        <v>0</v>
      </c>
      <c r="EF20" s="27">
        <f t="shared" si="59"/>
        <v>0</v>
      </c>
      <c r="EG20" s="27">
        <f t="shared" si="60"/>
        <v>0</v>
      </c>
      <c r="EH20" s="27">
        <f t="shared" si="61"/>
        <v>0</v>
      </c>
      <c r="EI20" s="27">
        <f t="shared" si="62"/>
        <v>0</v>
      </c>
      <c r="EJ20" s="27">
        <f t="shared" si="63"/>
        <v>0</v>
      </c>
      <c r="EK20" s="27">
        <f t="shared" si="64"/>
        <v>0</v>
      </c>
      <c r="EL20" s="27">
        <f t="shared" si="65"/>
        <v>0.38700000000000001</v>
      </c>
      <c r="EM20" s="27">
        <f t="shared" si="66"/>
        <v>0</v>
      </c>
      <c r="EN20" s="27">
        <f t="shared" si="67"/>
        <v>0</v>
      </c>
    </row>
    <row r="21" spans="1:177" s="30" customFormat="1" x14ac:dyDescent="0.25">
      <c r="A21" s="17" t="s">
        <v>138</v>
      </c>
      <c r="B21" s="17" t="s">
        <v>109</v>
      </c>
      <c r="C21" s="17" t="s">
        <v>110</v>
      </c>
      <c r="D21" s="17">
        <v>0</v>
      </c>
      <c r="E21" s="17">
        <v>0</v>
      </c>
      <c r="F21" s="17">
        <v>67</v>
      </c>
      <c r="G21" s="17">
        <v>0.66</v>
      </c>
      <c r="H21" s="17"/>
      <c r="I21" s="17"/>
      <c r="J21" s="17">
        <v>0</v>
      </c>
      <c r="K21" s="17">
        <v>100</v>
      </c>
      <c r="L21" s="17">
        <v>1</v>
      </c>
      <c r="M21" s="17" t="s">
        <v>110</v>
      </c>
      <c r="N21" s="17"/>
      <c r="O21" s="17">
        <v>0</v>
      </c>
      <c r="P21" s="17" t="s">
        <v>111</v>
      </c>
      <c r="Q21" s="17">
        <v>0</v>
      </c>
      <c r="R21" s="17"/>
      <c r="S21" s="17"/>
      <c r="T21" s="17">
        <v>0</v>
      </c>
      <c r="U21" s="17">
        <v>0.33</v>
      </c>
      <c r="V21" s="17" t="s">
        <v>111</v>
      </c>
      <c r="W21" s="17">
        <v>0.33</v>
      </c>
      <c r="X21" s="17"/>
      <c r="Y21" s="17"/>
      <c r="Z21" s="17">
        <v>0</v>
      </c>
      <c r="AA21" s="17">
        <v>0.33</v>
      </c>
      <c r="AB21" s="17">
        <v>1</v>
      </c>
      <c r="AC21" s="17">
        <v>0</v>
      </c>
      <c r="AD21" s="17">
        <v>0.5</v>
      </c>
      <c r="AE21" s="17">
        <v>0</v>
      </c>
      <c r="AF21" s="17">
        <v>1</v>
      </c>
      <c r="AG21" s="17">
        <v>0</v>
      </c>
      <c r="AH21" s="17">
        <v>0</v>
      </c>
      <c r="AI21" s="17">
        <v>1</v>
      </c>
      <c r="AJ21" s="17">
        <v>0</v>
      </c>
      <c r="AK21" s="17">
        <v>1</v>
      </c>
      <c r="AL21" s="17">
        <v>0</v>
      </c>
      <c r="AM21" s="17">
        <v>0.5</v>
      </c>
      <c r="AN21" s="17">
        <v>0</v>
      </c>
      <c r="AO21" s="17">
        <v>0.5</v>
      </c>
      <c r="AP21" s="17">
        <v>0</v>
      </c>
      <c r="AQ21" s="17">
        <v>0.5</v>
      </c>
      <c r="AR21" s="17">
        <v>0</v>
      </c>
      <c r="AS21" s="17">
        <v>0</v>
      </c>
      <c r="AT21" s="17">
        <v>0</v>
      </c>
      <c r="AU21" s="17">
        <v>1</v>
      </c>
      <c r="AV21" s="17">
        <v>0</v>
      </c>
      <c r="AW21" s="17">
        <v>1</v>
      </c>
      <c r="AX21" s="18">
        <v>5.1317422374600001</v>
      </c>
      <c r="AY21" s="18">
        <v>20767.424019450165</v>
      </c>
      <c r="AZ21" s="18">
        <v>2140.5460375600001</v>
      </c>
      <c r="BA21" s="18">
        <v>652.438432248288</v>
      </c>
      <c r="BB21" s="18">
        <v>1.1428389962823422E-2</v>
      </c>
      <c r="BC21" s="18">
        <v>3.1416435261168316E-2</v>
      </c>
      <c r="BD21" s="18">
        <v>0.39970019416244673</v>
      </c>
      <c r="BE21" s="17">
        <v>0.68500000000000005</v>
      </c>
      <c r="BF21" s="17" t="s">
        <v>112</v>
      </c>
      <c r="BG21" s="17">
        <v>0.5</v>
      </c>
      <c r="BH21" s="17">
        <v>0</v>
      </c>
      <c r="BI21" s="17">
        <v>0</v>
      </c>
      <c r="BJ21" s="17">
        <v>1</v>
      </c>
      <c r="BK21" s="17">
        <v>0</v>
      </c>
      <c r="BL21" s="17">
        <v>100</v>
      </c>
      <c r="BM21" s="17">
        <v>0</v>
      </c>
      <c r="BN21" s="17">
        <v>0</v>
      </c>
      <c r="BO21" s="17">
        <v>0</v>
      </c>
      <c r="BP21" s="17">
        <v>100</v>
      </c>
      <c r="BQ21" s="17">
        <v>0</v>
      </c>
      <c r="BR21" s="17">
        <v>0</v>
      </c>
      <c r="BS21" s="19">
        <f t="shared" si="0"/>
        <v>1</v>
      </c>
      <c r="BT21" s="20">
        <f t="shared" si="1"/>
        <v>1.0057141949814117</v>
      </c>
      <c r="BU21" s="20">
        <f t="shared" si="2"/>
        <v>0.75</v>
      </c>
      <c r="BV21" s="21">
        <f t="shared" si="3"/>
        <v>1.75</v>
      </c>
      <c r="BW21" s="21">
        <f t="shared" si="4"/>
        <v>2.1632141949814114</v>
      </c>
      <c r="BX21" s="21">
        <f t="shared" si="5"/>
        <v>0.75</v>
      </c>
      <c r="BY21" s="20">
        <f t="shared" si="6"/>
        <v>1.08</v>
      </c>
      <c r="BZ21" s="20">
        <f t="shared" si="68"/>
        <v>1.0040475283147452</v>
      </c>
      <c r="CA21" s="20">
        <f t="shared" si="7"/>
        <v>0.72333333333333327</v>
      </c>
      <c r="CB21" s="21">
        <f t="shared" si="8"/>
        <v>1.4100000000000001</v>
      </c>
      <c r="CC21" s="21">
        <f t="shared" si="9"/>
        <v>1.9437500000000001</v>
      </c>
      <c r="CD21" s="21">
        <f t="shared" si="10"/>
        <v>1</v>
      </c>
      <c r="CE21" s="20">
        <f t="shared" si="11"/>
        <v>1.454</v>
      </c>
      <c r="CF21" s="22">
        <f t="shared" si="12"/>
        <v>0.75377136868773176</v>
      </c>
      <c r="CG21" s="20">
        <f t="shared" si="13"/>
        <v>0.25891414417100228</v>
      </c>
      <c r="CH21" s="35">
        <f t="shared" si="14"/>
        <v>0.33300000000000002</v>
      </c>
      <c r="CI21" s="23">
        <f t="shared" si="15"/>
        <v>0.76300000000000001</v>
      </c>
      <c r="CJ21" s="23">
        <f t="shared" si="16"/>
        <v>0.75</v>
      </c>
      <c r="CK21" s="64">
        <f t="shared" si="17"/>
        <v>0.54800000000000004</v>
      </c>
      <c r="CL21" s="23">
        <f t="shared" si="18"/>
        <v>0.76300000000000001</v>
      </c>
      <c r="CM21" s="21">
        <f t="shared" si="19"/>
        <v>0.83299999999999996</v>
      </c>
      <c r="CN21" s="21">
        <f t="shared" si="20"/>
        <v>0.504</v>
      </c>
      <c r="CO21" s="64">
        <f t="shared" si="21"/>
        <v>0.75</v>
      </c>
      <c r="CP21" s="64">
        <f t="shared" si="22"/>
        <v>0.66849999999999998</v>
      </c>
      <c r="CQ21" s="21">
        <f t="shared" si="23"/>
        <v>0.83299999999999996</v>
      </c>
      <c r="CR21" s="25">
        <f t="shared" si="24"/>
        <v>0.23200000000000001</v>
      </c>
      <c r="CS21" s="25">
        <f t="shared" si="25"/>
        <v>0.159</v>
      </c>
      <c r="CT21" s="64">
        <f t="shared" si="26"/>
        <v>0.81200000000000006</v>
      </c>
      <c r="CU21" s="64">
        <f t="shared" si="27"/>
        <v>0.19550000000000001</v>
      </c>
      <c r="CV21" s="25">
        <f t="shared" si="28"/>
        <v>0.23200000000000001</v>
      </c>
      <c r="CW21" s="26">
        <f t="shared" si="29"/>
        <v>0.60599999999999998</v>
      </c>
      <c r="CX21" s="26">
        <f t="shared" si="30"/>
        <v>0.30199999999999999</v>
      </c>
      <c r="CY21" s="64">
        <f t="shared" si="31"/>
        <v>1</v>
      </c>
      <c r="CZ21" s="64">
        <f t="shared" si="32"/>
        <v>0.45399999999999996</v>
      </c>
      <c r="DA21" s="26">
        <f>(MAX((CX21,CW21)))</f>
        <v>0.60599999999999998</v>
      </c>
      <c r="DB21" s="64">
        <f t="shared" si="33"/>
        <v>0.373</v>
      </c>
      <c r="DC21" s="67">
        <f t="shared" si="34"/>
        <v>0.17499999999999999</v>
      </c>
      <c r="DD21" s="67">
        <f t="shared" si="35"/>
        <v>0.17</v>
      </c>
      <c r="DE21" s="64">
        <f t="shared" si="36"/>
        <v>0.46649999999999997</v>
      </c>
      <c r="DF21" s="29">
        <f t="shared" si="37"/>
        <v>0.60850000000000004</v>
      </c>
      <c r="DG21" s="29">
        <f t="shared" si="38"/>
        <v>0.66849999999999998</v>
      </c>
      <c r="DH21" s="29">
        <f t="shared" si="39"/>
        <v>0.83299999999999996</v>
      </c>
      <c r="DI21" s="64">
        <f t="shared" si="40"/>
        <v>0.57571428571428573</v>
      </c>
      <c r="DJ21" s="29">
        <f t="shared" si="41"/>
        <v>1</v>
      </c>
      <c r="DK21" s="18">
        <f t="shared" si="42"/>
        <v>0</v>
      </c>
      <c r="DL21" s="18">
        <f t="shared" si="43"/>
        <v>1</v>
      </c>
      <c r="DM21" s="18">
        <f>1</f>
        <v>1</v>
      </c>
      <c r="DN21" s="18">
        <f t="shared" si="44"/>
        <v>0</v>
      </c>
      <c r="DO21" s="18">
        <f t="shared" si="69"/>
        <v>1.3425</v>
      </c>
      <c r="DP21" s="18">
        <f>1</f>
        <v>1</v>
      </c>
      <c r="DQ21" s="18">
        <f t="shared" si="45"/>
        <v>1</v>
      </c>
      <c r="DR21" s="18">
        <f t="shared" si="46"/>
        <v>1.5714285714285714</v>
      </c>
      <c r="DS21" s="18">
        <f>1</f>
        <v>1</v>
      </c>
      <c r="DT21" s="18">
        <f t="shared" si="47"/>
        <v>0</v>
      </c>
      <c r="DU21" s="18">
        <f t="shared" si="48"/>
        <v>1.6666666666666665</v>
      </c>
      <c r="DV21" s="18">
        <f t="shared" si="49"/>
        <v>0.66666666666666663</v>
      </c>
      <c r="DW21" s="18">
        <f t="shared" si="50"/>
        <v>4.6666666666666661</v>
      </c>
      <c r="DX21" s="18">
        <f t="shared" si="51"/>
        <v>1.3333333333333333</v>
      </c>
      <c r="DY21" s="18">
        <f t="shared" si="52"/>
        <v>3</v>
      </c>
      <c r="DZ21" s="68">
        <f t="shared" si="53"/>
        <v>0</v>
      </c>
      <c r="EA21" s="27">
        <f t="shared" si="54"/>
        <v>0.25</v>
      </c>
      <c r="EB21" s="27">
        <f t="shared" si="55"/>
        <v>0</v>
      </c>
      <c r="EC21" s="27">
        <f t="shared" si="56"/>
        <v>0</v>
      </c>
      <c r="ED21" s="27">
        <f t="shared" si="57"/>
        <v>0.20399999999999999</v>
      </c>
      <c r="EE21" s="27">
        <f t="shared" si="58"/>
        <v>0</v>
      </c>
      <c r="EF21" s="27">
        <f t="shared" si="59"/>
        <v>0</v>
      </c>
      <c r="EG21" s="27">
        <f t="shared" si="60"/>
        <v>0</v>
      </c>
      <c r="EH21" s="27">
        <f t="shared" si="61"/>
        <v>0</v>
      </c>
      <c r="EI21" s="27">
        <f t="shared" si="62"/>
        <v>0</v>
      </c>
      <c r="EJ21" s="27">
        <f t="shared" si="63"/>
        <v>0.111</v>
      </c>
      <c r="EK21" s="27">
        <f t="shared" si="64"/>
        <v>0</v>
      </c>
      <c r="EL21" s="27">
        <f t="shared" si="65"/>
        <v>0.42799999999999999</v>
      </c>
      <c r="EM21" s="27">
        <f t="shared" si="66"/>
        <v>0</v>
      </c>
      <c r="EN21" s="27">
        <f t="shared" si="67"/>
        <v>0.2</v>
      </c>
    </row>
    <row r="22" spans="1:177" s="30" customFormat="1" x14ac:dyDescent="0.25">
      <c r="A22" s="17" t="s">
        <v>139</v>
      </c>
      <c r="B22" s="17" t="s">
        <v>109</v>
      </c>
      <c r="C22" s="17" t="s">
        <v>110</v>
      </c>
      <c r="D22" s="17">
        <v>1</v>
      </c>
      <c r="E22" s="17">
        <v>0</v>
      </c>
      <c r="F22" s="17">
        <v>80</v>
      </c>
      <c r="G22" s="17">
        <v>1</v>
      </c>
      <c r="H22" s="17"/>
      <c r="I22" s="17"/>
      <c r="J22" s="17">
        <v>0</v>
      </c>
      <c r="K22" s="17">
        <v>60</v>
      </c>
      <c r="L22" s="17">
        <v>0.66</v>
      </c>
      <c r="M22" s="17" t="s">
        <v>110</v>
      </c>
      <c r="N22" s="17"/>
      <c r="O22" s="17">
        <v>0</v>
      </c>
      <c r="P22" s="17" t="s">
        <v>118</v>
      </c>
      <c r="Q22" s="17">
        <v>1</v>
      </c>
      <c r="R22" s="17"/>
      <c r="S22" s="17"/>
      <c r="T22" s="17">
        <v>0</v>
      </c>
      <c r="U22" s="17">
        <v>1</v>
      </c>
      <c r="V22" s="17" t="s">
        <v>118</v>
      </c>
      <c r="W22" s="17">
        <v>1</v>
      </c>
      <c r="X22" s="17"/>
      <c r="Y22" s="17"/>
      <c r="Z22" s="17">
        <v>0</v>
      </c>
      <c r="AA22" s="17">
        <v>1</v>
      </c>
      <c r="AB22" s="17">
        <v>1</v>
      </c>
      <c r="AC22" s="17">
        <v>1</v>
      </c>
      <c r="AD22" s="17">
        <v>1</v>
      </c>
      <c r="AE22" s="17">
        <v>0</v>
      </c>
      <c r="AF22" s="17">
        <v>0.75</v>
      </c>
      <c r="AG22" s="17">
        <v>0</v>
      </c>
      <c r="AH22" s="17">
        <v>1</v>
      </c>
      <c r="AI22" s="17">
        <v>1</v>
      </c>
      <c r="AJ22" s="17">
        <v>0</v>
      </c>
      <c r="AK22" s="17">
        <v>1</v>
      </c>
      <c r="AL22" s="17">
        <v>0</v>
      </c>
      <c r="AM22" s="17">
        <v>1</v>
      </c>
      <c r="AN22" s="17">
        <v>0</v>
      </c>
      <c r="AO22" s="17">
        <v>1</v>
      </c>
      <c r="AP22" s="17">
        <v>0</v>
      </c>
      <c r="AQ22" s="17">
        <v>1</v>
      </c>
      <c r="AR22" s="17">
        <v>0</v>
      </c>
      <c r="AS22" s="17">
        <v>0</v>
      </c>
      <c r="AT22" s="17">
        <v>0</v>
      </c>
      <c r="AU22" s="17">
        <v>0.5</v>
      </c>
      <c r="AV22" s="17">
        <v>1</v>
      </c>
      <c r="AW22" s="17">
        <v>0</v>
      </c>
      <c r="AX22" s="18">
        <v>135.52885512700001</v>
      </c>
      <c r="AY22" s="18">
        <v>548465.81746594992</v>
      </c>
      <c r="AZ22" s="18">
        <v>13521.5641421</v>
      </c>
      <c r="BA22" s="18">
        <v>4121.3727505120805</v>
      </c>
      <c r="BB22" s="18">
        <v>0.30182276036782907</v>
      </c>
      <c r="BC22" s="18">
        <v>7.5143657439835712E-3</v>
      </c>
      <c r="BD22" s="18">
        <v>9.5602617607933468E-2</v>
      </c>
      <c r="BE22" s="17">
        <v>6.3E-2</v>
      </c>
      <c r="BF22" s="17" t="s">
        <v>112</v>
      </c>
      <c r="BG22" s="17">
        <v>0.5</v>
      </c>
      <c r="BH22" s="17">
        <v>0.75</v>
      </c>
      <c r="BI22" s="17">
        <v>0.25</v>
      </c>
      <c r="BJ22" s="17">
        <v>1</v>
      </c>
      <c r="BK22" s="17">
        <v>1</v>
      </c>
      <c r="BL22" s="17">
        <v>100</v>
      </c>
      <c r="BM22" s="17">
        <v>0</v>
      </c>
      <c r="BN22" s="17">
        <v>0</v>
      </c>
      <c r="BO22" s="17">
        <v>0</v>
      </c>
      <c r="BP22" s="17">
        <v>80</v>
      </c>
      <c r="BQ22" s="17">
        <v>20</v>
      </c>
      <c r="BR22" s="17">
        <v>0</v>
      </c>
      <c r="BS22" s="19">
        <f t="shared" si="0"/>
        <v>2</v>
      </c>
      <c r="BT22" s="20">
        <f t="shared" si="1"/>
        <v>0.90091138018391459</v>
      </c>
      <c r="BU22" s="20">
        <f t="shared" si="2"/>
        <v>0.25</v>
      </c>
      <c r="BV22" s="21">
        <f t="shared" si="3"/>
        <v>1.6600000000000001</v>
      </c>
      <c r="BW22" s="21">
        <f t="shared" si="4"/>
        <v>2.7444113801839145</v>
      </c>
      <c r="BX22" s="21">
        <f t="shared" si="5"/>
        <v>0.25</v>
      </c>
      <c r="BY22" s="20">
        <f t="shared" si="6"/>
        <v>3</v>
      </c>
      <c r="BZ22" s="20">
        <f t="shared" si="68"/>
        <v>2.3175780468505813</v>
      </c>
      <c r="CA22" s="20">
        <f t="shared" si="7"/>
        <v>0.16666666666666666</v>
      </c>
      <c r="CB22" s="21">
        <f t="shared" si="8"/>
        <v>2</v>
      </c>
      <c r="CC22" s="21">
        <f t="shared" si="9"/>
        <v>4.8592500000000003</v>
      </c>
      <c r="CD22" s="21">
        <f t="shared" si="10"/>
        <v>1</v>
      </c>
      <c r="CE22" s="20">
        <f t="shared" si="11"/>
        <v>2.5</v>
      </c>
      <c r="CF22" s="22">
        <f t="shared" si="12"/>
        <v>2.2393227603678292</v>
      </c>
      <c r="CG22" s="20">
        <f t="shared" si="13"/>
        <v>0.125</v>
      </c>
      <c r="CH22" s="35">
        <f t="shared" si="14"/>
        <v>1</v>
      </c>
      <c r="CI22" s="23">
        <f t="shared" si="15"/>
        <v>0.60299999999999998</v>
      </c>
      <c r="CJ22" s="23">
        <f t="shared" si="16"/>
        <v>0.25</v>
      </c>
      <c r="CK22" s="64">
        <f t="shared" si="17"/>
        <v>0.80149999999999999</v>
      </c>
      <c r="CL22" s="23">
        <f t="shared" si="18"/>
        <v>1</v>
      </c>
      <c r="CM22" s="21">
        <f t="shared" si="19"/>
        <v>0.77300000000000002</v>
      </c>
      <c r="CN22" s="21">
        <f t="shared" si="20"/>
        <v>0.79600000000000004</v>
      </c>
      <c r="CO22" s="64">
        <f t="shared" si="21"/>
        <v>0.25</v>
      </c>
      <c r="CP22" s="64">
        <f t="shared" si="22"/>
        <v>0.78449999999999998</v>
      </c>
      <c r="CQ22" s="21">
        <f t="shared" si="23"/>
        <v>0.79600000000000004</v>
      </c>
      <c r="CR22" s="25">
        <f t="shared" si="24"/>
        <v>1</v>
      </c>
      <c r="CS22" s="25">
        <f t="shared" si="25"/>
        <v>1</v>
      </c>
      <c r="CT22" s="64">
        <f t="shared" si="26"/>
        <v>0.187</v>
      </c>
      <c r="CU22" s="64">
        <f t="shared" si="27"/>
        <v>1</v>
      </c>
      <c r="CV22" s="25">
        <f t="shared" si="28"/>
        <v>1</v>
      </c>
      <c r="CW22" s="26">
        <f t="shared" si="29"/>
        <v>1</v>
      </c>
      <c r="CX22" s="26">
        <f t="shared" si="30"/>
        <v>0.997</v>
      </c>
      <c r="CY22" s="64">
        <f t="shared" si="31"/>
        <v>1</v>
      </c>
      <c r="CZ22" s="64">
        <f t="shared" si="32"/>
        <v>0.99849999999999994</v>
      </c>
      <c r="DA22" s="26">
        <f>(MAX((CX22,CW22)))</f>
        <v>1</v>
      </c>
      <c r="DB22" s="64">
        <f t="shared" si="33"/>
        <v>0.84099999999999997</v>
      </c>
      <c r="DC22" s="67">
        <f t="shared" si="34"/>
        <v>1</v>
      </c>
      <c r="DD22" s="67">
        <f t="shared" si="35"/>
        <v>8.2000000000000003E-2</v>
      </c>
      <c r="DE22" s="64">
        <f t="shared" si="36"/>
        <v>0.89612499999999995</v>
      </c>
      <c r="DF22" s="29">
        <f t="shared" si="37"/>
        <v>0.94900000000000007</v>
      </c>
      <c r="DG22" s="29">
        <f t="shared" si="38"/>
        <v>1</v>
      </c>
      <c r="DH22" s="29">
        <f t="shared" si="39"/>
        <v>1</v>
      </c>
      <c r="DI22" s="64">
        <f t="shared" si="40"/>
        <v>0.51571428571428568</v>
      </c>
      <c r="DJ22" s="29">
        <f t="shared" si="41"/>
        <v>1</v>
      </c>
      <c r="DK22" s="18">
        <f t="shared" si="42"/>
        <v>0</v>
      </c>
      <c r="DL22" s="18">
        <f t="shared" si="43"/>
        <v>1</v>
      </c>
      <c r="DM22" s="18">
        <f>1</f>
        <v>1</v>
      </c>
      <c r="DN22" s="18">
        <f t="shared" si="44"/>
        <v>0</v>
      </c>
      <c r="DO22" s="18">
        <f t="shared" si="69"/>
        <v>1.0315000000000001</v>
      </c>
      <c r="DP22" s="18">
        <f>1</f>
        <v>1</v>
      </c>
      <c r="DQ22" s="18">
        <f t="shared" si="45"/>
        <v>1</v>
      </c>
      <c r="DR22" s="18">
        <f t="shared" si="46"/>
        <v>1.5714285714285714</v>
      </c>
      <c r="DS22" s="18">
        <f>1</f>
        <v>1</v>
      </c>
      <c r="DT22" s="18">
        <f t="shared" si="47"/>
        <v>0</v>
      </c>
      <c r="DU22" s="18">
        <f t="shared" si="48"/>
        <v>1.6666666666666665</v>
      </c>
      <c r="DV22" s="18">
        <f t="shared" si="49"/>
        <v>0.66666666666666663</v>
      </c>
      <c r="DW22" s="18">
        <f t="shared" si="50"/>
        <v>3.6666666666666665</v>
      </c>
      <c r="DX22" s="18">
        <f t="shared" si="51"/>
        <v>1.3333333333333333</v>
      </c>
      <c r="DY22" s="18">
        <f t="shared" si="52"/>
        <v>3</v>
      </c>
      <c r="DZ22" s="68">
        <f t="shared" si="53"/>
        <v>0</v>
      </c>
      <c r="EA22" s="27">
        <f t="shared" si="54"/>
        <v>0.25</v>
      </c>
      <c r="EB22" s="27">
        <f t="shared" si="55"/>
        <v>0</v>
      </c>
      <c r="EC22" s="27">
        <f t="shared" si="56"/>
        <v>0</v>
      </c>
      <c r="ED22" s="27">
        <f t="shared" si="57"/>
        <v>0.108</v>
      </c>
      <c r="EE22" s="27">
        <f t="shared" si="58"/>
        <v>0</v>
      </c>
      <c r="EF22" s="27">
        <f t="shared" si="59"/>
        <v>0</v>
      </c>
      <c r="EG22" s="27">
        <f t="shared" si="60"/>
        <v>0</v>
      </c>
      <c r="EH22" s="27">
        <f t="shared" si="61"/>
        <v>0</v>
      </c>
      <c r="EI22" s="27">
        <f t="shared" si="62"/>
        <v>0</v>
      </c>
      <c r="EJ22" s="27">
        <f t="shared" si="63"/>
        <v>0.111</v>
      </c>
      <c r="EK22" s="27">
        <f t="shared" si="64"/>
        <v>0</v>
      </c>
      <c r="EL22" s="27">
        <f t="shared" si="65"/>
        <v>0</v>
      </c>
      <c r="EM22" s="27">
        <f t="shared" si="66"/>
        <v>0</v>
      </c>
      <c r="EN22" s="27">
        <f t="shared" si="67"/>
        <v>0.2</v>
      </c>
    </row>
    <row r="23" spans="1:177" s="17" customForma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23"/>
      <c r="AY23" s="23"/>
      <c r="AZ23" s="23"/>
      <c r="BA23" s="23"/>
      <c r="BB23" s="23"/>
      <c r="BC23" s="23"/>
      <c r="BD23" s="23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37">
        <f t="shared" ref="BS23:CG23" si="70">MIN(BS3:BS22)</f>
        <v>0.5</v>
      </c>
      <c r="BT23" s="23">
        <f t="shared" si="70"/>
        <v>0.50543155926970107</v>
      </c>
      <c r="BU23" s="23">
        <f t="shared" si="70"/>
        <v>0</v>
      </c>
      <c r="BV23" s="23">
        <f t="shared" si="70"/>
        <v>0.5</v>
      </c>
      <c r="BW23" s="23">
        <f t="shared" si="70"/>
        <v>1.1565891710897989</v>
      </c>
      <c r="BX23" s="23">
        <f t="shared" si="70"/>
        <v>0</v>
      </c>
      <c r="BY23" s="23">
        <f t="shared" si="70"/>
        <v>0.5</v>
      </c>
      <c r="BZ23" s="23">
        <f t="shared" si="70"/>
        <v>0.75498845607614073</v>
      </c>
      <c r="CA23" s="23">
        <f t="shared" si="70"/>
        <v>0</v>
      </c>
      <c r="CB23" s="23">
        <f t="shared" si="70"/>
        <v>0.5</v>
      </c>
      <c r="CC23" s="23">
        <f t="shared" si="70"/>
        <v>0.67474999999999996</v>
      </c>
      <c r="CD23" s="23">
        <f t="shared" si="70"/>
        <v>0</v>
      </c>
      <c r="CE23" s="23">
        <f t="shared" si="70"/>
        <v>0.62050000000000005</v>
      </c>
      <c r="CF23" s="23">
        <f t="shared" si="70"/>
        <v>0.43806961763975577</v>
      </c>
      <c r="CG23" s="23">
        <f t="shared" si="70"/>
        <v>0</v>
      </c>
      <c r="CH23" s="35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 t="s">
        <v>110</v>
      </c>
      <c r="CW23" s="23"/>
      <c r="CX23" s="23"/>
      <c r="CY23" s="23"/>
      <c r="CZ23" s="23"/>
      <c r="DA23" s="23"/>
      <c r="DB23" s="23"/>
      <c r="DC23" s="36"/>
      <c r="DD23" s="36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35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2"/>
    </row>
    <row r="24" spans="1:177" s="17" customForma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23"/>
      <c r="AY24" s="23"/>
      <c r="AZ24" s="23"/>
      <c r="BA24" s="23"/>
      <c r="BB24" s="23"/>
      <c r="BC24" s="23"/>
      <c r="BD24" s="23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37">
        <f t="shared" ref="BS24:CG24" si="71">MAX(BS3:BS22)</f>
        <v>2</v>
      </c>
      <c r="BT24" s="23">
        <f t="shared" si="71"/>
        <v>1.161043129207449</v>
      </c>
      <c r="BU24" s="23">
        <f t="shared" si="71"/>
        <v>1</v>
      </c>
      <c r="BV24" s="23">
        <f t="shared" si="71"/>
        <v>2</v>
      </c>
      <c r="BW24" s="23">
        <f t="shared" si="71"/>
        <v>3.1500431292074489</v>
      </c>
      <c r="BX24" s="23">
        <f t="shared" si="71"/>
        <v>1</v>
      </c>
      <c r="BY24" s="23">
        <f t="shared" si="71"/>
        <v>3</v>
      </c>
      <c r="BZ24" s="23">
        <f t="shared" si="71"/>
        <v>2.3175780468505813</v>
      </c>
      <c r="CA24" s="23">
        <f t="shared" si="71"/>
        <v>0.89</v>
      </c>
      <c r="CB24" s="23">
        <f t="shared" si="71"/>
        <v>2</v>
      </c>
      <c r="CC24" s="23">
        <f t="shared" si="71"/>
        <v>4.8695000000000004</v>
      </c>
      <c r="CD24" s="23">
        <f t="shared" si="71"/>
        <v>1</v>
      </c>
      <c r="CE24" s="23">
        <f t="shared" si="71"/>
        <v>2.8529999999999998</v>
      </c>
      <c r="CF24" s="23">
        <f t="shared" si="71"/>
        <v>2.2393227603678292</v>
      </c>
      <c r="CG24" s="23">
        <f t="shared" si="71"/>
        <v>1.521975350113365</v>
      </c>
      <c r="CH24" s="35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 t="s">
        <v>110</v>
      </c>
      <c r="CW24" s="23"/>
      <c r="CX24" s="23"/>
      <c r="CY24" s="23"/>
      <c r="CZ24" s="23"/>
      <c r="DA24" s="23"/>
      <c r="DB24" s="23"/>
      <c r="DC24" s="36"/>
      <c r="DD24" s="36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35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2"/>
    </row>
    <row r="25" spans="1:177" s="30" customFormat="1" x14ac:dyDescent="0.25">
      <c r="A25" s="17" t="s">
        <v>140</v>
      </c>
      <c r="B25" s="17" t="s">
        <v>141</v>
      </c>
      <c r="C25" s="17"/>
      <c r="D25" s="17"/>
      <c r="E25" s="17">
        <v>0</v>
      </c>
      <c r="F25" s="17"/>
      <c r="G25" s="17"/>
      <c r="H25" s="17"/>
      <c r="I25" s="17"/>
      <c r="J25" s="17">
        <v>0</v>
      </c>
      <c r="K25" s="17"/>
      <c r="L25" s="17"/>
      <c r="M25" s="17"/>
      <c r="N25" s="17"/>
      <c r="O25" s="17">
        <v>0</v>
      </c>
      <c r="P25" s="17"/>
      <c r="Q25" s="17"/>
      <c r="R25" s="17"/>
      <c r="S25" s="17"/>
      <c r="T25" s="17">
        <v>0</v>
      </c>
      <c r="U25" s="17">
        <v>0.66</v>
      </c>
      <c r="V25" s="17" t="s">
        <v>118</v>
      </c>
      <c r="W25" s="17">
        <v>1</v>
      </c>
      <c r="X25" s="17"/>
      <c r="Y25" s="17"/>
      <c r="Z25" s="17">
        <v>0</v>
      </c>
      <c r="AA25" s="17">
        <v>1</v>
      </c>
      <c r="AB25" s="17">
        <v>0</v>
      </c>
      <c r="AC25" s="17">
        <v>1</v>
      </c>
      <c r="AD25" s="17">
        <v>0.75</v>
      </c>
      <c r="AE25" s="17">
        <v>0</v>
      </c>
      <c r="AF25" s="17">
        <v>0.25</v>
      </c>
      <c r="AG25" s="17">
        <v>0</v>
      </c>
      <c r="AH25" s="17">
        <v>1</v>
      </c>
      <c r="AI25" s="17"/>
      <c r="AJ25" s="17">
        <v>0</v>
      </c>
      <c r="AK25" s="17"/>
      <c r="AL25" s="17">
        <v>0</v>
      </c>
      <c r="AM25" s="17"/>
      <c r="AN25" s="17">
        <v>0</v>
      </c>
      <c r="AO25" s="17"/>
      <c r="AP25" s="17">
        <v>0</v>
      </c>
      <c r="AQ25" s="17"/>
      <c r="AR25" s="17">
        <v>0</v>
      </c>
      <c r="AS25" s="17"/>
      <c r="AT25" s="17"/>
      <c r="AU25" s="17">
        <v>0</v>
      </c>
      <c r="AV25" s="17">
        <v>0.5</v>
      </c>
      <c r="AW25" s="17">
        <v>0</v>
      </c>
      <c r="AX25" s="18">
        <v>26.938643426500001</v>
      </c>
      <c r="AY25" s="18">
        <v>109016.82209662233</v>
      </c>
      <c r="AZ25" s="18">
        <v>4479.6471737399997</v>
      </c>
      <c r="BA25" s="18">
        <v>1365.396458555952</v>
      </c>
      <c r="BB25" s="18">
        <v>5.9992358910815509E-2</v>
      </c>
      <c r="BC25" s="18">
        <v>1.252464007202294E-2</v>
      </c>
      <c r="BD25" s="18">
        <v>0.15934656580181858</v>
      </c>
      <c r="BE25" s="17">
        <v>0.23300000000000001</v>
      </c>
      <c r="BF25" s="17" t="s">
        <v>112</v>
      </c>
      <c r="BG25" s="17">
        <v>0.5</v>
      </c>
      <c r="BH25" s="17">
        <v>0</v>
      </c>
      <c r="BI25" s="17">
        <v>0</v>
      </c>
      <c r="BJ25" s="17">
        <v>0</v>
      </c>
      <c r="BK25" s="17">
        <v>0</v>
      </c>
      <c r="BL25" s="17">
        <v>100</v>
      </c>
      <c r="BM25" s="17">
        <v>0</v>
      </c>
      <c r="BN25" s="17">
        <v>0</v>
      </c>
      <c r="BO25" s="17">
        <v>0</v>
      </c>
      <c r="BP25" s="17">
        <v>100</v>
      </c>
      <c r="BQ25" s="17">
        <v>0</v>
      </c>
      <c r="BR25" s="17">
        <v>0</v>
      </c>
      <c r="BS25" s="19"/>
      <c r="BT25" s="20">
        <f t="shared" ref="BT25:BT46" si="72">BB25*(AVERAGE(U25,(1-AA25)))+AF25</f>
        <v>0.26979747844056912</v>
      </c>
      <c r="BU25" s="20">
        <f t="shared" ref="BU25:BU46" si="73">(AVERAGE((1-AH25),BG25))</f>
        <v>0.25</v>
      </c>
      <c r="BV25" s="21"/>
      <c r="BW25" s="21">
        <f t="shared" ref="BW25:BW46" si="74">BT25+(AVERAGE((1-BE25),AQ25))+(AVERAGE(AF25,AD25))</f>
        <v>1.5367974784405691</v>
      </c>
      <c r="BX25" s="21">
        <f t="shared" ref="BX25:BX46" si="75">BU25</f>
        <v>0.25</v>
      </c>
      <c r="BY25" s="20"/>
      <c r="BZ25" s="20">
        <f>(AVERAGE(BB25,(BG25)))+(AVERAGE(U25,AA25,W25,AC25,AH25,AQ25))+(AVERAGE(AF25,AD25,D25))</f>
        <v>1.7119961794554079</v>
      </c>
      <c r="CA25" s="20">
        <f t="shared" ref="CA25:CA46" si="76">(AVERAGE((1-AH25),(1-U25),BG25))</f>
        <v>0.27999999999999997</v>
      </c>
      <c r="CB25" s="21"/>
      <c r="CC25" s="21">
        <f t="shared" ref="CC25:CC46" si="77">(AVERAGE(AH25,D25,(1-BE25),AQ25))+U25+AA25+W25 +(AVERAGE(AF25,AD25))</f>
        <v>4.0434999999999999</v>
      </c>
      <c r="CD25" s="21">
        <f t="shared" ref="CD25:CD46" si="78">(MAX(BH25,BI25,BJ25))</f>
        <v>0</v>
      </c>
      <c r="CE25" s="20">
        <f t="shared" ref="CE25:CE46" si="79">(AVERAGE(AR25, AS25, AT25))+AV25+AU25+(MAX(CU25,CZ25))</f>
        <v>1.371</v>
      </c>
      <c r="CF25" s="22">
        <f t="shared" ref="CF25:CF36" si="80">(BB25*(AVERAGE(U25,AH25,G25)))+(AVERAGE(AI25,AF25,AM25,AD25))+D25</f>
        <v>0.54979365789597689</v>
      </c>
      <c r="CG25" s="20">
        <f t="shared" ref="CG25:CG46" si="81">(BB25+AH25)*(AVERAGE((1-Q25),(1-W25),(1-AA25)))+(AK25*(AVERAGE((1-AI25),(1-AF25))))+(AO25*(AVERAGE((1-AD25),(1-AM25))))</f>
        <v>0.35333078630360515</v>
      </c>
      <c r="CH25" s="35"/>
      <c r="CI25" s="23">
        <f t="shared" ref="CI25:CI46" si="82">PERCENTRANK(BT$47:BT$48,BT25)</f>
        <v>0.191</v>
      </c>
      <c r="CJ25" s="23">
        <f t="shared" ref="CJ25:CJ46" si="83">PERCENTRANK(BU$47:BU$48,BU25)</f>
        <v>0.25</v>
      </c>
      <c r="CK25" s="64">
        <f t="shared" ref="CK25:CK46" si="84">(AVERAGE(CH25,CI25))</f>
        <v>0.191</v>
      </c>
      <c r="CL25" s="23">
        <f t="shared" ref="CL25:CL46" si="85">(MAX(CH25,CI25))</f>
        <v>0.191</v>
      </c>
      <c r="CM25" s="21"/>
      <c r="CN25" s="21">
        <f t="shared" ref="CN25:CN46" si="86">PERCENTRANK(BW$47:BW$48,BW25)</f>
        <v>0.48299999999999998</v>
      </c>
      <c r="CO25" s="64">
        <f t="shared" ref="CO25:CO46" si="87">PERCENTRANK(BX$47:BX$48,BX25)</f>
        <v>0.25</v>
      </c>
      <c r="CP25" s="64">
        <f t="shared" ref="CP25:CP46" si="88">(AVERAGE(CM25,CN25))</f>
        <v>0.48299999999999998</v>
      </c>
      <c r="CQ25" s="21">
        <f t="shared" ref="CQ25:CQ46" si="89">(MAX(CM25,CN25))</f>
        <v>0.48299999999999998</v>
      </c>
      <c r="CR25" s="25"/>
      <c r="CS25" s="25">
        <f t="shared" ref="CS25:CS46" si="90">PERCENTRANK(BZ$47:BZ$48,BZ25)</f>
        <v>0.67100000000000004</v>
      </c>
      <c r="CT25" s="64">
        <f t="shared" ref="CT25:CT46" si="91">PERCENTRANK(CA$47:CA$48,CA25)</f>
        <v>7.1999999999999995E-2</v>
      </c>
      <c r="CU25" s="64">
        <f t="shared" ref="CU25:CU46" si="92">(AVERAGE(CR25,CS25))</f>
        <v>0.67100000000000004</v>
      </c>
      <c r="CV25" s="25">
        <f t="shared" ref="CV25:CV46" si="93">(MAX(CR25,CS25))</f>
        <v>0.67100000000000004</v>
      </c>
      <c r="CW25" s="26"/>
      <c r="CX25" s="26">
        <f t="shared" ref="CX25:CX46" si="94">PERCENTRANK(CC$47:CC$48,CC25)</f>
        <v>0.871</v>
      </c>
      <c r="CY25" s="64">
        <f t="shared" ref="CY25:CY46" si="95">PERCENTRANK(CD$47:CD$48,CD25)</f>
        <v>0</v>
      </c>
      <c r="CZ25" s="64">
        <f t="shared" ref="CZ25:CZ46" si="96">(AVERAGE(CW25,CX25))</f>
        <v>0.871</v>
      </c>
      <c r="DA25" s="26">
        <f>(MAX((CX25,CW25)))</f>
        <v>0.871</v>
      </c>
      <c r="DB25" s="64">
        <f t="shared" ref="DB25:DB46" si="97">PERCENTRANK(CE$47:CE$48,CE25)</f>
        <v>0.309</v>
      </c>
      <c r="DC25" s="67">
        <f t="shared" ref="DC25:DC46" si="98">PERCENTRANK(CF$47:CF$48,CF25)</f>
        <v>0.28599999999999998</v>
      </c>
      <c r="DD25" s="67">
        <f t="shared" ref="DD25:DD46" si="99">PERCENTRANK(CG$47:CG$48,CG25)</f>
        <v>0.34100000000000003</v>
      </c>
      <c r="DE25" s="64">
        <f t="shared" ref="DE25:DE46" si="100">AVERAGE(CK25,CP25,CU25,CZ25)</f>
        <v>0.55400000000000005</v>
      </c>
      <c r="DF25" s="29">
        <f t="shared" ref="DF25:DF46" si="101">AVERAGE(CL25,CQ25,CV25,DA25)</f>
        <v>0.55400000000000005</v>
      </c>
      <c r="DG25" s="29">
        <f t="shared" ref="DG25:DG46" si="102">MAX(CK25,CP25,CU25,CZ25)</f>
        <v>0.871</v>
      </c>
      <c r="DH25" s="29">
        <f t="shared" ref="DH25:DH46" si="103">MAX(CL25,CQ25,CV25,DA25)</f>
        <v>0.871</v>
      </c>
      <c r="DI25" s="64">
        <f t="shared" ref="DI25:DI46" si="104">AVERAGE(CJ25,CO25,CT25,CY25, DB25,DC25,DD25)</f>
        <v>0.21542857142857144</v>
      </c>
      <c r="DJ25" s="29">
        <f t="shared" ref="DJ25:DJ46" si="105">MAX(CJ25,CO25,CT25,CY25, DB25,DC25,DD25)</f>
        <v>0.34100000000000003</v>
      </c>
      <c r="DK25" s="18">
        <f t="shared" ref="DK25:DK46" si="106">T25+AJ25</f>
        <v>0</v>
      </c>
      <c r="DL25" s="18">
        <f t="shared" ref="DL25:DL46" si="107">(AVERAGE(1,1,AB25)) +AG25</f>
        <v>0.66666666666666663</v>
      </c>
      <c r="DM25" s="18">
        <f>1</f>
        <v>1</v>
      </c>
      <c r="DN25" s="18">
        <f t="shared" ref="DN25:DN46" si="108">O25+(AVERAGE(AJ25,AN25))</f>
        <v>0</v>
      </c>
      <c r="DO25" s="18">
        <f t="shared" ref="DO25:DO46" si="109">DL25+(AVERAGE(BE25,0))+(AVERAGE(AG25,AE25))</f>
        <v>0.78316666666666668</v>
      </c>
      <c r="DP25" s="18">
        <f>1</f>
        <v>1</v>
      </c>
      <c r="DQ25" s="18">
        <f t="shared" ref="DQ25:DQ46" si="110">1+(AVERAGE(T25,J25)+(AVERAGE(AJ25,AN25)))</f>
        <v>1</v>
      </c>
      <c r="DR25" s="18">
        <f t="shared" ref="DR25:DR46" si="111">AVERAGE(1,1)+(AVERAGE(1,1,1,AB45,Z25,1)) +(AVERAGE(AG25,AE25,E25))</f>
        <v>1.6666666666666665</v>
      </c>
      <c r="DS25" s="18">
        <f>1</f>
        <v>1</v>
      </c>
      <c r="DT25" s="18">
        <f t="shared" ref="DT25:DT46" si="112">J25+(AVERAGE(AJ25,AN25))</f>
        <v>0</v>
      </c>
      <c r="DU25" s="18">
        <f t="shared" ref="DU25:DU46" si="113">(AVERAGE(1,1))+(AVERAGE(T25,AB25,Z25,1,1,1) +(AVERAGE(AG25,AE25, E25)))</f>
        <v>1.5</v>
      </c>
      <c r="DV25" s="18">
        <f t="shared" ref="DV25:DV46" si="114">AVERAGE(1,T25,1)</f>
        <v>0.66666666666666663</v>
      </c>
      <c r="DW25" s="18">
        <f t="shared" ref="DW25:DW46" si="115">(AVERAGE(1,1, 1))+1+AW25+(MAX(DR25,DU25))</f>
        <v>3.6666666666666665</v>
      </c>
      <c r="DX25" s="18">
        <f t="shared" ref="DX25:DX46" si="116">1+(AVERAGE(T25,1,J25))+(AVERAGE(AG25,AJ25,AN25,AE25))+E25</f>
        <v>1.3333333333333333</v>
      </c>
      <c r="DY25" s="18">
        <f t="shared" ref="DY25:DY46" si="117">1+1+(AVERAGE((T25)+(Z25)+(AB25)))+(AL25*(AVERAGE((AJ25),(AG25))))+(AP25*(AVERAGE((AN25),(AE25))))</f>
        <v>2</v>
      </c>
      <c r="DZ25" s="68">
        <f t="shared" ref="DZ25:DZ46" si="118">PERCENTRANK(DK$66:DK$67,DK25)</f>
        <v>0</v>
      </c>
      <c r="EA25" s="27">
        <f t="shared" ref="EA25:EA46" si="119">PERCENTRANK(DL$66:DL$67,DL25)</f>
        <v>0</v>
      </c>
      <c r="EB25" s="27">
        <f t="shared" ref="EB25:EB46" si="120">PERCENTRANK(DM$66:DM$67,DM25)</f>
        <v>0</v>
      </c>
      <c r="EC25" s="27">
        <f t="shared" ref="EC25:EC46" si="121">PERCENTRANK(DN$66:DN$67,DN25)</f>
        <v>0</v>
      </c>
      <c r="ED25" s="27">
        <f t="shared" ref="ED25:ED46" si="122">PERCENTRANK(DO$66:DO$67,DO25)</f>
        <v>3.2000000000000001E-2</v>
      </c>
      <c r="EE25" s="27">
        <f t="shared" ref="EE25:EE46" si="123">PERCENTRANK(DP$66:DP$67,DP25)</f>
        <v>0</v>
      </c>
      <c r="EF25" s="27">
        <f t="shared" ref="EF25:EF46" si="124">PERCENTRANK(DQ$66:DQ$67,DQ25)</f>
        <v>0</v>
      </c>
      <c r="EG25" s="27">
        <f t="shared" ref="EG25:EG46" si="125">PERCENTRANK(DR$66:DR$67,DR25)</f>
        <v>6.6000000000000003E-2</v>
      </c>
      <c r="EH25" s="27">
        <f t="shared" ref="EH25:EH46" si="126">PERCENTRANK(DS$66:DS$67,DS25)</f>
        <v>0</v>
      </c>
      <c r="EI25" s="27">
        <f t="shared" ref="EI25:EI46" si="127">PERCENTRANK(DT$66:DT$67,DT25)</f>
        <v>0</v>
      </c>
      <c r="EJ25" s="27">
        <f t="shared" ref="EJ25:EJ46" si="128">PERCENTRANK(DU$66:DU$67,DU25)</f>
        <v>0</v>
      </c>
      <c r="EK25" s="27">
        <f t="shared" ref="EK25:EK46" si="129">PERCENTRANK(DV$66:DV$67,DV25)</f>
        <v>0</v>
      </c>
      <c r="EL25" s="27">
        <f t="shared" ref="EL25:EL46" si="130">PERCENTRANK(DW$66:DW$67,DW25)</f>
        <v>0</v>
      </c>
      <c r="EM25" s="27">
        <f t="shared" ref="EM25:EM46" si="131">PERCENTRANK(DX$66:DX$67,DX25)</f>
        <v>0</v>
      </c>
      <c r="EN25" s="27">
        <f t="shared" ref="EN25:EN46" si="132">PERCENTRANK(DY$66:DY$67,DY25)</f>
        <v>0</v>
      </c>
    </row>
    <row r="26" spans="1:177" s="30" customFormat="1" x14ac:dyDescent="0.25">
      <c r="A26" s="17" t="s">
        <v>142</v>
      </c>
      <c r="B26" s="17" t="s">
        <v>141</v>
      </c>
      <c r="C26" s="17"/>
      <c r="D26" s="17"/>
      <c r="E26" s="17">
        <v>0</v>
      </c>
      <c r="F26" s="17"/>
      <c r="G26" s="17"/>
      <c r="H26" s="17"/>
      <c r="I26" s="17"/>
      <c r="J26" s="17">
        <v>0</v>
      </c>
      <c r="K26" s="17"/>
      <c r="L26" s="17"/>
      <c r="M26" s="17"/>
      <c r="N26" s="17"/>
      <c r="O26" s="17">
        <v>0</v>
      </c>
      <c r="P26" s="17"/>
      <c r="Q26" s="17"/>
      <c r="R26" s="17"/>
      <c r="S26" s="17"/>
      <c r="T26" s="17">
        <v>0</v>
      </c>
      <c r="U26" s="17">
        <v>0.66</v>
      </c>
      <c r="V26" s="17" t="s">
        <v>118</v>
      </c>
      <c r="W26" s="17">
        <v>1</v>
      </c>
      <c r="X26" s="17"/>
      <c r="Y26" s="17"/>
      <c r="Z26" s="17">
        <v>0</v>
      </c>
      <c r="AA26" s="17">
        <v>0.66</v>
      </c>
      <c r="AB26" s="17">
        <v>0</v>
      </c>
      <c r="AC26" s="17">
        <v>1</v>
      </c>
      <c r="AD26" s="17">
        <v>0.75</v>
      </c>
      <c r="AE26" s="17">
        <v>0</v>
      </c>
      <c r="AF26" s="17">
        <v>0.75</v>
      </c>
      <c r="AG26" s="17">
        <v>0</v>
      </c>
      <c r="AH26" s="17">
        <v>1</v>
      </c>
      <c r="AI26" s="17"/>
      <c r="AJ26" s="17">
        <v>0</v>
      </c>
      <c r="AK26" s="17"/>
      <c r="AL26" s="17">
        <v>0</v>
      </c>
      <c r="AM26" s="17"/>
      <c r="AN26" s="17">
        <v>0</v>
      </c>
      <c r="AO26" s="17"/>
      <c r="AP26" s="17">
        <v>0</v>
      </c>
      <c r="AQ26" s="17"/>
      <c r="AR26" s="17">
        <v>0.5</v>
      </c>
      <c r="AS26" s="17"/>
      <c r="AT26" s="17"/>
      <c r="AU26" s="17">
        <v>0</v>
      </c>
      <c r="AV26" s="17">
        <v>0.5</v>
      </c>
      <c r="AW26" s="17">
        <v>0</v>
      </c>
      <c r="AX26" s="18">
        <v>14.1871570296</v>
      </c>
      <c r="AY26" s="18">
        <v>57413.387506784893</v>
      </c>
      <c r="AZ26" s="18">
        <v>4347.7283382400001</v>
      </c>
      <c r="BA26" s="18">
        <v>1325.1875974955522</v>
      </c>
      <c r="BB26" s="18">
        <v>3.15947987049192E-2</v>
      </c>
      <c r="BC26" s="18">
        <v>2.308150860004466E-2</v>
      </c>
      <c r="BD26" s="18">
        <v>0.29365787022957585</v>
      </c>
      <c r="BE26" s="17">
        <v>0.52700000000000002</v>
      </c>
      <c r="BF26" s="17" t="s">
        <v>116</v>
      </c>
      <c r="BG26" s="17">
        <v>1</v>
      </c>
      <c r="BH26" s="17">
        <v>0</v>
      </c>
      <c r="BI26" s="17">
        <v>0</v>
      </c>
      <c r="BJ26" s="17">
        <v>0</v>
      </c>
      <c r="BK26" s="17">
        <v>0</v>
      </c>
      <c r="BL26" s="17">
        <v>100</v>
      </c>
      <c r="BM26" s="17">
        <v>0</v>
      </c>
      <c r="BN26" s="17">
        <v>0</v>
      </c>
      <c r="BO26" s="17">
        <v>0</v>
      </c>
      <c r="BP26" s="17">
        <v>100</v>
      </c>
      <c r="BQ26" s="17">
        <v>0</v>
      </c>
      <c r="BR26" s="17">
        <v>0</v>
      </c>
      <c r="BS26" s="19"/>
      <c r="BT26" s="20">
        <f t="shared" si="72"/>
        <v>0.76579739935245961</v>
      </c>
      <c r="BU26" s="20">
        <f t="shared" si="73"/>
        <v>0.5</v>
      </c>
      <c r="BV26" s="21"/>
      <c r="BW26" s="21">
        <f t="shared" si="74"/>
        <v>1.9887973993524595</v>
      </c>
      <c r="BX26" s="21">
        <f t="shared" si="75"/>
        <v>0.5</v>
      </c>
      <c r="BY26" s="20"/>
      <c r="BZ26" s="20">
        <f t="shared" ref="BZ26:BZ46" si="133">(AVERAGE(BB26,(BG26)))+(AVERAGE(U26,AA26,W26,AC26,AH26,AQ26))+(AVERAGE(AF26,AD26,D26))</f>
        <v>2.1297973993524595</v>
      </c>
      <c r="CA26" s="20">
        <f t="shared" si="76"/>
        <v>0.4466666666666666</v>
      </c>
      <c r="CB26" s="21"/>
      <c r="CC26" s="21">
        <f t="shared" si="77"/>
        <v>3.8065000000000002</v>
      </c>
      <c r="CD26" s="21">
        <f t="shared" si="78"/>
        <v>0</v>
      </c>
      <c r="CE26" s="20">
        <f t="shared" si="79"/>
        <v>1.9</v>
      </c>
      <c r="CF26" s="22">
        <f t="shared" si="80"/>
        <v>0.77622368292508293</v>
      </c>
      <c r="CG26" s="20">
        <f t="shared" si="81"/>
        <v>0.46077901008819716</v>
      </c>
      <c r="CH26" s="35"/>
      <c r="CI26" s="23">
        <f t="shared" si="82"/>
        <v>0.55000000000000004</v>
      </c>
      <c r="CJ26" s="23">
        <f t="shared" si="83"/>
        <v>0.5</v>
      </c>
      <c r="CK26" s="64">
        <f t="shared" si="84"/>
        <v>0.55000000000000004</v>
      </c>
      <c r="CL26" s="23">
        <f t="shared" si="85"/>
        <v>0.55000000000000004</v>
      </c>
      <c r="CM26" s="21"/>
      <c r="CN26" s="21">
        <f t="shared" si="86"/>
        <v>0.63400000000000001</v>
      </c>
      <c r="CO26" s="64">
        <f t="shared" si="87"/>
        <v>0.5</v>
      </c>
      <c r="CP26" s="64">
        <f t="shared" si="88"/>
        <v>0.63400000000000001</v>
      </c>
      <c r="CQ26" s="21">
        <f t="shared" si="89"/>
        <v>0.63400000000000001</v>
      </c>
      <c r="CR26" s="25"/>
      <c r="CS26" s="25">
        <f t="shared" si="90"/>
        <v>0.9</v>
      </c>
      <c r="CT26" s="64">
        <f t="shared" si="91"/>
        <v>0.28699999999999998</v>
      </c>
      <c r="CU26" s="64">
        <f t="shared" si="92"/>
        <v>0.9</v>
      </c>
      <c r="CV26" s="25">
        <f t="shared" si="93"/>
        <v>0.9</v>
      </c>
      <c r="CW26" s="26"/>
      <c r="CX26" s="26">
        <f t="shared" si="94"/>
        <v>0.80900000000000005</v>
      </c>
      <c r="CY26" s="64">
        <f t="shared" si="95"/>
        <v>0</v>
      </c>
      <c r="CZ26" s="64">
        <f t="shared" si="96"/>
        <v>0.80900000000000005</v>
      </c>
      <c r="DA26" s="26">
        <f>(MAX((CX26,CW26)))</f>
        <v>0.80900000000000005</v>
      </c>
      <c r="DB26" s="64">
        <f t="shared" si="97"/>
        <v>0.48099999999999998</v>
      </c>
      <c r="DC26" s="67">
        <f t="shared" si="98"/>
        <v>0.40500000000000003</v>
      </c>
      <c r="DD26" s="67">
        <f t="shared" si="99"/>
        <v>0.44600000000000001</v>
      </c>
      <c r="DE26" s="64">
        <f t="shared" si="100"/>
        <v>0.72325000000000006</v>
      </c>
      <c r="DF26" s="29">
        <f t="shared" si="101"/>
        <v>0.72325000000000006</v>
      </c>
      <c r="DG26" s="29">
        <f t="shared" si="102"/>
        <v>0.9</v>
      </c>
      <c r="DH26" s="29">
        <f t="shared" si="103"/>
        <v>0.9</v>
      </c>
      <c r="DI26" s="64">
        <f t="shared" si="104"/>
        <v>0.37414285714285717</v>
      </c>
      <c r="DJ26" s="29">
        <f t="shared" si="105"/>
        <v>0.5</v>
      </c>
      <c r="DK26" s="18">
        <f t="shared" si="106"/>
        <v>0</v>
      </c>
      <c r="DL26" s="18">
        <f t="shared" si="107"/>
        <v>0.66666666666666663</v>
      </c>
      <c r="DM26" s="18">
        <f>1</f>
        <v>1</v>
      </c>
      <c r="DN26" s="18">
        <f t="shared" si="108"/>
        <v>0</v>
      </c>
      <c r="DO26" s="18">
        <f t="shared" si="109"/>
        <v>0.93016666666666659</v>
      </c>
      <c r="DP26" s="18">
        <f>1</f>
        <v>1</v>
      </c>
      <c r="DQ26" s="18">
        <f t="shared" si="110"/>
        <v>1</v>
      </c>
      <c r="DR26" s="18">
        <f t="shared" si="111"/>
        <v>1.6666666666666665</v>
      </c>
      <c r="DS26" s="18">
        <f>1</f>
        <v>1</v>
      </c>
      <c r="DT26" s="18">
        <f t="shared" si="112"/>
        <v>0</v>
      </c>
      <c r="DU26" s="18">
        <f t="shared" si="113"/>
        <v>1.5</v>
      </c>
      <c r="DV26" s="18">
        <f t="shared" si="114"/>
        <v>0.66666666666666663</v>
      </c>
      <c r="DW26" s="18">
        <f t="shared" si="115"/>
        <v>3.6666666666666665</v>
      </c>
      <c r="DX26" s="18">
        <f t="shared" si="116"/>
        <v>1.3333333333333333</v>
      </c>
      <c r="DY26" s="18">
        <f t="shared" si="117"/>
        <v>2</v>
      </c>
      <c r="DZ26" s="68">
        <f t="shared" si="118"/>
        <v>0</v>
      </c>
      <c r="EA26" s="27">
        <f t="shared" si="119"/>
        <v>0</v>
      </c>
      <c r="EB26" s="27">
        <f t="shared" si="120"/>
        <v>0</v>
      </c>
      <c r="EC26" s="27">
        <f t="shared" si="121"/>
        <v>0</v>
      </c>
      <c r="ED26" s="27">
        <f t="shared" si="122"/>
        <v>7.6999999999999999E-2</v>
      </c>
      <c r="EE26" s="27">
        <f t="shared" si="123"/>
        <v>0</v>
      </c>
      <c r="EF26" s="27">
        <f t="shared" si="124"/>
        <v>0</v>
      </c>
      <c r="EG26" s="27">
        <f t="shared" si="125"/>
        <v>6.6000000000000003E-2</v>
      </c>
      <c r="EH26" s="27">
        <f t="shared" si="126"/>
        <v>0</v>
      </c>
      <c r="EI26" s="27">
        <f t="shared" si="127"/>
        <v>0</v>
      </c>
      <c r="EJ26" s="27">
        <f t="shared" si="128"/>
        <v>0</v>
      </c>
      <c r="EK26" s="27">
        <f t="shared" si="129"/>
        <v>0</v>
      </c>
      <c r="EL26" s="27">
        <f t="shared" si="130"/>
        <v>0</v>
      </c>
      <c r="EM26" s="27">
        <f t="shared" si="131"/>
        <v>0</v>
      </c>
      <c r="EN26" s="27">
        <f t="shared" si="132"/>
        <v>0</v>
      </c>
    </row>
    <row r="27" spans="1:177" s="30" customFormat="1" x14ac:dyDescent="0.25">
      <c r="A27" s="17" t="s">
        <v>143</v>
      </c>
      <c r="B27" s="17" t="s">
        <v>141</v>
      </c>
      <c r="C27" s="17"/>
      <c r="D27" s="17"/>
      <c r="E27" s="17">
        <v>0</v>
      </c>
      <c r="F27" s="17"/>
      <c r="G27" s="17"/>
      <c r="H27" s="17"/>
      <c r="I27" s="17"/>
      <c r="J27" s="17">
        <v>0</v>
      </c>
      <c r="K27" s="17"/>
      <c r="L27" s="17"/>
      <c r="M27" s="17"/>
      <c r="N27" s="17"/>
      <c r="O27" s="17">
        <v>0</v>
      </c>
      <c r="P27" s="17"/>
      <c r="Q27" s="17"/>
      <c r="R27" s="17"/>
      <c r="S27" s="17"/>
      <c r="T27" s="17">
        <v>0</v>
      </c>
      <c r="U27" s="17">
        <v>0.33</v>
      </c>
      <c r="V27" s="17" t="s">
        <v>133</v>
      </c>
      <c r="W27" s="17">
        <v>0</v>
      </c>
      <c r="X27" s="17"/>
      <c r="Y27" s="17"/>
      <c r="Z27" s="17">
        <v>0</v>
      </c>
      <c r="AA27" s="17">
        <v>0.66</v>
      </c>
      <c r="AB27" s="17">
        <v>0</v>
      </c>
      <c r="AC27" s="17">
        <v>0</v>
      </c>
      <c r="AD27" s="17">
        <v>1</v>
      </c>
      <c r="AE27" s="17">
        <v>0</v>
      </c>
      <c r="AF27" s="17">
        <v>1</v>
      </c>
      <c r="AG27" s="17">
        <v>0</v>
      </c>
      <c r="AH27" s="17">
        <v>1</v>
      </c>
      <c r="AI27" s="17"/>
      <c r="AJ27" s="17">
        <v>0</v>
      </c>
      <c r="AK27" s="17"/>
      <c r="AL27" s="17">
        <v>0</v>
      </c>
      <c r="AM27" s="17"/>
      <c r="AN27" s="17">
        <v>0</v>
      </c>
      <c r="AO27" s="17"/>
      <c r="AP27" s="17">
        <v>0</v>
      </c>
      <c r="AQ27" s="17"/>
      <c r="AR27" s="17">
        <v>0.5</v>
      </c>
      <c r="AS27" s="17"/>
      <c r="AT27" s="17"/>
      <c r="AU27" s="17">
        <v>0</v>
      </c>
      <c r="AV27" s="17">
        <v>0.5</v>
      </c>
      <c r="AW27" s="17">
        <v>0</v>
      </c>
      <c r="AX27" s="18">
        <v>5.1541153686700003</v>
      </c>
      <c r="AY27" s="18">
        <v>20857.964869122858</v>
      </c>
      <c r="AZ27" s="18">
        <v>2185.9745919000002</v>
      </c>
      <c r="BA27" s="18">
        <v>666.28505561112013</v>
      </c>
      <c r="BB27" s="18">
        <v>1.1478214926028091E-2</v>
      </c>
      <c r="BC27" s="18">
        <v>3.1943914940496275E-2</v>
      </c>
      <c r="BD27" s="18">
        <v>0.40641113155847675</v>
      </c>
      <c r="BE27" s="17">
        <v>0.71</v>
      </c>
      <c r="BF27" s="17" t="s">
        <v>116</v>
      </c>
      <c r="BG27" s="17">
        <v>1</v>
      </c>
      <c r="BH27" s="17">
        <v>0</v>
      </c>
      <c r="BI27" s="17">
        <v>0</v>
      </c>
      <c r="BJ27" s="17">
        <v>1</v>
      </c>
      <c r="BK27" s="17">
        <v>0</v>
      </c>
      <c r="BL27" s="17">
        <v>100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100</v>
      </c>
      <c r="BS27" s="19"/>
      <c r="BT27" s="20">
        <f t="shared" si="72"/>
        <v>1.0038452020002193</v>
      </c>
      <c r="BU27" s="20">
        <f t="shared" si="73"/>
        <v>0.5</v>
      </c>
      <c r="BV27" s="21"/>
      <c r="BW27" s="21">
        <f t="shared" si="74"/>
        <v>2.2938452020002194</v>
      </c>
      <c r="BX27" s="21">
        <f t="shared" si="75"/>
        <v>0.5</v>
      </c>
      <c r="BY27" s="20"/>
      <c r="BZ27" s="20">
        <f t="shared" si="133"/>
        <v>1.9037391074630141</v>
      </c>
      <c r="CA27" s="20">
        <f t="shared" si="76"/>
        <v>0.55666666666666664</v>
      </c>
      <c r="CB27" s="21"/>
      <c r="CC27" s="21">
        <f t="shared" si="77"/>
        <v>2.6350000000000002</v>
      </c>
      <c r="CD27" s="21">
        <f t="shared" si="78"/>
        <v>1</v>
      </c>
      <c r="CE27" s="20">
        <f t="shared" si="79"/>
        <v>1.776</v>
      </c>
      <c r="CF27" s="22">
        <f t="shared" si="80"/>
        <v>1.0076330129258086</v>
      </c>
      <c r="CG27" s="20">
        <f t="shared" si="81"/>
        <v>0.78895300764230192</v>
      </c>
      <c r="CH27" s="35"/>
      <c r="CI27" s="23">
        <f t="shared" si="82"/>
        <v>0.72299999999999998</v>
      </c>
      <c r="CJ27" s="23">
        <f t="shared" si="83"/>
        <v>0.5</v>
      </c>
      <c r="CK27" s="64">
        <f t="shared" si="84"/>
        <v>0.72299999999999998</v>
      </c>
      <c r="CL27" s="23">
        <f t="shared" si="85"/>
        <v>0.72299999999999998</v>
      </c>
      <c r="CM27" s="21"/>
      <c r="CN27" s="21">
        <f t="shared" si="86"/>
        <v>0.73699999999999999</v>
      </c>
      <c r="CO27" s="64">
        <f t="shared" si="87"/>
        <v>0.5</v>
      </c>
      <c r="CP27" s="64">
        <f t="shared" si="88"/>
        <v>0.73699999999999999</v>
      </c>
      <c r="CQ27" s="21">
        <f t="shared" si="89"/>
        <v>0.73699999999999999</v>
      </c>
      <c r="CR27" s="25"/>
      <c r="CS27" s="25">
        <f t="shared" si="90"/>
        <v>0.77600000000000002</v>
      </c>
      <c r="CT27" s="64">
        <f t="shared" si="91"/>
        <v>0.42899999999999999</v>
      </c>
      <c r="CU27" s="64">
        <f t="shared" si="92"/>
        <v>0.77600000000000002</v>
      </c>
      <c r="CV27" s="25">
        <f t="shared" si="93"/>
        <v>0.77600000000000002</v>
      </c>
      <c r="CW27" s="26"/>
      <c r="CX27" s="26">
        <f t="shared" si="94"/>
        <v>0.503</v>
      </c>
      <c r="CY27" s="64">
        <f t="shared" si="95"/>
        <v>1</v>
      </c>
      <c r="CZ27" s="64">
        <f t="shared" si="96"/>
        <v>0.503</v>
      </c>
      <c r="DA27" s="26">
        <f>(MAX((CX27,CW27)))</f>
        <v>0.503</v>
      </c>
      <c r="DB27" s="64">
        <f t="shared" si="97"/>
        <v>0.44</v>
      </c>
      <c r="DC27" s="67">
        <f t="shared" si="98"/>
        <v>0.52600000000000002</v>
      </c>
      <c r="DD27" s="67">
        <f t="shared" si="99"/>
        <v>0.76500000000000001</v>
      </c>
      <c r="DE27" s="64">
        <f t="shared" si="100"/>
        <v>0.68474999999999997</v>
      </c>
      <c r="DF27" s="29">
        <f t="shared" si="101"/>
        <v>0.68474999999999997</v>
      </c>
      <c r="DG27" s="29">
        <f t="shared" si="102"/>
        <v>0.77600000000000002</v>
      </c>
      <c r="DH27" s="29">
        <f t="shared" si="103"/>
        <v>0.77600000000000002</v>
      </c>
      <c r="DI27" s="64">
        <f t="shared" si="104"/>
        <v>0.59428571428571431</v>
      </c>
      <c r="DJ27" s="29">
        <f t="shared" si="105"/>
        <v>1</v>
      </c>
      <c r="DK27" s="18">
        <f t="shared" si="106"/>
        <v>0</v>
      </c>
      <c r="DL27" s="18">
        <f t="shared" si="107"/>
        <v>0.66666666666666663</v>
      </c>
      <c r="DM27" s="18">
        <f>1</f>
        <v>1</v>
      </c>
      <c r="DN27" s="18">
        <f t="shared" si="108"/>
        <v>0</v>
      </c>
      <c r="DO27" s="18">
        <f t="shared" si="109"/>
        <v>1.0216666666666665</v>
      </c>
      <c r="DP27" s="18">
        <f>1</f>
        <v>1</v>
      </c>
      <c r="DQ27" s="18">
        <f t="shared" si="110"/>
        <v>1</v>
      </c>
      <c r="DR27" s="18">
        <f t="shared" si="111"/>
        <v>1.8</v>
      </c>
      <c r="DS27" s="18">
        <f>1</f>
        <v>1</v>
      </c>
      <c r="DT27" s="18">
        <f t="shared" si="112"/>
        <v>0</v>
      </c>
      <c r="DU27" s="18">
        <f t="shared" si="113"/>
        <v>1.5</v>
      </c>
      <c r="DV27" s="18">
        <f t="shared" si="114"/>
        <v>0.66666666666666663</v>
      </c>
      <c r="DW27" s="18">
        <f t="shared" si="115"/>
        <v>3.8</v>
      </c>
      <c r="DX27" s="18">
        <f t="shared" si="116"/>
        <v>1.3333333333333333</v>
      </c>
      <c r="DY27" s="18">
        <f t="shared" si="117"/>
        <v>2</v>
      </c>
      <c r="DZ27" s="68">
        <f t="shared" si="118"/>
        <v>0</v>
      </c>
      <c r="EA27" s="27">
        <f t="shared" si="119"/>
        <v>0</v>
      </c>
      <c r="EB27" s="27">
        <f t="shared" si="120"/>
        <v>0</v>
      </c>
      <c r="EC27" s="27">
        <f t="shared" si="121"/>
        <v>0</v>
      </c>
      <c r="ED27" s="27">
        <f t="shared" si="122"/>
        <v>0.105</v>
      </c>
      <c r="EE27" s="27">
        <f t="shared" si="123"/>
        <v>0</v>
      </c>
      <c r="EF27" s="27">
        <f t="shared" si="124"/>
        <v>0</v>
      </c>
      <c r="EG27" s="27">
        <f t="shared" si="125"/>
        <v>0.16</v>
      </c>
      <c r="EH27" s="27">
        <f t="shared" si="126"/>
        <v>0</v>
      </c>
      <c r="EI27" s="27">
        <f t="shared" si="127"/>
        <v>0</v>
      </c>
      <c r="EJ27" s="27">
        <f t="shared" si="128"/>
        <v>0</v>
      </c>
      <c r="EK27" s="27">
        <f t="shared" si="129"/>
        <v>0</v>
      </c>
      <c r="EL27" s="27">
        <f t="shared" si="130"/>
        <v>5.7000000000000002E-2</v>
      </c>
      <c r="EM27" s="27">
        <f t="shared" si="131"/>
        <v>0</v>
      </c>
      <c r="EN27" s="27">
        <f t="shared" si="132"/>
        <v>0</v>
      </c>
    </row>
    <row r="28" spans="1:177" s="30" customFormat="1" x14ac:dyDescent="0.25">
      <c r="A28" s="17" t="s">
        <v>144</v>
      </c>
      <c r="B28" s="17" t="s">
        <v>141</v>
      </c>
      <c r="C28" s="17"/>
      <c r="D28" s="17"/>
      <c r="E28" s="17">
        <v>0</v>
      </c>
      <c r="F28" s="17"/>
      <c r="G28" s="17"/>
      <c r="H28" s="17"/>
      <c r="I28" s="17"/>
      <c r="J28" s="17">
        <v>0</v>
      </c>
      <c r="K28" s="17"/>
      <c r="L28" s="17"/>
      <c r="M28" s="17"/>
      <c r="N28" s="17"/>
      <c r="O28" s="17">
        <v>0</v>
      </c>
      <c r="P28" s="17"/>
      <c r="Q28" s="17"/>
      <c r="R28" s="17"/>
      <c r="S28" s="17"/>
      <c r="T28" s="17">
        <v>0</v>
      </c>
      <c r="U28" s="17">
        <v>0</v>
      </c>
      <c r="V28" s="17" t="s">
        <v>133</v>
      </c>
      <c r="W28" s="17">
        <v>0</v>
      </c>
      <c r="X28" s="17"/>
      <c r="Y28" s="17"/>
      <c r="Z28" s="17">
        <v>0</v>
      </c>
      <c r="AA28" s="17">
        <v>0</v>
      </c>
      <c r="AB28" s="17">
        <v>0</v>
      </c>
      <c r="AC28" s="17">
        <v>0</v>
      </c>
      <c r="AD28" s="17">
        <v>0.5</v>
      </c>
      <c r="AE28" s="17">
        <v>0</v>
      </c>
      <c r="AF28" s="17">
        <v>0.25</v>
      </c>
      <c r="AG28" s="17">
        <v>0</v>
      </c>
      <c r="AH28" s="17">
        <v>1</v>
      </c>
      <c r="AI28" s="17"/>
      <c r="AJ28" s="17">
        <v>0</v>
      </c>
      <c r="AK28" s="17"/>
      <c r="AL28" s="17">
        <v>0</v>
      </c>
      <c r="AM28" s="17"/>
      <c r="AN28" s="17">
        <v>0</v>
      </c>
      <c r="AO28" s="17"/>
      <c r="AP28" s="17">
        <v>0</v>
      </c>
      <c r="AQ28" s="17"/>
      <c r="AR28" s="17">
        <v>0.5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8">
        <v>1.8109413673999999</v>
      </c>
      <c r="AY28" s="18">
        <v>7328.6196989062682</v>
      </c>
      <c r="AZ28" s="18">
        <v>1471.84398538</v>
      </c>
      <c r="BA28" s="18">
        <v>448.61804674382404</v>
      </c>
      <c r="BB28" s="18">
        <v>4.0329664251998005E-3</v>
      </c>
      <c r="BC28" s="18">
        <v>6.1214534956804526E-2</v>
      </c>
      <c r="BD28" s="18">
        <v>0.77881087731303467</v>
      </c>
      <c r="BE28" s="17">
        <v>0.97099999999999997</v>
      </c>
      <c r="BF28" s="17" t="s">
        <v>116</v>
      </c>
      <c r="BG28" s="17">
        <v>1</v>
      </c>
      <c r="BH28" s="17">
        <v>0</v>
      </c>
      <c r="BI28" s="17">
        <v>0</v>
      </c>
      <c r="BJ28" s="17">
        <v>1</v>
      </c>
      <c r="BK28" s="17">
        <v>1</v>
      </c>
      <c r="BL28" s="17">
        <v>100</v>
      </c>
      <c r="BM28" s="17">
        <v>0</v>
      </c>
      <c r="BN28" s="17">
        <v>0</v>
      </c>
      <c r="BO28" s="17">
        <v>0</v>
      </c>
      <c r="BP28" s="17">
        <v>100</v>
      </c>
      <c r="BQ28" s="17">
        <v>0</v>
      </c>
      <c r="BR28" s="17">
        <v>0</v>
      </c>
      <c r="BS28" s="19"/>
      <c r="BT28" s="20">
        <f t="shared" si="72"/>
        <v>0.2520164832125999</v>
      </c>
      <c r="BU28" s="20">
        <f t="shared" si="73"/>
        <v>0.5</v>
      </c>
      <c r="BV28" s="21"/>
      <c r="BW28" s="21">
        <f t="shared" si="74"/>
        <v>0.65601648321259987</v>
      </c>
      <c r="BX28" s="21">
        <f t="shared" si="75"/>
        <v>0.5</v>
      </c>
      <c r="BY28" s="20"/>
      <c r="BZ28" s="20">
        <f t="shared" si="133"/>
        <v>1.0770164832125999</v>
      </c>
      <c r="CA28" s="20">
        <f t="shared" si="76"/>
        <v>0.66666666666666663</v>
      </c>
      <c r="CB28" s="21"/>
      <c r="CC28" s="21">
        <f t="shared" si="77"/>
        <v>0.88949999999999996</v>
      </c>
      <c r="CD28" s="21">
        <f t="shared" si="78"/>
        <v>1</v>
      </c>
      <c r="CE28" s="20">
        <f t="shared" si="79"/>
        <v>0.48966666666666669</v>
      </c>
      <c r="CF28" s="22">
        <f t="shared" si="80"/>
        <v>0.3770164832125999</v>
      </c>
      <c r="CG28" s="20">
        <f t="shared" si="81"/>
        <v>1.0040329664251999</v>
      </c>
      <c r="CH28" s="35"/>
      <c r="CI28" s="23">
        <f t="shared" si="82"/>
        <v>0.17799999999999999</v>
      </c>
      <c r="CJ28" s="23">
        <f t="shared" si="83"/>
        <v>0.5</v>
      </c>
      <c r="CK28" s="64">
        <f t="shared" si="84"/>
        <v>0.17799999999999999</v>
      </c>
      <c r="CL28" s="23">
        <f t="shared" si="85"/>
        <v>0.17799999999999999</v>
      </c>
      <c r="CM28" s="21"/>
      <c r="CN28" s="21">
        <f t="shared" si="86"/>
        <v>0.188</v>
      </c>
      <c r="CO28" s="64">
        <f t="shared" si="87"/>
        <v>0.5</v>
      </c>
      <c r="CP28" s="64">
        <f t="shared" si="88"/>
        <v>0.188</v>
      </c>
      <c r="CQ28" s="21">
        <f t="shared" si="89"/>
        <v>0.188</v>
      </c>
      <c r="CR28" s="25"/>
      <c r="CS28" s="25">
        <f t="shared" si="90"/>
        <v>0.32300000000000001</v>
      </c>
      <c r="CT28" s="64">
        <f t="shared" si="91"/>
        <v>0.56999999999999995</v>
      </c>
      <c r="CU28" s="64">
        <f t="shared" si="92"/>
        <v>0.32300000000000001</v>
      </c>
      <c r="CV28" s="25">
        <f t="shared" si="93"/>
        <v>0.32300000000000001</v>
      </c>
      <c r="CW28" s="26"/>
      <c r="CX28" s="26">
        <f t="shared" si="94"/>
        <v>4.5999999999999999E-2</v>
      </c>
      <c r="CY28" s="64">
        <f t="shared" si="95"/>
        <v>1</v>
      </c>
      <c r="CZ28" s="64">
        <f t="shared" si="96"/>
        <v>4.5999999999999999E-2</v>
      </c>
      <c r="DA28" s="26">
        <f>(MAX((CX28,CW28)))</f>
        <v>4.5999999999999999E-2</v>
      </c>
      <c r="DB28" s="64">
        <f t="shared" si="97"/>
        <v>2.3E-2</v>
      </c>
      <c r="DC28" s="67">
        <f t="shared" si="98"/>
        <v>0.19500000000000001</v>
      </c>
      <c r="DD28" s="67">
        <f t="shared" si="99"/>
        <v>0.97399999999999998</v>
      </c>
      <c r="DE28" s="64">
        <f t="shared" si="100"/>
        <v>0.18375000000000002</v>
      </c>
      <c r="DF28" s="29">
        <f t="shared" si="101"/>
        <v>0.18375000000000002</v>
      </c>
      <c r="DG28" s="29">
        <f t="shared" si="102"/>
        <v>0.32300000000000001</v>
      </c>
      <c r="DH28" s="29">
        <f t="shared" si="103"/>
        <v>0.32300000000000001</v>
      </c>
      <c r="DI28" s="64">
        <f t="shared" si="104"/>
        <v>0.53742857142857137</v>
      </c>
      <c r="DJ28" s="29">
        <f t="shared" si="105"/>
        <v>1</v>
      </c>
      <c r="DK28" s="18">
        <f t="shared" si="106"/>
        <v>0</v>
      </c>
      <c r="DL28" s="18">
        <f t="shared" si="107"/>
        <v>0.66666666666666663</v>
      </c>
      <c r="DM28" s="18">
        <f>1</f>
        <v>1</v>
      </c>
      <c r="DN28" s="18">
        <f t="shared" si="108"/>
        <v>0</v>
      </c>
      <c r="DO28" s="18">
        <f t="shared" si="109"/>
        <v>1.1521666666666666</v>
      </c>
      <c r="DP28" s="18">
        <f>1</f>
        <v>1</v>
      </c>
      <c r="DQ28" s="18">
        <f t="shared" si="110"/>
        <v>1</v>
      </c>
      <c r="DR28" s="18">
        <f t="shared" si="111"/>
        <v>1.8</v>
      </c>
      <c r="DS28" s="18">
        <f>1</f>
        <v>1</v>
      </c>
      <c r="DT28" s="18">
        <f t="shared" si="112"/>
        <v>0</v>
      </c>
      <c r="DU28" s="18">
        <f t="shared" si="113"/>
        <v>1.5</v>
      </c>
      <c r="DV28" s="18">
        <f t="shared" si="114"/>
        <v>0.66666666666666663</v>
      </c>
      <c r="DW28" s="18">
        <f t="shared" si="115"/>
        <v>3.8</v>
      </c>
      <c r="DX28" s="18">
        <f t="shared" si="116"/>
        <v>1.3333333333333333</v>
      </c>
      <c r="DY28" s="18">
        <f t="shared" si="117"/>
        <v>2</v>
      </c>
      <c r="DZ28" s="68">
        <f t="shared" si="118"/>
        <v>0</v>
      </c>
      <c r="EA28" s="27">
        <f t="shared" si="119"/>
        <v>0</v>
      </c>
      <c r="EB28" s="27">
        <f t="shared" si="120"/>
        <v>0</v>
      </c>
      <c r="EC28" s="27">
        <f t="shared" si="121"/>
        <v>0</v>
      </c>
      <c r="ED28" s="27">
        <f t="shared" si="122"/>
        <v>0.14499999999999999</v>
      </c>
      <c r="EE28" s="27">
        <f t="shared" si="123"/>
        <v>0</v>
      </c>
      <c r="EF28" s="27">
        <f t="shared" si="124"/>
        <v>0</v>
      </c>
      <c r="EG28" s="27">
        <f t="shared" si="125"/>
        <v>0.16</v>
      </c>
      <c r="EH28" s="27">
        <f t="shared" si="126"/>
        <v>0</v>
      </c>
      <c r="EI28" s="27">
        <f t="shared" si="127"/>
        <v>0</v>
      </c>
      <c r="EJ28" s="27">
        <f t="shared" si="128"/>
        <v>0</v>
      </c>
      <c r="EK28" s="27">
        <f t="shared" si="129"/>
        <v>0</v>
      </c>
      <c r="EL28" s="27">
        <f t="shared" si="130"/>
        <v>5.7000000000000002E-2</v>
      </c>
      <c r="EM28" s="27">
        <f t="shared" si="131"/>
        <v>0</v>
      </c>
      <c r="EN28" s="27">
        <f t="shared" si="132"/>
        <v>0</v>
      </c>
    </row>
    <row r="29" spans="1:177" s="30" customFormat="1" x14ac:dyDescent="0.25">
      <c r="A29" s="17" t="s">
        <v>145</v>
      </c>
      <c r="B29" s="17" t="s">
        <v>141</v>
      </c>
      <c r="C29" s="17"/>
      <c r="D29" s="17"/>
      <c r="E29" s="17">
        <v>0</v>
      </c>
      <c r="F29" s="17"/>
      <c r="G29" s="17"/>
      <c r="H29" s="17"/>
      <c r="I29" s="17"/>
      <c r="J29" s="17">
        <v>0</v>
      </c>
      <c r="K29" s="17"/>
      <c r="L29" s="17"/>
      <c r="M29" s="17"/>
      <c r="N29" s="17"/>
      <c r="O29" s="17">
        <v>0</v>
      </c>
      <c r="P29" s="17"/>
      <c r="Q29" s="17"/>
      <c r="R29" s="17"/>
      <c r="S29" s="17"/>
      <c r="T29" s="17">
        <v>0</v>
      </c>
      <c r="U29" s="17">
        <v>0</v>
      </c>
      <c r="V29" s="17" t="s">
        <v>133</v>
      </c>
      <c r="W29" s="17">
        <v>0</v>
      </c>
      <c r="X29" s="17"/>
      <c r="Y29" s="17"/>
      <c r="Z29" s="17">
        <v>0</v>
      </c>
      <c r="AA29" s="17">
        <v>0.33</v>
      </c>
      <c r="AB29" s="17">
        <v>0</v>
      </c>
      <c r="AC29" s="17">
        <v>0</v>
      </c>
      <c r="AD29" s="17">
        <v>1</v>
      </c>
      <c r="AE29" s="17">
        <v>0</v>
      </c>
      <c r="AF29" s="17">
        <v>0.75</v>
      </c>
      <c r="AG29" s="17">
        <v>0</v>
      </c>
      <c r="AH29" s="17">
        <v>1</v>
      </c>
      <c r="AI29" s="17"/>
      <c r="AJ29" s="17">
        <v>0</v>
      </c>
      <c r="AK29" s="17"/>
      <c r="AL29" s="17">
        <v>0</v>
      </c>
      <c r="AM29" s="17"/>
      <c r="AN29" s="17">
        <v>0</v>
      </c>
      <c r="AO29" s="17"/>
      <c r="AP29" s="17">
        <v>0</v>
      </c>
      <c r="AQ29" s="17"/>
      <c r="AR29" s="17">
        <v>1</v>
      </c>
      <c r="AS29" s="17">
        <v>0</v>
      </c>
      <c r="AT29" s="17">
        <v>0</v>
      </c>
      <c r="AU29" s="17">
        <v>0</v>
      </c>
      <c r="AV29" s="17">
        <v>0.5</v>
      </c>
      <c r="AW29" s="17">
        <v>0</v>
      </c>
      <c r="AX29" s="18">
        <v>1.8853708984899999</v>
      </c>
      <c r="AY29" s="18">
        <v>7629.8253246354243</v>
      </c>
      <c r="AZ29" s="18">
        <v>1529.0917885599999</v>
      </c>
      <c r="BA29" s="18">
        <v>466.06717715308798</v>
      </c>
      <c r="BB29" s="18">
        <v>4.1987209909372302E-3</v>
      </c>
      <c r="BC29" s="18">
        <v>6.1084907887502399E-2</v>
      </c>
      <c r="BD29" s="18">
        <v>0.7771616779580458</v>
      </c>
      <c r="BE29" s="17">
        <v>0.97</v>
      </c>
      <c r="BF29" s="17" t="s">
        <v>112</v>
      </c>
      <c r="BG29" s="17">
        <v>0.5</v>
      </c>
      <c r="BH29" s="17">
        <v>0</v>
      </c>
      <c r="BI29" s="17">
        <v>0</v>
      </c>
      <c r="BJ29" s="17">
        <v>1</v>
      </c>
      <c r="BK29" s="17">
        <v>0</v>
      </c>
      <c r="BL29" s="17">
        <v>100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100</v>
      </c>
      <c r="BS29" s="19"/>
      <c r="BT29" s="20">
        <f t="shared" si="72"/>
        <v>0.751406571531964</v>
      </c>
      <c r="BU29" s="20">
        <f t="shared" si="73"/>
        <v>0.25</v>
      </c>
      <c r="BV29" s="21"/>
      <c r="BW29" s="21">
        <f t="shared" si="74"/>
        <v>1.656406571531964</v>
      </c>
      <c r="BX29" s="21">
        <f t="shared" si="75"/>
        <v>0.25</v>
      </c>
      <c r="BY29" s="20"/>
      <c r="BZ29" s="20">
        <f t="shared" si="133"/>
        <v>1.3930993604954687</v>
      </c>
      <c r="CA29" s="20">
        <f t="shared" si="76"/>
        <v>0.5</v>
      </c>
      <c r="CB29" s="21"/>
      <c r="CC29" s="21">
        <f t="shared" si="77"/>
        <v>1.72</v>
      </c>
      <c r="CD29" s="21">
        <f t="shared" si="78"/>
        <v>1</v>
      </c>
      <c r="CE29" s="20">
        <f t="shared" si="79"/>
        <v>1.3303333333333334</v>
      </c>
      <c r="CF29" s="22">
        <f t="shared" si="80"/>
        <v>0.87709936049546866</v>
      </c>
      <c r="CG29" s="20">
        <f t="shared" si="81"/>
        <v>0.89373686168193422</v>
      </c>
      <c r="CH29" s="35"/>
      <c r="CI29" s="23">
        <f t="shared" si="82"/>
        <v>0.54</v>
      </c>
      <c r="CJ29" s="23">
        <f t="shared" si="83"/>
        <v>0.25</v>
      </c>
      <c r="CK29" s="64">
        <f t="shared" si="84"/>
        <v>0.54</v>
      </c>
      <c r="CL29" s="23">
        <f t="shared" si="85"/>
        <v>0.54</v>
      </c>
      <c r="CM29" s="21"/>
      <c r="CN29" s="21">
        <f t="shared" si="86"/>
        <v>0.52300000000000002</v>
      </c>
      <c r="CO29" s="64">
        <f t="shared" si="87"/>
        <v>0.25</v>
      </c>
      <c r="CP29" s="64">
        <f t="shared" si="88"/>
        <v>0.52300000000000002</v>
      </c>
      <c r="CQ29" s="21">
        <f t="shared" si="89"/>
        <v>0.52300000000000002</v>
      </c>
      <c r="CR29" s="25"/>
      <c r="CS29" s="25">
        <f t="shared" si="90"/>
        <v>0.497</v>
      </c>
      <c r="CT29" s="64">
        <f t="shared" si="91"/>
        <v>0.35599999999999998</v>
      </c>
      <c r="CU29" s="64">
        <f t="shared" si="92"/>
        <v>0.497</v>
      </c>
      <c r="CV29" s="25">
        <f t="shared" si="93"/>
        <v>0.497</v>
      </c>
      <c r="CW29" s="26"/>
      <c r="CX29" s="26">
        <f t="shared" si="94"/>
        <v>0.26300000000000001</v>
      </c>
      <c r="CY29" s="64">
        <f t="shared" si="95"/>
        <v>1</v>
      </c>
      <c r="CZ29" s="64">
        <f t="shared" si="96"/>
        <v>0.26300000000000001</v>
      </c>
      <c r="DA29" s="26">
        <f>(MAX((CX29,CW29)))</f>
        <v>0.26300000000000001</v>
      </c>
      <c r="DB29" s="64">
        <f t="shared" si="97"/>
        <v>0.29599999999999999</v>
      </c>
      <c r="DC29" s="67">
        <f t="shared" si="98"/>
        <v>0.45800000000000002</v>
      </c>
      <c r="DD29" s="67">
        <f t="shared" si="99"/>
        <v>0.86599999999999999</v>
      </c>
      <c r="DE29" s="64">
        <f t="shared" si="100"/>
        <v>0.45574999999999999</v>
      </c>
      <c r="DF29" s="29">
        <f t="shared" si="101"/>
        <v>0.45574999999999999</v>
      </c>
      <c r="DG29" s="29">
        <f t="shared" si="102"/>
        <v>0.54</v>
      </c>
      <c r="DH29" s="29">
        <f t="shared" si="103"/>
        <v>0.54</v>
      </c>
      <c r="DI29" s="64">
        <f t="shared" si="104"/>
        <v>0.49657142857142855</v>
      </c>
      <c r="DJ29" s="29">
        <f t="shared" si="105"/>
        <v>1</v>
      </c>
      <c r="DK29" s="18">
        <f t="shared" si="106"/>
        <v>0</v>
      </c>
      <c r="DL29" s="18">
        <f t="shared" si="107"/>
        <v>0.66666666666666663</v>
      </c>
      <c r="DM29" s="18">
        <f>1</f>
        <v>1</v>
      </c>
      <c r="DN29" s="18">
        <f t="shared" si="108"/>
        <v>0</v>
      </c>
      <c r="DO29" s="18">
        <f t="shared" si="109"/>
        <v>1.1516666666666666</v>
      </c>
      <c r="DP29" s="18">
        <f>1</f>
        <v>1</v>
      </c>
      <c r="DQ29" s="18">
        <f t="shared" si="110"/>
        <v>1</v>
      </c>
      <c r="DR29" s="18">
        <f t="shared" si="111"/>
        <v>1.8333333333333335</v>
      </c>
      <c r="DS29" s="18">
        <f>1</f>
        <v>1</v>
      </c>
      <c r="DT29" s="18">
        <f t="shared" si="112"/>
        <v>0</v>
      </c>
      <c r="DU29" s="18">
        <f t="shared" si="113"/>
        <v>1.5</v>
      </c>
      <c r="DV29" s="18">
        <f t="shared" si="114"/>
        <v>0.66666666666666663</v>
      </c>
      <c r="DW29" s="18">
        <f t="shared" si="115"/>
        <v>3.8333333333333335</v>
      </c>
      <c r="DX29" s="18">
        <f t="shared" si="116"/>
        <v>1.3333333333333333</v>
      </c>
      <c r="DY29" s="18">
        <f t="shared" si="117"/>
        <v>2</v>
      </c>
      <c r="DZ29" s="68">
        <f t="shared" si="118"/>
        <v>0</v>
      </c>
      <c r="EA29" s="27">
        <f t="shared" si="119"/>
        <v>0</v>
      </c>
      <c r="EB29" s="27">
        <f t="shared" si="120"/>
        <v>0</v>
      </c>
      <c r="EC29" s="27">
        <f t="shared" si="121"/>
        <v>0</v>
      </c>
      <c r="ED29" s="27">
        <f t="shared" si="122"/>
        <v>0.14499999999999999</v>
      </c>
      <c r="EE29" s="27">
        <f t="shared" si="123"/>
        <v>0</v>
      </c>
      <c r="EF29" s="27">
        <f t="shared" si="124"/>
        <v>0</v>
      </c>
      <c r="EG29" s="27">
        <f t="shared" si="125"/>
        <v>0.183</v>
      </c>
      <c r="EH29" s="27">
        <f t="shared" si="126"/>
        <v>0</v>
      </c>
      <c r="EI29" s="27">
        <f t="shared" si="127"/>
        <v>0</v>
      </c>
      <c r="EJ29" s="27">
        <f t="shared" si="128"/>
        <v>0</v>
      </c>
      <c r="EK29" s="27">
        <f t="shared" si="129"/>
        <v>0</v>
      </c>
      <c r="EL29" s="27">
        <f t="shared" si="130"/>
        <v>7.0999999999999994E-2</v>
      </c>
      <c r="EM29" s="27">
        <f t="shared" si="131"/>
        <v>0</v>
      </c>
      <c r="EN29" s="27">
        <f t="shared" si="132"/>
        <v>0</v>
      </c>
    </row>
    <row r="30" spans="1:177" s="30" customFormat="1" x14ac:dyDescent="0.25">
      <c r="A30" s="17" t="s">
        <v>146</v>
      </c>
      <c r="B30" s="17" t="s">
        <v>141</v>
      </c>
      <c r="C30" s="17"/>
      <c r="D30" s="17"/>
      <c r="E30" s="17">
        <v>0</v>
      </c>
      <c r="F30" s="17"/>
      <c r="G30" s="17"/>
      <c r="H30" s="17"/>
      <c r="I30" s="17"/>
      <c r="J30" s="17">
        <v>0</v>
      </c>
      <c r="K30" s="17"/>
      <c r="L30" s="17"/>
      <c r="M30" s="17"/>
      <c r="N30" s="17"/>
      <c r="O30" s="17">
        <v>0</v>
      </c>
      <c r="P30" s="17"/>
      <c r="Q30" s="17"/>
      <c r="R30" s="17"/>
      <c r="S30" s="17"/>
      <c r="T30" s="17">
        <v>0</v>
      </c>
      <c r="U30" s="17">
        <v>0.33</v>
      </c>
      <c r="V30" s="17" t="s">
        <v>111</v>
      </c>
      <c r="W30" s="17">
        <v>0.33</v>
      </c>
      <c r="X30" s="17"/>
      <c r="Y30" s="17"/>
      <c r="Z30" s="17">
        <v>0</v>
      </c>
      <c r="AA30" s="17">
        <v>0.66</v>
      </c>
      <c r="AB30" s="17">
        <v>0</v>
      </c>
      <c r="AC30" s="17">
        <v>0.5</v>
      </c>
      <c r="AD30" s="17">
        <v>1</v>
      </c>
      <c r="AE30" s="17">
        <v>0</v>
      </c>
      <c r="AF30" s="17">
        <v>1</v>
      </c>
      <c r="AG30" s="17">
        <v>0</v>
      </c>
      <c r="AH30" s="17">
        <v>1</v>
      </c>
      <c r="AI30" s="17"/>
      <c r="AJ30" s="17">
        <v>0</v>
      </c>
      <c r="AK30" s="17"/>
      <c r="AL30" s="17">
        <v>0</v>
      </c>
      <c r="AM30" s="17"/>
      <c r="AN30" s="17">
        <v>0</v>
      </c>
      <c r="AO30" s="17"/>
      <c r="AP30" s="17">
        <v>0</v>
      </c>
      <c r="AQ30" s="17"/>
      <c r="AR30" s="17">
        <v>1</v>
      </c>
      <c r="AS30" s="17"/>
      <c r="AT30" s="17"/>
      <c r="AU30" s="17">
        <v>0</v>
      </c>
      <c r="AV30" s="17">
        <v>0</v>
      </c>
      <c r="AW30" s="17">
        <v>0</v>
      </c>
      <c r="AX30" s="18">
        <v>13.430064361299999</v>
      </c>
      <c r="AY30" s="18">
        <v>54349.542181540106</v>
      </c>
      <c r="AZ30" s="18">
        <v>3240.4580998199999</v>
      </c>
      <c r="BA30" s="18">
        <v>987.69162882513604</v>
      </c>
      <c r="BB30" s="18">
        <v>2.9908753332615102E-2</v>
      </c>
      <c r="BC30" s="18">
        <v>1.8172952138695415E-2</v>
      </c>
      <c r="BD30" s="18">
        <v>0.23120804247704091</v>
      </c>
      <c r="BE30" s="17">
        <v>0.377</v>
      </c>
      <c r="BF30" s="17" t="s">
        <v>112</v>
      </c>
      <c r="BG30" s="17">
        <v>0.5</v>
      </c>
      <c r="BH30" s="17">
        <v>0</v>
      </c>
      <c r="BI30" s="17">
        <v>0</v>
      </c>
      <c r="BJ30" s="17">
        <v>0</v>
      </c>
      <c r="BK30" s="17">
        <v>0</v>
      </c>
      <c r="BL30" s="17">
        <v>100</v>
      </c>
      <c r="BM30" s="17">
        <v>0</v>
      </c>
      <c r="BN30" s="17">
        <v>0</v>
      </c>
      <c r="BO30" s="17">
        <v>0</v>
      </c>
      <c r="BP30" s="17">
        <v>40</v>
      </c>
      <c r="BQ30" s="17">
        <v>40</v>
      </c>
      <c r="BR30" s="17">
        <v>20</v>
      </c>
      <c r="BS30" s="19"/>
      <c r="BT30" s="20">
        <f t="shared" si="72"/>
        <v>1.010019432366426</v>
      </c>
      <c r="BU30" s="20">
        <f t="shared" si="73"/>
        <v>0.25</v>
      </c>
      <c r="BV30" s="21"/>
      <c r="BW30" s="21">
        <f t="shared" si="74"/>
        <v>2.6330194323664262</v>
      </c>
      <c r="BX30" s="21">
        <f t="shared" si="75"/>
        <v>0.25</v>
      </c>
      <c r="BY30" s="20"/>
      <c r="BZ30" s="20">
        <f t="shared" si="133"/>
        <v>1.8289543766663077</v>
      </c>
      <c r="CA30" s="20">
        <f t="shared" si="76"/>
        <v>0.38999999999999996</v>
      </c>
      <c r="CB30" s="21"/>
      <c r="CC30" s="21">
        <f t="shared" si="77"/>
        <v>3.1315</v>
      </c>
      <c r="CD30" s="21">
        <f t="shared" si="78"/>
        <v>0</v>
      </c>
      <c r="CE30" s="20">
        <f t="shared" si="79"/>
        <v>1.7349999999999999</v>
      </c>
      <c r="CF30" s="22">
        <f t="shared" si="80"/>
        <v>1.019889320966189</v>
      </c>
      <c r="CG30" s="20">
        <f t="shared" si="81"/>
        <v>0.69003886473285203</v>
      </c>
      <c r="CH30" s="35"/>
      <c r="CI30" s="23">
        <f t="shared" si="82"/>
        <v>0.72799999999999998</v>
      </c>
      <c r="CJ30" s="23">
        <f t="shared" si="83"/>
        <v>0.25</v>
      </c>
      <c r="CK30" s="64">
        <f t="shared" si="84"/>
        <v>0.72799999999999998</v>
      </c>
      <c r="CL30" s="23">
        <f t="shared" si="85"/>
        <v>0.72799999999999998</v>
      </c>
      <c r="CM30" s="21"/>
      <c r="CN30" s="21">
        <f t="shared" si="86"/>
        <v>0.85</v>
      </c>
      <c r="CO30" s="64">
        <f t="shared" si="87"/>
        <v>0.25</v>
      </c>
      <c r="CP30" s="64">
        <f t="shared" si="88"/>
        <v>0.85</v>
      </c>
      <c r="CQ30" s="21">
        <f t="shared" si="89"/>
        <v>0.85</v>
      </c>
      <c r="CR30" s="25"/>
      <c r="CS30" s="25">
        <f t="shared" si="90"/>
        <v>0.73499999999999999</v>
      </c>
      <c r="CT30" s="64">
        <f t="shared" si="91"/>
        <v>0.214</v>
      </c>
      <c r="CU30" s="64">
        <f t="shared" si="92"/>
        <v>0.73499999999999999</v>
      </c>
      <c r="CV30" s="25">
        <f t="shared" si="93"/>
        <v>0.73499999999999999</v>
      </c>
      <c r="CW30" s="26"/>
      <c r="CX30" s="26">
        <f t="shared" si="94"/>
        <v>0.63200000000000001</v>
      </c>
      <c r="CY30" s="64">
        <f t="shared" si="95"/>
        <v>0</v>
      </c>
      <c r="CZ30" s="64">
        <f t="shared" si="96"/>
        <v>0.63200000000000001</v>
      </c>
      <c r="DA30" s="26">
        <f>(MAX((CX30,CW30)))</f>
        <v>0.63200000000000001</v>
      </c>
      <c r="DB30" s="64">
        <f t="shared" si="97"/>
        <v>0.42699999999999999</v>
      </c>
      <c r="DC30" s="67">
        <f t="shared" si="98"/>
        <v>0.53300000000000003</v>
      </c>
      <c r="DD30" s="67">
        <f t="shared" si="99"/>
        <v>0.66900000000000004</v>
      </c>
      <c r="DE30" s="64">
        <f t="shared" si="100"/>
        <v>0.73624999999999996</v>
      </c>
      <c r="DF30" s="29">
        <f t="shared" si="101"/>
        <v>0.73624999999999996</v>
      </c>
      <c r="DG30" s="29">
        <f t="shared" si="102"/>
        <v>0.85</v>
      </c>
      <c r="DH30" s="29">
        <f t="shared" si="103"/>
        <v>0.85</v>
      </c>
      <c r="DI30" s="64">
        <f t="shared" si="104"/>
        <v>0.33471428571428569</v>
      </c>
      <c r="DJ30" s="29">
        <f t="shared" si="105"/>
        <v>0.66900000000000004</v>
      </c>
      <c r="DK30" s="18">
        <f t="shared" si="106"/>
        <v>0</v>
      </c>
      <c r="DL30" s="18">
        <f t="shared" si="107"/>
        <v>0.66666666666666663</v>
      </c>
      <c r="DM30" s="18">
        <f>1</f>
        <v>1</v>
      </c>
      <c r="DN30" s="18">
        <f t="shared" si="108"/>
        <v>0</v>
      </c>
      <c r="DO30" s="18">
        <f t="shared" si="109"/>
        <v>0.85516666666666663</v>
      </c>
      <c r="DP30" s="18">
        <f>1</f>
        <v>1</v>
      </c>
      <c r="DQ30" s="18">
        <f t="shared" si="110"/>
        <v>1</v>
      </c>
      <c r="DR30" s="18">
        <f t="shared" si="111"/>
        <v>1.8333333333333335</v>
      </c>
      <c r="DS30" s="18">
        <f>1</f>
        <v>1</v>
      </c>
      <c r="DT30" s="18">
        <f t="shared" si="112"/>
        <v>0</v>
      </c>
      <c r="DU30" s="18">
        <f t="shared" si="113"/>
        <v>1.5</v>
      </c>
      <c r="DV30" s="18">
        <f t="shared" si="114"/>
        <v>0.66666666666666663</v>
      </c>
      <c r="DW30" s="18">
        <f t="shared" si="115"/>
        <v>3.8333333333333335</v>
      </c>
      <c r="DX30" s="18">
        <f t="shared" si="116"/>
        <v>1.3333333333333333</v>
      </c>
      <c r="DY30" s="18">
        <f t="shared" si="117"/>
        <v>2</v>
      </c>
      <c r="DZ30" s="68">
        <f t="shared" si="118"/>
        <v>0</v>
      </c>
      <c r="EA30" s="27">
        <f t="shared" si="119"/>
        <v>0</v>
      </c>
      <c r="EB30" s="27">
        <f t="shared" si="120"/>
        <v>0</v>
      </c>
      <c r="EC30" s="27">
        <f t="shared" si="121"/>
        <v>0</v>
      </c>
      <c r="ED30" s="27">
        <f t="shared" si="122"/>
        <v>5.3999999999999999E-2</v>
      </c>
      <c r="EE30" s="27">
        <f t="shared" si="123"/>
        <v>0</v>
      </c>
      <c r="EF30" s="27">
        <f t="shared" si="124"/>
        <v>0</v>
      </c>
      <c r="EG30" s="27">
        <f t="shared" si="125"/>
        <v>0.183</v>
      </c>
      <c r="EH30" s="27">
        <f t="shared" si="126"/>
        <v>0</v>
      </c>
      <c r="EI30" s="27">
        <f t="shared" si="127"/>
        <v>0</v>
      </c>
      <c r="EJ30" s="27">
        <f t="shared" si="128"/>
        <v>0</v>
      </c>
      <c r="EK30" s="27">
        <f t="shared" si="129"/>
        <v>0</v>
      </c>
      <c r="EL30" s="27">
        <f t="shared" si="130"/>
        <v>7.0999999999999994E-2</v>
      </c>
      <c r="EM30" s="27">
        <f t="shared" si="131"/>
        <v>0</v>
      </c>
      <c r="EN30" s="27">
        <f t="shared" si="132"/>
        <v>0</v>
      </c>
    </row>
    <row r="31" spans="1:177" s="30" customFormat="1" x14ac:dyDescent="0.25">
      <c r="A31" s="17" t="s">
        <v>147</v>
      </c>
      <c r="B31" s="17" t="s">
        <v>141</v>
      </c>
      <c r="C31" s="17"/>
      <c r="D31" s="17"/>
      <c r="E31" s="17">
        <v>0</v>
      </c>
      <c r="F31" s="17"/>
      <c r="G31" s="17"/>
      <c r="H31" s="17"/>
      <c r="I31" s="17"/>
      <c r="J31" s="17">
        <v>0</v>
      </c>
      <c r="K31" s="17"/>
      <c r="L31" s="17"/>
      <c r="M31" s="17"/>
      <c r="N31" s="17"/>
      <c r="O31" s="17">
        <v>0</v>
      </c>
      <c r="P31" s="17"/>
      <c r="Q31" s="17"/>
      <c r="R31" s="17"/>
      <c r="S31" s="17"/>
      <c r="T31" s="17">
        <v>0</v>
      </c>
      <c r="U31" s="17">
        <v>0.33</v>
      </c>
      <c r="V31" s="17" t="s">
        <v>111</v>
      </c>
      <c r="W31" s="17">
        <v>0.33</v>
      </c>
      <c r="X31" s="17"/>
      <c r="Y31" s="17"/>
      <c r="Z31" s="17">
        <v>0</v>
      </c>
      <c r="AA31" s="17">
        <v>0.66</v>
      </c>
      <c r="AB31" s="17">
        <v>0</v>
      </c>
      <c r="AC31" s="17">
        <v>1</v>
      </c>
      <c r="AD31" s="17">
        <v>0</v>
      </c>
      <c r="AE31" s="17">
        <v>0</v>
      </c>
      <c r="AF31" s="17">
        <v>0.75</v>
      </c>
      <c r="AG31" s="17">
        <v>0</v>
      </c>
      <c r="AH31" s="17">
        <v>0.5</v>
      </c>
      <c r="AI31" s="17"/>
      <c r="AJ31" s="17">
        <v>0</v>
      </c>
      <c r="AK31" s="17"/>
      <c r="AL31" s="17">
        <v>0</v>
      </c>
      <c r="AM31" s="17"/>
      <c r="AN31" s="17">
        <v>0</v>
      </c>
      <c r="AO31" s="17"/>
      <c r="AP31" s="17">
        <v>0</v>
      </c>
      <c r="AQ31" s="17"/>
      <c r="AR31" s="17">
        <v>0</v>
      </c>
      <c r="AS31" s="17"/>
      <c r="AT31" s="17"/>
      <c r="AU31" s="17">
        <v>0</v>
      </c>
      <c r="AV31" s="17">
        <v>0</v>
      </c>
      <c r="AW31" s="17">
        <v>0</v>
      </c>
      <c r="AX31" s="18">
        <v>19.666250711699998</v>
      </c>
      <c r="AY31" s="18">
        <v>79586.492949972715</v>
      </c>
      <c r="AZ31" s="18">
        <v>3662.7026235399999</v>
      </c>
      <c r="BA31" s="18">
        <v>1116.391759654992</v>
      </c>
      <c r="BB31" s="18">
        <v>4.3796740334955904E-2</v>
      </c>
      <c r="BC31" s="18">
        <v>1.4027402367845821E-2</v>
      </c>
      <c r="BD31" s="18">
        <v>0.17846567898022672</v>
      </c>
      <c r="BE31" s="17">
        <v>0.28499999999999998</v>
      </c>
      <c r="BF31" s="17" t="s">
        <v>112</v>
      </c>
      <c r="BG31" s="17">
        <v>0.5</v>
      </c>
      <c r="BH31" s="17">
        <v>0</v>
      </c>
      <c r="BI31" s="17">
        <v>0</v>
      </c>
      <c r="BJ31" s="17">
        <v>0</v>
      </c>
      <c r="BK31" s="17">
        <v>0</v>
      </c>
      <c r="BL31" s="17">
        <v>70</v>
      </c>
      <c r="BM31" s="17">
        <v>0</v>
      </c>
      <c r="BN31" s="17">
        <v>0</v>
      </c>
      <c r="BO31" s="17">
        <v>30</v>
      </c>
      <c r="BP31" s="17">
        <v>100</v>
      </c>
      <c r="BQ31" s="17">
        <v>0</v>
      </c>
      <c r="BR31" s="17">
        <v>0</v>
      </c>
      <c r="BS31" s="19"/>
      <c r="BT31" s="20">
        <f t="shared" si="72"/>
        <v>0.76467190801221019</v>
      </c>
      <c r="BU31" s="20">
        <f t="shared" si="73"/>
        <v>0.5</v>
      </c>
      <c r="BV31" s="21"/>
      <c r="BW31" s="21">
        <f t="shared" si="74"/>
        <v>1.8546719080122103</v>
      </c>
      <c r="BX31" s="21">
        <f t="shared" si="75"/>
        <v>0.5</v>
      </c>
      <c r="BY31" s="20"/>
      <c r="BZ31" s="20">
        <f t="shared" si="133"/>
        <v>1.210898370167478</v>
      </c>
      <c r="CA31" s="20">
        <f t="shared" si="76"/>
        <v>0.55666666666666664</v>
      </c>
      <c r="CB31" s="21"/>
      <c r="CC31" s="21">
        <f t="shared" si="77"/>
        <v>2.3025000000000002</v>
      </c>
      <c r="CD31" s="21">
        <f t="shared" si="78"/>
        <v>0</v>
      </c>
      <c r="CE31" s="20">
        <f t="shared" si="79"/>
        <v>0.41599999999999998</v>
      </c>
      <c r="CF31" s="22">
        <f t="shared" si="80"/>
        <v>0.39317564723900672</v>
      </c>
      <c r="CG31" s="20">
        <f t="shared" si="81"/>
        <v>0.36434381602442045</v>
      </c>
      <c r="CH31" s="35"/>
      <c r="CI31" s="23">
        <f t="shared" si="82"/>
        <v>0.55000000000000004</v>
      </c>
      <c r="CJ31" s="23">
        <f t="shared" si="83"/>
        <v>0.5</v>
      </c>
      <c r="CK31" s="64">
        <f t="shared" si="84"/>
        <v>0.55000000000000004</v>
      </c>
      <c r="CL31" s="23">
        <f t="shared" si="85"/>
        <v>0.55000000000000004</v>
      </c>
      <c r="CM31" s="21"/>
      <c r="CN31" s="21">
        <f t="shared" si="86"/>
        <v>0.59</v>
      </c>
      <c r="CO31" s="64">
        <f t="shared" si="87"/>
        <v>0.5</v>
      </c>
      <c r="CP31" s="64">
        <f t="shared" si="88"/>
        <v>0.59</v>
      </c>
      <c r="CQ31" s="21">
        <f t="shared" si="89"/>
        <v>0.59</v>
      </c>
      <c r="CR31" s="25"/>
      <c r="CS31" s="25">
        <f t="shared" si="90"/>
        <v>0.39700000000000002</v>
      </c>
      <c r="CT31" s="64">
        <f t="shared" si="91"/>
        <v>0.42899999999999999</v>
      </c>
      <c r="CU31" s="64">
        <f t="shared" si="92"/>
        <v>0.39700000000000002</v>
      </c>
      <c r="CV31" s="25">
        <f t="shared" si="93"/>
        <v>0.39700000000000002</v>
      </c>
      <c r="CW31" s="26"/>
      <c r="CX31" s="26">
        <f t="shared" si="94"/>
        <v>0.41599999999999998</v>
      </c>
      <c r="CY31" s="64">
        <f t="shared" si="95"/>
        <v>0</v>
      </c>
      <c r="CZ31" s="64">
        <f t="shared" si="96"/>
        <v>0.41599999999999998</v>
      </c>
      <c r="DA31" s="26">
        <f>(MAX((CX31,CW31)))</f>
        <v>0.41599999999999998</v>
      </c>
      <c r="DB31" s="64">
        <f t="shared" si="97"/>
        <v>0</v>
      </c>
      <c r="DC31" s="67">
        <f t="shared" si="98"/>
        <v>0.20399999999999999</v>
      </c>
      <c r="DD31" s="67">
        <f t="shared" si="99"/>
        <v>0.35199999999999998</v>
      </c>
      <c r="DE31" s="64">
        <f t="shared" si="100"/>
        <v>0.48825000000000002</v>
      </c>
      <c r="DF31" s="29">
        <f t="shared" si="101"/>
        <v>0.48825000000000002</v>
      </c>
      <c r="DG31" s="29">
        <f t="shared" si="102"/>
        <v>0.59</v>
      </c>
      <c r="DH31" s="29">
        <f t="shared" si="103"/>
        <v>0.59</v>
      </c>
      <c r="DI31" s="64">
        <f t="shared" si="104"/>
        <v>0.28357142857142853</v>
      </c>
      <c r="DJ31" s="29">
        <f t="shared" si="105"/>
        <v>0.5</v>
      </c>
      <c r="DK31" s="18">
        <f t="shared" si="106"/>
        <v>0</v>
      </c>
      <c r="DL31" s="18">
        <f t="shared" si="107"/>
        <v>0.66666666666666663</v>
      </c>
      <c r="DM31" s="18">
        <f>1</f>
        <v>1</v>
      </c>
      <c r="DN31" s="18">
        <f t="shared" si="108"/>
        <v>0</v>
      </c>
      <c r="DO31" s="18">
        <f t="shared" si="109"/>
        <v>0.80916666666666659</v>
      </c>
      <c r="DP31" s="18">
        <f>1</f>
        <v>1</v>
      </c>
      <c r="DQ31" s="18">
        <f t="shared" si="110"/>
        <v>1</v>
      </c>
      <c r="DR31" s="18">
        <f t="shared" si="111"/>
        <v>1.8333333333333335</v>
      </c>
      <c r="DS31" s="18">
        <f>1</f>
        <v>1</v>
      </c>
      <c r="DT31" s="18">
        <f t="shared" si="112"/>
        <v>0</v>
      </c>
      <c r="DU31" s="18">
        <f t="shared" si="113"/>
        <v>1.5</v>
      </c>
      <c r="DV31" s="18">
        <f t="shared" si="114"/>
        <v>0.66666666666666663</v>
      </c>
      <c r="DW31" s="18">
        <f t="shared" si="115"/>
        <v>3.8333333333333335</v>
      </c>
      <c r="DX31" s="18">
        <f t="shared" si="116"/>
        <v>1.3333333333333333</v>
      </c>
      <c r="DY31" s="18">
        <f t="shared" si="117"/>
        <v>2</v>
      </c>
      <c r="DZ31" s="68">
        <f t="shared" si="118"/>
        <v>0</v>
      </c>
      <c r="EA31" s="27">
        <f t="shared" si="119"/>
        <v>0</v>
      </c>
      <c r="EB31" s="27">
        <f t="shared" si="120"/>
        <v>0</v>
      </c>
      <c r="EC31" s="27">
        <f t="shared" si="121"/>
        <v>0</v>
      </c>
      <c r="ED31" s="27">
        <f t="shared" si="122"/>
        <v>0.04</v>
      </c>
      <c r="EE31" s="27">
        <f t="shared" si="123"/>
        <v>0</v>
      </c>
      <c r="EF31" s="27">
        <f t="shared" si="124"/>
        <v>0</v>
      </c>
      <c r="EG31" s="27">
        <f t="shared" si="125"/>
        <v>0.183</v>
      </c>
      <c r="EH31" s="27">
        <f t="shared" si="126"/>
        <v>0</v>
      </c>
      <c r="EI31" s="27">
        <f t="shared" si="127"/>
        <v>0</v>
      </c>
      <c r="EJ31" s="27">
        <f t="shared" si="128"/>
        <v>0</v>
      </c>
      <c r="EK31" s="27">
        <f t="shared" si="129"/>
        <v>0</v>
      </c>
      <c r="EL31" s="27">
        <f t="shared" si="130"/>
        <v>7.0999999999999994E-2</v>
      </c>
      <c r="EM31" s="27">
        <f t="shared" si="131"/>
        <v>0</v>
      </c>
      <c r="EN31" s="27">
        <f t="shared" si="132"/>
        <v>0</v>
      </c>
    </row>
    <row r="32" spans="1:177" s="30" customFormat="1" x14ac:dyDescent="0.25">
      <c r="A32" s="17" t="s">
        <v>148</v>
      </c>
      <c r="B32" s="17" t="s">
        <v>141</v>
      </c>
      <c r="C32" s="17"/>
      <c r="D32" s="17"/>
      <c r="E32" s="17">
        <v>0</v>
      </c>
      <c r="F32" s="17"/>
      <c r="G32" s="17"/>
      <c r="H32" s="17"/>
      <c r="I32" s="17"/>
      <c r="J32" s="17">
        <v>0</v>
      </c>
      <c r="K32" s="17"/>
      <c r="L32" s="17"/>
      <c r="M32" s="17"/>
      <c r="N32" s="17"/>
      <c r="O32" s="17">
        <v>0</v>
      </c>
      <c r="P32" s="17"/>
      <c r="Q32" s="17"/>
      <c r="R32" s="17"/>
      <c r="S32" s="17"/>
      <c r="T32" s="17">
        <v>0</v>
      </c>
      <c r="U32" s="17">
        <v>0.33</v>
      </c>
      <c r="V32" s="17" t="s">
        <v>111</v>
      </c>
      <c r="W32" s="17">
        <v>0.33</v>
      </c>
      <c r="X32" s="17"/>
      <c r="Y32" s="17"/>
      <c r="Z32" s="17">
        <v>0</v>
      </c>
      <c r="AA32" s="17">
        <v>0.66</v>
      </c>
      <c r="AB32" s="17">
        <v>0</v>
      </c>
      <c r="AC32" s="17">
        <v>0.5</v>
      </c>
      <c r="AD32" s="17">
        <v>1</v>
      </c>
      <c r="AE32" s="17">
        <v>0</v>
      </c>
      <c r="AF32" s="17">
        <v>0.75</v>
      </c>
      <c r="AG32" s="17">
        <v>0</v>
      </c>
      <c r="AH32" s="17">
        <v>1</v>
      </c>
      <c r="AI32" s="17"/>
      <c r="AJ32" s="17">
        <v>0</v>
      </c>
      <c r="AK32" s="17"/>
      <c r="AL32" s="17">
        <v>0</v>
      </c>
      <c r="AM32" s="17"/>
      <c r="AN32" s="17">
        <v>0</v>
      </c>
      <c r="AO32" s="17"/>
      <c r="AP32" s="17">
        <v>0</v>
      </c>
      <c r="AQ32" s="17"/>
      <c r="AR32" s="17">
        <v>0</v>
      </c>
      <c r="AS32" s="17" t="s">
        <v>110</v>
      </c>
      <c r="AT32" s="17" t="s">
        <v>110</v>
      </c>
      <c r="AU32" s="17">
        <v>0</v>
      </c>
      <c r="AV32" s="17">
        <v>1</v>
      </c>
      <c r="AW32" s="17">
        <v>0</v>
      </c>
      <c r="AX32" s="18">
        <v>23.3627503626</v>
      </c>
      <c r="AY32" s="18">
        <v>94545.696293745146</v>
      </c>
      <c r="AZ32" s="18">
        <v>5105.1732619900004</v>
      </c>
      <c r="BA32" s="18">
        <v>1556.0568102545521</v>
      </c>
      <c r="BB32" s="18">
        <v>5.2028845057510209E-2</v>
      </c>
      <c r="BC32" s="18">
        <v>1.6458251102408943E-2</v>
      </c>
      <c r="BD32" s="18">
        <v>0.20939250766423589</v>
      </c>
      <c r="BE32" s="17">
        <v>0.34200000000000003</v>
      </c>
      <c r="BF32" s="17" t="s">
        <v>123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70</v>
      </c>
      <c r="BM32" s="17">
        <v>30</v>
      </c>
      <c r="BN32" s="17">
        <v>0</v>
      </c>
      <c r="BO32" s="17">
        <v>0</v>
      </c>
      <c r="BP32" s="17">
        <v>0</v>
      </c>
      <c r="BQ32" s="17">
        <v>100</v>
      </c>
      <c r="BR32" s="17">
        <v>0</v>
      </c>
      <c r="BS32" s="19"/>
      <c r="BT32" s="20">
        <f t="shared" si="72"/>
        <v>0.76742966309426597</v>
      </c>
      <c r="BU32" s="20">
        <f t="shared" si="73"/>
        <v>0</v>
      </c>
      <c r="BV32" s="21"/>
      <c r="BW32" s="21">
        <f t="shared" si="74"/>
        <v>2.300429663094266</v>
      </c>
      <c r="BX32" s="21">
        <f t="shared" si="75"/>
        <v>0</v>
      </c>
      <c r="BY32" s="20"/>
      <c r="BZ32" s="20">
        <f t="shared" si="133"/>
        <v>1.4650144225287551</v>
      </c>
      <c r="CA32" s="20">
        <f t="shared" si="76"/>
        <v>0.2233333333333333</v>
      </c>
      <c r="CB32" s="21"/>
      <c r="CC32" s="21">
        <f t="shared" si="77"/>
        <v>3.024</v>
      </c>
      <c r="CD32" s="21">
        <f t="shared" si="78"/>
        <v>0</v>
      </c>
      <c r="CE32" s="20">
        <f t="shared" si="79"/>
        <v>1.6040000000000001</v>
      </c>
      <c r="CF32" s="22">
        <f t="shared" si="80"/>
        <v>0.9095991819632443</v>
      </c>
      <c r="CG32" s="20">
        <f t="shared" si="81"/>
        <v>0.70485932618853175</v>
      </c>
      <c r="CH32" s="35"/>
      <c r="CI32" s="23">
        <f t="shared" si="82"/>
        <v>0.55200000000000005</v>
      </c>
      <c r="CJ32" s="23">
        <f t="shared" si="83"/>
        <v>0</v>
      </c>
      <c r="CK32" s="64">
        <f t="shared" si="84"/>
        <v>0.55200000000000005</v>
      </c>
      <c r="CL32" s="23">
        <f t="shared" si="85"/>
        <v>0.55200000000000005</v>
      </c>
      <c r="CM32" s="21"/>
      <c r="CN32" s="21">
        <f t="shared" si="86"/>
        <v>0.73899999999999999</v>
      </c>
      <c r="CO32" s="64">
        <f t="shared" si="87"/>
        <v>0</v>
      </c>
      <c r="CP32" s="64">
        <f t="shared" si="88"/>
        <v>0.73899999999999999</v>
      </c>
      <c r="CQ32" s="21">
        <f t="shared" si="89"/>
        <v>0.73899999999999999</v>
      </c>
      <c r="CR32" s="25"/>
      <c r="CS32" s="25">
        <f t="shared" si="90"/>
        <v>0.53600000000000003</v>
      </c>
      <c r="CT32" s="64">
        <f t="shared" si="91"/>
        <v>0</v>
      </c>
      <c r="CU32" s="64">
        <f t="shared" si="92"/>
        <v>0.53600000000000003</v>
      </c>
      <c r="CV32" s="25">
        <f t="shared" si="93"/>
        <v>0.53600000000000003</v>
      </c>
      <c r="CW32" s="26"/>
      <c r="CX32" s="26">
        <f t="shared" si="94"/>
        <v>0.60399999999999998</v>
      </c>
      <c r="CY32" s="64">
        <f t="shared" si="95"/>
        <v>0</v>
      </c>
      <c r="CZ32" s="64">
        <f t="shared" si="96"/>
        <v>0.60399999999999998</v>
      </c>
      <c r="DA32" s="26">
        <f>(MAX((CX32,CW32)))</f>
        <v>0.60399999999999998</v>
      </c>
      <c r="DB32" s="64">
        <f t="shared" si="97"/>
        <v>0.38500000000000001</v>
      </c>
      <c r="DC32" s="67">
        <f t="shared" si="98"/>
        <v>0.47499999999999998</v>
      </c>
      <c r="DD32" s="67">
        <f t="shared" si="99"/>
        <v>0.68300000000000005</v>
      </c>
      <c r="DE32" s="64">
        <f t="shared" si="100"/>
        <v>0.60775000000000001</v>
      </c>
      <c r="DF32" s="29">
        <f t="shared" si="101"/>
        <v>0.60775000000000001</v>
      </c>
      <c r="DG32" s="29">
        <f t="shared" si="102"/>
        <v>0.73899999999999999</v>
      </c>
      <c r="DH32" s="29">
        <f t="shared" si="103"/>
        <v>0.73899999999999999</v>
      </c>
      <c r="DI32" s="64">
        <f t="shared" si="104"/>
        <v>0.22042857142857145</v>
      </c>
      <c r="DJ32" s="29">
        <f t="shared" si="105"/>
        <v>0.68300000000000005</v>
      </c>
      <c r="DK32" s="18">
        <f t="shared" si="106"/>
        <v>0</v>
      </c>
      <c r="DL32" s="18">
        <f t="shared" si="107"/>
        <v>0.66666666666666663</v>
      </c>
      <c r="DM32" s="18">
        <f>1</f>
        <v>1</v>
      </c>
      <c r="DN32" s="18">
        <f t="shared" si="108"/>
        <v>0</v>
      </c>
      <c r="DO32" s="18">
        <f t="shared" si="109"/>
        <v>0.83766666666666667</v>
      </c>
      <c r="DP32" s="18">
        <f>1</f>
        <v>1</v>
      </c>
      <c r="DQ32" s="18">
        <f t="shared" si="110"/>
        <v>1</v>
      </c>
      <c r="DR32" s="18">
        <f t="shared" si="111"/>
        <v>1.8333333333333335</v>
      </c>
      <c r="DS32" s="18">
        <f>1</f>
        <v>1</v>
      </c>
      <c r="DT32" s="18">
        <f t="shared" si="112"/>
        <v>0</v>
      </c>
      <c r="DU32" s="18">
        <f t="shared" si="113"/>
        <v>1.5</v>
      </c>
      <c r="DV32" s="18">
        <f t="shared" si="114"/>
        <v>0.66666666666666663</v>
      </c>
      <c r="DW32" s="18">
        <f t="shared" si="115"/>
        <v>3.8333333333333335</v>
      </c>
      <c r="DX32" s="18">
        <f t="shared" si="116"/>
        <v>1.3333333333333333</v>
      </c>
      <c r="DY32" s="18">
        <f t="shared" si="117"/>
        <v>2</v>
      </c>
      <c r="DZ32" s="68">
        <f t="shared" si="118"/>
        <v>0</v>
      </c>
      <c r="EA32" s="27">
        <f t="shared" si="119"/>
        <v>0</v>
      </c>
      <c r="EB32" s="27">
        <f t="shared" si="120"/>
        <v>0</v>
      </c>
      <c r="EC32" s="27">
        <f t="shared" si="121"/>
        <v>0</v>
      </c>
      <c r="ED32" s="27">
        <f t="shared" si="122"/>
        <v>4.9000000000000002E-2</v>
      </c>
      <c r="EE32" s="27">
        <f t="shared" si="123"/>
        <v>0</v>
      </c>
      <c r="EF32" s="27">
        <f t="shared" si="124"/>
        <v>0</v>
      </c>
      <c r="EG32" s="27">
        <f t="shared" si="125"/>
        <v>0.183</v>
      </c>
      <c r="EH32" s="27">
        <f t="shared" si="126"/>
        <v>0</v>
      </c>
      <c r="EI32" s="27">
        <f t="shared" si="127"/>
        <v>0</v>
      </c>
      <c r="EJ32" s="27">
        <f t="shared" si="128"/>
        <v>0</v>
      </c>
      <c r="EK32" s="27">
        <f t="shared" si="129"/>
        <v>0</v>
      </c>
      <c r="EL32" s="27">
        <f t="shared" si="130"/>
        <v>7.0999999999999994E-2</v>
      </c>
      <c r="EM32" s="27">
        <f t="shared" si="131"/>
        <v>0</v>
      </c>
      <c r="EN32" s="27">
        <f t="shared" si="132"/>
        <v>0</v>
      </c>
    </row>
    <row r="33" spans="1:144" s="30" customFormat="1" x14ac:dyDescent="0.25">
      <c r="A33" s="17" t="s">
        <v>149</v>
      </c>
      <c r="B33" s="17" t="s">
        <v>141</v>
      </c>
      <c r="C33" s="17"/>
      <c r="D33" s="17"/>
      <c r="E33" s="17">
        <v>0</v>
      </c>
      <c r="F33" s="17"/>
      <c r="G33" s="17"/>
      <c r="H33" s="17"/>
      <c r="I33" s="17"/>
      <c r="J33" s="17">
        <v>0</v>
      </c>
      <c r="K33" s="17"/>
      <c r="L33" s="17"/>
      <c r="M33" s="17"/>
      <c r="N33" s="17"/>
      <c r="O33" s="17">
        <v>0</v>
      </c>
      <c r="P33" s="17"/>
      <c r="Q33" s="17"/>
      <c r="R33" s="17"/>
      <c r="S33" s="17"/>
      <c r="T33" s="17">
        <v>0</v>
      </c>
      <c r="U33" s="17">
        <v>0</v>
      </c>
      <c r="V33" s="17" t="s">
        <v>133</v>
      </c>
      <c r="W33" s="17">
        <v>0</v>
      </c>
      <c r="X33" s="17"/>
      <c r="Y33" s="17"/>
      <c r="Z33" s="17">
        <v>0</v>
      </c>
      <c r="AA33" s="17">
        <v>0</v>
      </c>
      <c r="AB33" s="17">
        <v>0</v>
      </c>
      <c r="AC33" s="17">
        <v>0</v>
      </c>
      <c r="AD33" s="17">
        <v>1</v>
      </c>
      <c r="AE33" s="17">
        <v>0</v>
      </c>
      <c r="AF33" s="17">
        <v>0.75</v>
      </c>
      <c r="AG33" s="17">
        <v>0</v>
      </c>
      <c r="AH33" s="17">
        <v>1</v>
      </c>
      <c r="AI33" s="17"/>
      <c r="AJ33" s="17">
        <v>0</v>
      </c>
      <c r="AK33" s="17"/>
      <c r="AL33" s="17">
        <v>0</v>
      </c>
      <c r="AM33" s="17"/>
      <c r="AN33" s="17">
        <v>0</v>
      </c>
      <c r="AO33" s="17"/>
      <c r="AP33" s="17">
        <v>0</v>
      </c>
      <c r="AQ33" s="17"/>
      <c r="AR33" s="17">
        <v>0</v>
      </c>
      <c r="AS33" s="17"/>
      <c r="AT33" s="17"/>
      <c r="AU33" s="17">
        <v>0.5</v>
      </c>
      <c r="AV33" s="17">
        <v>0</v>
      </c>
      <c r="AW33" s="17">
        <v>0</v>
      </c>
      <c r="AX33" s="18">
        <v>13.778472627899999</v>
      </c>
      <c r="AY33" s="18">
        <v>55759.500412011388</v>
      </c>
      <c r="AZ33" s="18">
        <v>4867.1257900299997</v>
      </c>
      <c r="BA33" s="18">
        <v>1483.499940801144</v>
      </c>
      <c r="BB33" s="18">
        <v>3.0684658542333303E-2</v>
      </c>
      <c r="BC33" s="18">
        <v>2.6605330568592704E-2</v>
      </c>
      <c r="BD33" s="18">
        <v>0.33849021079634484</v>
      </c>
      <c r="BE33" s="17">
        <v>0.6</v>
      </c>
      <c r="BF33" s="17" t="s">
        <v>123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100</v>
      </c>
      <c r="BM33" s="17">
        <v>0</v>
      </c>
      <c r="BN33" s="17">
        <v>0</v>
      </c>
      <c r="BO33" s="17">
        <v>0</v>
      </c>
      <c r="BP33" s="17">
        <v>80</v>
      </c>
      <c r="BQ33" s="17">
        <v>20</v>
      </c>
      <c r="BR33" s="17">
        <v>0</v>
      </c>
      <c r="BS33" s="19"/>
      <c r="BT33" s="20">
        <f t="shared" si="72"/>
        <v>0.76534232927116663</v>
      </c>
      <c r="BU33" s="20">
        <f t="shared" si="73"/>
        <v>0</v>
      </c>
      <c r="BV33" s="21"/>
      <c r="BW33" s="21">
        <f t="shared" si="74"/>
        <v>2.0403423292711667</v>
      </c>
      <c r="BX33" s="21">
        <f t="shared" si="75"/>
        <v>0</v>
      </c>
      <c r="BY33" s="20"/>
      <c r="BZ33" s="20">
        <f t="shared" si="133"/>
        <v>1.0903423292711667</v>
      </c>
      <c r="CA33" s="20">
        <f t="shared" si="76"/>
        <v>0.33333333333333331</v>
      </c>
      <c r="CB33" s="21"/>
      <c r="CC33" s="21">
        <f t="shared" si="77"/>
        <v>1.575</v>
      </c>
      <c r="CD33" s="21">
        <f t="shared" si="78"/>
        <v>0</v>
      </c>
      <c r="CE33" s="20">
        <f t="shared" si="79"/>
        <v>0.83099999999999996</v>
      </c>
      <c r="CF33" s="22">
        <f t="shared" si="80"/>
        <v>0.89034232927116663</v>
      </c>
      <c r="CG33" s="20">
        <f t="shared" si="81"/>
        <v>1.0306846585423333</v>
      </c>
      <c r="CH33" s="35"/>
      <c r="CI33" s="23">
        <f t="shared" si="82"/>
        <v>0.55000000000000004</v>
      </c>
      <c r="CJ33" s="23">
        <f t="shared" si="83"/>
        <v>0</v>
      </c>
      <c r="CK33" s="64">
        <f t="shared" si="84"/>
        <v>0.55000000000000004</v>
      </c>
      <c r="CL33" s="23">
        <f t="shared" si="85"/>
        <v>0.55000000000000004</v>
      </c>
      <c r="CM33" s="21"/>
      <c r="CN33" s="21">
        <f t="shared" si="86"/>
        <v>0.65200000000000002</v>
      </c>
      <c r="CO33" s="64">
        <f t="shared" si="87"/>
        <v>0</v>
      </c>
      <c r="CP33" s="64">
        <f t="shared" si="88"/>
        <v>0.65200000000000002</v>
      </c>
      <c r="CQ33" s="21">
        <f t="shared" si="89"/>
        <v>0.65200000000000002</v>
      </c>
      <c r="CR33" s="25"/>
      <c r="CS33" s="25">
        <f t="shared" si="90"/>
        <v>0.33100000000000002</v>
      </c>
      <c r="CT33" s="64">
        <f t="shared" si="91"/>
        <v>0.14099999999999999</v>
      </c>
      <c r="CU33" s="64">
        <f t="shared" si="92"/>
        <v>0.33100000000000002</v>
      </c>
      <c r="CV33" s="25">
        <f t="shared" si="93"/>
        <v>0.33100000000000002</v>
      </c>
      <c r="CW33" s="26"/>
      <c r="CX33" s="26">
        <f t="shared" si="94"/>
        <v>0.22500000000000001</v>
      </c>
      <c r="CY33" s="64">
        <f t="shared" si="95"/>
        <v>0</v>
      </c>
      <c r="CZ33" s="64">
        <f t="shared" si="96"/>
        <v>0.22500000000000001</v>
      </c>
      <c r="DA33" s="26">
        <f>(MAX((CX33,CW33)))</f>
        <v>0.22500000000000001</v>
      </c>
      <c r="DB33" s="64">
        <f t="shared" si="97"/>
        <v>0.13400000000000001</v>
      </c>
      <c r="DC33" s="67">
        <f t="shared" si="98"/>
        <v>0.46500000000000002</v>
      </c>
      <c r="DD33" s="67">
        <f t="shared" si="99"/>
        <v>1</v>
      </c>
      <c r="DE33" s="64">
        <f t="shared" si="100"/>
        <v>0.4395</v>
      </c>
      <c r="DF33" s="29">
        <f t="shared" si="101"/>
        <v>0.4395</v>
      </c>
      <c r="DG33" s="29">
        <f t="shared" si="102"/>
        <v>0.65200000000000002</v>
      </c>
      <c r="DH33" s="29">
        <f t="shared" si="103"/>
        <v>0.65200000000000002</v>
      </c>
      <c r="DI33" s="64">
        <f t="shared" si="104"/>
        <v>0.24857142857142858</v>
      </c>
      <c r="DJ33" s="29">
        <f t="shared" si="105"/>
        <v>1</v>
      </c>
      <c r="DK33" s="18">
        <f t="shared" si="106"/>
        <v>0</v>
      </c>
      <c r="DL33" s="18">
        <f t="shared" si="107"/>
        <v>0.66666666666666663</v>
      </c>
      <c r="DM33" s="18">
        <f>1</f>
        <v>1</v>
      </c>
      <c r="DN33" s="18">
        <f t="shared" si="108"/>
        <v>0</v>
      </c>
      <c r="DO33" s="18">
        <f t="shared" si="109"/>
        <v>0.96666666666666656</v>
      </c>
      <c r="DP33" s="18">
        <f>1</f>
        <v>1</v>
      </c>
      <c r="DQ33" s="18">
        <f t="shared" si="110"/>
        <v>1</v>
      </c>
      <c r="DR33" s="18">
        <f t="shared" si="111"/>
        <v>1.8333333333333335</v>
      </c>
      <c r="DS33" s="18">
        <f>1</f>
        <v>1</v>
      </c>
      <c r="DT33" s="18">
        <f t="shared" si="112"/>
        <v>0</v>
      </c>
      <c r="DU33" s="18">
        <f t="shared" si="113"/>
        <v>1.5</v>
      </c>
      <c r="DV33" s="18">
        <f t="shared" si="114"/>
        <v>0.66666666666666663</v>
      </c>
      <c r="DW33" s="18">
        <f t="shared" si="115"/>
        <v>3.8333333333333335</v>
      </c>
      <c r="DX33" s="18">
        <f t="shared" si="116"/>
        <v>1.3333333333333333</v>
      </c>
      <c r="DY33" s="18">
        <f t="shared" si="117"/>
        <v>2</v>
      </c>
      <c r="DZ33" s="68">
        <f t="shared" si="118"/>
        <v>0</v>
      </c>
      <c r="EA33" s="27">
        <f t="shared" si="119"/>
        <v>0</v>
      </c>
      <c r="EB33" s="27">
        <f t="shared" si="120"/>
        <v>0</v>
      </c>
      <c r="EC33" s="27">
        <f t="shared" si="121"/>
        <v>0</v>
      </c>
      <c r="ED33" s="27">
        <f t="shared" si="122"/>
        <v>8.7999999999999995E-2</v>
      </c>
      <c r="EE33" s="27">
        <f t="shared" si="123"/>
        <v>0</v>
      </c>
      <c r="EF33" s="27">
        <f t="shared" si="124"/>
        <v>0</v>
      </c>
      <c r="EG33" s="27">
        <f t="shared" si="125"/>
        <v>0.183</v>
      </c>
      <c r="EH33" s="27">
        <f t="shared" si="126"/>
        <v>0</v>
      </c>
      <c r="EI33" s="27">
        <f t="shared" si="127"/>
        <v>0</v>
      </c>
      <c r="EJ33" s="27">
        <f t="shared" si="128"/>
        <v>0</v>
      </c>
      <c r="EK33" s="27">
        <f t="shared" si="129"/>
        <v>0</v>
      </c>
      <c r="EL33" s="27">
        <f t="shared" si="130"/>
        <v>7.0999999999999994E-2</v>
      </c>
      <c r="EM33" s="27">
        <f t="shared" si="131"/>
        <v>0</v>
      </c>
      <c r="EN33" s="27">
        <f t="shared" si="132"/>
        <v>0</v>
      </c>
    </row>
    <row r="34" spans="1:144" s="30" customFormat="1" x14ac:dyDescent="0.25">
      <c r="A34" s="17" t="s">
        <v>150</v>
      </c>
      <c r="B34" s="17" t="s">
        <v>141</v>
      </c>
      <c r="C34" s="17"/>
      <c r="D34" s="17"/>
      <c r="E34" s="17">
        <v>0</v>
      </c>
      <c r="F34" s="17"/>
      <c r="G34" s="17"/>
      <c r="H34" s="17"/>
      <c r="I34" s="17"/>
      <c r="J34" s="17">
        <v>0</v>
      </c>
      <c r="K34" s="17"/>
      <c r="L34" s="17"/>
      <c r="M34" s="17"/>
      <c r="N34" s="17"/>
      <c r="O34" s="17">
        <v>0</v>
      </c>
      <c r="P34" s="17"/>
      <c r="Q34" s="17"/>
      <c r="R34" s="17"/>
      <c r="S34" s="17"/>
      <c r="T34" s="17">
        <v>0</v>
      </c>
      <c r="U34" s="17">
        <v>0.33</v>
      </c>
      <c r="V34" s="17" t="s">
        <v>111</v>
      </c>
      <c r="W34" s="17">
        <v>0.33</v>
      </c>
      <c r="X34" s="17"/>
      <c r="Y34" s="17"/>
      <c r="Z34" s="17">
        <v>0</v>
      </c>
      <c r="AA34" s="17">
        <v>0.33</v>
      </c>
      <c r="AB34" s="17">
        <v>0</v>
      </c>
      <c r="AC34" s="17">
        <v>0.5</v>
      </c>
      <c r="AD34" s="17">
        <v>1</v>
      </c>
      <c r="AE34" s="17">
        <v>0</v>
      </c>
      <c r="AF34" s="17">
        <v>0.5</v>
      </c>
      <c r="AG34" s="17">
        <v>0</v>
      </c>
      <c r="AH34" s="17">
        <v>1</v>
      </c>
      <c r="AI34" s="17"/>
      <c r="AJ34" s="17">
        <v>0</v>
      </c>
      <c r="AK34" s="17"/>
      <c r="AL34" s="17">
        <v>0</v>
      </c>
      <c r="AM34" s="17"/>
      <c r="AN34" s="17">
        <v>0</v>
      </c>
      <c r="AO34" s="17"/>
      <c r="AP34" s="17">
        <v>0</v>
      </c>
      <c r="AQ34" s="17"/>
      <c r="AR34" s="17">
        <v>0</v>
      </c>
      <c r="AS34" s="17"/>
      <c r="AT34" s="17"/>
      <c r="AU34" s="17">
        <v>0.5</v>
      </c>
      <c r="AV34" s="17">
        <v>0</v>
      </c>
      <c r="AW34" s="17">
        <v>0</v>
      </c>
      <c r="AX34" s="18">
        <v>9.2264217322400004</v>
      </c>
      <c r="AY34" s="18">
        <v>37338.00402074297</v>
      </c>
      <c r="AZ34" s="18">
        <v>2902.5409527299998</v>
      </c>
      <c r="BA34" s="18">
        <v>884.69448239210396</v>
      </c>
      <c r="BB34" s="18">
        <v>2.0547241197698483E-2</v>
      </c>
      <c r="BC34" s="18">
        <v>2.3694209307509199E-2</v>
      </c>
      <c r="BD34" s="18">
        <v>0.30145304462479894</v>
      </c>
      <c r="BE34" s="17">
        <v>0.54200000000000004</v>
      </c>
      <c r="BF34" s="17" t="s">
        <v>123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100</v>
      </c>
      <c r="BM34" s="17">
        <v>0</v>
      </c>
      <c r="BN34" s="17">
        <v>0</v>
      </c>
      <c r="BO34" s="17">
        <v>0</v>
      </c>
      <c r="BP34" s="17">
        <v>70</v>
      </c>
      <c r="BQ34" s="17">
        <v>30</v>
      </c>
      <c r="BR34" s="17">
        <v>0</v>
      </c>
      <c r="BS34" s="19"/>
      <c r="BT34" s="20">
        <f t="shared" si="72"/>
        <v>0.51027362059884929</v>
      </c>
      <c r="BU34" s="20">
        <f t="shared" si="73"/>
        <v>0</v>
      </c>
      <c r="BV34" s="21"/>
      <c r="BW34" s="21">
        <f t="shared" si="74"/>
        <v>1.7182736205988491</v>
      </c>
      <c r="BX34" s="21">
        <f t="shared" si="75"/>
        <v>0</v>
      </c>
      <c r="BY34" s="20"/>
      <c r="BZ34" s="20">
        <f t="shared" si="133"/>
        <v>1.2582736205988492</v>
      </c>
      <c r="CA34" s="20">
        <f t="shared" si="76"/>
        <v>0.2233333333333333</v>
      </c>
      <c r="CB34" s="21"/>
      <c r="CC34" s="21">
        <f t="shared" si="77"/>
        <v>2.4690000000000003</v>
      </c>
      <c r="CD34" s="21">
        <f t="shared" si="78"/>
        <v>0</v>
      </c>
      <c r="CE34" s="20">
        <f t="shared" si="79"/>
        <v>0.95900000000000007</v>
      </c>
      <c r="CF34" s="22">
        <f t="shared" si="80"/>
        <v>0.76366391539646949</v>
      </c>
      <c r="CG34" s="20">
        <f t="shared" si="81"/>
        <v>0.79602684813420477</v>
      </c>
      <c r="CH34" s="35"/>
      <c r="CI34" s="23">
        <f t="shared" si="82"/>
        <v>0.36499999999999999</v>
      </c>
      <c r="CJ34" s="23">
        <f t="shared" si="83"/>
        <v>0</v>
      </c>
      <c r="CK34" s="64">
        <f t="shared" si="84"/>
        <v>0.36499999999999999</v>
      </c>
      <c r="CL34" s="23">
        <f t="shared" si="85"/>
        <v>0.36499999999999999</v>
      </c>
      <c r="CM34" s="21"/>
      <c r="CN34" s="21">
        <f t="shared" si="86"/>
        <v>0.54400000000000004</v>
      </c>
      <c r="CO34" s="64">
        <f t="shared" si="87"/>
        <v>0</v>
      </c>
      <c r="CP34" s="64">
        <f t="shared" si="88"/>
        <v>0.54400000000000004</v>
      </c>
      <c r="CQ34" s="21">
        <f t="shared" si="89"/>
        <v>0.54400000000000004</v>
      </c>
      <c r="CR34" s="25"/>
      <c r="CS34" s="25">
        <f t="shared" si="90"/>
        <v>0.42299999999999999</v>
      </c>
      <c r="CT34" s="64">
        <f t="shared" si="91"/>
        <v>0</v>
      </c>
      <c r="CU34" s="64">
        <f t="shared" si="92"/>
        <v>0.42299999999999999</v>
      </c>
      <c r="CV34" s="25">
        <f t="shared" si="93"/>
        <v>0.42299999999999999</v>
      </c>
      <c r="CW34" s="26"/>
      <c r="CX34" s="26">
        <f t="shared" si="94"/>
        <v>0.45900000000000002</v>
      </c>
      <c r="CY34" s="64">
        <f t="shared" si="95"/>
        <v>0</v>
      </c>
      <c r="CZ34" s="64">
        <f t="shared" si="96"/>
        <v>0.45900000000000002</v>
      </c>
      <c r="DA34" s="26">
        <f>(MAX((CX34,CW34)))</f>
        <v>0.45900000000000002</v>
      </c>
      <c r="DB34" s="64">
        <f t="shared" si="97"/>
        <v>0.17599999999999999</v>
      </c>
      <c r="DC34" s="67">
        <f t="shared" si="98"/>
        <v>0.39800000000000002</v>
      </c>
      <c r="DD34" s="67">
        <f t="shared" si="99"/>
        <v>0.77200000000000002</v>
      </c>
      <c r="DE34" s="64">
        <f t="shared" si="100"/>
        <v>0.44775000000000004</v>
      </c>
      <c r="DF34" s="29">
        <f t="shared" si="101"/>
        <v>0.44775000000000004</v>
      </c>
      <c r="DG34" s="29">
        <f t="shared" si="102"/>
        <v>0.54400000000000004</v>
      </c>
      <c r="DH34" s="29">
        <f t="shared" si="103"/>
        <v>0.54400000000000004</v>
      </c>
      <c r="DI34" s="64">
        <f t="shared" si="104"/>
        <v>0.19228571428571431</v>
      </c>
      <c r="DJ34" s="29">
        <f t="shared" si="105"/>
        <v>0.77200000000000002</v>
      </c>
      <c r="DK34" s="18">
        <f t="shared" si="106"/>
        <v>0</v>
      </c>
      <c r="DL34" s="18">
        <f t="shared" si="107"/>
        <v>0.66666666666666663</v>
      </c>
      <c r="DM34" s="18">
        <f>1</f>
        <v>1</v>
      </c>
      <c r="DN34" s="18">
        <f t="shared" si="108"/>
        <v>0</v>
      </c>
      <c r="DO34" s="18">
        <f t="shared" si="109"/>
        <v>0.93766666666666665</v>
      </c>
      <c r="DP34" s="18">
        <f>1</f>
        <v>1</v>
      </c>
      <c r="DQ34" s="18">
        <f t="shared" si="110"/>
        <v>1</v>
      </c>
      <c r="DR34" s="18">
        <f t="shared" si="111"/>
        <v>1.8333333333333335</v>
      </c>
      <c r="DS34" s="18">
        <f>1</f>
        <v>1</v>
      </c>
      <c r="DT34" s="18">
        <f t="shared" si="112"/>
        <v>0</v>
      </c>
      <c r="DU34" s="18">
        <f t="shared" si="113"/>
        <v>1.5</v>
      </c>
      <c r="DV34" s="18">
        <f t="shared" si="114"/>
        <v>0.66666666666666663</v>
      </c>
      <c r="DW34" s="18">
        <f t="shared" si="115"/>
        <v>3.8333333333333335</v>
      </c>
      <c r="DX34" s="18">
        <f t="shared" si="116"/>
        <v>1.3333333333333333</v>
      </c>
      <c r="DY34" s="18">
        <f t="shared" si="117"/>
        <v>2</v>
      </c>
      <c r="DZ34" s="68">
        <f t="shared" si="118"/>
        <v>0</v>
      </c>
      <c r="EA34" s="27">
        <f t="shared" si="119"/>
        <v>0</v>
      </c>
      <c r="EB34" s="27">
        <f t="shared" si="120"/>
        <v>0</v>
      </c>
      <c r="EC34" s="27">
        <f t="shared" si="121"/>
        <v>0</v>
      </c>
      <c r="ED34" s="27">
        <f t="shared" si="122"/>
        <v>7.9000000000000001E-2</v>
      </c>
      <c r="EE34" s="27">
        <f t="shared" si="123"/>
        <v>0</v>
      </c>
      <c r="EF34" s="27">
        <f t="shared" si="124"/>
        <v>0</v>
      </c>
      <c r="EG34" s="27">
        <f t="shared" si="125"/>
        <v>0.183</v>
      </c>
      <c r="EH34" s="27">
        <f t="shared" si="126"/>
        <v>0</v>
      </c>
      <c r="EI34" s="27">
        <f t="shared" si="127"/>
        <v>0</v>
      </c>
      <c r="EJ34" s="27">
        <f t="shared" si="128"/>
        <v>0</v>
      </c>
      <c r="EK34" s="27">
        <f t="shared" si="129"/>
        <v>0</v>
      </c>
      <c r="EL34" s="27">
        <f t="shared" si="130"/>
        <v>7.0999999999999994E-2</v>
      </c>
      <c r="EM34" s="27">
        <f t="shared" si="131"/>
        <v>0</v>
      </c>
      <c r="EN34" s="27">
        <f t="shared" si="132"/>
        <v>0</v>
      </c>
    </row>
    <row r="35" spans="1:144" s="30" customFormat="1" x14ac:dyDescent="0.25">
      <c r="A35" s="17" t="s">
        <v>151</v>
      </c>
      <c r="B35" s="17" t="s">
        <v>141</v>
      </c>
      <c r="C35" s="17"/>
      <c r="D35" s="17"/>
      <c r="E35" s="17">
        <v>0</v>
      </c>
      <c r="F35" s="17"/>
      <c r="G35" s="17"/>
      <c r="H35" s="17"/>
      <c r="I35" s="17"/>
      <c r="J35" s="17">
        <v>0</v>
      </c>
      <c r="K35" s="17"/>
      <c r="L35" s="17"/>
      <c r="M35" s="17"/>
      <c r="N35" s="17"/>
      <c r="O35" s="17">
        <v>0</v>
      </c>
      <c r="P35" s="17"/>
      <c r="Q35" s="17"/>
      <c r="R35" s="17"/>
      <c r="S35" s="17"/>
      <c r="T35" s="17">
        <v>0</v>
      </c>
      <c r="U35" s="17">
        <v>0.66</v>
      </c>
      <c r="V35" s="17" t="s">
        <v>115</v>
      </c>
      <c r="W35" s="17">
        <v>0.66</v>
      </c>
      <c r="X35" s="17"/>
      <c r="Y35" s="17"/>
      <c r="Z35" s="17">
        <v>0</v>
      </c>
      <c r="AA35" s="17">
        <v>0.33</v>
      </c>
      <c r="AB35" s="17">
        <v>0</v>
      </c>
      <c r="AC35" s="17">
        <v>0.5</v>
      </c>
      <c r="AD35" s="17">
        <v>1</v>
      </c>
      <c r="AE35" s="17">
        <v>0</v>
      </c>
      <c r="AF35" s="17">
        <v>1</v>
      </c>
      <c r="AG35" s="17">
        <v>0</v>
      </c>
      <c r="AH35" s="17">
        <v>1</v>
      </c>
      <c r="AI35" s="17"/>
      <c r="AJ35" s="17">
        <v>0</v>
      </c>
      <c r="AK35" s="17"/>
      <c r="AL35" s="17">
        <v>0</v>
      </c>
      <c r="AM35" s="17"/>
      <c r="AN35" s="17">
        <v>0</v>
      </c>
      <c r="AO35" s="17"/>
      <c r="AP35" s="17">
        <v>0</v>
      </c>
      <c r="AQ35" s="17"/>
      <c r="AR35" s="17">
        <v>0</v>
      </c>
      <c r="AS35" s="17"/>
      <c r="AT35" s="17"/>
      <c r="AU35" s="17">
        <v>0.5</v>
      </c>
      <c r="AV35" s="17">
        <v>0.5</v>
      </c>
      <c r="AW35" s="17">
        <v>0</v>
      </c>
      <c r="AX35" s="18">
        <v>11.936998279399999</v>
      </c>
      <c r="AY35" s="18">
        <v>48307.318122518838</v>
      </c>
      <c r="AZ35" s="18">
        <v>3526.5970576200002</v>
      </c>
      <c r="BA35" s="18">
        <v>1074.9067831625762</v>
      </c>
      <c r="BB35" s="18">
        <v>2.65836951682238E-2</v>
      </c>
      <c r="BC35" s="18">
        <v>2.2251427422163184E-2</v>
      </c>
      <c r="BD35" s="18">
        <v>0.28309704099444255</v>
      </c>
      <c r="BE35" s="17">
        <v>0.48499999999999999</v>
      </c>
      <c r="BF35" s="17" t="s">
        <v>112</v>
      </c>
      <c r="BG35" s="17">
        <v>0.5</v>
      </c>
      <c r="BH35" s="17">
        <v>0</v>
      </c>
      <c r="BI35" s="17">
        <v>0</v>
      </c>
      <c r="BJ35" s="17">
        <v>0</v>
      </c>
      <c r="BK35" s="17">
        <v>0</v>
      </c>
      <c r="BL35" s="17">
        <v>100</v>
      </c>
      <c r="BM35" s="17">
        <v>0</v>
      </c>
      <c r="BN35" s="17">
        <v>0</v>
      </c>
      <c r="BO35" s="17">
        <v>0</v>
      </c>
      <c r="BP35" s="17">
        <v>0</v>
      </c>
      <c r="BQ35" s="17">
        <v>100</v>
      </c>
      <c r="BR35" s="17">
        <v>0</v>
      </c>
      <c r="BS35" s="19"/>
      <c r="BT35" s="20">
        <f t="shared" si="72"/>
        <v>1.0176781572868687</v>
      </c>
      <c r="BU35" s="20">
        <f t="shared" si="73"/>
        <v>0.25</v>
      </c>
      <c r="BV35" s="21"/>
      <c r="BW35" s="21">
        <f t="shared" si="74"/>
        <v>2.5326781572868686</v>
      </c>
      <c r="BX35" s="21">
        <f t="shared" si="75"/>
        <v>0.25</v>
      </c>
      <c r="BY35" s="20"/>
      <c r="BZ35" s="20">
        <f t="shared" si="133"/>
        <v>1.8932918475841118</v>
      </c>
      <c r="CA35" s="20">
        <f t="shared" si="76"/>
        <v>0.27999999999999997</v>
      </c>
      <c r="CB35" s="21"/>
      <c r="CC35" s="21">
        <f t="shared" si="77"/>
        <v>3.4075000000000002</v>
      </c>
      <c r="CD35" s="21">
        <f t="shared" si="78"/>
        <v>0</v>
      </c>
      <c r="CE35" s="20">
        <f t="shared" si="79"/>
        <v>1.7709999999999999</v>
      </c>
      <c r="CF35" s="22">
        <f t="shared" si="80"/>
        <v>1.0220644669896257</v>
      </c>
      <c r="CG35" s="20">
        <f t="shared" si="81"/>
        <v>0.68781107576270994</v>
      </c>
      <c r="CH35" s="35"/>
      <c r="CI35" s="23">
        <f t="shared" si="82"/>
        <v>0.73299999999999998</v>
      </c>
      <c r="CJ35" s="23">
        <f t="shared" si="83"/>
        <v>0.25</v>
      </c>
      <c r="CK35" s="64">
        <f t="shared" si="84"/>
        <v>0.73299999999999998</v>
      </c>
      <c r="CL35" s="23">
        <f t="shared" si="85"/>
        <v>0.73299999999999998</v>
      </c>
      <c r="CM35" s="21"/>
      <c r="CN35" s="21">
        <f t="shared" si="86"/>
        <v>0.81699999999999995</v>
      </c>
      <c r="CO35" s="64">
        <f t="shared" si="87"/>
        <v>0.25</v>
      </c>
      <c r="CP35" s="64">
        <f t="shared" si="88"/>
        <v>0.81699999999999995</v>
      </c>
      <c r="CQ35" s="21">
        <f t="shared" si="89"/>
        <v>0.81699999999999995</v>
      </c>
      <c r="CR35" s="25"/>
      <c r="CS35" s="25">
        <f t="shared" si="90"/>
        <v>0.77100000000000002</v>
      </c>
      <c r="CT35" s="64">
        <f t="shared" si="91"/>
        <v>7.1999999999999995E-2</v>
      </c>
      <c r="CU35" s="64">
        <f t="shared" si="92"/>
        <v>0.77100000000000002</v>
      </c>
      <c r="CV35" s="25">
        <f t="shared" si="93"/>
        <v>0.77100000000000002</v>
      </c>
      <c r="CW35" s="26"/>
      <c r="CX35" s="26">
        <f t="shared" si="94"/>
        <v>0.70399999999999996</v>
      </c>
      <c r="CY35" s="64">
        <f t="shared" si="95"/>
        <v>0</v>
      </c>
      <c r="CZ35" s="64">
        <f t="shared" si="96"/>
        <v>0.70399999999999996</v>
      </c>
      <c r="DA35" s="26">
        <f>(MAX((CX35,CW35)))</f>
        <v>0.70399999999999996</v>
      </c>
      <c r="DB35" s="64">
        <f t="shared" si="97"/>
        <v>0.439</v>
      </c>
      <c r="DC35" s="67">
        <f t="shared" si="98"/>
        <v>0.53400000000000003</v>
      </c>
      <c r="DD35" s="67">
        <f t="shared" si="99"/>
        <v>0.66600000000000004</v>
      </c>
      <c r="DE35" s="64">
        <f t="shared" si="100"/>
        <v>0.75624999999999987</v>
      </c>
      <c r="DF35" s="29">
        <f t="shared" si="101"/>
        <v>0.75624999999999987</v>
      </c>
      <c r="DG35" s="29">
        <f t="shared" si="102"/>
        <v>0.81699999999999995</v>
      </c>
      <c r="DH35" s="29">
        <f t="shared" si="103"/>
        <v>0.81699999999999995</v>
      </c>
      <c r="DI35" s="64">
        <f t="shared" si="104"/>
        <v>0.31585714285714284</v>
      </c>
      <c r="DJ35" s="29">
        <f t="shared" si="105"/>
        <v>0.66600000000000004</v>
      </c>
      <c r="DK35" s="18">
        <f t="shared" si="106"/>
        <v>0</v>
      </c>
      <c r="DL35" s="18">
        <f t="shared" si="107"/>
        <v>0.66666666666666663</v>
      </c>
      <c r="DM35" s="18">
        <f>1</f>
        <v>1</v>
      </c>
      <c r="DN35" s="18">
        <f t="shared" si="108"/>
        <v>0</v>
      </c>
      <c r="DO35" s="18">
        <f t="shared" si="109"/>
        <v>0.90916666666666668</v>
      </c>
      <c r="DP35" s="18">
        <f>1</f>
        <v>1</v>
      </c>
      <c r="DQ35" s="18">
        <f t="shared" si="110"/>
        <v>1</v>
      </c>
      <c r="DR35" s="18">
        <f t="shared" si="111"/>
        <v>1.8333333333333335</v>
      </c>
      <c r="DS35" s="18">
        <f>1</f>
        <v>1</v>
      </c>
      <c r="DT35" s="18">
        <f t="shared" si="112"/>
        <v>0</v>
      </c>
      <c r="DU35" s="18">
        <f t="shared" si="113"/>
        <v>1.5</v>
      </c>
      <c r="DV35" s="18">
        <f t="shared" si="114"/>
        <v>0.66666666666666663</v>
      </c>
      <c r="DW35" s="18">
        <f t="shared" si="115"/>
        <v>3.8333333333333335</v>
      </c>
      <c r="DX35" s="18">
        <f t="shared" si="116"/>
        <v>1.3333333333333333</v>
      </c>
      <c r="DY35" s="18">
        <f t="shared" si="117"/>
        <v>2</v>
      </c>
      <c r="DZ35" s="68">
        <f t="shared" si="118"/>
        <v>0</v>
      </c>
      <c r="EA35" s="27">
        <f t="shared" si="119"/>
        <v>0</v>
      </c>
      <c r="EB35" s="27">
        <f t="shared" si="120"/>
        <v>0</v>
      </c>
      <c r="EC35" s="27">
        <f t="shared" si="121"/>
        <v>0</v>
      </c>
      <c r="ED35" s="27">
        <f t="shared" si="122"/>
        <v>7.0999999999999994E-2</v>
      </c>
      <c r="EE35" s="27">
        <f t="shared" si="123"/>
        <v>0</v>
      </c>
      <c r="EF35" s="27">
        <f t="shared" si="124"/>
        <v>0</v>
      </c>
      <c r="EG35" s="27">
        <f t="shared" si="125"/>
        <v>0.183</v>
      </c>
      <c r="EH35" s="27">
        <f t="shared" si="126"/>
        <v>0</v>
      </c>
      <c r="EI35" s="27">
        <f t="shared" si="127"/>
        <v>0</v>
      </c>
      <c r="EJ35" s="27">
        <f t="shared" si="128"/>
        <v>0</v>
      </c>
      <c r="EK35" s="27">
        <f t="shared" si="129"/>
        <v>0</v>
      </c>
      <c r="EL35" s="27">
        <f t="shared" si="130"/>
        <v>7.0999999999999994E-2</v>
      </c>
      <c r="EM35" s="27">
        <f t="shared" si="131"/>
        <v>0</v>
      </c>
      <c r="EN35" s="27">
        <f t="shared" si="132"/>
        <v>0</v>
      </c>
    </row>
    <row r="36" spans="1:144" s="30" customFormat="1" x14ac:dyDescent="0.25">
      <c r="A36" s="17" t="s">
        <v>152</v>
      </c>
      <c r="B36" s="17" t="s">
        <v>141</v>
      </c>
      <c r="C36" s="17"/>
      <c r="D36" s="17"/>
      <c r="E36" s="17">
        <v>0</v>
      </c>
      <c r="F36" s="17"/>
      <c r="G36" s="17"/>
      <c r="H36" s="17"/>
      <c r="I36" s="17"/>
      <c r="J36" s="17">
        <v>0</v>
      </c>
      <c r="K36" s="17"/>
      <c r="L36" s="17"/>
      <c r="M36" s="17"/>
      <c r="N36" s="17"/>
      <c r="O36" s="17">
        <v>0</v>
      </c>
      <c r="P36" s="17"/>
      <c r="Q36" s="17"/>
      <c r="R36" s="17"/>
      <c r="S36" s="17"/>
      <c r="T36" s="17">
        <v>0</v>
      </c>
      <c r="U36" s="17">
        <v>1</v>
      </c>
      <c r="V36" s="17" t="s">
        <v>118</v>
      </c>
      <c r="W36" s="17">
        <v>1</v>
      </c>
      <c r="X36" s="17"/>
      <c r="Y36" s="17"/>
      <c r="Z36" s="17">
        <v>0</v>
      </c>
      <c r="AA36" s="17">
        <v>1</v>
      </c>
      <c r="AB36" s="17">
        <v>0</v>
      </c>
      <c r="AC36" s="17">
        <v>1</v>
      </c>
      <c r="AD36" s="17">
        <v>1</v>
      </c>
      <c r="AE36" s="17">
        <v>0</v>
      </c>
      <c r="AF36" s="17">
        <v>0.75</v>
      </c>
      <c r="AG36" s="17">
        <v>0</v>
      </c>
      <c r="AH36" s="17">
        <v>0.5</v>
      </c>
      <c r="AI36" s="17"/>
      <c r="AJ36" s="17">
        <v>0</v>
      </c>
      <c r="AK36" s="17"/>
      <c r="AL36" s="17">
        <v>0</v>
      </c>
      <c r="AM36" s="17"/>
      <c r="AN36" s="17">
        <v>0</v>
      </c>
      <c r="AO36" s="17"/>
      <c r="AP36" s="17">
        <v>0</v>
      </c>
      <c r="AQ36" s="17"/>
      <c r="AR36" s="17">
        <v>0</v>
      </c>
      <c r="AS36" s="17"/>
      <c r="AT36" s="17"/>
      <c r="AU36" s="17">
        <v>0.5</v>
      </c>
      <c r="AV36" s="17">
        <v>0.5</v>
      </c>
      <c r="AW36" s="17">
        <v>0</v>
      </c>
      <c r="AX36" s="18">
        <v>35.298223038369997</v>
      </c>
      <c r="AY36" s="18">
        <v>142846.84051741954</v>
      </c>
      <c r="AZ36" s="18">
        <v>5295.2007305799998</v>
      </c>
      <c r="BA36" s="18">
        <v>1613.9771826807839</v>
      </c>
      <c r="BB36" s="18">
        <v>7.8609142706449989E-2</v>
      </c>
      <c r="BC36" s="18">
        <v>1.1298655096848059E-2</v>
      </c>
      <c r="BD36" s="18">
        <v>0.14374879258076409</v>
      </c>
      <c r="BE36" s="17">
        <v>0.17799999999999999</v>
      </c>
      <c r="BF36" s="17" t="s">
        <v>112</v>
      </c>
      <c r="BG36" s="17">
        <v>0.5</v>
      </c>
      <c r="BH36" s="17">
        <v>0</v>
      </c>
      <c r="BI36" s="17">
        <v>0</v>
      </c>
      <c r="BJ36" s="17">
        <v>0</v>
      </c>
      <c r="BK36" s="17">
        <v>0</v>
      </c>
      <c r="BL36" s="17">
        <v>100</v>
      </c>
      <c r="BM36" s="17">
        <v>0</v>
      </c>
      <c r="BN36" s="17">
        <v>0</v>
      </c>
      <c r="BO36" s="17">
        <v>0</v>
      </c>
      <c r="BP36" s="17">
        <v>70</v>
      </c>
      <c r="BQ36" s="17">
        <v>20</v>
      </c>
      <c r="BR36" s="17">
        <v>10</v>
      </c>
      <c r="BS36" s="19"/>
      <c r="BT36" s="20">
        <f t="shared" si="72"/>
        <v>0.78930457135322496</v>
      </c>
      <c r="BU36" s="20">
        <f t="shared" si="73"/>
        <v>0.5</v>
      </c>
      <c r="BV36" s="21"/>
      <c r="BW36" s="21">
        <f t="shared" si="74"/>
        <v>2.4863045713532248</v>
      </c>
      <c r="BX36" s="21">
        <f t="shared" si="75"/>
        <v>0.5</v>
      </c>
      <c r="BY36" s="20"/>
      <c r="BZ36" s="20">
        <f t="shared" si="133"/>
        <v>2.0643045713532251</v>
      </c>
      <c r="CA36" s="20">
        <f t="shared" si="76"/>
        <v>0.33333333333333331</v>
      </c>
      <c r="CB36" s="21"/>
      <c r="CC36" s="21">
        <f t="shared" si="77"/>
        <v>4.5359999999999996</v>
      </c>
      <c r="CD36" s="21">
        <f t="shared" si="78"/>
        <v>0</v>
      </c>
      <c r="CE36" s="20">
        <f t="shared" si="79"/>
        <v>2</v>
      </c>
      <c r="CF36" s="22">
        <f t="shared" si="80"/>
        <v>0.93395685702983755</v>
      </c>
      <c r="CG36" s="20">
        <f t="shared" si="81"/>
        <v>0.19286971423548332</v>
      </c>
      <c r="CH36" s="35"/>
      <c r="CI36" s="23">
        <f t="shared" si="82"/>
        <v>0.56699999999999995</v>
      </c>
      <c r="CJ36" s="23">
        <f t="shared" si="83"/>
        <v>0.5</v>
      </c>
      <c r="CK36" s="64">
        <f t="shared" si="84"/>
        <v>0.56699999999999995</v>
      </c>
      <c r="CL36" s="23">
        <f t="shared" si="85"/>
        <v>0.56699999999999995</v>
      </c>
      <c r="CM36" s="21"/>
      <c r="CN36" s="21">
        <f t="shared" si="86"/>
        <v>0.80100000000000005</v>
      </c>
      <c r="CO36" s="64">
        <f t="shared" si="87"/>
        <v>0.5</v>
      </c>
      <c r="CP36" s="64">
        <f t="shared" si="88"/>
        <v>0.80100000000000005</v>
      </c>
      <c r="CQ36" s="21">
        <f t="shared" si="89"/>
        <v>0.80100000000000005</v>
      </c>
      <c r="CR36" s="25"/>
      <c r="CS36" s="25">
        <f t="shared" si="90"/>
        <v>0.86399999999999999</v>
      </c>
      <c r="CT36" s="64">
        <f t="shared" si="91"/>
        <v>0.14099999999999999</v>
      </c>
      <c r="CU36" s="64">
        <f t="shared" si="92"/>
        <v>0.86399999999999999</v>
      </c>
      <c r="CV36" s="25">
        <f t="shared" si="93"/>
        <v>0.86399999999999999</v>
      </c>
      <c r="CW36" s="26"/>
      <c r="CX36" s="26">
        <f t="shared" si="94"/>
        <v>1</v>
      </c>
      <c r="CY36" s="64">
        <f t="shared" si="95"/>
        <v>0</v>
      </c>
      <c r="CZ36" s="64">
        <f t="shared" si="96"/>
        <v>1</v>
      </c>
      <c r="DA36" s="26">
        <f>(MAX((CX36,CW36)))</f>
        <v>1</v>
      </c>
      <c r="DB36" s="64">
        <f t="shared" si="97"/>
        <v>0.51300000000000001</v>
      </c>
      <c r="DC36" s="67">
        <f t="shared" si="98"/>
        <v>0.48799999999999999</v>
      </c>
      <c r="DD36" s="67">
        <f t="shared" si="99"/>
        <v>0.186</v>
      </c>
      <c r="DE36" s="64">
        <f t="shared" si="100"/>
        <v>0.80799999999999994</v>
      </c>
      <c r="DF36" s="29">
        <f t="shared" si="101"/>
        <v>0.80799999999999994</v>
      </c>
      <c r="DG36" s="29">
        <f t="shared" si="102"/>
        <v>1</v>
      </c>
      <c r="DH36" s="29">
        <f t="shared" si="103"/>
        <v>1</v>
      </c>
      <c r="DI36" s="64">
        <f t="shared" si="104"/>
        <v>0.33257142857142857</v>
      </c>
      <c r="DJ36" s="29">
        <f t="shared" si="105"/>
        <v>0.51300000000000001</v>
      </c>
      <c r="DK36" s="18">
        <f t="shared" si="106"/>
        <v>0</v>
      </c>
      <c r="DL36" s="18">
        <f t="shared" si="107"/>
        <v>0.66666666666666663</v>
      </c>
      <c r="DM36" s="18">
        <f>1</f>
        <v>1</v>
      </c>
      <c r="DN36" s="18">
        <f t="shared" si="108"/>
        <v>0</v>
      </c>
      <c r="DO36" s="18">
        <f t="shared" si="109"/>
        <v>0.7556666666666666</v>
      </c>
      <c r="DP36" s="18">
        <f>1</f>
        <v>1</v>
      </c>
      <c r="DQ36" s="18">
        <f t="shared" si="110"/>
        <v>1</v>
      </c>
      <c r="DR36" s="18">
        <f t="shared" si="111"/>
        <v>1.8333333333333335</v>
      </c>
      <c r="DS36" s="18">
        <f>1</f>
        <v>1</v>
      </c>
      <c r="DT36" s="18">
        <f t="shared" si="112"/>
        <v>0</v>
      </c>
      <c r="DU36" s="18">
        <f t="shared" si="113"/>
        <v>1.5</v>
      </c>
      <c r="DV36" s="18">
        <f t="shared" si="114"/>
        <v>0.66666666666666663</v>
      </c>
      <c r="DW36" s="18">
        <f t="shared" si="115"/>
        <v>3.8333333333333335</v>
      </c>
      <c r="DX36" s="18">
        <f t="shared" si="116"/>
        <v>1.3333333333333333</v>
      </c>
      <c r="DY36" s="18">
        <f t="shared" si="117"/>
        <v>2</v>
      </c>
      <c r="DZ36" s="68">
        <f t="shared" si="118"/>
        <v>0</v>
      </c>
      <c r="EA36" s="27">
        <f t="shared" si="119"/>
        <v>0</v>
      </c>
      <c r="EB36" s="27">
        <f t="shared" si="120"/>
        <v>0</v>
      </c>
      <c r="EC36" s="27">
        <f t="shared" si="121"/>
        <v>0</v>
      </c>
      <c r="ED36" s="27">
        <f t="shared" si="122"/>
        <v>2.3E-2</v>
      </c>
      <c r="EE36" s="27">
        <f t="shared" si="123"/>
        <v>0</v>
      </c>
      <c r="EF36" s="27">
        <f t="shared" si="124"/>
        <v>0</v>
      </c>
      <c r="EG36" s="27">
        <f t="shared" si="125"/>
        <v>0.183</v>
      </c>
      <c r="EH36" s="27">
        <f t="shared" si="126"/>
        <v>0</v>
      </c>
      <c r="EI36" s="27">
        <f t="shared" si="127"/>
        <v>0</v>
      </c>
      <c r="EJ36" s="27">
        <f t="shared" si="128"/>
        <v>0</v>
      </c>
      <c r="EK36" s="27">
        <f t="shared" si="129"/>
        <v>0</v>
      </c>
      <c r="EL36" s="27">
        <f t="shared" si="130"/>
        <v>7.0999999999999994E-2</v>
      </c>
      <c r="EM36" s="27">
        <f t="shared" si="131"/>
        <v>0</v>
      </c>
      <c r="EN36" s="27">
        <f t="shared" si="132"/>
        <v>0</v>
      </c>
    </row>
    <row r="37" spans="1:144" s="30" customFormat="1" x14ac:dyDescent="0.25">
      <c r="A37" s="17" t="s">
        <v>153</v>
      </c>
      <c r="B37" s="17" t="s">
        <v>141</v>
      </c>
      <c r="C37" s="17"/>
      <c r="D37" s="17" t="s">
        <v>110</v>
      </c>
      <c r="E37" s="17">
        <v>0</v>
      </c>
      <c r="F37" s="17"/>
      <c r="G37" s="17"/>
      <c r="H37" s="17"/>
      <c r="I37" s="17"/>
      <c r="J37" s="17">
        <v>0</v>
      </c>
      <c r="K37" s="17"/>
      <c r="L37" s="17"/>
      <c r="M37" s="17"/>
      <c r="N37" s="17"/>
      <c r="O37" s="17">
        <v>0</v>
      </c>
      <c r="P37" s="17"/>
      <c r="Q37" s="17"/>
      <c r="R37" s="17"/>
      <c r="S37" s="17"/>
      <c r="T37" s="17">
        <v>0</v>
      </c>
      <c r="U37" s="17">
        <v>0.66</v>
      </c>
      <c r="V37" s="17" t="s">
        <v>115</v>
      </c>
      <c r="W37" s="17">
        <v>0.66</v>
      </c>
      <c r="X37" s="17"/>
      <c r="Y37" s="17"/>
      <c r="Z37" s="17">
        <v>0</v>
      </c>
      <c r="AA37" s="17">
        <v>0.33</v>
      </c>
      <c r="AB37" s="17">
        <v>0</v>
      </c>
      <c r="AC37" s="17">
        <v>0.5</v>
      </c>
      <c r="AD37" s="17">
        <v>0.5</v>
      </c>
      <c r="AE37" s="17">
        <v>0</v>
      </c>
      <c r="AF37" s="17">
        <v>1</v>
      </c>
      <c r="AG37" s="17">
        <v>0</v>
      </c>
      <c r="AH37" s="17">
        <v>0.5</v>
      </c>
      <c r="AI37" s="17"/>
      <c r="AJ37" s="17">
        <v>0</v>
      </c>
      <c r="AK37" s="17"/>
      <c r="AL37" s="17">
        <v>0</v>
      </c>
      <c r="AM37" s="17"/>
      <c r="AN37" s="17">
        <v>0</v>
      </c>
      <c r="AO37" s="17"/>
      <c r="AP37" s="17">
        <v>0</v>
      </c>
      <c r="AQ37" s="17"/>
      <c r="AR37" s="17">
        <v>1</v>
      </c>
      <c r="AS37" s="17">
        <v>1</v>
      </c>
      <c r="AT37" s="17">
        <v>0</v>
      </c>
      <c r="AU37" s="17">
        <v>1</v>
      </c>
      <c r="AV37" s="17">
        <v>0.5</v>
      </c>
      <c r="AW37" s="17">
        <v>0</v>
      </c>
      <c r="AX37" s="18">
        <v>260.11725731323003</v>
      </c>
      <c r="AY37" s="18">
        <v>1052657.1927108369</v>
      </c>
      <c r="AZ37" s="18">
        <v>25348.183360800002</v>
      </c>
      <c r="BA37" s="18">
        <v>7726.1262883718409</v>
      </c>
      <c r="BB37" s="18">
        <v>0.57928113203656328</v>
      </c>
      <c r="BC37" s="18">
        <v>7.3396413779069618E-3</v>
      </c>
      <c r="BD37" s="18">
        <v>9.3379661296526223E-2</v>
      </c>
      <c r="BE37" s="17">
        <v>5.6000000000000001E-2</v>
      </c>
      <c r="BF37" s="17" t="s">
        <v>112</v>
      </c>
      <c r="BG37" s="17">
        <v>0.5</v>
      </c>
      <c r="BH37" s="17">
        <v>0.75</v>
      </c>
      <c r="BI37" s="17">
        <v>1</v>
      </c>
      <c r="BJ37" s="17">
        <v>1</v>
      </c>
      <c r="BK37" s="17">
        <v>1</v>
      </c>
      <c r="BL37" s="17">
        <v>80</v>
      </c>
      <c r="BM37" s="17">
        <v>20</v>
      </c>
      <c r="BN37" s="17">
        <v>0</v>
      </c>
      <c r="BO37" s="17">
        <v>0</v>
      </c>
      <c r="BP37" s="17">
        <v>70</v>
      </c>
      <c r="BQ37" s="17">
        <v>20</v>
      </c>
      <c r="BR37" s="17">
        <v>10</v>
      </c>
      <c r="BS37" s="19"/>
      <c r="BT37" s="20">
        <f t="shared" si="72"/>
        <v>1.3852219528043146</v>
      </c>
      <c r="BU37" s="20">
        <f t="shared" si="73"/>
        <v>0.5</v>
      </c>
      <c r="BV37" s="21"/>
      <c r="BW37" s="21">
        <f t="shared" si="74"/>
        <v>3.0792219528043145</v>
      </c>
      <c r="BX37" s="21">
        <f t="shared" si="75"/>
        <v>0.5</v>
      </c>
      <c r="BY37" s="20"/>
      <c r="BZ37" s="20">
        <f t="shared" si="133"/>
        <v>1.8196405660182817</v>
      </c>
      <c r="CA37" s="20">
        <f t="shared" si="76"/>
        <v>0.4466666666666666</v>
      </c>
      <c r="CB37" s="21"/>
      <c r="CC37" s="21">
        <f t="shared" si="77"/>
        <v>3.1220000000000003</v>
      </c>
      <c r="CD37" s="21">
        <f t="shared" si="78"/>
        <v>1</v>
      </c>
      <c r="CE37" s="20">
        <f t="shared" si="79"/>
        <v>2.8966666666666665</v>
      </c>
      <c r="CF37" s="22">
        <v>1.91</v>
      </c>
      <c r="CG37" s="20">
        <f t="shared" si="81"/>
        <v>0.72311835846449735</v>
      </c>
      <c r="CH37" s="35"/>
      <c r="CI37" s="23">
        <f t="shared" si="82"/>
        <v>1</v>
      </c>
      <c r="CJ37" s="23">
        <f t="shared" si="83"/>
        <v>0.5</v>
      </c>
      <c r="CK37" s="64">
        <f t="shared" si="84"/>
        <v>1</v>
      </c>
      <c r="CL37" s="23">
        <f t="shared" si="85"/>
        <v>1</v>
      </c>
      <c r="CM37" s="21"/>
      <c r="CN37" s="21">
        <f t="shared" si="86"/>
        <v>1</v>
      </c>
      <c r="CO37" s="64">
        <f t="shared" si="87"/>
        <v>0.5</v>
      </c>
      <c r="CP37" s="64">
        <f t="shared" si="88"/>
        <v>1</v>
      </c>
      <c r="CQ37" s="21">
        <f t="shared" si="89"/>
        <v>1</v>
      </c>
      <c r="CR37" s="25"/>
      <c r="CS37" s="25">
        <f t="shared" si="90"/>
        <v>0.73</v>
      </c>
      <c r="CT37" s="64">
        <f t="shared" si="91"/>
        <v>0.28699999999999998</v>
      </c>
      <c r="CU37" s="64">
        <f t="shared" si="92"/>
        <v>0.73</v>
      </c>
      <c r="CV37" s="25">
        <f t="shared" si="93"/>
        <v>0.73</v>
      </c>
      <c r="CW37" s="26"/>
      <c r="CX37" s="26">
        <f t="shared" si="94"/>
        <v>0.63</v>
      </c>
      <c r="CY37" s="64">
        <f t="shared" si="95"/>
        <v>1</v>
      </c>
      <c r="CZ37" s="64">
        <f t="shared" si="96"/>
        <v>0.63</v>
      </c>
      <c r="DA37" s="26">
        <f>(MAX((CX37,CW37)))</f>
        <v>0.63</v>
      </c>
      <c r="DB37" s="64">
        <f t="shared" si="97"/>
        <v>0.80400000000000005</v>
      </c>
      <c r="DC37" s="67">
        <f t="shared" si="98"/>
        <v>1</v>
      </c>
      <c r="DD37" s="67">
        <f t="shared" si="99"/>
        <v>0.70099999999999996</v>
      </c>
      <c r="DE37" s="64">
        <f t="shared" si="100"/>
        <v>0.84</v>
      </c>
      <c r="DF37" s="29">
        <f t="shared" si="101"/>
        <v>0.84</v>
      </c>
      <c r="DG37" s="29">
        <f t="shared" si="102"/>
        <v>1</v>
      </c>
      <c r="DH37" s="29">
        <f t="shared" si="103"/>
        <v>1</v>
      </c>
      <c r="DI37" s="64">
        <f t="shared" si="104"/>
        <v>0.6845714285714285</v>
      </c>
      <c r="DJ37" s="29">
        <f t="shared" si="105"/>
        <v>1</v>
      </c>
      <c r="DK37" s="18">
        <f t="shared" si="106"/>
        <v>0</v>
      </c>
      <c r="DL37" s="18">
        <f t="shared" si="107"/>
        <v>0.66666666666666663</v>
      </c>
      <c r="DM37" s="18">
        <f>1</f>
        <v>1</v>
      </c>
      <c r="DN37" s="18">
        <f t="shared" si="108"/>
        <v>0</v>
      </c>
      <c r="DO37" s="18">
        <f t="shared" si="109"/>
        <v>0.69466666666666665</v>
      </c>
      <c r="DP37" s="18">
        <f>1</f>
        <v>1</v>
      </c>
      <c r="DQ37" s="18">
        <f t="shared" si="110"/>
        <v>1</v>
      </c>
      <c r="DR37" s="18">
        <f t="shared" si="111"/>
        <v>1.8333333333333335</v>
      </c>
      <c r="DS37" s="18">
        <f>1</f>
        <v>1</v>
      </c>
      <c r="DT37" s="18">
        <f t="shared" si="112"/>
        <v>0</v>
      </c>
      <c r="DU37" s="18">
        <f t="shared" si="113"/>
        <v>1.5</v>
      </c>
      <c r="DV37" s="18">
        <f t="shared" si="114"/>
        <v>0.66666666666666663</v>
      </c>
      <c r="DW37" s="18">
        <f t="shared" si="115"/>
        <v>3.8333333333333335</v>
      </c>
      <c r="DX37" s="18">
        <f t="shared" si="116"/>
        <v>1.3333333333333333</v>
      </c>
      <c r="DY37" s="18">
        <f t="shared" si="117"/>
        <v>2</v>
      </c>
      <c r="DZ37" s="68">
        <f t="shared" si="118"/>
        <v>0</v>
      </c>
      <c r="EA37" s="27">
        <f t="shared" si="119"/>
        <v>0</v>
      </c>
      <c r="EB37" s="27">
        <f t="shared" si="120"/>
        <v>0</v>
      </c>
      <c r="EC37" s="27">
        <f t="shared" si="121"/>
        <v>0</v>
      </c>
      <c r="ED37" s="27">
        <f t="shared" si="122"/>
        <v>5.0000000000000001E-3</v>
      </c>
      <c r="EE37" s="27">
        <f t="shared" si="123"/>
        <v>0</v>
      </c>
      <c r="EF37" s="27">
        <f t="shared" si="124"/>
        <v>0</v>
      </c>
      <c r="EG37" s="27">
        <f t="shared" si="125"/>
        <v>0.183</v>
      </c>
      <c r="EH37" s="27">
        <f t="shared" si="126"/>
        <v>0</v>
      </c>
      <c r="EI37" s="27">
        <f t="shared" si="127"/>
        <v>0</v>
      </c>
      <c r="EJ37" s="27">
        <f t="shared" si="128"/>
        <v>0</v>
      </c>
      <c r="EK37" s="27">
        <f t="shared" si="129"/>
        <v>0</v>
      </c>
      <c r="EL37" s="27">
        <f t="shared" si="130"/>
        <v>7.0999999999999994E-2</v>
      </c>
      <c r="EM37" s="27">
        <f t="shared" si="131"/>
        <v>0</v>
      </c>
      <c r="EN37" s="27">
        <f t="shared" si="132"/>
        <v>0</v>
      </c>
    </row>
    <row r="38" spans="1:144" s="30" customFormat="1" x14ac:dyDescent="0.25">
      <c r="A38" s="17" t="s">
        <v>154</v>
      </c>
      <c r="B38" s="17" t="s">
        <v>141</v>
      </c>
      <c r="C38" s="17"/>
      <c r="D38" s="17"/>
      <c r="E38" s="17">
        <v>0</v>
      </c>
      <c r="F38" s="17"/>
      <c r="G38" s="17"/>
      <c r="H38" s="17"/>
      <c r="I38" s="17"/>
      <c r="J38" s="17">
        <v>0</v>
      </c>
      <c r="K38" s="17"/>
      <c r="L38" s="17"/>
      <c r="M38" s="17"/>
      <c r="N38" s="17"/>
      <c r="O38" s="17">
        <v>0</v>
      </c>
      <c r="P38" s="17"/>
      <c r="Q38" s="17"/>
      <c r="R38" s="17"/>
      <c r="S38" s="17"/>
      <c r="T38" s="17">
        <v>0</v>
      </c>
      <c r="U38" s="17">
        <v>0.66</v>
      </c>
      <c r="V38" s="17" t="s">
        <v>115</v>
      </c>
      <c r="W38" s="17">
        <v>0.66</v>
      </c>
      <c r="X38" s="17"/>
      <c r="Y38" s="17"/>
      <c r="Z38" s="17">
        <v>0</v>
      </c>
      <c r="AA38" s="17">
        <v>0.66</v>
      </c>
      <c r="AB38" s="17">
        <v>0</v>
      </c>
      <c r="AC38" s="17">
        <v>1</v>
      </c>
      <c r="AD38" s="17">
        <v>0.75</v>
      </c>
      <c r="AE38" s="17">
        <v>0</v>
      </c>
      <c r="AF38" s="17">
        <v>1</v>
      </c>
      <c r="AG38" s="17">
        <v>0</v>
      </c>
      <c r="AH38" s="17">
        <v>1</v>
      </c>
      <c r="AI38" s="17"/>
      <c r="AJ38" s="17">
        <v>0</v>
      </c>
      <c r="AK38" s="17"/>
      <c r="AL38" s="17">
        <v>0</v>
      </c>
      <c r="AM38" s="17"/>
      <c r="AN38" s="17">
        <v>0</v>
      </c>
      <c r="AO38" s="17"/>
      <c r="AP38" s="17">
        <v>0</v>
      </c>
      <c r="AQ38" s="17"/>
      <c r="AR38" s="17">
        <v>1</v>
      </c>
      <c r="AS38" s="17"/>
      <c r="AT38" s="17"/>
      <c r="AU38" s="17">
        <v>0.5</v>
      </c>
      <c r="AV38" s="17">
        <v>1</v>
      </c>
      <c r="AW38" s="17">
        <v>0</v>
      </c>
      <c r="AX38" s="18">
        <v>125.37272363700001</v>
      </c>
      <c r="AY38" s="18">
        <v>507365.41154327925</v>
      </c>
      <c r="AZ38" s="18">
        <v>15303.6105075</v>
      </c>
      <c r="BA38" s="18">
        <v>4664.5404826860004</v>
      </c>
      <c r="BB38" s="18">
        <v>0.27920505553959907</v>
      </c>
      <c r="BC38" s="18">
        <v>9.1936509201477282E-3</v>
      </c>
      <c r="BD38" s="18">
        <v>0.11696756895862249</v>
      </c>
      <c r="BE38" s="17">
        <v>0.104</v>
      </c>
      <c r="BF38" s="17" t="s">
        <v>116</v>
      </c>
      <c r="BG38" s="17">
        <v>1</v>
      </c>
      <c r="BH38" s="17">
        <v>0</v>
      </c>
      <c r="BI38" s="17">
        <v>1</v>
      </c>
      <c r="BJ38" s="17">
        <v>0</v>
      </c>
      <c r="BK38" s="17">
        <v>1</v>
      </c>
      <c r="BL38" s="17">
        <v>90</v>
      </c>
      <c r="BM38" s="17">
        <v>10</v>
      </c>
      <c r="BN38" s="17">
        <v>0</v>
      </c>
      <c r="BO38" s="17">
        <v>0</v>
      </c>
      <c r="BP38" s="17">
        <v>80</v>
      </c>
      <c r="BQ38" s="17">
        <v>10</v>
      </c>
      <c r="BR38" s="17">
        <v>10</v>
      </c>
      <c r="BS38" s="19"/>
      <c r="BT38" s="20">
        <f t="shared" si="72"/>
        <v>1.1396025277697994</v>
      </c>
      <c r="BU38" s="20">
        <f t="shared" si="73"/>
        <v>0.5</v>
      </c>
      <c r="BV38" s="21"/>
      <c r="BW38" s="21">
        <f t="shared" si="74"/>
        <v>2.9106025277697993</v>
      </c>
      <c r="BX38" s="21">
        <f t="shared" si="75"/>
        <v>0.5</v>
      </c>
      <c r="BY38" s="20"/>
      <c r="BZ38" s="20">
        <f t="shared" si="133"/>
        <v>2.3106025277697997</v>
      </c>
      <c r="CA38" s="20">
        <f t="shared" si="76"/>
        <v>0.4466666666666666</v>
      </c>
      <c r="CB38" s="21"/>
      <c r="CC38" s="21">
        <f t="shared" si="77"/>
        <v>3.8030000000000004</v>
      </c>
      <c r="CD38" s="21">
        <f t="shared" si="78"/>
        <v>1</v>
      </c>
      <c r="CE38" s="20">
        <f t="shared" si="79"/>
        <v>3.5</v>
      </c>
      <c r="CF38" s="22">
        <f t="shared" ref="CF38:CF46" si="134">(BB38*(AVERAGE(U38,AH38,G38)))+(AVERAGE(AI38,AF38,AM38,AD38))+D38</f>
        <v>1.1067401960978673</v>
      </c>
      <c r="CG38" s="20">
        <f t="shared" si="81"/>
        <v>0.71635483110217535</v>
      </c>
      <c r="CH38" s="35"/>
      <c r="CI38" s="23">
        <f t="shared" si="82"/>
        <v>0.82099999999999995</v>
      </c>
      <c r="CJ38" s="23">
        <f t="shared" si="83"/>
        <v>0.5</v>
      </c>
      <c r="CK38" s="64">
        <f t="shared" si="84"/>
        <v>0.82099999999999995</v>
      </c>
      <c r="CL38" s="23">
        <f t="shared" si="85"/>
        <v>0.82099999999999995</v>
      </c>
      <c r="CM38" s="21"/>
      <c r="CN38" s="21">
        <f t="shared" si="86"/>
        <v>0.94299999999999995</v>
      </c>
      <c r="CO38" s="64">
        <f t="shared" si="87"/>
        <v>0.5</v>
      </c>
      <c r="CP38" s="64">
        <f t="shared" si="88"/>
        <v>0.94299999999999995</v>
      </c>
      <c r="CQ38" s="21">
        <f t="shared" si="89"/>
        <v>0.94299999999999995</v>
      </c>
      <c r="CR38" s="25"/>
      <c r="CS38" s="25">
        <f t="shared" si="90"/>
        <v>1</v>
      </c>
      <c r="CT38" s="64">
        <f t="shared" si="91"/>
        <v>0.28699999999999998</v>
      </c>
      <c r="CU38" s="64">
        <f t="shared" si="92"/>
        <v>1</v>
      </c>
      <c r="CV38" s="25">
        <f t="shared" si="93"/>
        <v>1</v>
      </c>
      <c r="CW38" s="26"/>
      <c r="CX38" s="26">
        <f t="shared" si="94"/>
        <v>0.80800000000000005</v>
      </c>
      <c r="CY38" s="64">
        <f t="shared" si="95"/>
        <v>1</v>
      </c>
      <c r="CZ38" s="64">
        <f t="shared" si="96"/>
        <v>0.80800000000000005</v>
      </c>
      <c r="DA38" s="26">
        <f>(MAX((CX38,CW38)))</f>
        <v>0.80800000000000005</v>
      </c>
      <c r="DB38" s="64">
        <f t="shared" si="97"/>
        <v>1</v>
      </c>
      <c r="DC38" s="67">
        <f t="shared" si="98"/>
        <v>0.57799999999999996</v>
      </c>
      <c r="DD38" s="67">
        <f t="shared" si="99"/>
        <v>0.69399999999999995</v>
      </c>
      <c r="DE38" s="64">
        <f t="shared" si="100"/>
        <v>0.89300000000000002</v>
      </c>
      <c r="DF38" s="29">
        <f t="shared" si="101"/>
        <v>0.89300000000000002</v>
      </c>
      <c r="DG38" s="29">
        <f t="shared" si="102"/>
        <v>1</v>
      </c>
      <c r="DH38" s="29">
        <f t="shared" si="103"/>
        <v>1</v>
      </c>
      <c r="DI38" s="64">
        <f t="shared" si="104"/>
        <v>0.65128571428571413</v>
      </c>
      <c r="DJ38" s="29">
        <f t="shared" si="105"/>
        <v>1</v>
      </c>
      <c r="DK38" s="18">
        <f t="shared" si="106"/>
        <v>0</v>
      </c>
      <c r="DL38" s="18">
        <f t="shared" si="107"/>
        <v>0.66666666666666663</v>
      </c>
      <c r="DM38" s="18">
        <f>1</f>
        <v>1</v>
      </c>
      <c r="DN38" s="18">
        <f t="shared" si="108"/>
        <v>0</v>
      </c>
      <c r="DO38" s="18">
        <f t="shared" si="109"/>
        <v>0.71866666666666668</v>
      </c>
      <c r="DP38" s="18">
        <f>1</f>
        <v>1</v>
      </c>
      <c r="DQ38" s="18">
        <f t="shared" si="110"/>
        <v>1</v>
      </c>
      <c r="DR38" s="18">
        <f t="shared" si="111"/>
        <v>1.8333333333333335</v>
      </c>
      <c r="DS38" s="18">
        <f>1</f>
        <v>1</v>
      </c>
      <c r="DT38" s="18">
        <f t="shared" si="112"/>
        <v>0</v>
      </c>
      <c r="DU38" s="18">
        <f t="shared" si="113"/>
        <v>1.5</v>
      </c>
      <c r="DV38" s="18">
        <f t="shared" si="114"/>
        <v>0.66666666666666663</v>
      </c>
      <c r="DW38" s="18">
        <f t="shared" si="115"/>
        <v>3.8333333333333335</v>
      </c>
      <c r="DX38" s="18">
        <f t="shared" si="116"/>
        <v>1.3333333333333333</v>
      </c>
      <c r="DY38" s="18">
        <f t="shared" si="117"/>
        <v>2</v>
      </c>
      <c r="DZ38" s="68">
        <f t="shared" si="118"/>
        <v>0</v>
      </c>
      <c r="EA38" s="27">
        <f t="shared" si="119"/>
        <v>0</v>
      </c>
      <c r="EB38" s="27">
        <f t="shared" si="120"/>
        <v>0</v>
      </c>
      <c r="EC38" s="27">
        <f t="shared" si="121"/>
        <v>0</v>
      </c>
      <c r="ED38" s="27">
        <f t="shared" si="122"/>
        <v>1.2E-2</v>
      </c>
      <c r="EE38" s="27">
        <f t="shared" si="123"/>
        <v>0</v>
      </c>
      <c r="EF38" s="27">
        <f t="shared" si="124"/>
        <v>0</v>
      </c>
      <c r="EG38" s="27">
        <f t="shared" si="125"/>
        <v>0.183</v>
      </c>
      <c r="EH38" s="27">
        <f t="shared" si="126"/>
        <v>0</v>
      </c>
      <c r="EI38" s="27">
        <f t="shared" si="127"/>
        <v>0</v>
      </c>
      <c r="EJ38" s="27">
        <f t="shared" si="128"/>
        <v>0</v>
      </c>
      <c r="EK38" s="27">
        <f t="shared" si="129"/>
        <v>0</v>
      </c>
      <c r="EL38" s="27">
        <f t="shared" si="130"/>
        <v>7.0999999999999994E-2</v>
      </c>
      <c r="EM38" s="27">
        <f t="shared" si="131"/>
        <v>0</v>
      </c>
      <c r="EN38" s="27">
        <f t="shared" si="132"/>
        <v>0</v>
      </c>
    </row>
    <row r="39" spans="1:144" s="30" customFormat="1" x14ac:dyDescent="0.25">
      <c r="A39" s="17" t="s">
        <v>155</v>
      </c>
      <c r="B39" s="17" t="s">
        <v>141</v>
      </c>
      <c r="C39" s="17"/>
      <c r="D39" s="17"/>
      <c r="E39" s="17">
        <v>0</v>
      </c>
      <c r="F39" s="17"/>
      <c r="G39" s="17"/>
      <c r="H39" s="17"/>
      <c r="I39" s="17"/>
      <c r="J39" s="17">
        <v>0</v>
      </c>
      <c r="K39" s="17"/>
      <c r="L39" s="17"/>
      <c r="M39" s="17"/>
      <c r="N39" s="17"/>
      <c r="O39" s="17">
        <v>0</v>
      </c>
      <c r="P39" s="17"/>
      <c r="Q39" s="17"/>
      <c r="R39" s="17"/>
      <c r="S39" s="17"/>
      <c r="T39" s="17">
        <v>0</v>
      </c>
      <c r="U39" s="17">
        <v>0</v>
      </c>
      <c r="V39" s="17" t="s">
        <v>133</v>
      </c>
      <c r="W39" s="17">
        <v>0</v>
      </c>
      <c r="X39" s="17"/>
      <c r="Y39" s="17"/>
      <c r="Z39" s="17">
        <v>0</v>
      </c>
      <c r="AA39" s="17">
        <v>0</v>
      </c>
      <c r="AB39" s="17">
        <v>0</v>
      </c>
      <c r="AC39" s="17">
        <v>0</v>
      </c>
      <c r="AD39" s="17">
        <v>1</v>
      </c>
      <c r="AE39" s="17">
        <v>0</v>
      </c>
      <c r="AF39" s="17">
        <v>1</v>
      </c>
      <c r="AG39" s="17">
        <v>0</v>
      </c>
      <c r="AH39" s="17">
        <v>1</v>
      </c>
      <c r="AI39" s="17"/>
      <c r="AJ39" s="17">
        <v>0</v>
      </c>
      <c r="AK39" s="17"/>
      <c r="AL39" s="17">
        <v>0</v>
      </c>
      <c r="AM39" s="17"/>
      <c r="AN39" s="17">
        <v>0</v>
      </c>
      <c r="AO39" s="17"/>
      <c r="AP39" s="17">
        <v>0</v>
      </c>
      <c r="AQ39" s="17"/>
      <c r="AR39" s="17">
        <v>1</v>
      </c>
      <c r="AS39" s="17"/>
      <c r="AT39" s="17"/>
      <c r="AU39" s="17">
        <v>0.5</v>
      </c>
      <c r="AV39" s="17">
        <v>0.5</v>
      </c>
      <c r="AW39" s="17">
        <v>0</v>
      </c>
      <c r="AX39" s="18">
        <v>3.7084946638599998</v>
      </c>
      <c r="AY39" s="18">
        <v>15007.745438977583</v>
      </c>
      <c r="AZ39" s="18">
        <v>1797.7065871299999</v>
      </c>
      <c r="BA39" s="18">
        <v>547.94096775722403</v>
      </c>
      <c r="BB39" s="18">
        <v>8.25881761641622E-3</v>
      </c>
      <c r="BC39" s="18">
        <v>3.6510545170504505E-2</v>
      </c>
      <c r="BD39" s="18">
        <v>0.46451075280540083</v>
      </c>
      <c r="BE39" s="17">
        <v>0.77100000000000002</v>
      </c>
      <c r="BF39" s="17" t="s">
        <v>116</v>
      </c>
      <c r="BG39" s="17">
        <v>1</v>
      </c>
      <c r="BH39" s="17">
        <v>0</v>
      </c>
      <c r="BI39" s="17">
        <v>0</v>
      </c>
      <c r="BJ39" s="17">
        <v>0</v>
      </c>
      <c r="BK39" s="17">
        <v>0</v>
      </c>
      <c r="BL39" s="17">
        <v>100</v>
      </c>
      <c r="BM39" s="17">
        <v>0</v>
      </c>
      <c r="BN39" s="17">
        <v>0</v>
      </c>
      <c r="BO39" s="17">
        <v>0</v>
      </c>
      <c r="BP39" s="17">
        <v>100</v>
      </c>
      <c r="BQ39" s="17">
        <v>0</v>
      </c>
      <c r="BR39" s="17">
        <v>0</v>
      </c>
      <c r="BS39" s="19"/>
      <c r="BT39" s="20">
        <f t="shared" si="72"/>
        <v>1.004129408808208</v>
      </c>
      <c r="BU39" s="20">
        <f t="shared" si="73"/>
        <v>0.5</v>
      </c>
      <c r="BV39" s="21"/>
      <c r="BW39" s="21">
        <f t="shared" si="74"/>
        <v>2.2331294088082081</v>
      </c>
      <c r="BX39" s="21">
        <f t="shared" si="75"/>
        <v>0.5</v>
      </c>
      <c r="BY39" s="20"/>
      <c r="BZ39" s="20">
        <f t="shared" si="133"/>
        <v>1.7041294088082082</v>
      </c>
      <c r="CA39" s="20">
        <f t="shared" si="76"/>
        <v>0.66666666666666663</v>
      </c>
      <c r="CB39" s="21"/>
      <c r="CC39" s="21">
        <f t="shared" si="77"/>
        <v>1.6145</v>
      </c>
      <c r="CD39" s="21">
        <f t="shared" si="78"/>
        <v>0</v>
      </c>
      <c r="CE39" s="20">
        <f t="shared" si="79"/>
        <v>2.6669999999999998</v>
      </c>
      <c r="CF39" s="22">
        <f t="shared" si="134"/>
        <v>1.004129408808208</v>
      </c>
      <c r="CG39" s="20">
        <f t="shared" si="81"/>
        <v>1.0082588176164162</v>
      </c>
      <c r="CH39" s="35"/>
      <c r="CI39" s="23">
        <f t="shared" si="82"/>
        <v>0.72299999999999998</v>
      </c>
      <c r="CJ39" s="23">
        <f t="shared" si="83"/>
        <v>0.5</v>
      </c>
      <c r="CK39" s="64">
        <f t="shared" si="84"/>
        <v>0.72299999999999998</v>
      </c>
      <c r="CL39" s="23">
        <f t="shared" si="85"/>
        <v>0.72299999999999998</v>
      </c>
      <c r="CM39" s="21"/>
      <c r="CN39" s="21">
        <f t="shared" si="86"/>
        <v>0.71599999999999997</v>
      </c>
      <c r="CO39" s="64">
        <f t="shared" si="87"/>
        <v>0.5</v>
      </c>
      <c r="CP39" s="64">
        <f t="shared" si="88"/>
        <v>0.71599999999999997</v>
      </c>
      <c r="CQ39" s="21">
        <f t="shared" si="89"/>
        <v>0.71599999999999997</v>
      </c>
      <c r="CR39" s="25"/>
      <c r="CS39" s="25">
        <f t="shared" si="90"/>
        <v>0.66700000000000004</v>
      </c>
      <c r="CT39" s="64">
        <f t="shared" si="91"/>
        <v>0.56999999999999995</v>
      </c>
      <c r="CU39" s="64">
        <f t="shared" si="92"/>
        <v>0.66700000000000004</v>
      </c>
      <c r="CV39" s="25">
        <f t="shared" si="93"/>
        <v>0.66700000000000004</v>
      </c>
      <c r="CW39" s="26"/>
      <c r="CX39" s="26">
        <f t="shared" si="94"/>
        <v>0.23599999999999999</v>
      </c>
      <c r="CY39" s="64">
        <f t="shared" si="95"/>
        <v>0</v>
      </c>
      <c r="CZ39" s="64">
        <f t="shared" si="96"/>
        <v>0.23599999999999999</v>
      </c>
      <c r="DA39" s="26">
        <f>(MAX((CX39,CW39)))</f>
        <v>0.23599999999999999</v>
      </c>
      <c r="DB39" s="64">
        <f t="shared" si="97"/>
        <v>0.72899999999999998</v>
      </c>
      <c r="DC39" s="67">
        <f t="shared" si="98"/>
        <v>0.52400000000000002</v>
      </c>
      <c r="DD39" s="67">
        <f t="shared" si="99"/>
        <v>0.97799999999999998</v>
      </c>
      <c r="DE39" s="64">
        <f t="shared" si="100"/>
        <v>0.58549999999999991</v>
      </c>
      <c r="DF39" s="29">
        <f t="shared" si="101"/>
        <v>0.58549999999999991</v>
      </c>
      <c r="DG39" s="29">
        <f t="shared" si="102"/>
        <v>0.72299999999999998</v>
      </c>
      <c r="DH39" s="29">
        <f t="shared" si="103"/>
        <v>0.72299999999999998</v>
      </c>
      <c r="DI39" s="64">
        <f t="shared" si="104"/>
        <v>0.54300000000000004</v>
      </c>
      <c r="DJ39" s="29">
        <f t="shared" si="105"/>
        <v>0.97799999999999998</v>
      </c>
      <c r="DK39" s="18">
        <f t="shared" si="106"/>
        <v>0</v>
      </c>
      <c r="DL39" s="18">
        <f t="shared" si="107"/>
        <v>0.66666666666666663</v>
      </c>
      <c r="DM39" s="18">
        <f>1</f>
        <v>1</v>
      </c>
      <c r="DN39" s="18">
        <f t="shared" si="108"/>
        <v>0</v>
      </c>
      <c r="DO39" s="18">
        <f t="shared" si="109"/>
        <v>1.0521666666666667</v>
      </c>
      <c r="DP39" s="18">
        <f>1</f>
        <v>1</v>
      </c>
      <c r="DQ39" s="18">
        <f t="shared" si="110"/>
        <v>1</v>
      </c>
      <c r="DR39" s="18">
        <f t="shared" si="111"/>
        <v>1.8333333333333335</v>
      </c>
      <c r="DS39" s="18">
        <f>1</f>
        <v>1</v>
      </c>
      <c r="DT39" s="18">
        <f t="shared" si="112"/>
        <v>0</v>
      </c>
      <c r="DU39" s="18">
        <f t="shared" si="113"/>
        <v>1.5</v>
      </c>
      <c r="DV39" s="18">
        <f t="shared" si="114"/>
        <v>0.66666666666666663</v>
      </c>
      <c r="DW39" s="18">
        <f t="shared" si="115"/>
        <v>3.8333333333333335</v>
      </c>
      <c r="DX39" s="18">
        <f t="shared" si="116"/>
        <v>1.3333333333333333</v>
      </c>
      <c r="DY39" s="18">
        <f t="shared" si="117"/>
        <v>2</v>
      </c>
      <c r="DZ39" s="68">
        <f t="shared" si="118"/>
        <v>0</v>
      </c>
      <c r="EA39" s="27">
        <f t="shared" si="119"/>
        <v>0</v>
      </c>
      <c r="EB39" s="27">
        <f t="shared" si="120"/>
        <v>0</v>
      </c>
      <c r="EC39" s="27">
        <f t="shared" si="121"/>
        <v>0</v>
      </c>
      <c r="ED39" s="27">
        <f t="shared" si="122"/>
        <v>0.115</v>
      </c>
      <c r="EE39" s="27">
        <f t="shared" si="123"/>
        <v>0</v>
      </c>
      <c r="EF39" s="27">
        <f t="shared" si="124"/>
        <v>0</v>
      </c>
      <c r="EG39" s="27">
        <f t="shared" si="125"/>
        <v>0.183</v>
      </c>
      <c r="EH39" s="27">
        <f t="shared" si="126"/>
        <v>0</v>
      </c>
      <c r="EI39" s="27">
        <f t="shared" si="127"/>
        <v>0</v>
      </c>
      <c r="EJ39" s="27">
        <f t="shared" si="128"/>
        <v>0</v>
      </c>
      <c r="EK39" s="27">
        <f t="shared" si="129"/>
        <v>0</v>
      </c>
      <c r="EL39" s="27">
        <f t="shared" si="130"/>
        <v>7.0999999999999994E-2</v>
      </c>
      <c r="EM39" s="27">
        <f t="shared" si="131"/>
        <v>0</v>
      </c>
      <c r="EN39" s="27">
        <f t="shared" si="132"/>
        <v>0</v>
      </c>
    </row>
    <row r="40" spans="1:144" s="30" customFormat="1" x14ac:dyDescent="0.25">
      <c r="A40" s="17" t="s">
        <v>156</v>
      </c>
      <c r="B40" s="17" t="s">
        <v>141</v>
      </c>
      <c r="C40" s="17"/>
      <c r="D40" s="17"/>
      <c r="E40" s="17">
        <v>0</v>
      </c>
      <c r="F40" s="17"/>
      <c r="G40" s="17"/>
      <c r="H40" s="17"/>
      <c r="I40" s="17"/>
      <c r="J40" s="17">
        <v>0</v>
      </c>
      <c r="K40" s="17"/>
      <c r="L40" s="17"/>
      <c r="M40" s="17"/>
      <c r="N40" s="17"/>
      <c r="O40" s="17">
        <v>0</v>
      </c>
      <c r="P40" s="17"/>
      <c r="Q40" s="17"/>
      <c r="R40" s="17"/>
      <c r="S40" s="17"/>
      <c r="T40" s="17">
        <v>0</v>
      </c>
      <c r="U40" s="17">
        <v>0.66</v>
      </c>
      <c r="V40" s="17" t="s">
        <v>115</v>
      </c>
      <c r="W40" s="17">
        <v>0.66</v>
      </c>
      <c r="X40" s="17"/>
      <c r="Y40" s="17"/>
      <c r="Z40" s="17">
        <v>0</v>
      </c>
      <c r="AA40" s="17">
        <v>0.66</v>
      </c>
      <c r="AB40" s="17">
        <v>0</v>
      </c>
      <c r="AC40" s="17">
        <v>1</v>
      </c>
      <c r="AD40" s="17">
        <v>1</v>
      </c>
      <c r="AE40" s="17">
        <v>0</v>
      </c>
      <c r="AF40" s="17">
        <v>0.75</v>
      </c>
      <c r="AG40" s="17">
        <v>0</v>
      </c>
      <c r="AH40" s="17">
        <v>1</v>
      </c>
      <c r="AI40" s="17"/>
      <c r="AJ40" s="17">
        <v>0</v>
      </c>
      <c r="AK40" s="17"/>
      <c r="AL40" s="17">
        <v>0</v>
      </c>
      <c r="AM40" s="17"/>
      <c r="AN40" s="17">
        <v>0</v>
      </c>
      <c r="AO40" s="17"/>
      <c r="AP40" s="17">
        <v>0</v>
      </c>
      <c r="AQ40" s="17"/>
      <c r="AR40" s="17">
        <v>0</v>
      </c>
      <c r="AS40" s="17"/>
      <c r="AT40" s="17"/>
      <c r="AU40" s="17">
        <v>1</v>
      </c>
      <c r="AV40" s="17">
        <v>0.5</v>
      </c>
      <c r="AW40" s="17">
        <v>0</v>
      </c>
      <c r="AX40" s="18">
        <v>13.61544833554</v>
      </c>
      <c r="AY40" s="18">
        <v>55099.764507858366</v>
      </c>
      <c r="AZ40" s="18">
        <v>3028.59849343</v>
      </c>
      <c r="BA40" s="18">
        <v>923.11682079746402</v>
      </c>
      <c r="BB40" s="18">
        <v>3.0321603443247584E-2</v>
      </c>
      <c r="BC40" s="18">
        <v>1.675355292427445E-2</v>
      </c>
      <c r="BD40" s="18">
        <v>0.2131495282986571</v>
      </c>
      <c r="BE40" s="17">
        <v>0.34899999999999998</v>
      </c>
      <c r="BF40" s="17" t="s">
        <v>116</v>
      </c>
      <c r="BG40" s="17">
        <v>1</v>
      </c>
      <c r="BH40" s="17">
        <v>0</v>
      </c>
      <c r="BI40" s="17">
        <v>0</v>
      </c>
      <c r="BJ40" s="17">
        <v>0</v>
      </c>
      <c r="BK40" s="17">
        <v>0</v>
      </c>
      <c r="BL40" s="17">
        <v>100</v>
      </c>
      <c r="BM40" s="17">
        <v>0</v>
      </c>
      <c r="BN40" s="17">
        <v>0</v>
      </c>
      <c r="BO40" s="17">
        <v>0</v>
      </c>
      <c r="BP40" s="17">
        <v>20</v>
      </c>
      <c r="BQ40" s="17">
        <v>80</v>
      </c>
      <c r="BR40" s="17">
        <v>0</v>
      </c>
      <c r="BS40" s="19"/>
      <c r="BT40" s="20">
        <f t="shared" si="72"/>
        <v>0.76516080172162382</v>
      </c>
      <c r="BU40" s="20">
        <f t="shared" si="73"/>
        <v>0.5</v>
      </c>
      <c r="BV40" s="21"/>
      <c r="BW40" s="21">
        <f t="shared" si="74"/>
        <v>2.2911608017216238</v>
      </c>
      <c r="BX40" s="21">
        <f t="shared" si="75"/>
        <v>0.5</v>
      </c>
      <c r="BY40" s="20"/>
      <c r="BZ40" s="20">
        <f t="shared" si="133"/>
        <v>2.1861608017216239</v>
      </c>
      <c r="CA40" s="20">
        <f t="shared" si="76"/>
        <v>0.4466666666666666</v>
      </c>
      <c r="CB40" s="21"/>
      <c r="CC40" s="21">
        <f t="shared" si="77"/>
        <v>3.6805000000000003</v>
      </c>
      <c r="CD40" s="21">
        <f t="shared" si="78"/>
        <v>0</v>
      </c>
      <c r="CE40" s="20">
        <f t="shared" si="79"/>
        <v>2.431</v>
      </c>
      <c r="CF40" s="22">
        <f t="shared" si="134"/>
        <v>0.90016693085789545</v>
      </c>
      <c r="CG40" s="20">
        <f t="shared" si="81"/>
        <v>0.57698009792821858</v>
      </c>
      <c r="CH40" s="35"/>
      <c r="CI40" s="23">
        <f t="shared" si="82"/>
        <v>0.55000000000000004</v>
      </c>
      <c r="CJ40" s="23">
        <f t="shared" si="83"/>
        <v>0.5</v>
      </c>
      <c r="CK40" s="64">
        <f t="shared" si="84"/>
        <v>0.55000000000000004</v>
      </c>
      <c r="CL40" s="23">
        <f t="shared" si="85"/>
        <v>0.55000000000000004</v>
      </c>
      <c r="CM40" s="21"/>
      <c r="CN40" s="21">
        <f t="shared" si="86"/>
        <v>0.73599999999999999</v>
      </c>
      <c r="CO40" s="64">
        <f t="shared" si="87"/>
        <v>0.5</v>
      </c>
      <c r="CP40" s="64">
        <f t="shared" si="88"/>
        <v>0.73599999999999999</v>
      </c>
      <c r="CQ40" s="21">
        <f t="shared" si="89"/>
        <v>0.73599999999999999</v>
      </c>
      <c r="CR40" s="25"/>
      <c r="CS40" s="25">
        <f t="shared" si="90"/>
        <v>0.93100000000000005</v>
      </c>
      <c r="CT40" s="64">
        <f t="shared" si="91"/>
        <v>0.28699999999999998</v>
      </c>
      <c r="CU40" s="64">
        <f t="shared" si="92"/>
        <v>0.93100000000000005</v>
      </c>
      <c r="CV40" s="25">
        <f t="shared" si="93"/>
        <v>0.93100000000000005</v>
      </c>
      <c r="CW40" s="26"/>
      <c r="CX40" s="26">
        <f t="shared" si="94"/>
        <v>0.77600000000000002</v>
      </c>
      <c r="CY40" s="64">
        <f t="shared" si="95"/>
        <v>0</v>
      </c>
      <c r="CZ40" s="64">
        <f t="shared" si="96"/>
        <v>0.77600000000000002</v>
      </c>
      <c r="DA40" s="26">
        <f>(MAX((CX40,CW40)))</f>
        <v>0.77600000000000002</v>
      </c>
      <c r="DB40" s="64">
        <f t="shared" si="97"/>
        <v>0.65300000000000002</v>
      </c>
      <c r="DC40" s="67">
        <f t="shared" si="98"/>
        <v>0.47</v>
      </c>
      <c r="DD40" s="67">
        <f t="shared" si="99"/>
        <v>0.55900000000000005</v>
      </c>
      <c r="DE40" s="64">
        <f t="shared" si="100"/>
        <v>0.74825000000000008</v>
      </c>
      <c r="DF40" s="29">
        <f t="shared" si="101"/>
        <v>0.74825000000000008</v>
      </c>
      <c r="DG40" s="29">
        <f t="shared" si="102"/>
        <v>0.93100000000000005</v>
      </c>
      <c r="DH40" s="29">
        <f t="shared" si="103"/>
        <v>0.93100000000000005</v>
      </c>
      <c r="DI40" s="64">
        <f t="shared" si="104"/>
        <v>0.42414285714285721</v>
      </c>
      <c r="DJ40" s="29">
        <f t="shared" si="105"/>
        <v>0.65300000000000002</v>
      </c>
      <c r="DK40" s="18">
        <f t="shared" si="106"/>
        <v>0</v>
      </c>
      <c r="DL40" s="18">
        <f t="shared" si="107"/>
        <v>0.66666666666666663</v>
      </c>
      <c r="DM40" s="18">
        <f>1</f>
        <v>1</v>
      </c>
      <c r="DN40" s="18">
        <f t="shared" si="108"/>
        <v>0</v>
      </c>
      <c r="DO40" s="18">
        <f t="shared" si="109"/>
        <v>0.84116666666666662</v>
      </c>
      <c r="DP40" s="18">
        <f>1</f>
        <v>1</v>
      </c>
      <c r="DQ40" s="18">
        <f t="shared" si="110"/>
        <v>1</v>
      </c>
      <c r="DR40" s="18">
        <f t="shared" si="111"/>
        <v>1.8333333333333335</v>
      </c>
      <c r="DS40" s="18">
        <f>1</f>
        <v>1</v>
      </c>
      <c r="DT40" s="18">
        <f t="shared" si="112"/>
        <v>0</v>
      </c>
      <c r="DU40" s="18">
        <f t="shared" si="113"/>
        <v>1.5</v>
      </c>
      <c r="DV40" s="18">
        <f t="shared" si="114"/>
        <v>0.66666666666666663</v>
      </c>
      <c r="DW40" s="18">
        <f t="shared" si="115"/>
        <v>3.8333333333333335</v>
      </c>
      <c r="DX40" s="18">
        <f t="shared" si="116"/>
        <v>1.3333333333333333</v>
      </c>
      <c r="DY40" s="18">
        <f t="shared" si="117"/>
        <v>2</v>
      </c>
      <c r="DZ40" s="68">
        <f t="shared" si="118"/>
        <v>0</v>
      </c>
      <c r="EA40" s="27">
        <f t="shared" si="119"/>
        <v>0</v>
      </c>
      <c r="EB40" s="27">
        <f t="shared" si="120"/>
        <v>0</v>
      </c>
      <c r="EC40" s="27">
        <f t="shared" si="121"/>
        <v>0</v>
      </c>
      <c r="ED40" s="27">
        <f t="shared" si="122"/>
        <v>0.05</v>
      </c>
      <c r="EE40" s="27">
        <f t="shared" si="123"/>
        <v>0</v>
      </c>
      <c r="EF40" s="27">
        <f t="shared" si="124"/>
        <v>0</v>
      </c>
      <c r="EG40" s="27">
        <f t="shared" si="125"/>
        <v>0.183</v>
      </c>
      <c r="EH40" s="27">
        <f t="shared" si="126"/>
        <v>0</v>
      </c>
      <c r="EI40" s="27">
        <f t="shared" si="127"/>
        <v>0</v>
      </c>
      <c r="EJ40" s="27">
        <f t="shared" si="128"/>
        <v>0</v>
      </c>
      <c r="EK40" s="27">
        <f t="shared" si="129"/>
        <v>0</v>
      </c>
      <c r="EL40" s="27">
        <f t="shared" si="130"/>
        <v>7.0999999999999994E-2</v>
      </c>
      <c r="EM40" s="27">
        <f t="shared" si="131"/>
        <v>0</v>
      </c>
      <c r="EN40" s="27">
        <f t="shared" si="132"/>
        <v>0</v>
      </c>
    </row>
    <row r="41" spans="1:144" s="30" customFormat="1" x14ac:dyDescent="0.25">
      <c r="A41" s="17" t="s">
        <v>157</v>
      </c>
      <c r="B41" s="17" t="s">
        <v>141</v>
      </c>
      <c r="C41" s="17"/>
      <c r="D41" s="17"/>
      <c r="E41" s="17">
        <v>0</v>
      </c>
      <c r="F41" s="17"/>
      <c r="G41" s="17"/>
      <c r="H41" s="17"/>
      <c r="I41" s="17"/>
      <c r="J41" s="17">
        <v>0</v>
      </c>
      <c r="K41" s="17"/>
      <c r="L41" s="17"/>
      <c r="M41" s="17"/>
      <c r="N41" s="17"/>
      <c r="O41" s="17">
        <v>0</v>
      </c>
      <c r="P41" s="17"/>
      <c r="Q41" s="17"/>
      <c r="R41" s="17"/>
      <c r="S41" s="17"/>
      <c r="T41" s="17">
        <v>0</v>
      </c>
      <c r="U41" s="17">
        <v>0.33</v>
      </c>
      <c r="V41" s="17" t="s">
        <v>133</v>
      </c>
      <c r="W41" s="17">
        <v>0</v>
      </c>
      <c r="X41" s="17"/>
      <c r="Y41" s="17"/>
      <c r="Z41" s="17">
        <v>0</v>
      </c>
      <c r="AA41" s="17">
        <v>0</v>
      </c>
      <c r="AB41" s="17">
        <v>0</v>
      </c>
      <c r="AC41" s="17">
        <v>0</v>
      </c>
      <c r="AD41" s="17">
        <v>0.25</v>
      </c>
      <c r="AE41" s="17">
        <v>0</v>
      </c>
      <c r="AF41" s="17">
        <v>1</v>
      </c>
      <c r="AG41" s="17">
        <v>0</v>
      </c>
      <c r="AH41" s="17">
        <v>0</v>
      </c>
      <c r="AI41" s="17"/>
      <c r="AJ41" s="17">
        <v>0</v>
      </c>
      <c r="AK41" s="17"/>
      <c r="AL41" s="17">
        <v>0</v>
      </c>
      <c r="AM41" s="17"/>
      <c r="AN41" s="17">
        <v>0</v>
      </c>
      <c r="AO41" s="17"/>
      <c r="AP41" s="17">
        <v>0</v>
      </c>
      <c r="AQ41" s="17"/>
      <c r="AR41" s="17">
        <v>1</v>
      </c>
      <c r="AS41" s="17"/>
      <c r="AT41" s="17"/>
      <c r="AU41" s="17">
        <v>1</v>
      </c>
      <c r="AV41" s="17">
        <v>0</v>
      </c>
      <c r="AW41" s="17">
        <v>0</v>
      </c>
      <c r="AX41" s="18">
        <v>0.60872273638300001</v>
      </c>
      <c r="AY41" s="18">
        <v>2463.4135137315111</v>
      </c>
      <c r="AZ41" s="18">
        <v>635.16406202899998</v>
      </c>
      <c r="BA41" s="18">
        <v>193.59800610643921</v>
      </c>
      <c r="BB41" s="18">
        <v>1.3556255339249412E-3</v>
      </c>
      <c r="BC41" s="18">
        <v>7.8589325351707706E-2</v>
      </c>
      <c r="BD41" s="18">
        <v>0.99986419022528883</v>
      </c>
      <c r="BE41" s="17">
        <v>1</v>
      </c>
      <c r="BF41" s="17" t="s">
        <v>116</v>
      </c>
      <c r="BG41" s="17">
        <v>1</v>
      </c>
      <c r="BH41" s="17">
        <v>0</v>
      </c>
      <c r="BI41" s="17">
        <v>0</v>
      </c>
      <c r="BJ41" s="17">
        <v>1</v>
      </c>
      <c r="BK41" s="17">
        <v>0</v>
      </c>
      <c r="BL41" s="17">
        <v>100</v>
      </c>
      <c r="BM41" s="17">
        <v>0</v>
      </c>
      <c r="BN41" s="17">
        <v>0</v>
      </c>
      <c r="BO41" s="17">
        <v>0</v>
      </c>
      <c r="BP41" s="17">
        <v>100</v>
      </c>
      <c r="BQ41" s="17">
        <v>0</v>
      </c>
      <c r="BR41" s="17">
        <v>0</v>
      </c>
      <c r="BS41" s="19"/>
      <c r="BT41" s="20">
        <f t="shared" si="72"/>
        <v>1.00090149098006</v>
      </c>
      <c r="BU41" s="20">
        <f t="shared" si="73"/>
        <v>1</v>
      </c>
      <c r="BV41" s="21"/>
      <c r="BW41" s="21">
        <f t="shared" si="74"/>
        <v>1.62590149098006</v>
      </c>
      <c r="BX41" s="21">
        <f t="shared" si="75"/>
        <v>1</v>
      </c>
      <c r="BY41" s="20"/>
      <c r="BZ41" s="20">
        <f t="shared" si="133"/>
        <v>1.1916778127669625</v>
      </c>
      <c r="CA41" s="20">
        <f t="shared" si="76"/>
        <v>0.89</v>
      </c>
      <c r="CB41" s="21"/>
      <c r="CC41" s="21">
        <f t="shared" si="77"/>
        <v>0.95500000000000007</v>
      </c>
      <c r="CD41" s="21">
        <f t="shared" si="78"/>
        <v>1</v>
      </c>
      <c r="CE41" s="20">
        <f t="shared" si="79"/>
        <v>2.3860000000000001</v>
      </c>
      <c r="CF41" s="22">
        <f t="shared" si="134"/>
        <v>0.62522367821309766</v>
      </c>
      <c r="CG41" s="20">
        <f t="shared" si="81"/>
        <v>1.3556255339249412E-3</v>
      </c>
      <c r="CH41" s="35"/>
      <c r="CI41" s="23">
        <f t="shared" si="82"/>
        <v>0.72099999999999997</v>
      </c>
      <c r="CJ41" s="23">
        <f t="shared" si="83"/>
        <v>1</v>
      </c>
      <c r="CK41" s="64">
        <f t="shared" si="84"/>
        <v>0.72099999999999997</v>
      </c>
      <c r="CL41" s="23">
        <f t="shared" si="85"/>
        <v>0.72099999999999997</v>
      </c>
      <c r="CM41" s="21"/>
      <c r="CN41" s="21">
        <f t="shared" si="86"/>
        <v>0.51300000000000001</v>
      </c>
      <c r="CO41" s="64">
        <f t="shared" si="87"/>
        <v>1</v>
      </c>
      <c r="CP41" s="64">
        <f t="shared" si="88"/>
        <v>0.51300000000000001</v>
      </c>
      <c r="CQ41" s="21">
        <f t="shared" si="89"/>
        <v>0.51300000000000001</v>
      </c>
      <c r="CR41" s="25"/>
      <c r="CS41" s="25">
        <f t="shared" si="90"/>
        <v>0.38600000000000001</v>
      </c>
      <c r="CT41" s="64">
        <f t="shared" si="91"/>
        <v>0.85799999999999998</v>
      </c>
      <c r="CU41" s="64">
        <f t="shared" si="92"/>
        <v>0.38600000000000001</v>
      </c>
      <c r="CV41" s="25">
        <f t="shared" si="93"/>
        <v>0.38600000000000001</v>
      </c>
      <c r="CW41" s="26"/>
      <c r="CX41" s="26">
        <f t="shared" si="94"/>
        <v>6.3E-2</v>
      </c>
      <c r="CY41" s="64">
        <f t="shared" si="95"/>
        <v>1</v>
      </c>
      <c r="CZ41" s="64">
        <f t="shared" si="96"/>
        <v>6.3E-2</v>
      </c>
      <c r="DA41" s="26">
        <f>(MAX((CX41,CW41)))</f>
        <v>6.3E-2</v>
      </c>
      <c r="DB41" s="64">
        <f t="shared" si="97"/>
        <v>0.63800000000000001</v>
      </c>
      <c r="DC41" s="67">
        <f t="shared" si="98"/>
        <v>0.32600000000000001</v>
      </c>
      <c r="DD41" s="67">
        <f t="shared" si="99"/>
        <v>0</v>
      </c>
      <c r="DE41" s="64">
        <f t="shared" si="100"/>
        <v>0.42075000000000001</v>
      </c>
      <c r="DF41" s="29">
        <f t="shared" si="101"/>
        <v>0.42075000000000001</v>
      </c>
      <c r="DG41" s="29">
        <f t="shared" si="102"/>
        <v>0.72099999999999997</v>
      </c>
      <c r="DH41" s="29">
        <f t="shared" si="103"/>
        <v>0.72099999999999997</v>
      </c>
      <c r="DI41" s="64">
        <f t="shared" si="104"/>
        <v>0.68885714285714283</v>
      </c>
      <c r="DJ41" s="29">
        <f t="shared" si="105"/>
        <v>1</v>
      </c>
      <c r="DK41" s="18">
        <f t="shared" si="106"/>
        <v>0</v>
      </c>
      <c r="DL41" s="18">
        <f t="shared" si="107"/>
        <v>0.66666666666666663</v>
      </c>
      <c r="DM41" s="18">
        <f>1</f>
        <v>1</v>
      </c>
      <c r="DN41" s="18">
        <f t="shared" si="108"/>
        <v>0</v>
      </c>
      <c r="DO41" s="18">
        <f t="shared" si="109"/>
        <v>1.1666666666666665</v>
      </c>
      <c r="DP41" s="18">
        <f>1</f>
        <v>1</v>
      </c>
      <c r="DQ41" s="18">
        <f t="shared" si="110"/>
        <v>1</v>
      </c>
      <c r="DR41" s="18">
        <f t="shared" si="111"/>
        <v>1.8333333333333335</v>
      </c>
      <c r="DS41" s="18">
        <f>1</f>
        <v>1</v>
      </c>
      <c r="DT41" s="18">
        <f t="shared" si="112"/>
        <v>0</v>
      </c>
      <c r="DU41" s="18">
        <f t="shared" si="113"/>
        <v>1.5</v>
      </c>
      <c r="DV41" s="18">
        <f t="shared" si="114"/>
        <v>0.66666666666666663</v>
      </c>
      <c r="DW41" s="18">
        <f t="shared" si="115"/>
        <v>3.8333333333333335</v>
      </c>
      <c r="DX41" s="18">
        <f t="shared" si="116"/>
        <v>1.3333333333333333</v>
      </c>
      <c r="DY41" s="18">
        <f t="shared" si="117"/>
        <v>2</v>
      </c>
      <c r="DZ41" s="68">
        <f t="shared" si="118"/>
        <v>0</v>
      </c>
      <c r="EA41" s="27">
        <f t="shared" si="119"/>
        <v>0</v>
      </c>
      <c r="EB41" s="27">
        <f t="shared" si="120"/>
        <v>0</v>
      </c>
      <c r="EC41" s="27">
        <f t="shared" si="121"/>
        <v>0</v>
      </c>
      <c r="ED41" s="27">
        <f t="shared" si="122"/>
        <v>0.15</v>
      </c>
      <c r="EE41" s="27">
        <f t="shared" si="123"/>
        <v>0</v>
      </c>
      <c r="EF41" s="27">
        <f t="shared" si="124"/>
        <v>0</v>
      </c>
      <c r="EG41" s="27">
        <f t="shared" si="125"/>
        <v>0.183</v>
      </c>
      <c r="EH41" s="27">
        <f t="shared" si="126"/>
        <v>0</v>
      </c>
      <c r="EI41" s="27">
        <f t="shared" si="127"/>
        <v>0</v>
      </c>
      <c r="EJ41" s="27">
        <f t="shared" si="128"/>
        <v>0</v>
      </c>
      <c r="EK41" s="27">
        <f t="shared" si="129"/>
        <v>0</v>
      </c>
      <c r="EL41" s="27">
        <f t="shared" si="130"/>
        <v>7.0999999999999994E-2</v>
      </c>
      <c r="EM41" s="27">
        <f t="shared" si="131"/>
        <v>0</v>
      </c>
      <c r="EN41" s="27">
        <f t="shared" si="132"/>
        <v>0</v>
      </c>
    </row>
    <row r="42" spans="1:144" s="30" customFormat="1" x14ac:dyDescent="0.25">
      <c r="A42" s="17" t="s">
        <v>158</v>
      </c>
      <c r="B42" s="17" t="s">
        <v>141</v>
      </c>
      <c r="C42" s="17"/>
      <c r="D42" s="17"/>
      <c r="E42" s="17">
        <v>0</v>
      </c>
      <c r="F42" s="17"/>
      <c r="G42" s="17"/>
      <c r="H42" s="17"/>
      <c r="I42" s="17"/>
      <c r="J42" s="17">
        <v>0</v>
      </c>
      <c r="K42" s="17"/>
      <c r="L42" s="17"/>
      <c r="M42" s="17"/>
      <c r="N42" s="17"/>
      <c r="O42" s="17">
        <v>0</v>
      </c>
      <c r="P42" s="17"/>
      <c r="Q42" s="17"/>
      <c r="R42" s="17"/>
      <c r="S42" s="17"/>
      <c r="T42" s="17">
        <v>0</v>
      </c>
      <c r="U42" s="17">
        <v>0</v>
      </c>
      <c r="V42" s="17" t="s">
        <v>133</v>
      </c>
      <c r="W42" s="17">
        <v>0</v>
      </c>
      <c r="X42" s="17"/>
      <c r="Y42" s="17"/>
      <c r="Z42" s="17">
        <v>0</v>
      </c>
      <c r="AA42" s="17">
        <v>0</v>
      </c>
      <c r="AB42" s="17">
        <v>0</v>
      </c>
      <c r="AC42" s="17">
        <v>0</v>
      </c>
      <c r="AD42" s="17">
        <v>0.25</v>
      </c>
      <c r="AE42" s="17">
        <v>0</v>
      </c>
      <c r="AF42" s="17">
        <v>1</v>
      </c>
      <c r="AG42" s="17">
        <v>0</v>
      </c>
      <c r="AH42" s="17">
        <v>0</v>
      </c>
      <c r="AI42" s="17"/>
      <c r="AJ42" s="17">
        <v>0</v>
      </c>
      <c r="AK42" s="17"/>
      <c r="AL42" s="17">
        <v>0</v>
      </c>
      <c r="AM42" s="17"/>
      <c r="AN42" s="17">
        <v>0</v>
      </c>
      <c r="AO42" s="17"/>
      <c r="AP42" s="17">
        <v>0</v>
      </c>
      <c r="AQ42" s="17"/>
      <c r="AR42" s="17">
        <v>1</v>
      </c>
      <c r="AS42" s="17"/>
      <c r="AT42" s="17"/>
      <c r="AU42" s="17">
        <v>1</v>
      </c>
      <c r="AV42" s="17">
        <v>0</v>
      </c>
      <c r="AW42" s="17">
        <v>0</v>
      </c>
      <c r="AX42" s="18">
        <v>3.4422648588899998</v>
      </c>
      <c r="AY42" s="18">
        <v>13930.35164353939</v>
      </c>
      <c r="AZ42" s="18">
        <v>1817.93081435</v>
      </c>
      <c r="BA42" s="18">
        <v>554.10531221387998</v>
      </c>
      <c r="BB42" s="18">
        <v>7.6659238407480301E-3</v>
      </c>
      <c r="BC42" s="18">
        <v>3.9776835961701125E-2</v>
      </c>
      <c r="BD42" s="18">
        <v>0.50606661528881836</v>
      </c>
      <c r="BE42" s="17">
        <v>0.82799999999999996</v>
      </c>
      <c r="BF42" s="17" t="s">
        <v>116</v>
      </c>
      <c r="BG42" s="17">
        <v>1</v>
      </c>
      <c r="BH42" s="17">
        <v>0</v>
      </c>
      <c r="BI42" s="17">
        <v>0</v>
      </c>
      <c r="BJ42" s="17">
        <v>1</v>
      </c>
      <c r="BK42" s="17">
        <v>0</v>
      </c>
      <c r="BL42" s="17">
        <v>100</v>
      </c>
      <c r="BM42" s="17">
        <v>0</v>
      </c>
      <c r="BN42" s="17">
        <v>0</v>
      </c>
      <c r="BO42" s="17">
        <v>0</v>
      </c>
      <c r="BP42" s="17">
        <v>100</v>
      </c>
      <c r="BQ42" s="17">
        <v>0</v>
      </c>
      <c r="BR42" s="17">
        <v>0</v>
      </c>
      <c r="BS42" s="19"/>
      <c r="BT42" s="20">
        <f t="shared" si="72"/>
        <v>1.0038329619203741</v>
      </c>
      <c r="BU42" s="20">
        <f t="shared" si="73"/>
        <v>1</v>
      </c>
      <c r="BV42" s="21"/>
      <c r="BW42" s="21">
        <f t="shared" si="74"/>
        <v>1.8008329619203742</v>
      </c>
      <c r="BX42" s="21">
        <f t="shared" si="75"/>
        <v>1</v>
      </c>
      <c r="BY42" s="20"/>
      <c r="BZ42" s="20">
        <f t="shared" si="133"/>
        <v>1.1288329619203741</v>
      </c>
      <c r="CA42" s="20">
        <f t="shared" si="76"/>
        <v>1</v>
      </c>
      <c r="CB42" s="21"/>
      <c r="CC42" s="21">
        <f t="shared" si="77"/>
        <v>0.71100000000000008</v>
      </c>
      <c r="CD42" s="21">
        <f t="shared" si="78"/>
        <v>1</v>
      </c>
      <c r="CE42" s="20">
        <f t="shared" si="79"/>
        <v>2.3519999999999999</v>
      </c>
      <c r="CF42" s="22">
        <f t="shared" si="134"/>
        <v>0.625</v>
      </c>
      <c r="CG42" s="20">
        <f t="shared" si="81"/>
        <v>7.6659238407480301E-3</v>
      </c>
      <c r="CH42" s="35"/>
      <c r="CI42" s="23">
        <f t="shared" si="82"/>
        <v>0.72299999999999998</v>
      </c>
      <c r="CJ42" s="23">
        <f t="shared" si="83"/>
        <v>1</v>
      </c>
      <c r="CK42" s="64">
        <f t="shared" si="84"/>
        <v>0.72299999999999998</v>
      </c>
      <c r="CL42" s="23">
        <f t="shared" si="85"/>
        <v>0.72299999999999998</v>
      </c>
      <c r="CM42" s="21"/>
      <c r="CN42" s="21">
        <f t="shared" si="86"/>
        <v>0.57199999999999995</v>
      </c>
      <c r="CO42" s="64">
        <f t="shared" si="87"/>
        <v>1</v>
      </c>
      <c r="CP42" s="64">
        <f t="shared" si="88"/>
        <v>0.57199999999999995</v>
      </c>
      <c r="CQ42" s="21">
        <f t="shared" si="89"/>
        <v>0.57199999999999995</v>
      </c>
      <c r="CR42" s="25"/>
      <c r="CS42" s="25">
        <f t="shared" si="90"/>
        <v>0.35199999999999998</v>
      </c>
      <c r="CT42" s="64">
        <f t="shared" si="91"/>
        <v>1</v>
      </c>
      <c r="CU42" s="64">
        <f t="shared" si="92"/>
        <v>0.35199999999999998</v>
      </c>
      <c r="CV42" s="25">
        <f t="shared" si="93"/>
        <v>0.35199999999999998</v>
      </c>
      <c r="CW42" s="26"/>
      <c r="CX42" s="26">
        <f t="shared" si="94"/>
        <v>0</v>
      </c>
      <c r="CY42" s="64">
        <f t="shared" si="95"/>
        <v>1</v>
      </c>
      <c r="CZ42" s="64">
        <f t="shared" si="96"/>
        <v>0</v>
      </c>
      <c r="DA42" s="26">
        <f>(MAX((CX42,CW42)))</f>
        <v>0</v>
      </c>
      <c r="DB42" s="64">
        <f t="shared" si="97"/>
        <v>0.627</v>
      </c>
      <c r="DC42" s="67">
        <f t="shared" si="98"/>
        <v>0.32500000000000001</v>
      </c>
      <c r="DD42" s="67">
        <f t="shared" si="99"/>
        <v>6.0000000000000001E-3</v>
      </c>
      <c r="DE42" s="64">
        <f t="shared" si="100"/>
        <v>0.41174999999999995</v>
      </c>
      <c r="DF42" s="29">
        <f t="shared" si="101"/>
        <v>0.41174999999999995</v>
      </c>
      <c r="DG42" s="29">
        <f t="shared" si="102"/>
        <v>0.72299999999999998</v>
      </c>
      <c r="DH42" s="29">
        <f t="shared" si="103"/>
        <v>0.72299999999999998</v>
      </c>
      <c r="DI42" s="64">
        <f t="shared" si="104"/>
        <v>0.7082857142857143</v>
      </c>
      <c r="DJ42" s="29">
        <f t="shared" si="105"/>
        <v>1</v>
      </c>
      <c r="DK42" s="18">
        <f t="shared" si="106"/>
        <v>0</v>
      </c>
      <c r="DL42" s="18">
        <f t="shared" si="107"/>
        <v>0.66666666666666663</v>
      </c>
      <c r="DM42" s="18">
        <f>1</f>
        <v>1</v>
      </c>
      <c r="DN42" s="18">
        <f t="shared" si="108"/>
        <v>0</v>
      </c>
      <c r="DO42" s="18">
        <f t="shared" si="109"/>
        <v>1.0806666666666667</v>
      </c>
      <c r="DP42" s="18">
        <f>1</f>
        <v>1</v>
      </c>
      <c r="DQ42" s="18">
        <f t="shared" si="110"/>
        <v>1</v>
      </c>
      <c r="DR42" s="18">
        <f t="shared" si="111"/>
        <v>1.8333333333333335</v>
      </c>
      <c r="DS42" s="18">
        <f>1</f>
        <v>1</v>
      </c>
      <c r="DT42" s="18">
        <f t="shared" si="112"/>
        <v>0</v>
      </c>
      <c r="DU42" s="18">
        <f t="shared" si="113"/>
        <v>1.5</v>
      </c>
      <c r="DV42" s="18">
        <f t="shared" si="114"/>
        <v>0.66666666666666663</v>
      </c>
      <c r="DW42" s="18">
        <f t="shared" si="115"/>
        <v>3.8333333333333335</v>
      </c>
      <c r="DX42" s="18">
        <f t="shared" si="116"/>
        <v>1.3333333333333333</v>
      </c>
      <c r="DY42" s="18">
        <f t="shared" si="117"/>
        <v>2</v>
      </c>
      <c r="DZ42" s="68">
        <f t="shared" si="118"/>
        <v>0</v>
      </c>
      <c r="EA42" s="27">
        <f t="shared" si="119"/>
        <v>0</v>
      </c>
      <c r="EB42" s="27">
        <f t="shared" si="120"/>
        <v>0</v>
      </c>
      <c r="EC42" s="27">
        <f t="shared" si="121"/>
        <v>0</v>
      </c>
      <c r="ED42" s="27">
        <f t="shared" si="122"/>
        <v>0.123</v>
      </c>
      <c r="EE42" s="27">
        <f t="shared" si="123"/>
        <v>0</v>
      </c>
      <c r="EF42" s="27">
        <f t="shared" si="124"/>
        <v>0</v>
      </c>
      <c r="EG42" s="27">
        <f t="shared" si="125"/>
        <v>0.183</v>
      </c>
      <c r="EH42" s="27">
        <f t="shared" si="126"/>
        <v>0</v>
      </c>
      <c r="EI42" s="27">
        <f t="shared" si="127"/>
        <v>0</v>
      </c>
      <c r="EJ42" s="27">
        <f t="shared" si="128"/>
        <v>0</v>
      </c>
      <c r="EK42" s="27">
        <f t="shared" si="129"/>
        <v>0</v>
      </c>
      <c r="EL42" s="27">
        <f t="shared" si="130"/>
        <v>7.0999999999999994E-2</v>
      </c>
      <c r="EM42" s="27">
        <f t="shared" si="131"/>
        <v>0</v>
      </c>
      <c r="EN42" s="27">
        <f t="shared" si="132"/>
        <v>0</v>
      </c>
    </row>
    <row r="43" spans="1:144" s="30" customFormat="1" x14ac:dyDescent="0.25">
      <c r="A43" s="17" t="s">
        <v>159</v>
      </c>
      <c r="B43" s="17" t="s">
        <v>141</v>
      </c>
      <c r="C43" s="17"/>
      <c r="D43" s="17"/>
      <c r="E43" s="17">
        <v>0</v>
      </c>
      <c r="F43" s="17"/>
      <c r="G43" s="17"/>
      <c r="H43" s="17"/>
      <c r="I43" s="17"/>
      <c r="J43" s="17">
        <v>0</v>
      </c>
      <c r="K43" s="17"/>
      <c r="L43" s="17"/>
      <c r="M43" s="17"/>
      <c r="N43" s="17"/>
      <c r="O43" s="17">
        <v>0</v>
      </c>
      <c r="P43" s="17"/>
      <c r="Q43" s="17"/>
      <c r="R43" s="17"/>
      <c r="S43" s="17"/>
      <c r="T43" s="17">
        <v>0</v>
      </c>
      <c r="U43" s="17">
        <v>0.33</v>
      </c>
      <c r="V43" s="17" t="s">
        <v>133</v>
      </c>
      <c r="W43" s="17">
        <v>0</v>
      </c>
      <c r="X43" s="17"/>
      <c r="Y43" s="17"/>
      <c r="Z43" s="17">
        <v>0</v>
      </c>
      <c r="AA43" s="17">
        <v>0</v>
      </c>
      <c r="AB43" s="17">
        <v>0</v>
      </c>
      <c r="AC43" s="17">
        <v>0.5</v>
      </c>
      <c r="AD43" s="17">
        <v>0.25</v>
      </c>
      <c r="AE43" s="17">
        <v>0</v>
      </c>
      <c r="AF43" s="17">
        <v>1</v>
      </c>
      <c r="AG43" s="17">
        <v>0</v>
      </c>
      <c r="AH43" s="17">
        <v>0</v>
      </c>
      <c r="AI43" s="17"/>
      <c r="AJ43" s="17">
        <v>0</v>
      </c>
      <c r="AK43" s="17"/>
      <c r="AL43" s="17">
        <v>0</v>
      </c>
      <c r="AM43" s="17"/>
      <c r="AN43" s="17">
        <v>0</v>
      </c>
      <c r="AO43" s="17"/>
      <c r="AP43" s="17">
        <v>0</v>
      </c>
      <c r="AQ43" s="17"/>
      <c r="AR43" s="17">
        <v>1</v>
      </c>
      <c r="AS43" s="17"/>
      <c r="AT43" s="17"/>
      <c r="AU43" s="17">
        <v>1</v>
      </c>
      <c r="AV43" s="17">
        <v>0</v>
      </c>
      <c r="AW43" s="17">
        <v>0</v>
      </c>
      <c r="AX43" s="18">
        <v>2.4672838385000002</v>
      </c>
      <c r="AY43" s="18">
        <v>9984.7434417959685</v>
      </c>
      <c r="AZ43" s="18">
        <v>1216.7005789</v>
      </c>
      <c r="BA43" s="18">
        <v>370.85033644871999</v>
      </c>
      <c r="BB43" s="18">
        <v>5.4946411083395012E-3</v>
      </c>
      <c r="BC43" s="18">
        <v>3.7141699094274838E-2</v>
      </c>
      <c r="BD43" s="18">
        <v>0.47254070094497247</v>
      </c>
      <c r="BE43" s="17">
        <v>0.8</v>
      </c>
      <c r="BF43" s="17" t="s">
        <v>116</v>
      </c>
      <c r="BG43" s="17">
        <v>1</v>
      </c>
      <c r="BH43" s="17">
        <v>0</v>
      </c>
      <c r="BI43" s="17">
        <v>0</v>
      </c>
      <c r="BJ43" s="17">
        <v>1</v>
      </c>
      <c r="BK43" s="17">
        <v>0</v>
      </c>
      <c r="BL43" s="17">
        <v>100</v>
      </c>
      <c r="BM43" s="17">
        <v>0</v>
      </c>
      <c r="BN43" s="17">
        <v>0</v>
      </c>
      <c r="BO43" s="17">
        <v>0</v>
      </c>
      <c r="BP43" s="17">
        <v>100</v>
      </c>
      <c r="BQ43" s="17">
        <v>0</v>
      </c>
      <c r="BR43" s="17">
        <v>0</v>
      </c>
      <c r="BS43" s="19"/>
      <c r="BT43" s="20">
        <f t="shared" si="72"/>
        <v>1.0036539363370458</v>
      </c>
      <c r="BU43" s="20">
        <f t="shared" si="73"/>
        <v>1</v>
      </c>
      <c r="BV43" s="21"/>
      <c r="BW43" s="21">
        <f t="shared" si="74"/>
        <v>1.8286539363370458</v>
      </c>
      <c r="BX43" s="21">
        <f t="shared" si="75"/>
        <v>1</v>
      </c>
      <c r="BY43" s="20"/>
      <c r="BZ43" s="20">
        <f t="shared" si="133"/>
        <v>1.2937473205541696</v>
      </c>
      <c r="CA43" s="20">
        <f t="shared" si="76"/>
        <v>0.89</v>
      </c>
      <c r="CB43" s="21"/>
      <c r="CC43" s="21">
        <f t="shared" si="77"/>
        <v>1.0549999999999999</v>
      </c>
      <c r="CD43" s="21">
        <f t="shared" si="78"/>
        <v>1</v>
      </c>
      <c r="CE43" s="20">
        <f t="shared" si="79"/>
        <v>2.4420000000000002</v>
      </c>
      <c r="CF43" s="22">
        <f t="shared" si="134"/>
        <v>0.62590661578287599</v>
      </c>
      <c r="CG43" s="20">
        <f t="shared" si="81"/>
        <v>5.4946411083395012E-3</v>
      </c>
      <c r="CH43" s="35"/>
      <c r="CI43" s="23">
        <f t="shared" si="82"/>
        <v>0.72299999999999998</v>
      </c>
      <c r="CJ43" s="23">
        <f t="shared" si="83"/>
        <v>1</v>
      </c>
      <c r="CK43" s="64">
        <f t="shared" si="84"/>
        <v>0.72299999999999998</v>
      </c>
      <c r="CL43" s="23">
        <f t="shared" si="85"/>
        <v>0.72299999999999998</v>
      </c>
      <c r="CM43" s="21"/>
      <c r="CN43" s="21">
        <f t="shared" si="86"/>
        <v>0.58099999999999996</v>
      </c>
      <c r="CO43" s="64">
        <f t="shared" si="87"/>
        <v>1</v>
      </c>
      <c r="CP43" s="64">
        <f t="shared" si="88"/>
        <v>0.58099999999999996</v>
      </c>
      <c r="CQ43" s="21">
        <f t="shared" si="89"/>
        <v>0.58099999999999996</v>
      </c>
      <c r="CR43" s="25"/>
      <c r="CS43" s="25">
        <f t="shared" si="90"/>
        <v>0.442</v>
      </c>
      <c r="CT43" s="64">
        <f t="shared" si="91"/>
        <v>0.85799999999999998</v>
      </c>
      <c r="CU43" s="64">
        <f t="shared" si="92"/>
        <v>0.442</v>
      </c>
      <c r="CV43" s="25">
        <f t="shared" si="93"/>
        <v>0.442</v>
      </c>
      <c r="CW43" s="26"/>
      <c r="CX43" s="26">
        <f t="shared" si="94"/>
        <v>8.8999999999999996E-2</v>
      </c>
      <c r="CY43" s="64">
        <f t="shared" si="95"/>
        <v>1</v>
      </c>
      <c r="CZ43" s="64">
        <f t="shared" si="96"/>
        <v>8.8999999999999996E-2</v>
      </c>
      <c r="DA43" s="26">
        <f>(MAX((CX43,CW43)))</f>
        <v>8.8999999999999996E-2</v>
      </c>
      <c r="DB43" s="64">
        <f t="shared" si="97"/>
        <v>0.65600000000000003</v>
      </c>
      <c r="DC43" s="67">
        <f t="shared" si="98"/>
        <v>0.32600000000000001</v>
      </c>
      <c r="DD43" s="67">
        <f t="shared" si="99"/>
        <v>4.0000000000000001E-3</v>
      </c>
      <c r="DE43" s="64">
        <f t="shared" si="100"/>
        <v>0.45874999999999994</v>
      </c>
      <c r="DF43" s="29">
        <f t="shared" si="101"/>
        <v>0.45874999999999994</v>
      </c>
      <c r="DG43" s="29">
        <f t="shared" si="102"/>
        <v>0.72299999999999998</v>
      </c>
      <c r="DH43" s="29">
        <f t="shared" si="103"/>
        <v>0.72299999999999998</v>
      </c>
      <c r="DI43" s="64">
        <f t="shared" si="104"/>
        <v>0.69199999999999995</v>
      </c>
      <c r="DJ43" s="29">
        <f t="shared" si="105"/>
        <v>1</v>
      </c>
      <c r="DK43" s="18">
        <f t="shared" si="106"/>
        <v>0</v>
      </c>
      <c r="DL43" s="18">
        <f t="shared" si="107"/>
        <v>0.66666666666666663</v>
      </c>
      <c r="DM43" s="18">
        <f>1</f>
        <v>1</v>
      </c>
      <c r="DN43" s="18">
        <f t="shared" si="108"/>
        <v>0</v>
      </c>
      <c r="DO43" s="18">
        <f t="shared" si="109"/>
        <v>1.0666666666666667</v>
      </c>
      <c r="DP43" s="18">
        <f>1</f>
        <v>1</v>
      </c>
      <c r="DQ43" s="18">
        <f t="shared" si="110"/>
        <v>1</v>
      </c>
      <c r="DR43" s="18">
        <f t="shared" si="111"/>
        <v>1.8333333333333335</v>
      </c>
      <c r="DS43" s="18">
        <f>1</f>
        <v>1</v>
      </c>
      <c r="DT43" s="18">
        <f t="shared" si="112"/>
        <v>0</v>
      </c>
      <c r="DU43" s="18">
        <f t="shared" si="113"/>
        <v>1.5</v>
      </c>
      <c r="DV43" s="18">
        <f t="shared" si="114"/>
        <v>0.66666666666666663</v>
      </c>
      <c r="DW43" s="18">
        <f t="shared" si="115"/>
        <v>3.8333333333333335</v>
      </c>
      <c r="DX43" s="18">
        <f t="shared" si="116"/>
        <v>1.3333333333333333</v>
      </c>
      <c r="DY43" s="18">
        <f t="shared" si="117"/>
        <v>2</v>
      </c>
      <c r="DZ43" s="68">
        <f t="shared" si="118"/>
        <v>0</v>
      </c>
      <c r="EA43" s="27">
        <f t="shared" si="119"/>
        <v>0</v>
      </c>
      <c r="EB43" s="27">
        <f t="shared" si="120"/>
        <v>0</v>
      </c>
      <c r="EC43" s="27">
        <f t="shared" si="121"/>
        <v>0</v>
      </c>
      <c r="ED43" s="27">
        <f t="shared" si="122"/>
        <v>0.11899999999999999</v>
      </c>
      <c r="EE43" s="27">
        <f t="shared" si="123"/>
        <v>0</v>
      </c>
      <c r="EF43" s="27">
        <f t="shared" si="124"/>
        <v>0</v>
      </c>
      <c r="EG43" s="27">
        <f t="shared" si="125"/>
        <v>0.183</v>
      </c>
      <c r="EH43" s="27">
        <f t="shared" si="126"/>
        <v>0</v>
      </c>
      <c r="EI43" s="27">
        <f t="shared" si="127"/>
        <v>0</v>
      </c>
      <c r="EJ43" s="27">
        <f t="shared" si="128"/>
        <v>0</v>
      </c>
      <c r="EK43" s="27">
        <f t="shared" si="129"/>
        <v>0</v>
      </c>
      <c r="EL43" s="27">
        <f t="shared" si="130"/>
        <v>7.0999999999999994E-2</v>
      </c>
      <c r="EM43" s="27">
        <f t="shared" si="131"/>
        <v>0</v>
      </c>
      <c r="EN43" s="27">
        <f t="shared" si="132"/>
        <v>0</v>
      </c>
    </row>
    <row r="44" spans="1:144" s="30" customFormat="1" x14ac:dyDescent="0.25">
      <c r="A44" s="17" t="s">
        <v>160</v>
      </c>
      <c r="B44" s="17" t="s">
        <v>141</v>
      </c>
      <c r="C44" s="17"/>
      <c r="D44" s="17"/>
      <c r="E44" s="17">
        <v>0</v>
      </c>
      <c r="F44" s="17"/>
      <c r="G44" s="17"/>
      <c r="H44" s="17"/>
      <c r="I44" s="17"/>
      <c r="J44" s="17">
        <v>0</v>
      </c>
      <c r="K44" s="17"/>
      <c r="L44" s="17"/>
      <c r="M44" s="17"/>
      <c r="N44" s="17"/>
      <c r="O44" s="17">
        <v>0</v>
      </c>
      <c r="P44" s="17"/>
      <c r="Q44" s="17"/>
      <c r="R44" s="17"/>
      <c r="S44" s="17"/>
      <c r="T44" s="17">
        <v>0</v>
      </c>
      <c r="U44" s="17">
        <v>0.33</v>
      </c>
      <c r="V44" s="17" t="s">
        <v>111</v>
      </c>
      <c r="W44" s="17">
        <v>0.33</v>
      </c>
      <c r="X44" s="17"/>
      <c r="Y44" s="17"/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0.5</v>
      </c>
      <c r="AI44" s="17"/>
      <c r="AJ44" s="17">
        <v>0</v>
      </c>
      <c r="AK44" s="17"/>
      <c r="AL44" s="17">
        <v>0</v>
      </c>
      <c r="AM44" s="17"/>
      <c r="AN44" s="17">
        <v>0</v>
      </c>
      <c r="AO44" s="17"/>
      <c r="AP44" s="17">
        <v>0</v>
      </c>
      <c r="AQ44" s="17"/>
      <c r="AR44" s="17">
        <v>1</v>
      </c>
      <c r="AS44" s="17" t="s">
        <v>110</v>
      </c>
      <c r="AT44" s="17" t="s">
        <v>110</v>
      </c>
      <c r="AU44" s="17">
        <v>0.5</v>
      </c>
      <c r="AV44" s="17">
        <v>0.5</v>
      </c>
      <c r="AW44" s="17">
        <v>0</v>
      </c>
      <c r="AX44" s="18">
        <v>3.9162906918</v>
      </c>
      <c r="AY44" s="18">
        <v>15848.666128697072</v>
      </c>
      <c r="AZ44" s="18">
        <v>2537.3553570700001</v>
      </c>
      <c r="BA44" s="18">
        <v>773.38591283493611</v>
      </c>
      <c r="BB44" s="18">
        <v>8.7215793706386015E-3</v>
      </c>
      <c r="BC44" s="18">
        <v>4.879817055610576E-2</v>
      </c>
      <c r="BD44" s="18">
        <v>0.62084186458149815</v>
      </c>
      <c r="BE44" s="17">
        <v>0.91400000000000003</v>
      </c>
      <c r="BF44" s="17" t="s">
        <v>112</v>
      </c>
      <c r="BG44" s="17">
        <v>0.5</v>
      </c>
      <c r="BH44" s="17">
        <v>0</v>
      </c>
      <c r="BI44" s="17">
        <v>0</v>
      </c>
      <c r="BJ44" s="17">
        <v>1</v>
      </c>
      <c r="BK44" s="17">
        <v>0</v>
      </c>
      <c r="BL44" s="17">
        <v>100</v>
      </c>
      <c r="BM44" s="17">
        <v>0</v>
      </c>
      <c r="BN44" s="17">
        <v>0</v>
      </c>
      <c r="BO44" s="17">
        <v>0</v>
      </c>
      <c r="BP44" s="17">
        <v>100</v>
      </c>
      <c r="BQ44" s="17">
        <v>0</v>
      </c>
      <c r="BR44" s="17">
        <v>0</v>
      </c>
      <c r="BS44" s="19"/>
      <c r="BT44" s="20">
        <f t="shared" si="72"/>
        <v>5.7998502814746705E-3</v>
      </c>
      <c r="BU44" s="20">
        <f t="shared" si="73"/>
        <v>0.5</v>
      </c>
      <c r="BV44" s="21"/>
      <c r="BW44" s="21">
        <f t="shared" si="74"/>
        <v>9.1799850281474638E-2</v>
      </c>
      <c r="BX44" s="21">
        <f t="shared" si="75"/>
        <v>0.5</v>
      </c>
      <c r="BY44" s="20"/>
      <c r="BZ44" s="20">
        <f t="shared" si="133"/>
        <v>0.48636078968531932</v>
      </c>
      <c r="CA44" s="20">
        <f t="shared" si="76"/>
        <v>0.55666666666666664</v>
      </c>
      <c r="CB44" s="21"/>
      <c r="CC44" s="21">
        <f t="shared" si="77"/>
        <v>0.95300000000000007</v>
      </c>
      <c r="CD44" s="21">
        <f t="shared" si="78"/>
        <v>1</v>
      </c>
      <c r="CE44" s="20">
        <f t="shared" si="79"/>
        <v>2.0630000000000002</v>
      </c>
      <c r="CF44" s="22">
        <f t="shared" si="134"/>
        <v>3.6194554388150201E-3</v>
      </c>
      <c r="CG44" s="20">
        <f t="shared" si="81"/>
        <v>0.4527622056398683</v>
      </c>
      <c r="CH44" s="35"/>
      <c r="CI44" s="23">
        <f t="shared" si="82"/>
        <v>0</v>
      </c>
      <c r="CJ44" s="23">
        <f t="shared" si="83"/>
        <v>0.5</v>
      </c>
      <c r="CK44" s="64">
        <f t="shared" si="84"/>
        <v>0</v>
      </c>
      <c r="CL44" s="23">
        <f t="shared" si="85"/>
        <v>0</v>
      </c>
      <c r="CM44" s="21"/>
      <c r="CN44" s="21">
        <f t="shared" si="86"/>
        <v>0</v>
      </c>
      <c r="CO44" s="64">
        <f t="shared" si="87"/>
        <v>0.5</v>
      </c>
      <c r="CP44" s="64">
        <f t="shared" si="88"/>
        <v>0</v>
      </c>
      <c r="CQ44" s="21">
        <f t="shared" si="89"/>
        <v>0</v>
      </c>
      <c r="CR44" s="25"/>
      <c r="CS44" s="25">
        <f t="shared" si="90"/>
        <v>0</v>
      </c>
      <c r="CT44" s="64">
        <f t="shared" si="91"/>
        <v>0.42899999999999999</v>
      </c>
      <c r="CU44" s="64">
        <f t="shared" si="92"/>
        <v>0</v>
      </c>
      <c r="CV44" s="25">
        <f t="shared" si="93"/>
        <v>0</v>
      </c>
      <c r="CW44" s="26"/>
      <c r="CX44" s="26">
        <f t="shared" si="94"/>
        <v>6.3E-2</v>
      </c>
      <c r="CY44" s="64">
        <f t="shared" si="95"/>
        <v>1</v>
      </c>
      <c r="CZ44" s="64">
        <f t="shared" si="96"/>
        <v>6.3E-2</v>
      </c>
      <c r="DA44" s="26">
        <f>(MAX((CX44,CW44)))</f>
        <v>6.3E-2</v>
      </c>
      <c r="DB44" s="64">
        <f t="shared" si="97"/>
        <v>0.53400000000000003</v>
      </c>
      <c r="DC44" s="67">
        <f t="shared" si="98"/>
        <v>0</v>
      </c>
      <c r="DD44" s="67">
        <f t="shared" si="99"/>
        <v>0.438</v>
      </c>
      <c r="DE44" s="64">
        <f t="shared" si="100"/>
        <v>1.575E-2</v>
      </c>
      <c r="DF44" s="29">
        <f t="shared" si="101"/>
        <v>1.575E-2</v>
      </c>
      <c r="DG44" s="29">
        <f t="shared" si="102"/>
        <v>6.3E-2</v>
      </c>
      <c r="DH44" s="29">
        <f t="shared" si="103"/>
        <v>6.3E-2</v>
      </c>
      <c r="DI44" s="64">
        <f t="shared" si="104"/>
        <v>0.48585714285714288</v>
      </c>
      <c r="DJ44" s="29">
        <f t="shared" si="105"/>
        <v>1</v>
      </c>
      <c r="DK44" s="18">
        <f t="shared" si="106"/>
        <v>0</v>
      </c>
      <c r="DL44" s="18">
        <f t="shared" si="107"/>
        <v>0.66666666666666663</v>
      </c>
      <c r="DM44" s="18">
        <f>1</f>
        <v>1</v>
      </c>
      <c r="DN44" s="18">
        <f t="shared" si="108"/>
        <v>0</v>
      </c>
      <c r="DO44" s="18">
        <f t="shared" si="109"/>
        <v>1.1236666666666666</v>
      </c>
      <c r="DP44" s="18">
        <f>1</f>
        <v>1</v>
      </c>
      <c r="DQ44" s="18">
        <f t="shared" si="110"/>
        <v>1</v>
      </c>
      <c r="DR44" s="18">
        <f t="shared" si="111"/>
        <v>1.8333333333333335</v>
      </c>
      <c r="DS44" s="18">
        <f>1</f>
        <v>1</v>
      </c>
      <c r="DT44" s="18">
        <f t="shared" si="112"/>
        <v>0</v>
      </c>
      <c r="DU44" s="18">
        <f t="shared" si="113"/>
        <v>1.5</v>
      </c>
      <c r="DV44" s="18">
        <f t="shared" si="114"/>
        <v>0.66666666666666663</v>
      </c>
      <c r="DW44" s="18">
        <f t="shared" si="115"/>
        <v>3.8333333333333335</v>
      </c>
      <c r="DX44" s="18">
        <f t="shared" si="116"/>
        <v>1.3333333333333333</v>
      </c>
      <c r="DY44" s="18">
        <f t="shared" si="117"/>
        <v>2</v>
      </c>
      <c r="DZ44" s="68">
        <f t="shared" si="118"/>
        <v>0</v>
      </c>
      <c r="EA44" s="27">
        <f t="shared" si="119"/>
        <v>0</v>
      </c>
      <c r="EB44" s="27">
        <f t="shared" si="120"/>
        <v>0</v>
      </c>
      <c r="EC44" s="27">
        <f t="shared" si="121"/>
        <v>0</v>
      </c>
      <c r="ED44" s="27">
        <f t="shared" si="122"/>
        <v>0.13700000000000001</v>
      </c>
      <c r="EE44" s="27">
        <f t="shared" si="123"/>
        <v>0</v>
      </c>
      <c r="EF44" s="27">
        <f t="shared" si="124"/>
        <v>0</v>
      </c>
      <c r="EG44" s="27">
        <f t="shared" si="125"/>
        <v>0.183</v>
      </c>
      <c r="EH44" s="27">
        <f t="shared" si="126"/>
        <v>0</v>
      </c>
      <c r="EI44" s="27">
        <f t="shared" si="127"/>
        <v>0</v>
      </c>
      <c r="EJ44" s="27">
        <f t="shared" si="128"/>
        <v>0</v>
      </c>
      <c r="EK44" s="27">
        <f t="shared" si="129"/>
        <v>0</v>
      </c>
      <c r="EL44" s="27">
        <f t="shared" si="130"/>
        <v>7.0999999999999994E-2</v>
      </c>
      <c r="EM44" s="27">
        <f t="shared" si="131"/>
        <v>0</v>
      </c>
      <c r="EN44" s="27">
        <f t="shared" si="132"/>
        <v>0</v>
      </c>
    </row>
    <row r="45" spans="1:144" s="30" customFormat="1" x14ac:dyDescent="0.25">
      <c r="A45" s="17" t="s">
        <v>161</v>
      </c>
      <c r="B45" s="17" t="s">
        <v>141</v>
      </c>
      <c r="C45" s="17"/>
      <c r="D45" s="17"/>
      <c r="E45" s="17">
        <v>0</v>
      </c>
      <c r="F45" s="17"/>
      <c r="G45" s="17"/>
      <c r="H45" s="17"/>
      <c r="I45" s="17"/>
      <c r="J45" s="17">
        <v>0</v>
      </c>
      <c r="K45" s="17"/>
      <c r="L45" s="17"/>
      <c r="M45" s="17"/>
      <c r="N45" s="17"/>
      <c r="O45" s="17">
        <v>0</v>
      </c>
      <c r="P45" s="17"/>
      <c r="Q45" s="17"/>
      <c r="R45" s="17"/>
      <c r="S45" s="17"/>
      <c r="T45" s="17">
        <v>0</v>
      </c>
      <c r="U45" s="17">
        <v>1</v>
      </c>
      <c r="V45" s="17" t="s">
        <v>118</v>
      </c>
      <c r="W45" s="17">
        <v>1</v>
      </c>
      <c r="X45" s="17"/>
      <c r="Y45" s="17"/>
      <c r="Z45" s="17">
        <v>0</v>
      </c>
      <c r="AA45" s="17">
        <v>1</v>
      </c>
      <c r="AB45" s="17">
        <v>0</v>
      </c>
      <c r="AC45" s="17">
        <v>1</v>
      </c>
      <c r="AD45" s="17">
        <v>1</v>
      </c>
      <c r="AE45" s="17">
        <v>0</v>
      </c>
      <c r="AF45" s="17">
        <v>0.5</v>
      </c>
      <c r="AG45" s="17">
        <v>0</v>
      </c>
      <c r="AH45" s="17">
        <v>0.5</v>
      </c>
      <c r="AI45" s="17"/>
      <c r="AJ45" s="17">
        <v>0</v>
      </c>
      <c r="AK45" s="17"/>
      <c r="AL45" s="17">
        <v>0</v>
      </c>
      <c r="AM45" s="17"/>
      <c r="AN45" s="17">
        <v>0</v>
      </c>
      <c r="AO45" s="17"/>
      <c r="AP45" s="17">
        <v>0</v>
      </c>
      <c r="AQ45" s="17"/>
      <c r="AR45" s="17">
        <v>0</v>
      </c>
      <c r="AS45" s="17"/>
      <c r="AT45" s="17"/>
      <c r="AU45" s="17">
        <v>0.5</v>
      </c>
      <c r="AV45" s="17">
        <v>0.5</v>
      </c>
      <c r="AW45" s="17">
        <v>0</v>
      </c>
      <c r="AX45" s="18">
        <v>5.6662391158799998</v>
      </c>
      <c r="AY45" s="18">
        <v>22930.456143354102</v>
      </c>
      <c r="AZ45" s="18">
        <v>2250.8102041699999</v>
      </c>
      <c r="BA45" s="18">
        <v>686.04695023101601</v>
      </c>
      <c r="BB45" s="18">
        <v>1.2618714511064761E-2</v>
      </c>
      <c r="BC45" s="18">
        <v>2.991859149866288E-2</v>
      </c>
      <c r="BD45" s="18">
        <v>0.38064365774380254</v>
      </c>
      <c r="BE45" s="17">
        <v>0.65600000000000003</v>
      </c>
      <c r="BF45" s="17" t="s">
        <v>112</v>
      </c>
      <c r="BG45" s="17">
        <v>0.5</v>
      </c>
      <c r="BH45" s="17">
        <v>0</v>
      </c>
      <c r="BI45" s="17">
        <v>0</v>
      </c>
      <c r="BJ45" s="17">
        <v>0</v>
      </c>
      <c r="BK45" s="17">
        <v>0</v>
      </c>
      <c r="BL45" s="17">
        <v>100</v>
      </c>
      <c r="BM45" s="17">
        <v>0</v>
      </c>
      <c r="BN45" s="17">
        <v>0</v>
      </c>
      <c r="BO45" s="17">
        <v>0</v>
      </c>
      <c r="BP45" s="17">
        <v>100</v>
      </c>
      <c r="BQ45" s="17">
        <v>0</v>
      </c>
      <c r="BR45" s="17">
        <v>0</v>
      </c>
      <c r="BS45" s="19"/>
      <c r="BT45" s="20">
        <f t="shared" si="72"/>
        <v>0.50630935725553239</v>
      </c>
      <c r="BU45" s="20">
        <f t="shared" si="73"/>
        <v>0.5</v>
      </c>
      <c r="BV45" s="21"/>
      <c r="BW45" s="21">
        <f t="shared" si="74"/>
        <v>1.6003093572555325</v>
      </c>
      <c r="BX45" s="21">
        <f t="shared" si="75"/>
        <v>0.5</v>
      </c>
      <c r="BY45" s="20"/>
      <c r="BZ45" s="20">
        <f t="shared" si="133"/>
        <v>1.9063093572555325</v>
      </c>
      <c r="CA45" s="20">
        <f t="shared" si="76"/>
        <v>0.33333333333333331</v>
      </c>
      <c r="CB45" s="21"/>
      <c r="CC45" s="21">
        <f t="shared" si="77"/>
        <v>4.1719999999999997</v>
      </c>
      <c r="CD45" s="21">
        <f t="shared" si="78"/>
        <v>0</v>
      </c>
      <c r="CE45" s="20">
        <f t="shared" si="79"/>
        <v>1.9039999999999999</v>
      </c>
      <c r="CF45" s="22">
        <f t="shared" si="134"/>
        <v>0.75946403588329858</v>
      </c>
      <c r="CG45" s="20">
        <f t="shared" si="81"/>
        <v>0.17087290483702158</v>
      </c>
      <c r="CH45" s="35"/>
      <c r="CI45" s="23">
        <f t="shared" si="82"/>
        <v>0.36199999999999999</v>
      </c>
      <c r="CJ45" s="23">
        <f t="shared" si="83"/>
        <v>0.5</v>
      </c>
      <c r="CK45" s="64">
        <f t="shared" si="84"/>
        <v>0.36199999999999999</v>
      </c>
      <c r="CL45" s="23">
        <f t="shared" si="85"/>
        <v>0.36199999999999999</v>
      </c>
      <c r="CM45" s="21"/>
      <c r="CN45" s="21">
        <f t="shared" si="86"/>
        <v>0.504</v>
      </c>
      <c r="CO45" s="64">
        <f t="shared" si="87"/>
        <v>0.5</v>
      </c>
      <c r="CP45" s="64">
        <f t="shared" si="88"/>
        <v>0.504</v>
      </c>
      <c r="CQ45" s="21">
        <f t="shared" si="89"/>
        <v>0.504</v>
      </c>
      <c r="CR45" s="25"/>
      <c r="CS45" s="25">
        <f t="shared" si="90"/>
        <v>0.77800000000000002</v>
      </c>
      <c r="CT45" s="64">
        <f t="shared" si="91"/>
        <v>0.14099999999999999</v>
      </c>
      <c r="CU45" s="64">
        <f t="shared" si="92"/>
        <v>0.77800000000000002</v>
      </c>
      <c r="CV45" s="25">
        <f t="shared" si="93"/>
        <v>0.77800000000000002</v>
      </c>
      <c r="CW45" s="26"/>
      <c r="CX45" s="26">
        <f t="shared" si="94"/>
        <v>0.90400000000000003</v>
      </c>
      <c r="CY45" s="64">
        <f t="shared" si="95"/>
        <v>0</v>
      </c>
      <c r="CZ45" s="64">
        <f t="shared" si="96"/>
        <v>0.90400000000000003</v>
      </c>
      <c r="DA45" s="26">
        <f>(MAX((CX45,CW45)))</f>
        <v>0.90400000000000003</v>
      </c>
      <c r="DB45" s="64">
        <f t="shared" si="97"/>
        <v>0.48199999999999998</v>
      </c>
      <c r="DC45" s="67">
        <f t="shared" si="98"/>
        <v>0.39600000000000002</v>
      </c>
      <c r="DD45" s="67">
        <f t="shared" si="99"/>
        <v>0.16400000000000001</v>
      </c>
      <c r="DE45" s="64">
        <f t="shared" si="100"/>
        <v>0.63700000000000001</v>
      </c>
      <c r="DF45" s="29">
        <f t="shared" si="101"/>
        <v>0.63700000000000001</v>
      </c>
      <c r="DG45" s="29">
        <f t="shared" si="102"/>
        <v>0.90400000000000003</v>
      </c>
      <c r="DH45" s="29">
        <f t="shared" si="103"/>
        <v>0.90400000000000003</v>
      </c>
      <c r="DI45" s="64">
        <f t="shared" si="104"/>
        <v>0.31185714285714289</v>
      </c>
      <c r="DJ45" s="29">
        <f t="shared" si="105"/>
        <v>0.5</v>
      </c>
      <c r="DK45" s="18">
        <f t="shared" si="106"/>
        <v>0</v>
      </c>
      <c r="DL45" s="18">
        <f t="shared" si="107"/>
        <v>0.66666666666666663</v>
      </c>
      <c r="DM45" s="18">
        <f>1</f>
        <v>1</v>
      </c>
      <c r="DN45" s="18">
        <f t="shared" si="108"/>
        <v>0</v>
      </c>
      <c r="DO45" s="18">
        <f t="shared" si="109"/>
        <v>0.99466666666666659</v>
      </c>
      <c r="DP45" s="18">
        <f>1</f>
        <v>1</v>
      </c>
      <c r="DQ45" s="18">
        <f t="shared" si="110"/>
        <v>1</v>
      </c>
      <c r="DR45" s="18">
        <f t="shared" si="111"/>
        <v>1.8333333333333335</v>
      </c>
      <c r="DS45" s="18">
        <f>1</f>
        <v>1</v>
      </c>
      <c r="DT45" s="18">
        <f t="shared" si="112"/>
        <v>0</v>
      </c>
      <c r="DU45" s="18">
        <f t="shared" si="113"/>
        <v>1.5</v>
      </c>
      <c r="DV45" s="18">
        <f t="shared" si="114"/>
        <v>0.66666666666666663</v>
      </c>
      <c r="DW45" s="18">
        <f t="shared" si="115"/>
        <v>3.8333333333333335</v>
      </c>
      <c r="DX45" s="18">
        <f t="shared" si="116"/>
        <v>1.3333333333333333</v>
      </c>
      <c r="DY45" s="18">
        <f t="shared" si="117"/>
        <v>2</v>
      </c>
      <c r="DZ45" s="68">
        <f t="shared" si="118"/>
        <v>0</v>
      </c>
      <c r="EA45" s="27">
        <f t="shared" si="119"/>
        <v>0</v>
      </c>
      <c r="EB45" s="27">
        <f t="shared" si="120"/>
        <v>0</v>
      </c>
      <c r="EC45" s="27">
        <f t="shared" si="121"/>
        <v>0</v>
      </c>
      <c r="ED45" s="27">
        <f t="shared" si="122"/>
        <v>9.7000000000000003E-2</v>
      </c>
      <c r="EE45" s="27">
        <f t="shared" si="123"/>
        <v>0</v>
      </c>
      <c r="EF45" s="27">
        <f t="shared" si="124"/>
        <v>0</v>
      </c>
      <c r="EG45" s="27">
        <f t="shared" si="125"/>
        <v>0.183</v>
      </c>
      <c r="EH45" s="27">
        <f t="shared" si="126"/>
        <v>0</v>
      </c>
      <c r="EI45" s="27">
        <f t="shared" si="127"/>
        <v>0</v>
      </c>
      <c r="EJ45" s="27">
        <f t="shared" si="128"/>
        <v>0</v>
      </c>
      <c r="EK45" s="27">
        <f t="shared" si="129"/>
        <v>0</v>
      </c>
      <c r="EL45" s="27">
        <f t="shared" si="130"/>
        <v>7.0999999999999994E-2</v>
      </c>
      <c r="EM45" s="27">
        <f t="shared" si="131"/>
        <v>0</v>
      </c>
      <c r="EN45" s="27">
        <f t="shared" si="132"/>
        <v>0</v>
      </c>
    </row>
    <row r="46" spans="1:144" s="30" customFormat="1" x14ac:dyDescent="0.25">
      <c r="A46" s="17" t="s">
        <v>162</v>
      </c>
      <c r="B46" s="17" t="s">
        <v>141</v>
      </c>
      <c r="C46" s="17"/>
      <c r="D46" s="17"/>
      <c r="E46" s="17">
        <v>0</v>
      </c>
      <c r="F46" s="17"/>
      <c r="G46" s="17"/>
      <c r="H46" s="17"/>
      <c r="I46" s="17"/>
      <c r="J46" s="17">
        <v>0</v>
      </c>
      <c r="K46" s="17"/>
      <c r="L46" s="17"/>
      <c r="M46" s="17"/>
      <c r="N46" s="17"/>
      <c r="O46" s="17">
        <v>0</v>
      </c>
      <c r="P46" s="17"/>
      <c r="Q46" s="17"/>
      <c r="R46" s="17"/>
      <c r="S46" s="17"/>
      <c r="T46" s="17">
        <v>0</v>
      </c>
      <c r="U46" s="17">
        <v>0.66</v>
      </c>
      <c r="V46" s="17" t="s">
        <v>118</v>
      </c>
      <c r="W46" s="17">
        <v>1</v>
      </c>
      <c r="X46" s="17"/>
      <c r="Y46" s="17"/>
      <c r="Z46" s="17">
        <v>0</v>
      </c>
      <c r="AA46" s="17">
        <v>0.33</v>
      </c>
      <c r="AB46" s="17">
        <v>0</v>
      </c>
      <c r="AC46" s="17">
        <v>1</v>
      </c>
      <c r="AD46" s="17">
        <v>1</v>
      </c>
      <c r="AE46" s="17">
        <v>0</v>
      </c>
      <c r="AF46" s="17">
        <v>0.75</v>
      </c>
      <c r="AG46" s="17">
        <v>0</v>
      </c>
      <c r="AH46" s="17">
        <v>1</v>
      </c>
      <c r="AI46" s="17"/>
      <c r="AJ46" s="17">
        <v>0</v>
      </c>
      <c r="AK46" s="17"/>
      <c r="AL46" s="17">
        <v>0</v>
      </c>
      <c r="AM46" s="17"/>
      <c r="AN46" s="17">
        <v>0</v>
      </c>
      <c r="AO46" s="17"/>
      <c r="AP46" s="17">
        <v>0</v>
      </c>
      <c r="AQ46" s="17"/>
      <c r="AR46" s="17">
        <v>0</v>
      </c>
      <c r="AS46" s="17"/>
      <c r="AT46" s="17"/>
      <c r="AU46" s="17">
        <v>0.5</v>
      </c>
      <c r="AV46" s="17">
        <v>0.5</v>
      </c>
      <c r="AW46" s="17">
        <v>0</v>
      </c>
      <c r="AX46" s="18">
        <v>6.8191541962800004</v>
      </c>
      <c r="AY46" s="18">
        <v>27596.13793818566</v>
      </c>
      <c r="AZ46" s="18">
        <v>2542.9405667400001</v>
      </c>
      <c r="BA46" s="18">
        <v>775.08828474235213</v>
      </c>
      <c r="BB46" s="18">
        <v>1.5186256395115562E-2</v>
      </c>
      <c r="BC46" s="18">
        <v>2.8086839052570384E-2</v>
      </c>
      <c r="BD46" s="18">
        <v>0.35733891924389799</v>
      </c>
      <c r="BE46" s="17">
        <v>0.628</v>
      </c>
      <c r="BF46" s="17" t="s">
        <v>112</v>
      </c>
      <c r="BG46" s="17">
        <v>0.5</v>
      </c>
      <c r="BH46" s="17">
        <v>0.5</v>
      </c>
      <c r="BI46" s="17">
        <v>0</v>
      </c>
      <c r="BJ46" s="17">
        <v>0</v>
      </c>
      <c r="BK46" s="17">
        <v>0</v>
      </c>
      <c r="BL46" s="17">
        <v>100</v>
      </c>
      <c r="BM46" s="17">
        <v>0</v>
      </c>
      <c r="BN46" s="17">
        <v>0</v>
      </c>
      <c r="BO46" s="17">
        <v>0</v>
      </c>
      <c r="BP46" s="17">
        <v>100</v>
      </c>
      <c r="BQ46" s="17">
        <v>0</v>
      </c>
      <c r="BR46" s="17">
        <v>0</v>
      </c>
      <c r="BS46" s="19"/>
      <c r="BT46" s="20">
        <f t="shared" si="72"/>
        <v>0.76009886050275188</v>
      </c>
      <c r="BU46" s="20">
        <f t="shared" si="73"/>
        <v>0.25</v>
      </c>
      <c r="BV46" s="21"/>
      <c r="BW46" s="21">
        <f t="shared" si="74"/>
        <v>2.0070988605027518</v>
      </c>
      <c r="BX46" s="21">
        <f t="shared" si="75"/>
        <v>0.25</v>
      </c>
      <c r="BY46" s="20"/>
      <c r="BZ46" s="20">
        <f t="shared" si="133"/>
        <v>1.9305931281975579</v>
      </c>
      <c r="CA46" s="20">
        <f t="shared" si="76"/>
        <v>0.27999999999999997</v>
      </c>
      <c r="CB46" s="21"/>
      <c r="CC46" s="21">
        <f t="shared" si="77"/>
        <v>3.5510000000000002</v>
      </c>
      <c r="CD46" s="21">
        <f t="shared" si="78"/>
        <v>0.5</v>
      </c>
      <c r="CE46" s="20">
        <f t="shared" si="79"/>
        <v>1.7909999999999999</v>
      </c>
      <c r="CF46" s="22">
        <f t="shared" si="134"/>
        <v>0.8876045928079459</v>
      </c>
      <c r="CG46" s="20">
        <f t="shared" si="81"/>
        <v>0.56512034939328093</v>
      </c>
      <c r="CH46" s="35"/>
      <c r="CI46" s="23">
        <f t="shared" si="82"/>
        <v>0.54600000000000004</v>
      </c>
      <c r="CJ46" s="23">
        <f t="shared" si="83"/>
        <v>0.25</v>
      </c>
      <c r="CK46" s="64">
        <f t="shared" si="84"/>
        <v>0.54600000000000004</v>
      </c>
      <c r="CL46" s="23">
        <f t="shared" si="85"/>
        <v>0.54600000000000004</v>
      </c>
      <c r="CM46" s="21"/>
      <c r="CN46" s="21">
        <f t="shared" si="86"/>
        <v>0.64100000000000001</v>
      </c>
      <c r="CO46" s="64">
        <f t="shared" si="87"/>
        <v>0.25</v>
      </c>
      <c r="CP46" s="64">
        <f t="shared" si="88"/>
        <v>0.64100000000000001</v>
      </c>
      <c r="CQ46" s="21">
        <f t="shared" si="89"/>
        <v>0.64100000000000001</v>
      </c>
      <c r="CR46" s="25"/>
      <c r="CS46" s="25">
        <f t="shared" si="90"/>
        <v>0.79100000000000004</v>
      </c>
      <c r="CT46" s="64">
        <f t="shared" si="91"/>
        <v>7.1999999999999995E-2</v>
      </c>
      <c r="CU46" s="64">
        <f t="shared" si="92"/>
        <v>0.79100000000000004</v>
      </c>
      <c r="CV46" s="25">
        <f t="shared" si="93"/>
        <v>0.79100000000000004</v>
      </c>
      <c r="CW46" s="26"/>
      <c r="CX46" s="26">
        <f t="shared" si="94"/>
        <v>0.74199999999999999</v>
      </c>
      <c r="CY46" s="64">
        <f t="shared" si="95"/>
        <v>0.5</v>
      </c>
      <c r="CZ46" s="64">
        <f t="shared" si="96"/>
        <v>0.74199999999999999</v>
      </c>
      <c r="DA46" s="26">
        <f>(MAX((CX46,CW46)))</f>
        <v>0.74199999999999999</v>
      </c>
      <c r="DB46" s="64">
        <f t="shared" si="97"/>
        <v>0.44500000000000001</v>
      </c>
      <c r="DC46" s="67">
        <f t="shared" si="98"/>
        <v>0.46300000000000002</v>
      </c>
      <c r="DD46" s="67">
        <f t="shared" si="99"/>
        <v>0.54700000000000004</v>
      </c>
      <c r="DE46" s="64">
        <f t="shared" si="100"/>
        <v>0.68</v>
      </c>
      <c r="DF46" s="29">
        <f t="shared" si="101"/>
        <v>0.68</v>
      </c>
      <c r="DG46" s="29">
        <f t="shared" si="102"/>
        <v>0.79100000000000004</v>
      </c>
      <c r="DH46" s="29">
        <f t="shared" si="103"/>
        <v>0.79100000000000004</v>
      </c>
      <c r="DI46" s="64">
        <f t="shared" si="104"/>
        <v>0.36100000000000004</v>
      </c>
      <c r="DJ46" s="29">
        <f t="shared" si="105"/>
        <v>0.54700000000000004</v>
      </c>
      <c r="DK46" s="18">
        <f t="shared" si="106"/>
        <v>0</v>
      </c>
      <c r="DL46" s="18">
        <f t="shared" si="107"/>
        <v>0.66666666666666663</v>
      </c>
      <c r="DM46" s="18">
        <f>1</f>
        <v>1</v>
      </c>
      <c r="DN46" s="18">
        <f t="shared" si="108"/>
        <v>0</v>
      </c>
      <c r="DO46" s="18">
        <f t="shared" si="109"/>
        <v>0.98066666666666658</v>
      </c>
      <c r="DP46" s="18">
        <f>1</f>
        <v>1</v>
      </c>
      <c r="DQ46" s="18">
        <f t="shared" si="110"/>
        <v>1</v>
      </c>
      <c r="DR46" s="18">
        <f t="shared" si="111"/>
        <v>1.8</v>
      </c>
      <c r="DS46" s="18">
        <f>1</f>
        <v>1</v>
      </c>
      <c r="DT46" s="18">
        <f t="shared" si="112"/>
        <v>0</v>
      </c>
      <c r="DU46" s="18">
        <f t="shared" si="113"/>
        <v>1.5</v>
      </c>
      <c r="DV46" s="18">
        <f t="shared" si="114"/>
        <v>0.66666666666666663</v>
      </c>
      <c r="DW46" s="18">
        <f t="shared" si="115"/>
        <v>3.8</v>
      </c>
      <c r="DX46" s="18">
        <f t="shared" si="116"/>
        <v>1.3333333333333333</v>
      </c>
      <c r="DY46" s="18">
        <f t="shared" si="117"/>
        <v>2</v>
      </c>
      <c r="DZ46" s="68">
        <f t="shared" si="118"/>
        <v>0</v>
      </c>
      <c r="EA46" s="27">
        <f t="shared" si="119"/>
        <v>0</v>
      </c>
      <c r="EB46" s="27">
        <f t="shared" si="120"/>
        <v>0</v>
      </c>
      <c r="EC46" s="27">
        <f t="shared" si="121"/>
        <v>0</v>
      </c>
      <c r="ED46" s="27">
        <f t="shared" si="122"/>
        <v>9.2999999999999999E-2</v>
      </c>
      <c r="EE46" s="27">
        <f t="shared" si="123"/>
        <v>0</v>
      </c>
      <c r="EF46" s="27">
        <f t="shared" si="124"/>
        <v>0</v>
      </c>
      <c r="EG46" s="27">
        <f t="shared" si="125"/>
        <v>0.16</v>
      </c>
      <c r="EH46" s="27">
        <f t="shared" si="126"/>
        <v>0</v>
      </c>
      <c r="EI46" s="27">
        <f t="shared" si="127"/>
        <v>0</v>
      </c>
      <c r="EJ46" s="27">
        <f t="shared" si="128"/>
        <v>0</v>
      </c>
      <c r="EK46" s="27">
        <f t="shared" si="129"/>
        <v>0</v>
      </c>
      <c r="EL46" s="27">
        <f t="shared" si="130"/>
        <v>5.7000000000000002E-2</v>
      </c>
      <c r="EM46" s="27">
        <f t="shared" si="131"/>
        <v>0</v>
      </c>
      <c r="EN46" s="27">
        <f t="shared" si="132"/>
        <v>0</v>
      </c>
    </row>
    <row r="47" spans="1:144" s="30" customForma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23"/>
      <c r="AY47" s="23"/>
      <c r="AZ47" s="23"/>
      <c r="BA47" s="23"/>
      <c r="BB47" s="23"/>
      <c r="BC47" s="23"/>
      <c r="BD47" s="23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37"/>
      <c r="BT47" s="23">
        <f>MIN(BT25:BT46)</f>
        <v>5.7998502814746705E-3</v>
      </c>
      <c r="BU47" s="23">
        <f>MIN(BU25:BU46)</f>
        <v>0</v>
      </c>
      <c r="BV47" s="23"/>
      <c r="BW47" s="23">
        <f>MIN(BW25:BW46)</f>
        <v>9.1799850281474638E-2</v>
      </c>
      <c r="BX47" s="23">
        <f>MIN(BX25:BX46)</f>
        <v>0</v>
      </c>
      <c r="BY47" s="23"/>
      <c r="BZ47" s="23">
        <f>MIN(BZ25:BZ46)</f>
        <v>0.48636078968531932</v>
      </c>
      <c r="CA47" s="23">
        <f>MIN(CA25:CA46)</f>
        <v>0.2233333333333333</v>
      </c>
      <c r="CB47" s="23"/>
      <c r="CC47" s="23">
        <f>MIN(CC25:CC46)</f>
        <v>0.71100000000000008</v>
      </c>
      <c r="CD47" s="23">
        <f>MIN(CD25:CD46)</f>
        <v>0</v>
      </c>
      <c r="CE47" s="23">
        <f>MIN(CE25:CE46)</f>
        <v>0.41599999999999998</v>
      </c>
      <c r="CF47" s="23">
        <f>MIN(CF25:CF46)</f>
        <v>3.6194554388150201E-3</v>
      </c>
      <c r="CG47" s="23">
        <f>MIN(CG25:CG46)</f>
        <v>1.3556255339249412E-3</v>
      </c>
      <c r="CH47" s="35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 t="s">
        <v>110</v>
      </c>
      <c r="CW47" s="23"/>
      <c r="CX47" s="23"/>
      <c r="CY47" s="23"/>
      <c r="CZ47" s="23"/>
      <c r="DA47" s="23"/>
      <c r="DB47" s="23"/>
      <c r="DC47" s="36"/>
      <c r="DD47" s="36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35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</row>
    <row r="48" spans="1:144" s="30" customForma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23"/>
      <c r="AY48" s="23"/>
      <c r="AZ48" s="23"/>
      <c r="BA48" s="23"/>
      <c r="BB48" s="23"/>
      <c r="BC48" s="23"/>
      <c r="BD48" s="23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37"/>
      <c r="BT48" s="23">
        <f>MAX(BT25:BT46)</f>
        <v>1.3852219528043146</v>
      </c>
      <c r="BU48" s="23">
        <f>MAX(BU25:BU46)</f>
        <v>1</v>
      </c>
      <c r="BV48" s="23"/>
      <c r="BW48" s="23">
        <f>MAX(BW25:BW46)</f>
        <v>3.0792219528043145</v>
      </c>
      <c r="BX48" s="23">
        <f>MAX(BX25:BX46)</f>
        <v>1</v>
      </c>
      <c r="BY48" s="23"/>
      <c r="BZ48" s="23">
        <f>MAX(BZ25:BZ46)</f>
        <v>2.3106025277697997</v>
      </c>
      <c r="CA48" s="23">
        <f>MAX(CA25:CA46)</f>
        <v>1</v>
      </c>
      <c r="CB48" s="23"/>
      <c r="CC48" s="23">
        <f>MAX(CC25:CC46)</f>
        <v>4.5359999999999996</v>
      </c>
      <c r="CD48" s="23">
        <f>MAX(CD25:CD46)</f>
        <v>1</v>
      </c>
      <c r="CE48" s="23">
        <f>MAX(CE25:CE46)</f>
        <v>3.5</v>
      </c>
      <c r="CF48" s="23">
        <f>MAX(CF25:CF46)</f>
        <v>1.91</v>
      </c>
      <c r="CG48" s="23">
        <f>MAX(CG25:CG46)</f>
        <v>1.0306846585423333</v>
      </c>
      <c r="CH48" s="35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 t="s">
        <v>110</v>
      </c>
      <c r="CW48" s="23"/>
      <c r="CX48" s="23"/>
      <c r="CY48" s="23"/>
      <c r="CZ48" s="23"/>
      <c r="DA48" s="23"/>
      <c r="DB48" s="23"/>
      <c r="DC48" s="36"/>
      <c r="DD48" s="36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35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</row>
    <row r="49" spans="1:144" s="30" customFormat="1" x14ac:dyDescent="0.25">
      <c r="A49" s="17" t="s">
        <v>163</v>
      </c>
      <c r="B49" s="17" t="s">
        <v>164</v>
      </c>
      <c r="C49" s="17">
        <v>50</v>
      </c>
      <c r="D49" s="17">
        <v>1</v>
      </c>
      <c r="E49" s="17">
        <v>1</v>
      </c>
      <c r="F49" s="17">
        <v>72.3</v>
      </c>
      <c r="G49" s="17" t="s">
        <v>110</v>
      </c>
      <c r="H49" s="17">
        <v>0.72299999999999998</v>
      </c>
      <c r="I49" s="17">
        <v>0.72699999999999998</v>
      </c>
      <c r="J49" s="17">
        <v>1</v>
      </c>
      <c r="K49" s="17">
        <v>80.7</v>
      </c>
      <c r="L49" s="17"/>
      <c r="M49" s="17">
        <v>0.80700000000000005</v>
      </c>
      <c r="N49" s="17">
        <v>0.92300000000000004</v>
      </c>
      <c r="O49" s="17">
        <v>1</v>
      </c>
      <c r="P49" s="17">
        <v>8</v>
      </c>
      <c r="Q49" s="33" t="s">
        <v>110</v>
      </c>
      <c r="R49" s="17">
        <v>0.74766355140186924</v>
      </c>
      <c r="S49" s="17">
        <v>0.58299999999999996</v>
      </c>
      <c r="T49" s="17">
        <v>1</v>
      </c>
      <c r="U49" s="17">
        <v>0.66</v>
      </c>
      <c r="V49" s="17">
        <v>18.3</v>
      </c>
      <c r="W49" s="17" t="s">
        <v>110</v>
      </c>
      <c r="X49" s="17">
        <v>0.57728706624605686</v>
      </c>
      <c r="Y49" s="17">
        <v>0.222</v>
      </c>
      <c r="Z49" s="17">
        <v>1</v>
      </c>
      <c r="AA49" s="17">
        <v>1</v>
      </c>
      <c r="AB49" s="17">
        <v>1</v>
      </c>
      <c r="AC49" s="17">
        <v>1</v>
      </c>
      <c r="AD49" s="17">
        <v>1</v>
      </c>
      <c r="AE49" s="17">
        <v>1</v>
      </c>
      <c r="AF49" s="17">
        <v>1</v>
      </c>
      <c r="AG49" s="17">
        <v>1</v>
      </c>
      <c r="AH49" s="17">
        <v>0.5</v>
      </c>
      <c r="AI49" s="17">
        <v>1</v>
      </c>
      <c r="AJ49" s="17">
        <v>1</v>
      </c>
      <c r="AK49" s="17">
        <v>1</v>
      </c>
      <c r="AL49" s="17">
        <v>1</v>
      </c>
      <c r="AM49" s="17">
        <v>1</v>
      </c>
      <c r="AN49" s="17">
        <v>1</v>
      </c>
      <c r="AO49" s="17">
        <v>1</v>
      </c>
      <c r="AP49" s="17">
        <v>1</v>
      </c>
      <c r="AQ49" s="17">
        <v>1</v>
      </c>
      <c r="AR49" s="17">
        <v>0.5</v>
      </c>
      <c r="AS49" s="17">
        <v>0</v>
      </c>
      <c r="AT49" s="17">
        <v>0</v>
      </c>
      <c r="AU49" s="17">
        <v>0</v>
      </c>
      <c r="AV49" s="17">
        <v>0.5</v>
      </c>
      <c r="AW49" s="17">
        <v>1</v>
      </c>
      <c r="AX49" s="18">
        <v>36.781837123199999</v>
      </c>
      <c r="AY49" s="18">
        <v>148850.81370141625</v>
      </c>
      <c r="AZ49" s="18">
        <v>6006.1667596899997</v>
      </c>
      <c r="BA49" s="18">
        <v>1830.679628353512</v>
      </c>
      <c r="BB49" s="18">
        <v>8.1913151273366402E-2</v>
      </c>
      <c r="BC49" s="18">
        <v>1.2298754590792632E-2</v>
      </c>
      <c r="BD49" s="18">
        <v>0.1564727047174635</v>
      </c>
      <c r="BE49" s="17">
        <v>0.22800000000000001</v>
      </c>
      <c r="BF49" s="17" t="s">
        <v>116</v>
      </c>
      <c r="BG49" s="17">
        <v>1</v>
      </c>
      <c r="BH49" s="17">
        <v>0</v>
      </c>
      <c r="BI49" s="17">
        <v>0.5</v>
      </c>
      <c r="BJ49" s="17">
        <v>1</v>
      </c>
      <c r="BK49" s="17">
        <v>1</v>
      </c>
      <c r="BL49" s="17">
        <v>100</v>
      </c>
      <c r="BM49" s="17">
        <v>0</v>
      </c>
      <c r="BN49" s="17">
        <v>0</v>
      </c>
      <c r="BO49" s="17">
        <v>0</v>
      </c>
      <c r="BP49" s="17">
        <v>100</v>
      </c>
      <c r="BQ49" s="17">
        <v>0</v>
      </c>
      <c r="BR49" s="17">
        <v>0</v>
      </c>
      <c r="BS49" s="19">
        <f t="shared" ref="BS49:BS65" si="135">S49 +AI49</f>
        <v>1.583</v>
      </c>
      <c r="BT49" s="20">
        <f t="shared" ref="BT49:BT65" si="136">BB49*(AVERAGE(U49,(1-AA49)))+AF49</f>
        <v>1.0270313399202109</v>
      </c>
      <c r="BU49" s="20">
        <f t="shared" ref="BU49:BU65" si="137">(AVERAGE((1-AH49),BG49))</f>
        <v>0.75</v>
      </c>
      <c r="BV49" s="21">
        <f t="shared" ref="BV49:BV65" si="138">N49+(AVERAGE(AI49,AM49))</f>
        <v>1.923</v>
      </c>
      <c r="BW49" s="21">
        <f t="shared" ref="BW49:BW65" si="139">BT49+(AVERAGE((1-BE49),AQ49))+(AVERAGE(AF49,AD49))</f>
        <v>2.9130313399202108</v>
      </c>
      <c r="BX49" s="21">
        <f t="shared" ref="BX49:BX65" si="140">BU49</f>
        <v>0.75</v>
      </c>
      <c r="BY49" s="20">
        <f t="shared" ref="BY49:BY65" si="141">BK49+(AVERAGE(S49,I49)+(AVERAGE(AI49,AM49)))</f>
        <v>2.6550000000000002</v>
      </c>
      <c r="BZ49" s="20">
        <f>(AVERAGE(BB49, (BG49)))+(AVERAGE(U49,AA49,Y49,AC49,AH49,AQ49))+(AVERAGE(AF49,AD49,D49))</f>
        <v>2.2712899089700165</v>
      </c>
      <c r="CA49" s="20">
        <f t="shared" ref="CA49:CA65" si="142">(AVERAGE((1-AH49),(1-U49),BG49))</f>
        <v>0.61333333333333329</v>
      </c>
      <c r="CB49" s="21">
        <f t="shared" ref="CB49:CB65" si="143">I49+(AVERAGE(AI49,AM49))</f>
        <v>1.7269999999999999</v>
      </c>
      <c r="CC49" s="21">
        <f t="shared" ref="CC49:CC65" si="144">(AVERAGE(AH49,D49,(1-BE49),AQ49))+U49+AA49+Y49+(AVERAGE(AF49,AD49))</f>
        <v>3.7</v>
      </c>
      <c r="CD49" s="21">
        <f t="shared" ref="CD49:CD65" si="145">(MAX(BH49,BI49,BJ49))</f>
        <v>1</v>
      </c>
      <c r="CE49" s="20">
        <f t="shared" ref="CE49:CE65" si="146">(AVERAGE(AR49, AS49, AT49))+AV49+AU49+(MAX(CU49,CZ49))</f>
        <v>1.5366666666666666</v>
      </c>
      <c r="CF49" s="22">
        <f t="shared" ref="CF49:CF65" si="147">(BB49*(AVERAGE(U49,AH49,I49)))+(AVERAGE(AI49,AF49,AM49,AD49))+D49</f>
        <v>2.0515233721509474</v>
      </c>
      <c r="CG49" s="20">
        <f t="shared" ref="CG49:CG65" si="148">(BB49+AH49)*(AVERAGE((1-S49),(1-Y49),(1-AA49)))+(AK49*(AVERAGE((1-AI49),(1-AF49))))+(AO49*(AVERAGE((1-AD49),(1-AM49))))</f>
        <v>0.23179540525722431</v>
      </c>
      <c r="CH49" s="35">
        <f t="shared" ref="CH49:CH65" si="149">PERCENTRANK(BS$66:BS$67,BS49)</f>
        <v>0.76100000000000001</v>
      </c>
      <c r="CI49" s="23">
        <f t="shared" ref="CI49:CI65" si="150">PERCENTRANK(BT$66:BT$67,BT49)</f>
        <v>0.54200000000000004</v>
      </c>
      <c r="CJ49" s="23">
        <f t="shared" ref="CJ49:CJ65" si="151">PERCENTRANK(BU$66:BU$67,BU49)</f>
        <v>0.66600000000000004</v>
      </c>
      <c r="CK49" s="64">
        <f t="shared" ref="CK49:CK65" si="152">(AVERAGE(CH49,CI49))</f>
        <v>0.65149999999999997</v>
      </c>
      <c r="CL49" s="23">
        <f t="shared" ref="CL49:CL65" si="153">(MAX(CH49,CI49))</f>
        <v>0.76100000000000001</v>
      </c>
      <c r="CM49" s="21">
        <f t="shared" ref="CM49:CM65" si="154">PERCENTRANK(BV$66:BV$67,BV49)</f>
        <v>0.94299999999999995</v>
      </c>
      <c r="CN49" s="21">
        <f t="shared" ref="CN49:CN65" si="155">PERCENTRANK(BW$66:BW$67,BW49)</f>
        <v>0.84099999999999997</v>
      </c>
      <c r="CO49" s="64">
        <f t="shared" ref="CO49:CO65" si="156">PERCENTRANK(BX$66:BX$67,BX49)</f>
        <v>0.66600000000000004</v>
      </c>
      <c r="CP49" s="64">
        <f t="shared" ref="CP49:CP65" si="157">(AVERAGE(CM49,CN49))</f>
        <v>0.8919999999999999</v>
      </c>
      <c r="CQ49" s="21">
        <f t="shared" ref="CQ49:CQ65" si="158">(MAX(CM49,CN49))</f>
        <v>0.94299999999999995</v>
      </c>
      <c r="CR49" s="25">
        <f t="shared" ref="CR49:CR65" si="159">PERCENTRANK(BY$66:BY$67,BY49)</f>
        <v>0.96099999999999997</v>
      </c>
      <c r="CS49" s="25">
        <f t="shared" ref="CS49:CS65" si="160">PERCENTRANK(BZ$66:BZ$67,BZ49)</f>
        <v>0.77900000000000003</v>
      </c>
      <c r="CT49" s="64">
        <f t="shared" ref="CT49:CT65" si="161">PERCENTRANK(CA$66:CA$67,CA49)</f>
        <v>0.53600000000000003</v>
      </c>
      <c r="CU49" s="64">
        <f t="shared" ref="CU49:CU65" si="162">(AVERAGE(CR49,CS49))</f>
        <v>0.87</v>
      </c>
      <c r="CV49" s="25">
        <f t="shared" ref="CV49:CV65" si="163">(MAX(CR49,CS49))</f>
        <v>0.96099999999999997</v>
      </c>
      <c r="CW49" s="26">
        <f t="shared" ref="CW49:CW65" si="164">PERCENTRANK(CB$66:CB$67,CB49)</f>
        <v>0.81499999999999995</v>
      </c>
      <c r="CX49" s="26">
        <f t="shared" ref="CX49:CX65" si="165">PERCENTRANK(CC$66:CC$67,CC49)</f>
        <v>0.69299999999999995</v>
      </c>
      <c r="CY49" s="64">
        <f t="shared" ref="CY49:CY65" si="166">PERCENTRANK(CD$66:CD$67,CD49)</f>
        <v>1</v>
      </c>
      <c r="CZ49" s="64">
        <f t="shared" ref="CZ49:CZ65" si="167">(AVERAGE(CW49,CX49))</f>
        <v>0.754</v>
      </c>
      <c r="DA49" s="26">
        <f>(MAX((CX49,CW49)))</f>
        <v>0.81499999999999995</v>
      </c>
      <c r="DB49" s="64">
        <f t="shared" ref="DB49:DB65" si="168">PERCENTRANK(CE$66:CE$67,CE49)</f>
        <v>9.1999999999999998E-2</v>
      </c>
      <c r="DC49" s="67">
        <f t="shared" ref="DC49:DC65" si="169">PERCENTRANK(CF$66:CF$67,CF49)</f>
        <v>0.72699999999999998</v>
      </c>
      <c r="DD49" s="67">
        <f t="shared" ref="DD49:DD65" si="170">PERCENTRANK(CG$66:CG$67,CG49)</f>
        <v>0.14099999999999999</v>
      </c>
      <c r="DE49" s="64">
        <f t="shared" ref="DE49:DE65" si="171">AVERAGE(CK49,CP49,CU49,CZ49)</f>
        <v>0.791875</v>
      </c>
      <c r="DF49" s="29">
        <f t="shared" ref="DF49:DF65" si="172">AVERAGE(CL49,CQ49,CV49,DA49)</f>
        <v>0.87</v>
      </c>
      <c r="DG49" s="29">
        <f t="shared" ref="DG49:DG65" si="173">MAX(CK49,CP49,CU49,CZ49)</f>
        <v>0.8919999999999999</v>
      </c>
      <c r="DH49" s="29">
        <f t="shared" ref="DH49:DH65" si="174">MAX(CL49,CQ49,CV49,DA49)</f>
        <v>0.96099999999999997</v>
      </c>
      <c r="DI49" s="64">
        <f t="shared" ref="DI49:DI65" si="175">AVERAGE(CJ49,CO49,CT49,CY49, DB49,DC49,DD49)</f>
        <v>0.54685714285714293</v>
      </c>
      <c r="DJ49" s="29">
        <f t="shared" ref="DJ49:DJ65" si="176">MAX(CJ49,CO49,CT49,CY49, DB49,DC49,DD49)</f>
        <v>1</v>
      </c>
      <c r="DK49" s="18">
        <f t="shared" ref="DK49:DK65" si="177">T49+AJ49</f>
        <v>2</v>
      </c>
      <c r="DL49" s="18">
        <f t="shared" ref="DL49:DL65" si="178">(AVERAGE(1,1,AB49)) +AG49</f>
        <v>2</v>
      </c>
      <c r="DM49" s="18">
        <f>1</f>
        <v>1</v>
      </c>
      <c r="DN49" s="18">
        <f t="shared" ref="DN49:DN65" si="179">O49+(AVERAGE(AJ49,AN49))</f>
        <v>2</v>
      </c>
      <c r="DO49" s="18">
        <f t="shared" ref="DO49:DO65" si="180">DL49+(AVERAGE(BE49,1))+(AVERAGE(AG49,AE49))</f>
        <v>3.6139999999999999</v>
      </c>
      <c r="DP49" s="18">
        <f>1</f>
        <v>1</v>
      </c>
      <c r="DQ49" s="18">
        <f t="shared" ref="DQ49:DQ65" si="181">1+(AVERAGE(T49,J49)+(AVERAGE(AJ49,AN49)))</f>
        <v>3</v>
      </c>
      <c r="DR49" s="18">
        <f t="shared" ref="DR49:DR65" si="182">AVERAGE(1,1)+(AVERAGE(1,1,1,AB69,Z49,1)) +(AVERAGE(AG49,AE49,E49))</f>
        <v>3</v>
      </c>
      <c r="DS49" s="18">
        <f>1</f>
        <v>1</v>
      </c>
      <c r="DT49" s="18">
        <f t="shared" ref="DT49:DT65" si="183">J49+(AVERAGE(AJ49,AN49))</f>
        <v>2</v>
      </c>
      <c r="DU49" s="18">
        <f t="shared" ref="DU49:DU65" si="184">(AVERAGE(1,1))+(AVERAGE(T49,AB49,Z49,1,1,1) +(AVERAGE(AG49,AE49, E49)))</f>
        <v>3</v>
      </c>
      <c r="DV49" s="18">
        <f t="shared" ref="DV49:DV65" si="185">AVERAGE(1,T49,1)</f>
        <v>1</v>
      </c>
      <c r="DW49" s="18">
        <f t="shared" ref="DW49:DW65" si="186">(AVERAGE(1,1, 1))+1+AW49+(MAX(DR49,DU49))</f>
        <v>6</v>
      </c>
      <c r="DX49" s="18">
        <f t="shared" ref="DX49:DX65" si="187">1+(AVERAGE(T49,1,J49))+(AVERAGE(AG49,AJ49,AN49,AE49))+E49</f>
        <v>4</v>
      </c>
      <c r="DY49" s="18">
        <f t="shared" ref="DY49:DY65" si="188">1+1+(AVERAGE((T49)+(Z49)+(AB49)))+(AL49*(AVERAGE((AJ49),(AG49))))+(AP49*(AVERAGE((AN49),(AE49))))</f>
        <v>7</v>
      </c>
      <c r="DZ49" s="68">
        <f t="shared" ref="DZ49:DZ65" si="189">PERCENTRANK(DK$66:DK$67,DK49)</f>
        <v>1</v>
      </c>
      <c r="EA49" s="27">
        <f t="shared" ref="EA49:EA65" si="190">PERCENTRANK(DL$66:DL$67,DL49)</f>
        <v>1</v>
      </c>
      <c r="EB49" s="27">
        <f t="shared" ref="EB49:EB65" si="191">PERCENTRANK(DM$66:DM$67,DM49)</f>
        <v>0</v>
      </c>
      <c r="EC49" s="27">
        <f t="shared" ref="EC49:EC65" si="192">PERCENTRANK(DN$66:DN$67,DN49)</f>
        <v>1</v>
      </c>
      <c r="ED49" s="27">
        <f t="shared" ref="ED49:ED65" si="193">PERCENTRANK(DO$66:DO$67,DO49)</f>
        <v>0.90300000000000002</v>
      </c>
      <c r="EE49" s="27">
        <f t="shared" ref="EE49:EE65" si="194">PERCENTRANK(DP$66:DP$67,DP49)</f>
        <v>0</v>
      </c>
      <c r="EF49" s="27">
        <f t="shared" ref="EF49:EF65" si="195">PERCENTRANK(DQ$66:DQ$67,DQ49)</f>
        <v>1</v>
      </c>
      <c r="EG49" s="27">
        <f t="shared" ref="EG49:EG65" si="196">PERCENTRANK(DR$66:DR$67,DR49)</f>
        <v>1</v>
      </c>
      <c r="EH49" s="27">
        <f t="shared" ref="EH49:EH65" si="197">PERCENTRANK(DS$66:DS$67,DS49)</f>
        <v>0</v>
      </c>
      <c r="EI49" s="27">
        <f t="shared" ref="EI49:EI65" si="198">PERCENTRANK(DT$66:DT$67,DT49)</f>
        <v>1</v>
      </c>
      <c r="EJ49" s="27">
        <f t="shared" ref="EJ49:EJ65" si="199">PERCENTRANK(DU$66:DU$67,DU49)</f>
        <v>1</v>
      </c>
      <c r="EK49" s="27">
        <f t="shared" ref="EK49:EK65" si="200">PERCENTRANK(DV$66:DV$67,DV49)</f>
        <v>1</v>
      </c>
      <c r="EL49" s="27">
        <f t="shared" ref="EL49:EL65" si="201">PERCENTRANK(DW$66:DW$67,DW49)</f>
        <v>1</v>
      </c>
      <c r="EM49" s="27">
        <f t="shared" ref="EM49:EM65" si="202">PERCENTRANK(DX$66:DX$67,DX49)</f>
        <v>1</v>
      </c>
      <c r="EN49" s="27">
        <f t="shared" ref="EN49:EN65" si="203">PERCENTRANK(DY$66:DY$67,DY49)</f>
        <v>1</v>
      </c>
    </row>
    <row r="50" spans="1:144" s="30" customFormat="1" x14ac:dyDescent="0.25">
      <c r="A50" s="17" t="s">
        <v>165</v>
      </c>
      <c r="B50" s="17" t="s">
        <v>164</v>
      </c>
      <c r="C50" s="17">
        <v>70</v>
      </c>
      <c r="D50" s="17">
        <v>1</v>
      </c>
      <c r="E50" s="17">
        <v>1</v>
      </c>
      <c r="F50" s="17">
        <v>55.7</v>
      </c>
      <c r="G50" s="17" t="s">
        <v>110</v>
      </c>
      <c r="H50" s="17">
        <v>0.55700000000000005</v>
      </c>
      <c r="I50" s="17">
        <v>0.54500000000000004</v>
      </c>
      <c r="J50" s="17">
        <v>1</v>
      </c>
      <c r="K50" s="17">
        <v>34.333333333333336</v>
      </c>
      <c r="L50" s="17"/>
      <c r="M50" s="17">
        <v>0.34333333333333338</v>
      </c>
      <c r="N50" s="17">
        <v>0.153</v>
      </c>
      <c r="O50" s="17">
        <v>1</v>
      </c>
      <c r="P50" s="17">
        <v>9.6666666666666661</v>
      </c>
      <c r="Q50" s="17" t="s">
        <v>110</v>
      </c>
      <c r="R50" s="17">
        <v>0.90342679127725856</v>
      </c>
      <c r="S50" s="17">
        <v>0.75</v>
      </c>
      <c r="T50" s="17">
        <v>1</v>
      </c>
      <c r="U50" s="17">
        <v>1</v>
      </c>
      <c r="V50" s="17">
        <v>31.7</v>
      </c>
      <c r="W50" s="17" t="s">
        <v>110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7">
        <v>1</v>
      </c>
      <c r="AE50" s="17">
        <v>1</v>
      </c>
      <c r="AF50" s="17">
        <v>1</v>
      </c>
      <c r="AG50" s="17">
        <v>1</v>
      </c>
      <c r="AH50" s="17">
        <v>1</v>
      </c>
      <c r="AI50" s="17">
        <v>1</v>
      </c>
      <c r="AJ50" s="17">
        <v>1</v>
      </c>
      <c r="AK50" s="17">
        <v>1</v>
      </c>
      <c r="AL50" s="17">
        <v>1</v>
      </c>
      <c r="AM50" s="17">
        <v>1</v>
      </c>
      <c r="AN50" s="17">
        <v>1</v>
      </c>
      <c r="AO50" s="17">
        <v>1</v>
      </c>
      <c r="AP50" s="17">
        <v>1</v>
      </c>
      <c r="AQ50" s="17">
        <v>1</v>
      </c>
      <c r="AR50" s="17">
        <v>0.5</v>
      </c>
      <c r="AS50" s="17">
        <v>0</v>
      </c>
      <c r="AT50" s="17">
        <v>0</v>
      </c>
      <c r="AU50" s="17">
        <v>0</v>
      </c>
      <c r="AV50" s="17">
        <v>0.5</v>
      </c>
      <c r="AW50" s="17">
        <v>1</v>
      </c>
      <c r="AX50" s="18">
        <v>120.404336797</v>
      </c>
      <c r="AY50" s="18">
        <v>487259.06336278172</v>
      </c>
      <c r="AZ50" s="18">
        <v>11766.4459878</v>
      </c>
      <c r="BA50" s="18">
        <v>3586.4127370814399</v>
      </c>
      <c r="BB50" s="18">
        <v>0.26814045804691905</v>
      </c>
      <c r="BC50" s="18">
        <v>7.3603817901920238E-3</v>
      </c>
      <c r="BD50" s="18">
        <v>9.3643534226361624E-2</v>
      </c>
      <c r="BE50" s="17">
        <v>5.7000000000000002E-2</v>
      </c>
      <c r="BF50" s="17" t="s">
        <v>166</v>
      </c>
      <c r="BG50" s="17">
        <v>0.5</v>
      </c>
      <c r="BH50" s="17">
        <v>0.75</v>
      </c>
      <c r="BI50" s="17">
        <v>0.75</v>
      </c>
      <c r="BJ50" s="17">
        <v>1</v>
      </c>
      <c r="BK50" s="17">
        <v>1</v>
      </c>
      <c r="BL50" s="17">
        <v>100</v>
      </c>
      <c r="BM50" s="17">
        <v>0</v>
      </c>
      <c r="BN50" s="17">
        <v>0</v>
      </c>
      <c r="BO50" s="17">
        <v>0</v>
      </c>
      <c r="BP50" s="17">
        <v>100</v>
      </c>
      <c r="BQ50" s="17">
        <v>0</v>
      </c>
      <c r="BR50" s="17">
        <v>0</v>
      </c>
      <c r="BS50" s="19">
        <f t="shared" si="135"/>
        <v>1.75</v>
      </c>
      <c r="BT50" s="20">
        <f t="shared" si="136"/>
        <v>1.1340702290234594</v>
      </c>
      <c r="BU50" s="20">
        <f t="shared" si="137"/>
        <v>0.25</v>
      </c>
      <c r="BV50" s="21">
        <f t="shared" si="138"/>
        <v>1.153</v>
      </c>
      <c r="BW50" s="21">
        <f t="shared" si="139"/>
        <v>3.1055702290234595</v>
      </c>
      <c r="BX50" s="21">
        <f t="shared" si="140"/>
        <v>0.25</v>
      </c>
      <c r="BY50" s="20">
        <f t="shared" si="141"/>
        <v>2.6475</v>
      </c>
      <c r="BZ50" s="20">
        <f t="shared" ref="BZ50:BZ65" si="204">(AVERAGE(BB50, (BG50)))+(AVERAGE(U50,AA50,Y50,AC50,AH50,AQ50))+(AVERAGE(AF50,AD50,D50))</f>
        <v>2.3840702290234597</v>
      </c>
      <c r="CA50" s="20">
        <f t="shared" si="142"/>
        <v>0.16666666666666666</v>
      </c>
      <c r="CB50" s="21">
        <f t="shared" si="143"/>
        <v>1.5449999999999999</v>
      </c>
      <c r="CC50" s="21">
        <f t="shared" si="144"/>
        <v>4.9857499999999995</v>
      </c>
      <c r="CD50" s="21">
        <f t="shared" si="145"/>
        <v>1</v>
      </c>
      <c r="CE50" s="20">
        <f t="shared" si="146"/>
        <v>1.5696666666666665</v>
      </c>
      <c r="CF50" s="22">
        <f t="shared" si="147"/>
        <v>2.2274724885764696</v>
      </c>
      <c r="CG50" s="20">
        <f t="shared" si="148"/>
        <v>0.10567837150390992</v>
      </c>
      <c r="CH50" s="35">
        <f t="shared" si="149"/>
        <v>0.85699999999999998</v>
      </c>
      <c r="CI50" s="23">
        <f t="shared" si="150"/>
        <v>0.76200000000000001</v>
      </c>
      <c r="CJ50" s="23">
        <f t="shared" si="151"/>
        <v>0</v>
      </c>
      <c r="CK50" s="64">
        <f t="shared" si="152"/>
        <v>0.8095</v>
      </c>
      <c r="CL50" s="23">
        <f t="shared" si="153"/>
        <v>0.85699999999999998</v>
      </c>
      <c r="CM50" s="21">
        <f t="shared" si="154"/>
        <v>0.379</v>
      </c>
      <c r="CN50" s="21">
        <f t="shared" si="155"/>
        <v>0.98499999999999999</v>
      </c>
      <c r="CO50" s="64">
        <f t="shared" si="156"/>
        <v>0</v>
      </c>
      <c r="CP50" s="64">
        <f t="shared" si="157"/>
        <v>0.68199999999999994</v>
      </c>
      <c r="CQ50" s="21">
        <f t="shared" si="158"/>
        <v>0.98499999999999999</v>
      </c>
      <c r="CR50" s="25">
        <f t="shared" si="159"/>
        <v>0.95699999999999996</v>
      </c>
      <c r="CS50" s="25">
        <f t="shared" si="160"/>
        <v>0.84899999999999998</v>
      </c>
      <c r="CT50" s="64">
        <f t="shared" si="161"/>
        <v>0</v>
      </c>
      <c r="CU50" s="64">
        <f t="shared" si="162"/>
        <v>0.90300000000000002</v>
      </c>
      <c r="CV50" s="25">
        <f t="shared" si="163"/>
        <v>0.95699999999999996</v>
      </c>
      <c r="CW50" s="26">
        <f t="shared" si="164"/>
        <v>0.69199999999999995</v>
      </c>
      <c r="CX50" s="26">
        <f t="shared" si="165"/>
        <v>1</v>
      </c>
      <c r="CY50" s="64">
        <f t="shared" si="166"/>
        <v>1</v>
      </c>
      <c r="CZ50" s="64">
        <f t="shared" si="167"/>
        <v>0.84599999999999997</v>
      </c>
      <c r="DA50" s="26">
        <f>(MAX((CX50,CW50)))</f>
        <v>1</v>
      </c>
      <c r="DB50" s="64">
        <f t="shared" si="168"/>
        <v>0.108</v>
      </c>
      <c r="DC50" s="67">
        <f t="shared" si="169"/>
        <v>0.80600000000000005</v>
      </c>
      <c r="DD50" s="67">
        <f t="shared" si="170"/>
        <v>0</v>
      </c>
      <c r="DE50" s="64">
        <f t="shared" si="171"/>
        <v>0.81012499999999998</v>
      </c>
      <c r="DF50" s="29">
        <f t="shared" si="172"/>
        <v>0.94974999999999998</v>
      </c>
      <c r="DG50" s="29">
        <f t="shared" si="173"/>
        <v>0.90300000000000002</v>
      </c>
      <c r="DH50" s="29">
        <f t="shared" si="174"/>
        <v>1</v>
      </c>
      <c r="DI50" s="64">
        <f t="shared" si="175"/>
        <v>0.27342857142857147</v>
      </c>
      <c r="DJ50" s="29">
        <f t="shared" si="176"/>
        <v>1</v>
      </c>
      <c r="DK50" s="18">
        <f t="shared" si="177"/>
        <v>2</v>
      </c>
      <c r="DL50" s="18">
        <f t="shared" si="178"/>
        <v>2</v>
      </c>
      <c r="DM50" s="18">
        <f>1</f>
        <v>1</v>
      </c>
      <c r="DN50" s="18">
        <f t="shared" si="179"/>
        <v>2</v>
      </c>
      <c r="DO50" s="18">
        <f t="shared" si="180"/>
        <v>3.5285000000000002</v>
      </c>
      <c r="DP50" s="18">
        <f>1</f>
        <v>1</v>
      </c>
      <c r="DQ50" s="18">
        <f t="shared" si="181"/>
        <v>3</v>
      </c>
      <c r="DR50" s="18">
        <f t="shared" si="182"/>
        <v>3</v>
      </c>
      <c r="DS50" s="18">
        <f>1</f>
        <v>1</v>
      </c>
      <c r="DT50" s="18">
        <f t="shared" si="183"/>
        <v>2</v>
      </c>
      <c r="DU50" s="18">
        <f t="shared" si="184"/>
        <v>3</v>
      </c>
      <c r="DV50" s="18">
        <f t="shared" si="185"/>
        <v>1</v>
      </c>
      <c r="DW50" s="18">
        <f t="shared" si="186"/>
        <v>6</v>
      </c>
      <c r="DX50" s="18">
        <f t="shared" si="187"/>
        <v>4</v>
      </c>
      <c r="DY50" s="18">
        <f t="shared" si="188"/>
        <v>7</v>
      </c>
      <c r="DZ50" s="68">
        <f t="shared" si="189"/>
        <v>1</v>
      </c>
      <c r="EA50" s="27">
        <f t="shared" si="190"/>
        <v>1</v>
      </c>
      <c r="EB50" s="27">
        <f t="shared" si="191"/>
        <v>0</v>
      </c>
      <c r="EC50" s="27">
        <f t="shared" si="192"/>
        <v>1</v>
      </c>
      <c r="ED50" s="27">
        <f t="shared" si="193"/>
        <v>0.876</v>
      </c>
      <c r="EE50" s="27">
        <f t="shared" si="194"/>
        <v>0</v>
      </c>
      <c r="EF50" s="27">
        <f t="shared" si="195"/>
        <v>1</v>
      </c>
      <c r="EG50" s="27">
        <f t="shared" si="196"/>
        <v>1</v>
      </c>
      <c r="EH50" s="27">
        <f t="shared" si="197"/>
        <v>0</v>
      </c>
      <c r="EI50" s="27">
        <f t="shared" si="198"/>
        <v>1</v>
      </c>
      <c r="EJ50" s="27">
        <f t="shared" si="199"/>
        <v>1</v>
      </c>
      <c r="EK50" s="27">
        <f t="shared" si="200"/>
        <v>1</v>
      </c>
      <c r="EL50" s="27">
        <f t="shared" si="201"/>
        <v>1</v>
      </c>
      <c r="EM50" s="27">
        <f t="shared" si="202"/>
        <v>1</v>
      </c>
      <c r="EN50" s="27">
        <f t="shared" si="203"/>
        <v>1</v>
      </c>
    </row>
    <row r="51" spans="1:144" s="30" customFormat="1" x14ac:dyDescent="0.25">
      <c r="A51" s="17" t="s">
        <v>167</v>
      </c>
      <c r="B51" s="17" t="s">
        <v>164</v>
      </c>
      <c r="C51" s="17">
        <v>50</v>
      </c>
      <c r="D51" s="17">
        <v>0.5</v>
      </c>
      <c r="E51" s="17">
        <v>1</v>
      </c>
      <c r="F51" s="17">
        <v>74</v>
      </c>
      <c r="G51" s="17" t="s">
        <v>110</v>
      </c>
      <c r="H51" s="17">
        <v>0.74</v>
      </c>
      <c r="I51" s="17">
        <v>0.81799999999999995</v>
      </c>
      <c r="J51" s="17">
        <v>1</v>
      </c>
      <c r="K51" s="17">
        <v>54.3</v>
      </c>
      <c r="L51" s="17"/>
      <c r="M51" s="17">
        <v>0.54299999999999993</v>
      </c>
      <c r="N51" s="17">
        <v>0.53800000000000003</v>
      </c>
      <c r="O51" s="17">
        <v>1</v>
      </c>
      <c r="P51" s="17">
        <v>9.3000000000000007</v>
      </c>
      <c r="Q51" s="17" t="s">
        <v>110</v>
      </c>
      <c r="R51" s="17">
        <v>0.86915887850467299</v>
      </c>
      <c r="S51" s="17">
        <v>0.66600000000000004</v>
      </c>
      <c r="T51" s="17">
        <v>1</v>
      </c>
      <c r="U51" s="17">
        <v>1</v>
      </c>
      <c r="V51" s="17">
        <v>18.3</v>
      </c>
      <c r="W51" s="17" t="s">
        <v>110</v>
      </c>
      <c r="X51" s="17">
        <v>0.57728706624605686</v>
      </c>
      <c r="Y51" s="17">
        <v>0.222</v>
      </c>
      <c r="Z51" s="17">
        <v>1</v>
      </c>
      <c r="AA51" s="17">
        <v>1</v>
      </c>
      <c r="AB51" s="17">
        <v>1</v>
      </c>
      <c r="AC51" s="17">
        <v>1</v>
      </c>
      <c r="AD51" s="17">
        <v>0.75</v>
      </c>
      <c r="AE51" s="17">
        <v>1</v>
      </c>
      <c r="AF51" s="17">
        <v>1</v>
      </c>
      <c r="AG51" s="17">
        <v>1</v>
      </c>
      <c r="AH51" s="17">
        <v>1</v>
      </c>
      <c r="AI51" s="17">
        <v>1</v>
      </c>
      <c r="AJ51" s="17">
        <v>1</v>
      </c>
      <c r="AK51" s="17">
        <v>1</v>
      </c>
      <c r="AL51" s="17">
        <v>1</v>
      </c>
      <c r="AM51" s="17">
        <v>1</v>
      </c>
      <c r="AN51" s="17">
        <v>1</v>
      </c>
      <c r="AO51" s="17">
        <v>1</v>
      </c>
      <c r="AP51" s="17">
        <v>1</v>
      </c>
      <c r="AQ51" s="17">
        <v>1</v>
      </c>
      <c r="AR51" s="17">
        <v>0.5</v>
      </c>
      <c r="AS51" s="17">
        <v>0.5</v>
      </c>
      <c r="AT51" s="17">
        <v>1</v>
      </c>
      <c r="AU51" s="17">
        <v>0</v>
      </c>
      <c r="AV51" s="17">
        <v>1</v>
      </c>
      <c r="AW51" s="17">
        <v>1</v>
      </c>
      <c r="AX51" s="18">
        <v>142.63579463299999</v>
      </c>
      <c r="AY51" s="18">
        <v>577226.58123235754</v>
      </c>
      <c r="AZ51" s="18">
        <v>12136.2295457</v>
      </c>
      <c r="BA51" s="18">
        <v>3699.1227655293601</v>
      </c>
      <c r="BB51" s="18">
        <v>0.31764991464769099</v>
      </c>
      <c r="BC51" s="18">
        <v>6.4084414782698829E-3</v>
      </c>
      <c r="BD51" s="18">
        <v>8.1532334329133371E-2</v>
      </c>
      <c r="BE51" s="17">
        <v>2.8000000000000001E-2</v>
      </c>
      <c r="BF51" s="17" t="s">
        <v>112</v>
      </c>
      <c r="BG51" s="17">
        <v>0.5</v>
      </c>
      <c r="BH51" s="17">
        <v>0.75</v>
      </c>
      <c r="BI51" s="17">
        <v>0.75</v>
      </c>
      <c r="BJ51" s="17">
        <v>1</v>
      </c>
      <c r="BK51" s="17">
        <v>1</v>
      </c>
      <c r="BL51" s="17">
        <v>100</v>
      </c>
      <c r="BM51" s="17">
        <v>0</v>
      </c>
      <c r="BN51" s="17">
        <v>0</v>
      </c>
      <c r="BO51" s="17">
        <v>0</v>
      </c>
      <c r="BP51" s="17">
        <v>60</v>
      </c>
      <c r="BQ51" s="17">
        <v>20</v>
      </c>
      <c r="BR51" s="17">
        <v>20</v>
      </c>
      <c r="BS51" s="19">
        <f t="shared" si="135"/>
        <v>1.6659999999999999</v>
      </c>
      <c r="BT51" s="20">
        <f t="shared" si="136"/>
        <v>1.1588249573238456</v>
      </c>
      <c r="BU51" s="20">
        <f t="shared" si="137"/>
        <v>0.25</v>
      </c>
      <c r="BV51" s="21">
        <f t="shared" si="138"/>
        <v>1.538</v>
      </c>
      <c r="BW51" s="21">
        <f t="shared" si="139"/>
        <v>3.0198249573238458</v>
      </c>
      <c r="BX51" s="21">
        <f t="shared" si="140"/>
        <v>0.25</v>
      </c>
      <c r="BY51" s="20">
        <f t="shared" si="141"/>
        <v>2.742</v>
      </c>
      <c r="BZ51" s="20">
        <f t="shared" si="204"/>
        <v>2.029158290657179</v>
      </c>
      <c r="CA51" s="20">
        <f t="shared" si="142"/>
        <v>0.16666666666666666</v>
      </c>
      <c r="CB51" s="21">
        <f t="shared" si="143"/>
        <v>1.8180000000000001</v>
      </c>
      <c r="CC51" s="21">
        <f t="shared" si="144"/>
        <v>3.9649999999999999</v>
      </c>
      <c r="CD51" s="21">
        <f t="shared" si="145"/>
        <v>1</v>
      </c>
      <c r="CE51" s="20">
        <f t="shared" si="146"/>
        <v>2.4826666666666668</v>
      </c>
      <c r="CF51" s="22">
        <f t="shared" si="147"/>
        <v>1.7358791531590645</v>
      </c>
      <c r="CG51" s="20">
        <f t="shared" si="148"/>
        <v>0.61340890169607754</v>
      </c>
      <c r="CH51" s="35">
        <f t="shared" si="149"/>
        <v>0.80900000000000005</v>
      </c>
      <c r="CI51" s="23">
        <f t="shared" si="150"/>
        <v>0.81299999999999994</v>
      </c>
      <c r="CJ51" s="23">
        <f t="shared" si="151"/>
        <v>0</v>
      </c>
      <c r="CK51" s="64">
        <f t="shared" si="152"/>
        <v>0.81099999999999994</v>
      </c>
      <c r="CL51" s="23">
        <f t="shared" si="153"/>
        <v>0.81299999999999994</v>
      </c>
      <c r="CM51" s="21">
        <f t="shared" si="154"/>
        <v>0.66100000000000003</v>
      </c>
      <c r="CN51" s="21">
        <f t="shared" si="155"/>
        <v>0.92100000000000004</v>
      </c>
      <c r="CO51" s="64">
        <f t="shared" si="156"/>
        <v>0</v>
      </c>
      <c r="CP51" s="64">
        <f t="shared" si="157"/>
        <v>0.79100000000000004</v>
      </c>
      <c r="CQ51" s="21">
        <f t="shared" si="158"/>
        <v>0.92100000000000004</v>
      </c>
      <c r="CR51" s="25">
        <f t="shared" si="159"/>
        <v>1</v>
      </c>
      <c r="CS51" s="25">
        <f t="shared" si="160"/>
        <v>0.63100000000000001</v>
      </c>
      <c r="CT51" s="64">
        <f t="shared" si="161"/>
        <v>0</v>
      </c>
      <c r="CU51" s="64">
        <f t="shared" si="162"/>
        <v>0.8155</v>
      </c>
      <c r="CV51" s="25">
        <f t="shared" si="163"/>
        <v>1</v>
      </c>
      <c r="CW51" s="26">
        <f t="shared" si="164"/>
        <v>0.876</v>
      </c>
      <c r="CX51" s="26">
        <f t="shared" si="165"/>
        <v>0.75600000000000001</v>
      </c>
      <c r="CY51" s="64">
        <f t="shared" si="166"/>
        <v>1</v>
      </c>
      <c r="CZ51" s="64">
        <f t="shared" si="167"/>
        <v>0.81600000000000006</v>
      </c>
      <c r="DA51" s="26">
        <f>(MAX((CX51,CW51)))</f>
        <v>0.876</v>
      </c>
      <c r="DB51" s="64">
        <f t="shared" si="168"/>
        <v>0.55900000000000005</v>
      </c>
      <c r="DC51" s="67">
        <f t="shared" si="169"/>
        <v>0.58499999999999996</v>
      </c>
      <c r="DD51" s="67">
        <f t="shared" si="170"/>
        <v>0.56799999999999995</v>
      </c>
      <c r="DE51" s="64">
        <f t="shared" si="171"/>
        <v>0.80837500000000007</v>
      </c>
      <c r="DF51" s="29">
        <f t="shared" si="172"/>
        <v>0.90249999999999997</v>
      </c>
      <c r="DG51" s="29">
        <f t="shared" si="173"/>
        <v>0.81600000000000006</v>
      </c>
      <c r="DH51" s="29">
        <f t="shared" si="174"/>
        <v>1</v>
      </c>
      <c r="DI51" s="64">
        <f t="shared" si="175"/>
        <v>0.38742857142857146</v>
      </c>
      <c r="DJ51" s="29">
        <f t="shared" si="176"/>
        <v>1</v>
      </c>
      <c r="DK51" s="18">
        <f t="shared" si="177"/>
        <v>2</v>
      </c>
      <c r="DL51" s="18">
        <f t="shared" si="178"/>
        <v>2</v>
      </c>
      <c r="DM51" s="18">
        <f>1</f>
        <v>1</v>
      </c>
      <c r="DN51" s="18">
        <f t="shared" si="179"/>
        <v>2</v>
      </c>
      <c r="DO51" s="18">
        <f t="shared" si="180"/>
        <v>3.5140000000000002</v>
      </c>
      <c r="DP51" s="18">
        <f>1</f>
        <v>1</v>
      </c>
      <c r="DQ51" s="18">
        <f t="shared" si="181"/>
        <v>3</v>
      </c>
      <c r="DR51" s="18">
        <f t="shared" si="182"/>
        <v>3</v>
      </c>
      <c r="DS51" s="18">
        <f>1</f>
        <v>1</v>
      </c>
      <c r="DT51" s="18">
        <f t="shared" si="183"/>
        <v>2</v>
      </c>
      <c r="DU51" s="18">
        <f t="shared" si="184"/>
        <v>3</v>
      </c>
      <c r="DV51" s="18">
        <f t="shared" si="185"/>
        <v>1</v>
      </c>
      <c r="DW51" s="18">
        <f t="shared" si="186"/>
        <v>6</v>
      </c>
      <c r="DX51" s="18">
        <f t="shared" si="187"/>
        <v>4</v>
      </c>
      <c r="DY51" s="18">
        <f t="shared" si="188"/>
        <v>7</v>
      </c>
      <c r="DZ51" s="68">
        <f t="shared" si="189"/>
        <v>1</v>
      </c>
      <c r="EA51" s="27">
        <f t="shared" si="190"/>
        <v>1</v>
      </c>
      <c r="EB51" s="27">
        <f t="shared" si="191"/>
        <v>0</v>
      </c>
      <c r="EC51" s="27">
        <f t="shared" si="192"/>
        <v>1</v>
      </c>
      <c r="ED51" s="27">
        <f t="shared" si="193"/>
        <v>0.872</v>
      </c>
      <c r="EE51" s="27">
        <f t="shared" si="194"/>
        <v>0</v>
      </c>
      <c r="EF51" s="27">
        <f t="shared" si="195"/>
        <v>1</v>
      </c>
      <c r="EG51" s="27">
        <f t="shared" si="196"/>
        <v>1</v>
      </c>
      <c r="EH51" s="27">
        <f t="shared" si="197"/>
        <v>0</v>
      </c>
      <c r="EI51" s="27">
        <f t="shared" si="198"/>
        <v>1</v>
      </c>
      <c r="EJ51" s="27">
        <f t="shared" si="199"/>
        <v>1</v>
      </c>
      <c r="EK51" s="27">
        <f t="shared" si="200"/>
        <v>1</v>
      </c>
      <c r="EL51" s="27">
        <f t="shared" si="201"/>
        <v>1</v>
      </c>
      <c r="EM51" s="27">
        <f t="shared" si="202"/>
        <v>1</v>
      </c>
      <c r="EN51" s="27">
        <f t="shared" si="203"/>
        <v>1</v>
      </c>
    </row>
    <row r="52" spans="1:144" s="30" customFormat="1" x14ac:dyDescent="0.25">
      <c r="A52" s="17" t="s">
        <v>168</v>
      </c>
      <c r="B52" s="17" t="s">
        <v>164</v>
      </c>
      <c r="C52" s="17">
        <v>70</v>
      </c>
      <c r="D52" s="17">
        <v>1</v>
      </c>
      <c r="E52" s="17">
        <v>1</v>
      </c>
      <c r="F52" s="17">
        <v>76</v>
      </c>
      <c r="G52" s="17" t="s">
        <v>110</v>
      </c>
      <c r="H52" s="17">
        <v>0.76</v>
      </c>
      <c r="I52" s="17">
        <v>0.90900000000000003</v>
      </c>
      <c r="J52" s="17">
        <v>1</v>
      </c>
      <c r="K52" s="17">
        <v>76.7</v>
      </c>
      <c r="L52" s="17"/>
      <c r="M52" s="17">
        <v>0.76700000000000002</v>
      </c>
      <c r="N52" s="17">
        <v>0.84599999999999997</v>
      </c>
      <c r="O52" s="17">
        <v>1</v>
      </c>
      <c r="P52" s="17">
        <v>9.6999999999999993</v>
      </c>
      <c r="Q52" s="17" t="s">
        <v>110</v>
      </c>
      <c r="R52" s="17">
        <v>0.90654205607476634</v>
      </c>
      <c r="S52" s="17">
        <v>0.83299999999999996</v>
      </c>
      <c r="T52" s="17">
        <v>1</v>
      </c>
      <c r="U52" s="17">
        <v>1</v>
      </c>
      <c r="V52" s="17">
        <v>26.7</v>
      </c>
      <c r="W52" s="17" t="s">
        <v>110</v>
      </c>
      <c r="X52" s="17">
        <v>0.8422712933753943</v>
      </c>
      <c r="Y52" s="17">
        <v>0.77700000000000002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</v>
      </c>
      <c r="AF52" s="17">
        <v>0.75</v>
      </c>
      <c r="AG52" s="17">
        <v>1</v>
      </c>
      <c r="AH52" s="17">
        <v>1</v>
      </c>
      <c r="AI52" s="17">
        <v>0</v>
      </c>
      <c r="AJ52" s="17">
        <v>1</v>
      </c>
      <c r="AK52" s="17">
        <v>1</v>
      </c>
      <c r="AL52" s="17">
        <v>1</v>
      </c>
      <c r="AM52" s="17">
        <v>1</v>
      </c>
      <c r="AN52" s="17">
        <v>1</v>
      </c>
      <c r="AO52" s="17">
        <v>1</v>
      </c>
      <c r="AP52" s="17">
        <v>1</v>
      </c>
      <c r="AQ52" s="17">
        <v>1</v>
      </c>
      <c r="AR52" s="17">
        <v>1</v>
      </c>
      <c r="AS52" s="17">
        <v>0.5</v>
      </c>
      <c r="AT52" s="17">
        <v>1</v>
      </c>
      <c r="AU52" s="17">
        <v>0.5</v>
      </c>
      <c r="AV52" s="17">
        <v>1</v>
      </c>
      <c r="AW52" s="17">
        <v>1</v>
      </c>
      <c r="AX52" s="18">
        <v>448.77586367843003</v>
      </c>
      <c r="AY52" s="18">
        <v>1816131.4850680993</v>
      </c>
      <c r="AZ52" s="18">
        <v>25506.2812596</v>
      </c>
      <c r="BA52" s="18">
        <v>7774.3145279260807</v>
      </c>
      <c r="BB52" s="18">
        <v>0.99942384841186382</v>
      </c>
      <c r="BC52" s="18">
        <v>4.2807002641852042E-3</v>
      </c>
      <c r="BD52" s="18">
        <v>5.4461835422203612E-2</v>
      </c>
      <c r="BE52" s="17">
        <v>0</v>
      </c>
      <c r="BF52" s="17" t="s">
        <v>119</v>
      </c>
      <c r="BG52" s="17">
        <v>0.5</v>
      </c>
      <c r="BH52" s="17">
        <v>0.5</v>
      </c>
      <c r="BI52" s="17">
        <v>0.25</v>
      </c>
      <c r="BJ52" s="17">
        <v>1</v>
      </c>
      <c r="BK52" s="17">
        <v>1</v>
      </c>
      <c r="BL52" s="17">
        <v>30</v>
      </c>
      <c r="BM52" s="17">
        <v>10</v>
      </c>
      <c r="BN52" s="17">
        <v>40</v>
      </c>
      <c r="BO52" s="17">
        <v>20</v>
      </c>
      <c r="BP52" s="17">
        <v>70</v>
      </c>
      <c r="BQ52" s="17">
        <v>20</v>
      </c>
      <c r="BR52" s="17">
        <v>10</v>
      </c>
      <c r="BS52" s="19">
        <f t="shared" si="135"/>
        <v>0.83299999999999996</v>
      </c>
      <c r="BT52" s="20">
        <f t="shared" si="136"/>
        <v>1.2497119242059318</v>
      </c>
      <c r="BU52" s="20">
        <f t="shared" si="137"/>
        <v>0.25</v>
      </c>
      <c r="BV52" s="21">
        <f t="shared" si="138"/>
        <v>1.3460000000000001</v>
      </c>
      <c r="BW52" s="21">
        <f t="shared" si="139"/>
        <v>3.1247119242059318</v>
      </c>
      <c r="BX52" s="21">
        <f t="shared" si="140"/>
        <v>0.25</v>
      </c>
      <c r="BY52" s="20">
        <f t="shared" si="141"/>
        <v>2.371</v>
      </c>
      <c r="BZ52" s="20">
        <f t="shared" si="204"/>
        <v>2.629211924205932</v>
      </c>
      <c r="CA52" s="20">
        <f t="shared" si="142"/>
        <v>0.16666666666666666</v>
      </c>
      <c r="CB52" s="21">
        <f t="shared" si="143"/>
        <v>1.409</v>
      </c>
      <c r="CC52" s="21">
        <f t="shared" si="144"/>
        <v>4.6520000000000001</v>
      </c>
      <c r="CD52" s="21">
        <f t="shared" si="145"/>
        <v>1</v>
      </c>
      <c r="CE52" s="20">
        <f t="shared" si="146"/>
        <v>3.2498333333333336</v>
      </c>
      <c r="CF52" s="22">
        <f t="shared" si="147"/>
        <v>2.6566079916767036</v>
      </c>
      <c r="CG52" s="20">
        <f t="shared" si="148"/>
        <v>0.88492510029354232</v>
      </c>
      <c r="CH52" s="35">
        <f t="shared" si="149"/>
        <v>0.33300000000000002</v>
      </c>
      <c r="CI52" s="23">
        <f t="shared" si="150"/>
        <v>1</v>
      </c>
      <c r="CJ52" s="23">
        <f t="shared" si="151"/>
        <v>0</v>
      </c>
      <c r="CK52" s="64">
        <f t="shared" si="152"/>
        <v>0.66649999999999998</v>
      </c>
      <c r="CL52" s="23">
        <f t="shared" si="153"/>
        <v>1</v>
      </c>
      <c r="CM52" s="21">
        <f t="shared" si="154"/>
        <v>0.52100000000000002</v>
      </c>
      <c r="CN52" s="21">
        <f t="shared" si="155"/>
        <v>1</v>
      </c>
      <c r="CO52" s="64">
        <f t="shared" si="156"/>
        <v>0</v>
      </c>
      <c r="CP52" s="64">
        <f t="shared" si="157"/>
        <v>0.76049999999999995</v>
      </c>
      <c r="CQ52" s="21">
        <f t="shared" si="158"/>
        <v>1</v>
      </c>
      <c r="CR52" s="25">
        <f t="shared" si="159"/>
        <v>0.83299999999999996</v>
      </c>
      <c r="CS52" s="25">
        <f t="shared" si="160"/>
        <v>1</v>
      </c>
      <c r="CT52" s="64">
        <f t="shared" si="161"/>
        <v>0</v>
      </c>
      <c r="CU52" s="64">
        <f t="shared" si="162"/>
        <v>0.91649999999999998</v>
      </c>
      <c r="CV52" s="25">
        <f t="shared" si="163"/>
        <v>1</v>
      </c>
      <c r="CW52" s="26">
        <f t="shared" si="164"/>
        <v>0.6</v>
      </c>
      <c r="CX52" s="26">
        <f t="shared" si="165"/>
        <v>0.92</v>
      </c>
      <c r="CY52" s="64">
        <f t="shared" si="166"/>
        <v>1</v>
      </c>
      <c r="CZ52" s="64">
        <f t="shared" si="167"/>
        <v>0.76</v>
      </c>
      <c r="DA52" s="26">
        <f>(MAX((CX52,CW52)))</f>
        <v>0.92</v>
      </c>
      <c r="DB52" s="64">
        <f t="shared" si="168"/>
        <v>0.93700000000000006</v>
      </c>
      <c r="DC52" s="67">
        <f t="shared" si="169"/>
        <v>1</v>
      </c>
      <c r="DD52" s="67">
        <f t="shared" si="170"/>
        <v>0.872</v>
      </c>
      <c r="DE52" s="64">
        <f t="shared" si="171"/>
        <v>0.77587500000000009</v>
      </c>
      <c r="DF52" s="29">
        <f t="shared" si="172"/>
        <v>0.98</v>
      </c>
      <c r="DG52" s="29">
        <f t="shared" si="173"/>
        <v>0.91649999999999998</v>
      </c>
      <c r="DH52" s="29">
        <f t="shared" si="174"/>
        <v>1</v>
      </c>
      <c r="DI52" s="64">
        <f t="shared" si="175"/>
        <v>0.54414285714285715</v>
      </c>
      <c r="DJ52" s="29">
        <f t="shared" si="176"/>
        <v>1</v>
      </c>
      <c r="DK52" s="18">
        <f t="shared" si="177"/>
        <v>2</v>
      </c>
      <c r="DL52" s="18">
        <f t="shared" si="178"/>
        <v>2</v>
      </c>
      <c r="DM52" s="18">
        <f>1</f>
        <v>1</v>
      </c>
      <c r="DN52" s="18">
        <f t="shared" si="179"/>
        <v>2</v>
      </c>
      <c r="DO52" s="18">
        <f t="shared" si="180"/>
        <v>3.5</v>
      </c>
      <c r="DP52" s="18">
        <f>1</f>
        <v>1</v>
      </c>
      <c r="DQ52" s="18">
        <f t="shared" si="181"/>
        <v>3</v>
      </c>
      <c r="DR52" s="18">
        <f t="shared" si="182"/>
        <v>3</v>
      </c>
      <c r="DS52" s="18">
        <f>1</f>
        <v>1</v>
      </c>
      <c r="DT52" s="18">
        <f t="shared" si="183"/>
        <v>2</v>
      </c>
      <c r="DU52" s="18">
        <f t="shared" si="184"/>
        <v>3</v>
      </c>
      <c r="DV52" s="18">
        <f t="shared" si="185"/>
        <v>1</v>
      </c>
      <c r="DW52" s="18">
        <f t="shared" si="186"/>
        <v>6</v>
      </c>
      <c r="DX52" s="18">
        <f t="shared" si="187"/>
        <v>4</v>
      </c>
      <c r="DY52" s="18">
        <f t="shared" si="188"/>
        <v>7</v>
      </c>
      <c r="DZ52" s="68">
        <f t="shared" si="189"/>
        <v>1</v>
      </c>
      <c r="EA52" s="27">
        <f t="shared" si="190"/>
        <v>1</v>
      </c>
      <c r="EB52" s="27">
        <f t="shared" si="191"/>
        <v>0</v>
      </c>
      <c r="EC52" s="27">
        <f t="shared" si="192"/>
        <v>1</v>
      </c>
      <c r="ED52" s="27">
        <f t="shared" si="193"/>
        <v>0.86799999999999999</v>
      </c>
      <c r="EE52" s="27">
        <f t="shared" si="194"/>
        <v>0</v>
      </c>
      <c r="EF52" s="27">
        <f t="shared" si="195"/>
        <v>1</v>
      </c>
      <c r="EG52" s="27">
        <f t="shared" si="196"/>
        <v>1</v>
      </c>
      <c r="EH52" s="27">
        <f t="shared" si="197"/>
        <v>0</v>
      </c>
      <c r="EI52" s="27">
        <f t="shared" si="198"/>
        <v>1</v>
      </c>
      <c r="EJ52" s="27">
        <f t="shared" si="199"/>
        <v>1</v>
      </c>
      <c r="EK52" s="27">
        <f t="shared" si="200"/>
        <v>1</v>
      </c>
      <c r="EL52" s="27">
        <f t="shared" si="201"/>
        <v>1</v>
      </c>
      <c r="EM52" s="27">
        <f t="shared" si="202"/>
        <v>1</v>
      </c>
      <c r="EN52" s="27">
        <f t="shared" si="203"/>
        <v>1</v>
      </c>
    </row>
    <row r="53" spans="1:144" s="30" customFormat="1" x14ac:dyDescent="0.25">
      <c r="A53" s="17" t="s">
        <v>169</v>
      </c>
      <c r="B53" s="17" t="s">
        <v>164</v>
      </c>
      <c r="C53" s="17">
        <v>70</v>
      </c>
      <c r="D53" s="17">
        <v>0.5</v>
      </c>
      <c r="E53" s="17">
        <v>1</v>
      </c>
      <c r="F53" s="17">
        <v>55.3</v>
      </c>
      <c r="G53" s="17" t="s">
        <v>110</v>
      </c>
      <c r="H53" s="17">
        <v>0.55299999999999994</v>
      </c>
      <c r="I53" s="17">
        <v>0.45400000000000001</v>
      </c>
      <c r="J53" s="17">
        <v>1</v>
      </c>
      <c r="K53" s="17">
        <v>55.3</v>
      </c>
      <c r="L53" s="17"/>
      <c r="M53" s="17">
        <v>0.55299999999999994</v>
      </c>
      <c r="N53" s="17">
        <v>0.61499999999999999</v>
      </c>
      <c r="O53" s="17">
        <v>1</v>
      </c>
      <c r="P53" s="17">
        <v>7.3</v>
      </c>
      <c r="Q53" s="17" t="s">
        <v>110</v>
      </c>
      <c r="R53" s="17">
        <v>0.68224299065420568</v>
      </c>
      <c r="S53" s="17">
        <v>0.5</v>
      </c>
      <c r="T53" s="17">
        <v>1</v>
      </c>
      <c r="U53" s="17">
        <v>0.33</v>
      </c>
      <c r="V53" s="17">
        <v>13.7</v>
      </c>
      <c r="W53" s="17" t="s">
        <v>110</v>
      </c>
      <c r="X53" s="17">
        <v>0.43217665615141954</v>
      </c>
      <c r="Y53" s="17">
        <v>0.111</v>
      </c>
      <c r="Z53" s="17">
        <v>1</v>
      </c>
      <c r="AA53" s="17">
        <v>0.33</v>
      </c>
      <c r="AB53" s="17">
        <v>1</v>
      </c>
      <c r="AC53" s="17">
        <v>0</v>
      </c>
      <c r="AD53" s="17">
        <v>1</v>
      </c>
      <c r="AE53" s="17">
        <v>1</v>
      </c>
      <c r="AF53" s="17">
        <v>1</v>
      </c>
      <c r="AG53" s="17">
        <v>1</v>
      </c>
      <c r="AH53" s="17">
        <v>0.5</v>
      </c>
      <c r="AI53" s="17">
        <v>1</v>
      </c>
      <c r="AJ53" s="17">
        <v>1</v>
      </c>
      <c r="AK53" s="17">
        <v>1</v>
      </c>
      <c r="AL53" s="17">
        <v>1</v>
      </c>
      <c r="AM53" s="17">
        <v>1</v>
      </c>
      <c r="AN53" s="17">
        <v>1</v>
      </c>
      <c r="AO53" s="17">
        <v>1</v>
      </c>
      <c r="AP53" s="17">
        <v>1</v>
      </c>
      <c r="AQ53" s="17">
        <v>0.5</v>
      </c>
      <c r="AR53" s="17">
        <v>1</v>
      </c>
      <c r="AS53" s="17">
        <v>1</v>
      </c>
      <c r="AT53" s="17">
        <v>0</v>
      </c>
      <c r="AU53" s="17">
        <v>0</v>
      </c>
      <c r="AV53" s="17">
        <v>0.5</v>
      </c>
      <c r="AW53" s="17">
        <v>1</v>
      </c>
      <c r="AX53" s="18">
        <v>13.875130276</v>
      </c>
      <c r="AY53" s="18">
        <v>56150.660035766974</v>
      </c>
      <c r="AZ53" s="18">
        <v>3400.4513682500001</v>
      </c>
      <c r="BA53" s="18">
        <v>1036.4575770426002</v>
      </c>
      <c r="BB53" s="18">
        <v>3.0899915124652004E-2</v>
      </c>
      <c r="BC53" s="18">
        <v>1.8458511019859698E-2</v>
      </c>
      <c r="BD53" s="18">
        <v>0.23484110712289691</v>
      </c>
      <c r="BE53" s="17">
        <v>0.38100000000000001</v>
      </c>
      <c r="BF53" s="17" t="s">
        <v>112</v>
      </c>
      <c r="BG53" s="17">
        <v>0.5</v>
      </c>
      <c r="BH53" s="17">
        <v>0</v>
      </c>
      <c r="BI53" s="17">
        <v>0</v>
      </c>
      <c r="BJ53" s="17">
        <v>1</v>
      </c>
      <c r="BK53" s="17">
        <v>0</v>
      </c>
      <c r="BL53" s="17">
        <v>100</v>
      </c>
      <c r="BM53" s="17">
        <v>0</v>
      </c>
      <c r="BN53" s="17">
        <v>0</v>
      </c>
      <c r="BO53" s="17">
        <v>0</v>
      </c>
      <c r="BP53" s="17">
        <v>100</v>
      </c>
      <c r="BQ53" s="17">
        <v>0</v>
      </c>
      <c r="BR53" s="17">
        <v>0</v>
      </c>
      <c r="BS53" s="19">
        <f t="shared" si="135"/>
        <v>1.5</v>
      </c>
      <c r="BT53" s="20">
        <f t="shared" si="136"/>
        <v>1.0154499575623259</v>
      </c>
      <c r="BU53" s="20">
        <f t="shared" si="137"/>
        <v>0.5</v>
      </c>
      <c r="BV53" s="21">
        <f t="shared" si="138"/>
        <v>1.615</v>
      </c>
      <c r="BW53" s="21">
        <f t="shared" si="139"/>
        <v>2.574949957562326</v>
      </c>
      <c r="BX53" s="21">
        <f t="shared" si="140"/>
        <v>0.5</v>
      </c>
      <c r="BY53" s="20">
        <f t="shared" si="141"/>
        <v>1.4769999999999999</v>
      </c>
      <c r="BZ53" s="20">
        <f t="shared" si="204"/>
        <v>1.393949957562326</v>
      </c>
      <c r="CA53" s="20">
        <f t="shared" si="142"/>
        <v>0.55666666666666664</v>
      </c>
      <c r="CB53" s="21">
        <f t="shared" si="143"/>
        <v>1.454</v>
      </c>
      <c r="CC53" s="21">
        <f t="shared" si="144"/>
        <v>2.3007499999999999</v>
      </c>
      <c r="CD53" s="21">
        <f t="shared" si="145"/>
        <v>1</v>
      </c>
      <c r="CE53" s="20">
        <f t="shared" si="146"/>
        <v>1.6616666666666666</v>
      </c>
      <c r="CF53" s="22">
        <f t="shared" si="147"/>
        <v>1.5132251636733511</v>
      </c>
      <c r="CG53" s="20">
        <f t="shared" si="148"/>
        <v>0.36437430841388613</v>
      </c>
      <c r="CH53" s="35">
        <f t="shared" si="149"/>
        <v>0.71399999999999997</v>
      </c>
      <c r="CI53" s="23">
        <f t="shared" si="150"/>
        <v>0.51800000000000002</v>
      </c>
      <c r="CJ53" s="23">
        <f t="shared" si="151"/>
        <v>0.33300000000000002</v>
      </c>
      <c r="CK53" s="64">
        <f t="shared" si="152"/>
        <v>0.61599999999999999</v>
      </c>
      <c r="CL53" s="23">
        <f t="shared" si="153"/>
        <v>0.71399999999999997</v>
      </c>
      <c r="CM53" s="21">
        <f t="shared" si="154"/>
        <v>0.71799999999999997</v>
      </c>
      <c r="CN53" s="21">
        <f t="shared" si="155"/>
        <v>0.58799999999999997</v>
      </c>
      <c r="CO53" s="64">
        <f t="shared" si="156"/>
        <v>0.33300000000000002</v>
      </c>
      <c r="CP53" s="64">
        <f t="shared" si="157"/>
        <v>0.65300000000000002</v>
      </c>
      <c r="CQ53" s="21">
        <f t="shared" si="158"/>
        <v>0.71799999999999997</v>
      </c>
      <c r="CR53" s="25">
        <f t="shared" si="159"/>
        <v>0.432</v>
      </c>
      <c r="CS53" s="25">
        <f t="shared" si="160"/>
        <v>0.24</v>
      </c>
      <c r="CT53" s="64">
        <f t="shared" si="161"/>
        <v>0.46800000000000003</v>
      </c>
      <c r="CU53" s="64">
        <f t="shared" si="162"/>
        <v>0.33599999999999997</v>
      </c>
      <c r="CV53" s="25">
        <f t="shared" si="163"/>
        <v>0.432</v>
      </c>
      <c r="CW53" s="26">
        <f t="shared" si="164"/>
        <v>0.63</v>
      </c>
      <c r="CX53" s="26">
        <f t="shared" si="165"/>
        <v>0.36</v>
      </c>
      <c r="CY53" s="64">
        <f t="shared" si="166"/>
        <v>1</v>
      </c>
      <c r="CZ53" s="64">
        <f t="shared" si="167"/>
        <v>0.495</v>
      </c>
      <c r="DA53" s="26">
        <f>(MAX((CX53,CW53)))</f>
        <v>0.63</v>
      </c>
      <c r="DB53" s="64">
        <f t="shared" si="168"/>
        <v>0.153</v>
      </c>
      <c r="DC53" s="67">
        <f t="shared" si="169"/>
        <v>0.48399999999999999</v>
      </c>
      <c r="DD53" s="67">
        <f t="shared" si="170"/>
        <v>0.28899999999999998</v>
      </c>
      <c r="DE53" s="64">
        <f t="shared" si="171"/>
        <v>0.52500000000000002</v>
      </c>
      <c r="DF53" s="29">
        <f t="shared" si="172"/>
        <v>0.62349999999999994</v>
      </c>
      <c r="DG53" s="29">
        <f t="shared" si="173"/>
        <v>0.65300000000000002</v>
      </c>
      <c r="DH53" s="29">
        <f t="shared" si="174"/>
        <v>0.71799999999999997</v>
      </c>
      <c r="DI53" s="64">
        <f t="shared" si="175"/>
        <v>0.43714285714285722</v>
      </c>
      <c r="DJ53" s="29">
        <f t="shared" si="176"/>
        <v>1</v>
      </c>
      <c r="DK53" s="18">
        <f t="shared" si="177"/>
        <v>2</v>
      </c>
      <c r="DL53" s="18">
        <f t="shared" si="178"/>
        <v>2</v>
      </c>
      <c r="DM53" s="18">
        <f>1</f>
        <v>1</v>
      </c>
      <c r="DN53" s="18">
        <f t="shared" si="179"/>
        <v>2</v>
      </c>
      <c r="DO53" s="18">
        <f t="shared" si="180"/>
        <v>3.6905000000000001</v>
      </c>
      <c r="DP53" s="18">
        <f>1</f>
        <v>1</v>
      </c>
      <c r="DQ53" s="18">
        <f t="shared" si="181"/>
        <v>3</v>
      </c>
      <c r="DR53" s="18">
        <f t="shared" si="182"/>
        <v>3</v>
      </c>
      <c r="DS53" s="18">
        <f>1</f>
        <v>1</v>
      </c>
      <c r="DT53" s="18">
        <f t="shared" si="183"/>
        <v>2</v>
      </c>
      <c r="DU53" s="18">
        <f t="shared" si="184"/>
        <v>3</v>
      </c>
      <c r="DV53" s="18">
        <f t="shared" si="185"/>
        <v>1</v>
      </c>
      <c r="DW53" s="18">
        <f t="shared" si="186"/>
        <v>6</v>
      </c>
      <c r="DX53" s="18">
        <f t="shared" si="187"/>
        <v>4</v>
      </c>
      <c r="DY53" s="18">
        <f t="shared" si="188"/>
        <v>7</v>
      </c>
      <c r="DZ53" s="68">
        <f t="shared" si="189"/>
        <v>1</v>
      </c>
      <c r="EA53" s="27">
        <f t="shared" si="190"/>
        <v>1</v>
      </c>
      <c r="EB53" s="27">
        <f t="shared" si="191"/>
        <v>0</v>
      </c>
      <c r="EC53" s="27">
        <f t="shared" si="192"/>
        <v>1</v>
      </c>
      <c r="ED53" s="27">
        <f t="shared" si="193"/>
        <v>0.92600000000000005</v>
      </c>
      <c r="EE53" s="27">
        <f t="shared" si="194"/>
        <v>0</v>
      </c>
      <c r="EF53" s="27">
        <f t="shared" si="195"/>
        <v>1</v>
      </c>
      <c r="EG53" s="27">
        <f t="shared" si="196"/>
        <v>1</v>
      </c>
      <c r="EH53" s="27">
        <f t="shared" si="197"/>
        <v>0</v>
      </c>
      <c r="EI53" s="27">
        <f t="shared" si="198"/>
        <v>1</v>
      </c>
      <c r="EJ53" s="27">
        <f t="shared" si="199"/>
        <v>1</v>
      </c>
      <c r="EK53" s="27">
        <f t="shared" si="200"/>
        <v>1</v>
      </c>
      <c r="EL53" s="27">
        <f t="shared" si="201"/>
        <v>1</v>
      </c>
      <c r="EM53" s="27">
        <f t="shared" si="202"/>
        <v>1</v>
      </c>
      <c r="EN53" s="27">
        <f t="shared" si="203"/>
        <v>1</v>
      </c>
    </row>
    <row r="54" spans="1:144" s="30" customFormat="1" x14ac:dyDescent="0.25">
      <c r="A54" s="17" t="s">
        <v>170</v>
      </c>
      <c r="B54" s="17" t="s">
        <v>164</v>
      </c>
      <c r="C54" s="17">
        <v>60</v>
      </c>
      <c r="D54" s="17">
        <v>0.5</v>
      </c>
      <c r="E54" s="17">
        <v>1</v>
      </c>
      <c r="F54" s="17">
        <v>100</v>
      </c>
      <c r="G54" s="17" t="s">
        <v>110</v>
      </c>
      <c r="H54" s="17">
        <v>1</v>
      </c>
      <c r="I54" s="17">
        <v>1</v>
      </c>
      <c r="J54" s="17">
        <v>1</v>
      </c>
      <c r="K54" s="17">
        <v>100</v>
      </c>
      <c r="L54" s="17"/>
      <c r="M54" s="17">
        <v>1</v>
      </c>
      <c r="N54" s="17">
        <v>1</v>
      </c>
      <c r="O54" s="17">
        <v>1</v>
      </c>
      <c r="P54" s="17">
        <v>5.3</v>
      </c>
      <c r="Q54" s="17" t="s">
        <v>110</v>
      </c>
      <c r="R54" s="17">
        <v>0.49532710280373832</v>
      </c>
      <c r="S54" s="17">
        <v>0.16600000000000001</v>
      </c>
      <c r="T54" s="17">
        <v>1</v>
      </c>
      <c r="U54" s="17">
        <v>1</v>
      </c>
      <c r="V54" s="17">
        <v>18.3</v>
      </c>
      <c r="W54" s="17" t="s">
        <v>110</v>
      </c>
      <c r="X54" s="17">
        <v>0.57728706624605686</v>
      </c>
      <c r="Y54" s="17">
        <v>0.222</v>
      </c>
      <c r="Z54" s="17">
        <v>1</v>
      </c>
      <c r="AA54" s="17">
        <v>1</v>
      </c>
      <c r="AB54" s="17">
        <v>1</v>
      </c>
      <c r="AC54" s="17">
        <v>1</v>
      </c>
      <c r="AD54" s="17">
        <v>0.75</v>
      </c>
      <c r="AE54" s="17">
        <v>1</v>
      </c>
      <c r="AF54" s="17">
        <v>1</v>
      </c>
      <c r="AG54" s="17">
        <v>1</v>
      </c>
      <c r="AH54" s="17">
        <v>1</v>
      </c>
      <c r="AI54" s="17">
        <v>1</v>
      </c>
      <c r="AJ54" s="17">
        <v>1</v>
      </c>
      <c r="AK54" s="17">
        <v>1</v>
      </c>
      <c r="AL54" s="17">
        <v>1</v>
      </c>
      <c r="AM54" s="17">
        <v>1</v>
      </c>
      <c r="AN54" s="17">
        <v>1</v>
      </c>
      <c r="AO54" s="17">
        <v>1</v>
      </c>
      <c r="AP54" s="17">
        <v>1</v>
      </c>
      <c r="AQ54" s="17">
        <v>1</v>
      </c>
      <c r="AR54" s="17">
        <v>1</v>
      </c>
      <c r="AS54" s="17">
        <v>1</v>
      </c>
      <c r="AT54" s="17">
        <v>1</v>
      </c>
      <c r="AU54" s="17">
        <v>0.5</v>
      </c>
      <c r="AV54" s="17">
        <v>1</v>
      </c>
      <c r="AW54" s="17">
        <v>1</v>
      </c>
      <c r="AX54" s="18">
        <v>127.106005565</v>
      </c>
      <c r="AY54" s="18">
        <v>514379.75464127603</v>
      </c>
      <c r="AZ54" s="18">
        <v>16856.937684199998</v>
      </c>
      <c r="BA54" s="18">
        <v>5137.9946061441597</v>
      </c>
      <c r="BB54" s="18">
        <v>0.28306507439325507</v>
      </c>
      <c r="BC54" s="18">
        <v>9.9887185679136074E-3</v>
      </c>
      <c r="BD54" s="18">
        <v>0.12708293343401536</v>
      </c>
      <c r="BE54" s="17">
        <v>0.124</v>
      </c>
      <c r="BF54" s="17" t="s">
        <v>116</v>
      </c>
      <c r="BG54" s="17">
        <v>1</v>
      </c>
      <c r="BH54" s="17">
        <v>0</v>
      </c>
      <c r="BI54" s="17">
        <v>1</v>
      </c>
      <c r="BJ54" s="17">
        <v>1</v>
      </c>
      <c r="BK54" s="17">
        <v>1</v>
      </c>
      <c r="BL54" s="17">
        <v>100</v>
      </c>
      <c r="BM54" s="17">
        <v>0</v>
      </c>
      <c r="BN54" s="17">
        <v>0</v>
      </c>
      <c r="BO54" s="17">
        <v>0</v>
      </c>
      <c r="BP54" s="17">
        <v>70</v>
      </c>
      <c r="BQ54" s="17">
        <v>20</v>
      </c>
      <c r="BR54" s="17">
        <v>10</v>
      </c>
      <c r="BS54" s="19">
        <f t="shared" si="135"/>
        <v>1.1659999999999999</v>
      </c>
      <c r="BT54" s="20">
        <f t="shared" si="136"/>
        <v>1.1415325371966276</v>
      </c>
      <c r="BU54" s="20">
        <f t="shared" si="137"/>
        <v>0.5</v>
      </c>
      <c r="BV54" s="21">
        <f t="shared" si="138"/>
        <v>2</v>
      </c>
      <c r="BW54" s="21">
        <f t="shared" si="139"/>
        <v>2.9545325371966276</v>
      </c>
      <c r="BX54" s="21">
        <f t="shared" si="140"/>
        <v>0.5</v>
      </c>
      <c r="BY54" s="20">
        <f t="shared" si="141"/>
        <v>2.5830000000000002</v>
      </c>
      <c r="BZ54" s="20">
        <f t="shared" si="204"/>
        <v>2.2618658705299608</v>
      </c>
      <c r="CA54" s="20">
        <f t="shared" si="142"/>
        <v>0.33333333333333331</v>
      </c>
      <c r="CB54" s="21">
        <f t="shared" si="143"/>
        <v>2</v>
      </c>
      <c r="CC54" s="21">
        <f t="shared" si="144"/>
        <v>3.9409999999999998</v>
      </c>
      <c r="CD54" s="21">
        <f t="shared" si="145"/>
        <v>1</v>
      </c>
      <c r="CE54" s="20">
        <f t="shared" si="146"/>
        <v>3.3754999999999997</v>
      </c>
      <c r="CF54" s="22">
        <f t="shared" si="147"/>
        <v>1.720565074393255</v>
      </c>
      <c r="CG54" s="20">
        <f t="shared" si="148"/>
        <v>0.814433633307309</v>
      </c>
      <c r="CH54" s="35">
        <f t="shared" si="149"/>
        <v>0.52300000000000002</v>
      </c>
      <c r="CI54" s="23">
        <f t="shared" si="150"/>
        <v>0.77700000000000002</v>
      </c>
      <c r="CJ54" s="23">
        <f t="shared" si="151"/>
        <v>0.33300000000000002</v>
      </c>
      <c r="CK54" s="64">
        <f t="shared" si="152"/>
        <v>0.65</v>
      </c>
      <c r="CL54" s="23">
        <f t="shared" si="153"/>
        <v>0.77700000000000002</v>
      </c>
      <c r="CM54" s="21">
        <f t="shared" si="154"/>
        <v>1</v>
      </c>
      <c r="CN54" s="21">
        <f t="shared" si="155"/>
        <v>0.872</v>
      </c>
      <c r="CO54" s="64">
        <f t="shared" si="156"/>
        <v>0.33300000000000002</v>
      </c>
      <c r="CP54" s="64">
        <f t="shared" si="157"/>
        <v>0.93599999999999994</v>
      </c>
      <c r="CQ54" s="21">
        <f t="shared" si="158"/>
        <v>1</v>
      </c>
      <c r="CR54" s="25">
        <f t="shared" si="159"/>
        <v>0.92800000000000005</v>
      </c>
      <c r="CS54" s="25">
        <f t="shared" si="160"/>
        <v>0.77400000000000002</v>
      </c>
      <c r="CT54" s="64">
        <f t="shared" si="161"/>
        <v>0.2</v>
      </c>
      <c r="CU54" s="64">
        <f t="shared" si="162"/>
        <v>0.85099999999999998</v>
      </c>
      <c r="CV54" s="25">
        <f t="shared" si="163"/>
        <v>0.92800000000000005</v>
      </c>
      <c r="CW54" s="26">
        <f t="shared" si="164"/>
        <v>1</v>
      </c>
      <c r="CX54" s="26">
        <f t="shared" si="165"/>
        <v>0.751</v>
      </c>
      <c r="CY54" s="64">
        <f t="shared" si="166"/>
        <v>1</v>
      </c>
      <c r="CZ54" s="64">
        <f t="shared" si="167"/>
        <v>0.87549999999999994</v>
      </c>
      <c r="DA54" s="26">
        <f>(MAX((CX54,CW54)))</f>
        <v>1</v>
      </c>
      <c r="DB54" s="64">
        <f t="shared" si="168"/>
        <v>1</v>
      </c>
      <c r="DC54" s="67">
        <f t="shared" si="169"/>
        <v>0.57799999999999996</v>
      </c>
      <c r="DD54" s="67">
        <f t="shared" si="170"/>
        <v>0.79300000000000004</v>
      </c>
      <c r="DE54" s="64">
        <f t="shared" si="171"/>
        <v>0.828125</v>
      </c>
      <c r="DF54" s="29">
        <f t="shared" si="172"/>
        <v>0.92625000000000002</v>
      </c>
      <c r="DG54" s="29">
        <f t="shared" si="173"/>
        <v>0.93599999999999994</v>
      </c>
      <c r="DH54" s="29">
        <f t="shared" si="174"/>
        <v>1</v>
      </c>
      <c r="DI54" s="64">
        <f t="shared" si="175"/>
        <v>0.60528571428571432</v>
      </c>
      <c r="DJ54" s="29">
        <f t="shared" si="176"/>
        <v>1</v>
      </c>
      <c r="DK54" s="18">
        <f t="shared" si="177"/>
        <v>2</v>
      </c>
      <c r="DL54" s="18">
        <f t="shared" si="178"/>
        <v>2</v>
      </c>
      <c r="DM54" s="18">
        <f>1</f>
        <v>1</v>
      </c>
      <c r="DN54" s="18">
        <f t="shared" si="179"/>
        <v>2</v>
      </c>
      <c r="DO54" s="18">
        <f t="shared" si="180"/>
        <v>3.5620000000000003</v>
      </c>
      <c r="DP54" s="18">
        <f>1</f>
        <v>1</v>
      </c>
      <c r="DQ54" s="18">
        <f t="shared" si="181"/>
        <v>3</v>
      </c>
      <c r="DR54" s="18">
        <f t="shared" si="182"/>
        <v>3</v>
      </c>
      <c r="DS54" s="18">
        <f>1</f>
        <v>1</v>
      </c>
      <c r="DT54" s="18">
        <f t="shared" si="183"/>
        <v>2</v>
      </c>
      <c r="DU54" s="18">
        <f t="shared" si="184"/>
        <v>3</v>
      </c>
      <c r="DV54" s="18">
        <f t="shared" si="185"/>
        <v>1</v>
      </c>
      <c r="DW54" s="18">
        <f t="shared" si="186"/>
        <v>6</v>
      </c>
      <c r="DX54" s="18">
        <f t="shared" si="187"/>
        <v>4</v>
      </c>
      <c r="DY54" s="18">
        <f t="shared" si="188"/>
        <v>7</v>
      </c>
      <c r="DZ54" s="68">
        <f t="shared" si="189"/>
        <v>1</v>
      </c>
      <c r="EA54" s="27">
        <f t="shared" si="190"/>
        <v>1</v>
      </c>
      <c r="EB54" s="27">
        <f t="shared" si="191"/>
        <v>0</v>
      </c>
      <c r="EC54" s="27">
        <f t="shared" si="192"/>
        <v>1</v>
      </c>
      <c r="ED54" s="27">
        <f t="shared" si="193"/>
        <v>0.88700000000000001</v>
      </c>
      <c r="EE54" s="27">
        <f t="shared" si="194"/>
        <v>0</v>
      </c>
      <c r="EF54" s="27">
        <f t="shared" si="195"/>
        <v>1</v>
      </c>
      <c r="EG54" s="27">
        <f t="shared" si="196"/>
        <v>1</v>
      </c>
      <c r="EH54" s="27">
        <f t="shared" si="197"/>
        <v>0</v>
      </c>
      <c r="EI54" s="27">
        <f t="shared" si="198"/>
        <v>1</v>
      </c>
      <c r="EJ54" s="27">
        <f t="shared" si="199"/>
        <v>1</v>
      </c>
      <c r="EK54" s="27">
        <f t="shared" si="200"/>
        <v>1</v>
      </c>
      <c r="EL54" s="27">
        <f t="shared" si="201"/>
        <v>1</v>
      </c>
      <c r="EM54" s="27">
        <f t="shared" si="202"/>
        <v>1</v>
      </c>
      <c r="EN54" s="27">
        <f t="shared" si="203"/>
        <v>1</v>
      </c>
    </row>
    <row r="55" spans="1:144" s="30" customFormat="1" x14ac:dyDescent="0.25">
      <c r="A55" s="17" t="s">
        <v>171</v>
      </c>
      <c r="B55" s="17" t="s">
        <v>164</v>
      </c>
      <c r="C55" s="17">
        <v>50</v>
      </c>
      <c r="D55" s="17">
        <v>1</v>
      </c>
      <c r="E55" s="17">
        <v>1</v>
      </c>
      <c r="F55" s="17">
        <v>34.700000000000003</v>
      </c>
      <c r="G55" s="17" t="s">
        <v>110</v>
      </c>
      <c r="H55" s="17">
        <v>0.34700000000000003</v>
      </c>
      <c r="I55" s="17">
        <v>0</v>
      </c>
      <c r="J55" s="17">
        <v>1</v>
      </c>
      <c r="K55" s="17">
        <v>34.700000000000003</v>
      </c>
      <c r="L55" s="17"/>
      <c r="M55" s="17">
        <v>0.34700000000000003</v>
      </c>
      <c r="N55" s="17">
        <v>0.23</v>
      </c>
      <c r="O55" s="17">
        <v>1</v>
      </c>
      <c r="P55" s="17">
        <v>10.3</v>
      </c>
      <c r="Q55" s="17" t="s">
        <v>110</v>
      </c>
      <c r="R55" s="17">
        <v>0.96261682242990665</v>
      </c>
      <c r="S55" s="17">
        <v>0.91600000000000004</v>
      </c>
      <c r="T55" s="17">
        <v>1</v>
      </c>
      <c r="U55" s="17">
        <v>0.66</v>
      </c>
      <c r="V55" s="17">
        <v>27.3</v>
      </c>
      <c r="W55" s="17" t="s">
        <v>110</v>
      </c>
      <c r="X55" s="17">
        <v>0.86119873817034709</v>
      </c>
      <c r="Y55" s="17">
        <v>0.88800000000000001</v>
      </c>
      <c r="Z55" s="17">
        <v>1</v>
      </c>
      <c r="AA55" s="17">
        <v>1</v>
      </c>
      <c r="AB55" s="17">
        <v>1</v>
      </c>
      <c r="AC55" s="17">
        <v>1</v>
      </c>
      <c r="AD55" s="17">
        <v>0.5</v>
      </c>
      <c r="AE55" s="17">
        <v>1</v>
      </c>
      <c r="AF55" s="17">
        <v>1</v>
      </c>
      <c r="AG55" s="17">
        <v>1</v>
      </c>
      <c r="AH55" s="17">
        <v>0.5</v>
      </c>
      <c r="AI55" s="17">
        <v>1</v>
      </c>
      <c r="AJ55" s="17">
        <v>1</v>
      </c>
      <c r="AK55" s="17">
        <v>1</v>
      </c>
      <c r="AL55" s="17">
        <v>1</v>
      </c>
      <c r="AM55" s="17">
        <v>0.5</v>
      </c>
      <c r="AN55" s="17">
        <v>1</v>
      </c>
      <c r="AO55" s="17">
        <v>1</v>
      </c>
      <c r="AP55" s="17">
        <v>1</v>
      </c>
      <c r="AQ55" s="17">
        <v>0.5</v>
      </c>
      <c r="AR55" s="17">
        <v>1</v>
      </c>
      <c r="AS55" s="17">
        <v>1</v>
      </c>
      <c r="AT55" s="17">
        <v>1</v>
      </c>
      <c r="AU55" s="17">
        <v>1</v>
      </c>
      <c r="AV55" s="17">
        <v>0.5</v>
      </c>
      <c r="AW55" s="17">
        <v>1</v>
      </c>
      <c r="AX55" s="18">
        <v>66.416872078400004</v>
      </c>
      <c r="AY55" s="18">
        <v>268779.54516679182</v>
      </c>
      <c r="AZ55" s="18">
        <v>10843.8443463</v>
      </c>
      <c r="BA55" s="18">
        <v>3305.2037567522402</v>
      </c>
      <c r="BB55" s="18">
        <v>0.14791037411859684</v>
      </c>
      <c r="BC55" s="18">
        <v>1.229708069749574E-2</v>
      </c>
      <c r="BD55" s="18">
        <v>0.15645140836508575</v>
      </c>
      <c r="BE55" s="17">
        <v>0.22800000000000001</v>
      </c>
      <c r="BF55" s="17" t="s">
        <v>116</v>
      </c>
      <c r="BG55" s="17">
        <v>1</v>
      </c>
      <c r="BH55" s="17">
        <v>0</v>
      </c>
      <c r="BI55" s="17">
        <v>0</v>
      </c>
      <c r="BJ55" s="17">
        <v>1</v>
      </c>
      <c r="BK55" s="17">
        <v>1</v>
      </c>
      <c r="BL55" s="17">
        <v>100</v>
      </c>
      <c r="BM55" s="17">
        <v>0</v>
      </c>
      <c r="BN55" s="17">
        <v>0</v>
      </c>
      <c r="BO55" s="17">
        <v>0</v>
      </c>
      <c r="BP55" s="17">
        <v>100</v>
      </c>
      <c r="BQ55" s="17">
        <v>0</v>
      </c>
      <c r="BR55" s="17">
        <v>0</v>
      </c>
      <c r="BS55" s="19">
        <f t="shared" si="135"/>
        <v>1.9159999999999999</v>
      </c>
      <c r="BT55" s="20">
        <f t="shared" si="136"/>
        <v>1.0488104234591369</v>
      </c>
      <c r="BU55" s="20">
        <f t="shared" si="137"/>
        <v>0.75</v>
      </c>
      <c r="BV55" s="21">
        <f t="shared" si="138"/>
        <v>0.98</v>
      </c>
      <c r="BW55" s="21">
        <f t="shared" si="139"/>
        <v>2.4348104234591368</v>
      </c>
      <c r="BX55" s="21">
        <f t="shared" si="140"/>
        <v>0.75</v>
      </c>
      <c r="BY55" s="20">
        <f t="shared" si="141"/>
        <v>2.2080000000000002</v>
      </c>
      <c r="BZ55" s="20">
        <f t="shared" si="204"/>
        <v>2.165288520392632</v>
      </c>
      <c r="CA55" s="20">
        <f t="shared" si="142"/>
        <v>0.61333333333333329</v>
      </c>
      <c r="CB55" s="21">
        <f t="shared" si="143"/>
        <v>0.75</v>
      </c>
      <c r="CC55" s="21">
        <f t="shared" si="144"/>
        <v>3.9910000000000001</v>
      </c>
      <c r="CD55" s="21">
        <f t="shared" si="145"/>
        <v>1</v>
      </c>
      <c r="CE55" s="20">
        <f t="shared" si="146"/>
        <v>3.2370000000000001</v>
      </c>
      <c r="CF55" s="22">
        <f t="shared" si="147"/>
        <v>1.8071920113258575</v>
      </c>
      <c r="CG55" s="20">
        <f t="shared" si="148"/>
        <v>0.54233014444241501</v>
      </c>
      <c r="CH55" s="35">
        <f t="shared" si="149"/>
        <v>0.95199999999999996</v>
      </c>
      <c r="CI55" s="23">
        <f t="shared" si="150"/>
        <v>0.58699999999999997</v>
      </c>
      <c r="CJ55" s="23">
        <f t="shared" si="151"/>
        <v>0.66600000000000004</v>
      </c>
      <c r="CK55" s="64">
        <f t="shared" si="152"/>
        <v>0.76949999999999996</v>
      </c>
      <c r="CL55" s="23">
        <f t="shared" si="153"/>
        <v>0.95199999999999996</v>
      </c>
      <c r="CM55" s="21">
        <f t="shared" si="154"/>
        <v>0.253</v>
      </c>
      <c r="CN55" s="21">
        <f t="shared" si="155"/>
        <v>0.48399999999999999</v>
      </c>
      <c r="CO55" s="64">
        <f t="shared" si="156"/>
        <v>0.66600000000000004</v>
      </c>
      <c r="CP55" s="64">
        <f t="shared" si="157"/>
        <v>0.36849999999999999</v>
      </c>
      <c r="CQ55" s="21">
        <f t="shared" si="158"/>
        <v>0.48399999999999999</v>
      </c>
      <c r="CR55" s="25">
        <f t="shared" si="159"/>
        <v>0.76</v>
      </c>
      <c r="CS55" s="25">
        <f t="shared" si="160"/>
        <v>0.71399999999999997</v>
      </c>
      <c r="CT55" s="64">
        <f t="shared" si="161"/>
        <v>0.53600000000000003</v>
      </c>
      <c r="CU55" s="64">
        <f t="shared" si="162"/>
        <v>0.73699999999999999</v>
      </c>
      <c r="CV55" s="25">
        <f t="shared" si="163"/>
        <v>0.76</v>
      </c>
      <c r="CW55" s="26">
        <f t="shared" si="164"/>
        <v>0.154</v>
      </c>
      <c r="CX55" s="26">
        <f t="shared" si="165"/>
        <v>0.76300000000000001</v>
      </c>
      <c r="CY55" s="64">
        <f t="shared" si="166"/>
        <v>1</v>
      </c>
      <c r="CZ55" s="64">
        <f t="shared" si="167"/>
        <v>0.45850000000000002</v>
      </c>
      <c r="DA55" s="26">
        <f>(MAX((CX55,CW55)))</f>
        <v>0.76300000000000001</v>
      </c>
      <c r="DB55" s="64">
        <f t="shared" si="168"/>
        <v>0.93100000000000005</v>
      </c>
      <c r="DC55" s="67">
        <f t="shared" si="169"/>
        <v>0.61699999999999999</v>
      </c>
      <c r="DD55" s="67">
        <f t="shared" si="170"/>
        <v>0.48799999999999999</v>
      </c>
      <c r="DE55" s="64">
        <f t="shared" si="171"/>
        <v>0.58337499999999998</v>
      </c>
      <c r="DF55" s="29">
        <f t="shared" si="172"/>
        <v>0.73974999999999991</v>
      </c>
      <c r="DG55" s="29">
        <f t="shared" si="173"/>
        <v>0.76949999999999996</v>
      </c>
      <c r="DH55" s="29">
        <f t="shared" si="174"/>
        <v>0.95199999999999996</v>
      </c>
      <c r="DI55" s="64">
        <f t="shared" si="175"/>
        <v>0.70057142857142851</v>
      </c>
      <c r="DJ55" s="29">
        <f t="shared" si="176"/>
        <v>1</v>
      </c>
      <c r="DK55" s="18">
        <f t="shared" si="177"/>
        <v>2</v>
      </c>
      <c r="DL55" s="18">
        <f t="shared" si="178"/>
        <v>2</v>
      </c>
      <c r="DM55" s="18">
        <f>1</f>
        <v>1</v>
      </c>
      <c r="DN55" s="18">
        <f t="shared" si="179"/>
        <v>2</v>
      </c>
      <c r="DO55" s="18">
        <f t="shared" si="180"/>
        <v>3.6139999999999999</v>
      </c>
      <c r="DP55" s="18">
        <f>1</f>
        <v>1</v>
      </c>
      <c r="DQ55" s="18">
        <f t="shared" si="181"/>
        <v>3</v>
      </c>
      <c r="DR55" s="18">
        <f t="shared" si="182"/>
        <v>3</v>
      </c>
      <c r="DS55" s="18">
        <f>1</f>
        <v>1</v>
      </c>
      <c r="DT55" s="18">
        <f t="shared" si="183"/>
        <v>2</v>
      </c>
      <c r="DU55" s="18">
        <f t="shared" si="184"/>
        <v>3</v>
      </c>
      <c r="DV55" s="18">
        <f t="shared" si="185"/>
        <v>1</v>
      </c>
      <c r="DW55" s="18">
        <f t="shared" si="186"/>
        <v>6</v>
      </c>
      <c r="DX55" s="18">
        <f t="shared" si="187"/>
        <v>4</v>
      </c>
      <c r="DY55" s="18">
        <f t="shared" si="188"/>
        <v>7</v>
      </c>
      <c r="DZ55" s="68">
        <f t="shared" si="189"/>
        <v>1</v>
      </c>
      <c r="EA55" s="27">
        <f t="shared" si="190"/>
        <v>1</v>
      </c>
      <c r="EB55" s="27">
        <f t="shared" si="191"/>
        <v>0</v>
      </c>
      <c r="EC55" s="27">
        <f t="shared" si="192"/>
        <v>1</v>
      </c>
      <c r="ED55" s="27">
        <f t="shared" si="193"/>
        <v>0.90300000000000002</v>
      </c>
      <c r="EE55" s="27">
        <f t="shared" si="194"/>
        <v>0</v>
      </c>
      <c r="EF55" s="27">
        <f t="shared" si="195"/>
        <v>1</v>
      </c>
      <c r="EG55" s="27">
        <f t="shared" si="196"/>
        <v>1</v>
      </c>
      <c r="EH55" s="27">
        <f t="shared" si="197"/>
        <v>0</v>
      </c>
      <c r="EI55" s="27">
        <f t="shared" si="198"/>
        <v>1</v>
      </c>
      <c r="EJ55" s="27">
        <f t="shared" si="199"/>
        <v>1</v>
      </c>
      <c r="EK55" s="27">
        <f t="shared" si="200"/>
        <v>1</v>
      </c>
      <c r="EL55" s="27">
        <f t="shared" si="201"/>
        <v>1</v>
      </c>
      <c r="EM55" s="27">
        <f t="shared" si="202"/>
        <v>1</v>
      </c>
      <c r="EN55" s="27">
        <f t="shared" si="203"/>
        <v>1</v>
      </c>
    </row>
    <row r="56" spans="1:144" s="30" customFormat="1" x14ac:dyDescent="0.25">
      <c r="A56" s="17" t="s">
        <v>172</v>
      </c>
      <c r="B56" s="17" t="s">
        <v>164</v>
      </c>
      <c r="C56" s="17">
        <v>70</v>
      </c>
      <c r="D56" s="17">
        <v>0.5</v>
      </c>
      <c r="E56" s="17">
        <v>1</v>
      </c>
      <c r="F56" s="17">
        <v>44.3</v>
      </c>
      <c r="G56" s="17" t="s">
        <v>110</v>
      </c>
      <c r="H56" s="17">
        <v>0.44299999999999995</v>
      </c>
      <c r="I56" s="17">
        <v>0.18099999999999999</v>
      </c>
      <c r="J56" s="17">
        <v>1</v>
      </c>
      <c r="K56" s="17">
        <v>33.299999999999997</v>
      </c>
      <c r="L56" s="17"/>
      <c r="M56" s="17">
        <v>0.33299999999999996</v>
      </c>
      <c r="N56" s="17">
        <v>7.5999999999999998E-2</v>
      </c>
      <c r="O56" s="17">
        <v>1</v>
      </c>
      <c r="P56" s="17">
        <v>4.7</v>
      </c>
      <c r="Q56" s="17" t="s">
        <v>110</v>
      </c>
      <c r="R56" s="17">
        <v>0.43925233644859818</v>
      </c>
      <c r="S56" s="17">
        <v>0</v>
      </c>
      <c r="T56" s="17">
        <v>1</v>
      </c>
      <c r="U56" s="17">
        <v>0.66</v>
      </c>
      <c r="V56" s="17">
        <v>19.7</v>
      </c>
      <c r="W56" s="17" t="s">
        <v>110</v>
      </c>
      <c r="X56" s="17">
        <v>0.62145110410094639</v>
      </c>
      <c r="Y56" s="17">
        <v>0.44400000000000001</v>
      </c>
      <c r="Z56" s="17">
        <v>1</v>
      </c>
      <c r="AA56" s="17">
        <v>0.66</v>
      </c>
      <c r="AB56" s="17">
        <v>1</v>
      </c>
      <c r="AC56" s="17">
        <v>1</v>
      </c>
      <c r="AD56" s="17">
        <v>0.5</v>
      </c>
      <c r="AE56" s="17">
        <v>1</v>
      </c>
      <c r="AF56" s="17">
        <v>0.75</v>
      </c>
      <c r="AG56" s="17">
        <v>1</v>
      </c>
      <c r="AH56" s="17">
        <v>0.5</v>
      </c>
      <c r="AI56" s="17">
        <v>1</v>
      </c>
      <c r="AJ56" s="17">
        <v>1</v>
      </c>
      <c r="AK56" s="17">
        <v>1</v>
      </c>
      <c r="AL56" s="17">
        <v>1</v>
      </c>
      <c r="AM56" s="17">
        <v>0.5</v>
      </c>
      <c r="AN56" s="17">
        <v>1</v>
      </c>
      <c r="AO56" s="17">
        <v>0.5</v>
      </c>
      <c r="AP56" s="17">
        <v>1</v>
      </c>
      <c r="AQ56" s="17">
        <v>0.5</v>
      </c>
      <c r="AR56" s="17">
        <v>0</v>
      </c>
      <c r="AS56" s="17">
        <v>0</v>
      </c>
      <c r="AT56" s="17">
        <v>0</v>
      </c>
      <c r="AU56" s="17">
        <v>1</v>
      </c>
      <c r="AV56" s="17">
        <v>0.5</v>
      </c>
      <c r="AW56" s="17">
        <v>1</v>
      </c>
      <c r="AX56" s="18">
        <v>94.449506570500006</v>
      </c>
      <c r="AY56" s="18">
        <v>382223.59203066013</v>
      </c>
      <c r="AZ56" s="18">
        <v>19143.2082725</v>
      </c>
      <c r="BA56" s="18">
        <v>5834.8498814580007</v>
      </c>
      <c r="BB56" s="18">
        <v>0.21033905113250354</v>
      </c>
      <c r="BC56" s="18">
        <v>1.5265540911430599E-2</v>
      </c>
      <c r="BD56" s="18">
        <v>0.19421807775356995</v>
      </c>
      <c r="BE56" s="17">
        <v>0.32400000000000001</v>
      </c>
      <c r="BF56" s="17" t="s">
        <v>116</v>
      </c>
      <c r="BG56" s="17">
        <v>1</v>
      </c>
      <c r="BH56" s="17">
        <v>0</v>
      </c>
      <c r="BI56" s="17">
        <v>0</v>
      </c>
      <c r="BJ56" s="17">
        <v>0</v>
      </c>
      <c r="BK56" s="17">
        <v>0</v>
      </c>
      <c r="BL56" s="17">
        <v>100</v>
      </c>
      <c r="BM56" s="17">
        <v>0</v>
      </c>
      <c r="BN56" s="17">
        <v>0</v>
      </c>
      <c r="BO56" s="17">
        <v>0</v>
      </c>
      <c r="BP56" s="17">
        <v>100</v>
      </c>
      <c r="BQ56" s="17">
        <v>0</v>
      </c>
      <c r="BR56" s="17">
        <v>0</v>
      </c>
      <c r="BS56" s="19">
        <f t="shared" si="135"/>
        <v>1</v>
      </c>
      <c r="BT56" s="20">
        <f t="shared" si="136"/>
        <v>0.85516952556625181</v>
      </c>
      <c r="BU56" s="20">
        <f t="shared" si="137"/>
        <v>0.75</v>
      </c>
      <c r="BV56" s="21">
        <f t="shared" si="138"/>
        <v>0.82599999999999996</v>
      </c>
      <c r="BW56" s="21">
        <f t="shared" si="139"/>
        <v>2.068169525566252</v>
      </c>
      <c r="BX56" s="21">
        <f t="shared" si="140"/>
        <v>0.75</v>
      </c>
      <c r="BY56" s="20">
        <f t="shared" si="141"/>
        <v>0.84050000000000002</v>
      </c>
      <c r="BZ56" s="20">
        <f t="shared" si="204"/>
        <v>1.8158361922329185</v>
      </c>
      <c r="CA56" s="20">
        <f t="shared" si="142"/>
        <v>0.61333333333333329</v>
      </c>
      <c r="CB56" s="21">
        <f t="shared" si="143"/>
        <v>0.93100000000000005</v>
      </c>
      <c r="CC56" s="21">
        <f t="shared" si="144"/>
        <v>2.9330000000000003</v>
      </c>
      <c r="CD56" s="21">
        <f t="shared" si="145"/>
        <v>0</v>
      </c>
      <c r="CE56" s="20">
        <f t="shared" si="146"/>
        <v>1.8935</v>
      </c>
      <c r="CF56" s="22">
        <f t="shared" si="147"/>
        <v>1.2815215558562292</v>
      </c>
      <c r="CG56" s="20">
        <f t="shared" si="148"/>
        <v>0.82393428031574223</v>
      </c>
      <c r="CH56" s="35">
        <f t="shared" si="149"/>
        <v>0.42799999999999999</v>
      </c>
      <c r="CI56" s="23">
        <f t="shared" si="150"/>
        <v>0.189</v>
      </c>
      <c r="CJ56" s="23">
        <f t="shared" si="151"/>
        <v>0.66600000000000004</v>
      </c>
      <c r="CK56" s="64">
        <f t="shared" si="152"/>
        <v>0.3085</v>
      </c>
      <c r="CL56" s="23">
        <f t="shared" si="153"/>
        <v>0.42799999999999999</v>
      </c>
      <c r="CM56" s="21">
        <f t="shared" si="154"/>
        <v>0.14000000000000001</v>
      </c>
      <c r="CN56" s="21">
        <f t="shared" si="155"/>
        <v>0.20899999999999999</v>
      </c>
      <c r="CO56" s="64">
        <f t="shared" si="156"/>
        <v>0.66600000000000004</v>
      </c>
      <c r="CP56" s="64">
        <f t="shared" si="157"/>
        <v>0.17449999999999999</v>
      </c>
      <c r="CQ56" s="21">
        <f t="shared" si="158"/>
        <v>0.20899999999999999</v>
      </c>
      <c r="CR56" s="25">
        <f t="shared" si="159"/>
        <v>0.14699999999999999</v>
      </c>
      <c r="CS56" s="25">
        <f t="shared" si="160"/>
        <v>0.5</v>
      </c>
      <c r="CT56" s="64">
        <f t="shared" si="161"/>
        <v>0.53600000000000003</v>
      </c>
      <c r="CU56" s="64">
        <f t="shared" si="162"/>
        <v>0.32350000000000001</v>
      </c>
      <c r="CV56" s="25">
        <f t="shared" si="163"/>
        <v>0.5</v>
      </c>
      <c r="CW56" s="26">
        <f t="shared" si="164"/>
        <v>0.27600000000000002</v>
      </c>
      <c r="CX56" s="26">
        <f t="shared" si="165"/>
        <v>0.51100000000000001</v>
      </c>
      <c r="CY56" s="64">
        <f t="shared" si="166"/>
        <v>0</v>
      </c>
      <c r="CZ56" s="64">
        <f t="shared" si="167"/>
        <v>0.39350000000000002</v>
      </c>
      <c r="DA56" s="26">
        <f>(MAX((CX56,CW56)))</f>
        <v>0.51100000000000001</v>
      </c>
      <c r="DB56" s="64">
        <f t="shared" si="168"/>
        <v>0.26800000000000002</v>
      </c>
      <c r="DC56" s="67">
        <f t="shared" si="169"/>
        <v>0.38</v>
      </c>
      <c r="DD56" s="67">
        <f t="shared" si="170"/>
        <v>0.80400000000000005</v>
      </c>
      <c r="DE56" s="64">
        <f t="shared" si="171"/>
        <v>0.3</v>
      </c>
      <c r="DF56" s="29">
        <f t="shared" si="172"/>
        <v>0.41200000000000003</v>
      </c>
      <c r="DG56" s="29">
        <f t="shared" si="173"/>
        <v>0.39350000000000002</v>
      </c>
      <c r="DH56" s="29">
        <f t="shared" si="174"/>
        <v>0.51100000000000001</v>
      </c>
      <c r="DI56" s="64">
        <f t="shared" si="175"/>
        <v>0.47428571428571431</v>
      </c>
      <c r="DJ56" s="29">
        <f t="shared" si="176"/>
        <v>0.80400000000000005</v>
      </c>
      <c r="DK56" s="18">
        <f t="shared" si="177"/>
        <v>2</v>
      </c>
      <c r="DL56" s="18">
        <f t="shared" si="178"/>
        <v>2</v>
      </c>
      <c r="DM56" s="18">
        <f>1</f>
        <v>1</v>
      </c>
      <c r="DN56" s="18">
        <f t="shared" si="179"/>
        <v>2</v>
      </c>
      <c r="DO56" s="18">
        <f t="shared" si="180"/>
        <v>3.6619999999999999</v>
      </c>
      <c r="DP56" s="18">
        <f>1</f>
        <v>1</v>
      </c>
      <c r="DQ56" s="18">
        <f t="shared" si="181"/>
        <v>3</v>
      </c>
      <c r="DR56" s="18">
        <f t="shared" si="182"/>
        <v>3</v>
      </c>
      <c r="DS56" s="18">
        <f>1</f>
        <v>1</v>
      </c>
      <c r="DT56" s="18">
        <f t="shared" si="183"/>
        <v>2</v>
      </c>
      <c r="DU56" s="18">
        <f t="shared" si="184"/>
        <v>3</v>
      </c>
      <c r="DV56" s="18">
        <f t="shared" si="185"/>
        <v>1</v>
      </c>
      <c r="DW56" s="18">
        <f t="shared" si="186"/>
        <v>6</v>
      </c>
      <c r="DX56" s="18">
        <f t="shared" si="187"/>
        <v>4</v>
      </c>
      <c r="DY56" s="18">
        <f t="shared" si="188"/>
        <v>7</v>
      </c>
      <c r="DZ56" s="68">
        <f t="shared" si="189"/>
        <v>1</v>
      </c>
      <c r="EA56" s="27">
        <f t="shared" si="190"/>
        <v>1</v>
      </c>
      <c r="EB56" s="27">
        <f t="shared" si="191"/>
        <v>0</v>
      </c>
      <c r="EC56" s="27">
        <f t="shared" si="192"/>
        <v>1</v>
      </c>
      <c r="ED56" s="27">
        <f t="shared" si="193"/>
        <v>0.91800000000000004</v>
      </c>
      <c r="EE56" s="27">
        <f t="shared" si="194"/>
        <v>0</v>
      </c>
      <c r="EF56" s="27">
        <f t="shared" si="195"/>
        <v>1</v>
      </c>
      <c r="EG56" s="27">
        <f t="shared" si="196"/>
        <v>1</v>
      </c>
      <c r="EH56" s="27">
        <f t="shared" si="197"/>
        <v>0</v>
      </c>
      <c r="EI56" s="27">
        <f t="shared" si="198"/>
        <v>1</v>
      </c>
      <c r="EJ56" s="27">
        <f t="shared" si="199"/>
        <v>1</v>
      </c>
      <c r="EK56" s="27">
        <f t="shared" si="200"/>
        <v>1</v>
      </c>
      <c r="EL56" s="27">
        <f t="shared" si="201"/>
        <v>1</v>
      </c>
      <c r="EM56" s="27">
        <f t="shared" si="202"/>
        <v>1</v>
      </c>
      <c r="EN56" s="27">
        <f t="shared" si="203"/>
        <v>1</v>
      </c>
    </row>
    <row r="57" spans="1:144" s="30" customFormat="1" x14ac:dyDescent="0.25">
      <c r="A57" s="17" t="s">
        <v>173</v>
      </c>
      <c r="B57" s="17" t="s">
        <v>164</v>
      </c>
      <c r="C57" s="17">
        <v>90</v>
      </c>
      <c r="D57" s="17">
        <v>0</v>
      </c>
      <c r="E57" s="17">
        <v>1</v>
      </c>
      <c r="F57" s="17">
        <v>47</v>
      </c>
      <c r="G57" s="17" t="s">
        <v>110</v>
      </c>
      <c r="H57" s="17">
        <v>0.47</v>
      </c>
      <c r="I57" s="17">
        <v>0.27200000000000002</v>
      </c>
      <c r="J57" s="17">
        <v>1</v>
      </c>
      <c r="K57" s="17">
        <v>47</v>
      </c>
      <c r="L57" s="17"/>
      <c r="M57" s="17">
        <v>0.47</v>
      </c>
      <c r="N57" s="17">
        <v>0.38400000000000001</v>
      </c>
      <c r="O57" s="17">
        <v>1</v>
      </c>
      <c r="P57" s="17">
        <v>6</v>
      </c>
      <c r="Q57" s="17" t="s">
        <v>110</v>
      </c>
      <c r="R57" s="17">
        <v>0.56074766355140193</v>
      </c>
      <c r="S57" s="17">
        <v>0.25</v>
      </c>
      <c r="T57" s="17">
        <v>1</v>
      </c>
      <c r="U57" s="17">
        <v>0</v>
      </c>
      <c r="V57" s="17">
        <v>9.3333333333333339</v>
      </c>
      <c r="W57" s="17"/>
      <c r="X57" s="17">
        <v>0.29442691903259727</v>
      </c>
      <c r="Y57" s="17">
        <v>0</v>
      </c>
      <c r="Z57" s="17">
        <v>1</v>
      </c>
      <c r="AA57" s="17">
        <v>0</v>
      </c>
      <c r="AB57" s="17">
        <v>1</v>
      </c>
      <c r="AC57" s="17">
        <v>0</v>
      </c>
      <c r="AD57" s="17">
        <v>0.25</v>
      </c>
      <c r="AE57" s="17">
        <v>1</v>
      </c>
      <c r="AF57" s="17">
        <v>1</v>
      </c>
      <c r="AG57" s="17">
        <v>1</v>
      </c>
      <c r="AH57" s="17">
        <v>0</v>
      </c>
      <c r="AI57" s="17">
        <v>0</v>
      </c>
      <c r="AJ57" s="17">
        <v>1</v>
      </c>
      <c r="AK57" s="17">
        <v>1</v>
      </c>
      <c r="AL57" s="17">
        <v>1</v>
      </c>
      <c r="AM57" s="17">
        <v>0.5</v>
      </c>
      <c r="AN57" s="17">
        <v>1</v>
      </c>
      <c r="AO57" s="17">
        <v>0.5</v>
      </c>
      <c r="AP57" s="17">
        <v>1</v>
      </c>
      <c r="AQ57" s="17">
        <v>0.5</v>
      </c>
      <c r="AR57" s="17">
        <v>1</v>
      </c>
      <c r="AS57" s="17">
        <v>0.5</v>
      </c>
      <c r="AT57" s="17">
        <v>0</v>
      </c>
      <c r="AU57" s="17">
        <v>1</v>
      </c>
      <c r="AV57" s="17">
        <v>0</v>
      </c>
      <c r="AW57" s="17">
        <v>1</v>
      </c>
      <c r="AX57" s="18">
        <v>2.0933006142899999</v>
      </c>
      <c r="AY57" s="18">
        <v>8471.28702992943</v>
      </c>
      <c r="AZ57" s="18">
        <v>1180.6217005799999</v>
      </c>
      <c r="BA57" s="18">
        <v>359.85349433678397</v>
      </c>
      <c r="BB57" s="18">
        <v>4.6617804680238305E-3</v>
      </c>
      <c r="BC57" s="18">
        <v>4.2479199803454389E-2</v>
      </c>
      <c r="BD57" s="18">
        <v>0.54044783464954693</v>
      </c>
      <c r="BE57" s="17">
        <v>0.85699999999999998</v>
      </c>
      <c r="BF57" s="17" t="s">
        <v>116</v>
      </c>
      <c r="BG57" s="17">
        <v>1</v>
      </c>
      <c r="BH57" s="17">
        <v>0</v>
      </c>
      <c r="BI57" s="17">
        <v>0</v>
      </c>
      <c r="BJ57" s="17">
        <v>1</v>
      </c>
      <c r="BK57" s="17">
        <v>0</v>
      </c>
      <c r="BL57" s="17">
        <v>100</v>
      </c>
      <c r="BM57" s="17">
        <v>0</v>
      </c>
      <c r="BN57" s="17">
        <v>0</v>
      </c>
      <c r="BO57" s="17">
        <v>0</v>
      </c>
      <c r="BP57" s="17">
        <v>100</v>
      </c>
      <c r="BQ57" s="17">
        <v>0</v>
      </c>
      <c r="BR57" s="17">
        <v>0</v>
      </c>
      <c r="BS57" s="19">
        <f t="shared" si="135"/>
        <v>0.25</v>
      </c>
      <c r="BT57" s="20">
        <f t="shared" si="136"/>
        <v>1.002330890234012</v>
      </c>
      <c r="BU57" s="20">
        <f t="shared" si="137"/>
        <v>1</v>
      </c>
      <c r="BV57" s="21">
        <f t="shared" si="138"/>
        <v>0.63400000000000001</v>
      </c>
      <c r="BW57" s="21">
        <f t="shared" si="139"/>
        <v>1.9488308902340119</v>
      </c>
      <c r="BX57" s="21">
        <f t="shared" si="140"/>
        <v>1</v>
      </c>
      <c r="BY57" s="20">
        <f t="shared" si="141"/>
        <v>0.51100000000000001</v>
      </c>
      <c r="BZ57" s="20">
        <f t="shared" si="204"/>
        <v>1.002330890234012</v>
      </c>
      <c r="CA57" s="20">
        <f t="shared" si="142"/>
        <v>1</v>
      </c>
      <c r="CB57" s="21">
        <f t="shared" si="143"/>
        <v>0.52200000000000002</v>
      </c>
      <c r="CC57" s="21">
        <f t="shared" si="144"/>
        <v>0.78574999999999995</v>
      </c>
      <c r="CD57" s="21">
        <f t="shared" si="145"/>
        <v>1</v>
      </c>
      <c r="CE57" s="20">
        <f t="shared" si="146"/>
        <v>1.5</v>
      </c>
      <c r="CF57" s="22">
        <f t="shared" si="147"/>
        <v>0.43792266809576752</v>
      </c>
      <c r="CG57" s="20">
        <f t="shared" si="148"/>
        <v>0.81677329876235516</v>
      </c>
      <c r="CH57" s="35">
        <f t="shared" si="149"/>
        <v>0</v>
      </c>
      <c r="CI57" s="23">
        <f t="shared" si="150"/>
        <v>0.49099999999999999</v>
      </c>
      <c r="CJ57" s="23">
        <f t="shared" si="151"/>
        <v>1</v>
      </c>
      <c r="CK57" s="64">
        <f t="shared" si="152"/>
        <v>0.2455</v>
      </c>
      <c r="CL57" s="23">
        <f t="shared" si="153"/>
        <v>0.49099999999999999</v>
      </c>
      <c r="CM57" s="21">
        <f t="shared" si="154"/>
        <v>0</v>
      </c>
      <c r="CN57" s="21">
        <f t="shared" si="155"/>
        <v>0.12</v>
      </c>
      <c r="CO57" s="64">
        <f t="shared" si="156"/>
        <v>1</v>
      </c>
      <c r="CP57" s="64">
        <f t="shared" si="157"/>
        <v>0.06</v>
      </c>
      <c r="CQ57" s="21">
        <f t="shared" si="158"/>
        <v>0.12</v>
      </c>
      <c r="CR57" s="25">
        <f t="shared" si="159"/>
        <v>0</v>
      </c>
      <c r="CS57" s="25">
        <f t="shared" si="160"/>
        <v>0</v>
      </c>
      <c r="CT57" s="64">
        <f t="shared" si="161"/>
        <v>1</v>
      </c>
      <c r="CU57" s="64">
        <f t="shared" si="162"/>
        <v>0</v>
      </c>
      <c r="CV57" s="25">
        <f t="shared" si="163"/>
        <v>0</v>
      </c>
      <c r="CW57" s="26">
        <f t="shared" si="164"/>
        <v>0</v>
      </c>
      <c r="CX57" s="26">
        <f t="shared" si="165"/>
        <v>0</v>
      </c>
      <c r="CY57" s="64">
        <f t="shared" si="166"/>
        <v>1</v>
      </c>
      <c r="CZ57" s="64">
        <f t="shared" si="167"/>
        <v>0</v>
      </c>
      <c r="DA57" s="26">
        <f>(MAX((CX57,CW57)))</f>
        <v>0</v>
      </c>
      <c r="DB57" s="64">
        <f t="shared" si="168"/>
        <v>7.3999999999999996E-2</v>
      </c>
      <c r="DC57" s="67">
        <f t="shared" si="169"/>
        <v>0</v>
      </c>
      <c r="DD57" s="67">
        <f t="shared" si="170"/>
        <v>0.79600000000000004</v>
      </c>
      <c r="DE57" s="64">
        <f t="shared" si="171"/>
        <v>7.6374999999999998E-2</v>
      </c>
      <c r="DF57" s="29">
        <f t="shared" si="172"/>
        <v>0.15275</v>
      </c>
      <c r="DG57" s="29">
        <f t="shared" si="173"/>
        <v>0.2455</v>
      </c>
      <c r="DH57" s="29">
        <f t="shared" si="174"/>
        <v>0.49099999999999999</v>
      </c>
      <c r="DI57" s="64">
        <f t="shared" si="175"/>
        <v>0.69571428571428573</v>
      </c>
      <c r="DJ57" s="29">
        <f t="shared" si="176"/>
        <v>1</v>
      </c>
      <c r="DK57" s="18">
        <f t="shared" si="177"/>
        <v>2</v>
      </c>
      <c r="DL57" s="18">
        <f t="shared" si="178"/>
        <v>2</v>
      </c>
      <c r="DM57" s="18">
        <f>1</f>
        <v>1</v>
      </c>
      <c r="DN57" s="18">
        <f t="shared" si="179"/>
        <v>2</v>
      </c>
      <c r="DO57" s="18">
        <f t="shared" si="180"/>
        <v>3.9285000000000001</v>
      </c>
      <c r="DP57" s="18">
        <f>1</f>
        <v>1</v>
      </c>
      <c r="DQ57" s="18">
        <f t="shared" si="181"/>
        <v>3</v>
      </c>
      <c r="DR57" s="18">
        <f t="shared" si="182"/>
        <v>3</v>
      </c>
      <c r="DS57" s="18">
        <f>1</f>
        <v>1</v>
      </c>
      <c r="DT57" s="18">
        <f t="shared" si="183"/>
        <v>2</v>
      </c>
      <c r="DU57" s="18">
        <f t="shared" si="184"/>
        <v>3</v>
      </c>
      <c r="DV57" s="18">
        <f t="shared" si="185"/>
        <v>1</v>
      </c>
      <c r="DW57" s="18">
        <f t="shared" si="186"/>
        <v>6</v>
      </c>
      <c r="DX57" s="18">
        <f t="shared" si="187"/>
        <v>4</v>
      </c>
      <c r="DY57" s="18">
        <f t="shared" si="188"/>
        <v>7</v>
      </c>
      <c r="DZ57" s="68">
        <f t="shared" si="189"/>
        <v>1</v>
      </c>
      <c r="EA57" s="27">
        <f t="shared" si="190"/>
        <v>1</v>
      </c>
      <c r="EB57" s="27">
        <f t="shared" si="191"/>
        <v>0</v>
      </c>
      <c r="EC57" s="27">
        <f t="shared" si="192"/>
        <v>1</v>
      </c>
      <c r="ED57" s="27">
        <f t="shared" si="193"/>
        <v>1</v>
      </c>
      <c r="EE57" s="27">
        <f t="shared" si="194"/>
        <v>0</v>
      </c>
      <c r="EF57" s="27">
        <f t="shared" si="195"/>
        <v>1</v>
      </c>
      <c r="EG57" s="27">
        <f t="shared" si="196"/>
        <v>1</v>
      </c>
      <c r="EH57" s="27">
        <f t="shared" si="197"/>
        <v>0</v>
      </c>
      <c r="EI57" s="27">
        <f t="shared" si="198"/>
        <v>1</v>
      </c>
      <c r="EJ57" s="27">
        <f t="shared" si="199"/>
        <v>1</v>
      </c>
      <c r="EK57" s="27">
        <f t="shared" si="200"/>
        <v>1</v>
      </c>
      <c r="EL57" s="27">
        <f t="shared" si="201"/>
        <v>1</v>
      </c>
      <c r="EM57" s="27">
        <f t="shared" si="202"/>
        <v>1</v>
      </c>
      <c r="EN57" s="27">
        <f t="shared" si="203"/>
        <v>1</v>
      </c>
    </row>
    <row r="58" spans="1:144" s="30" customFormat="1" x14ac:dyDescent="0.25">
      <c r="A58" s="17" t="s">
        <v>174</v>
      </c>
      <c r="B58" s="17" t="s">
        <v>164</v>
      </c>
      <c r="C58" s="17">
        <v>80</v>
      </c>
      <c r="D58" s="17">
        <v>0.5</v>
      </c>
      <c r="E58" s="17">
        <v>1</v>
      </c>
      <c r="F58" s="17">
        <v>50</v>
      </c>
      <c r="G58" s="17" t="s">
        <v>110</v>
      </c>
      <c r="H58" s="17">
        <v>0.5</v>
      </c>
      <c r="I58" s="17">
        <v>0.36299999999999999</v>
      </c>
      <c r="J58" s="17">
        <v>1</v>
      </c>
      <c r="K58" s="17">
        <v>50</v>
      </c>
      <c r="L58" s="17"/>
      <c r="M58" s="17">
        <v>0.5</v>
      </c>
      <c r="N58" s="17">
        <v>0.46100000000000002</v>
      </c>
      <c r="O58" s="17">
        <v>1</v>
      </c>
      <c r="P58" s="17">
        <v>6.7</v>
      </c>
      <c r="Q58" s="17" t="s">
        <v>110</v>
      </c>
      <c r="R58" s="17">
        <v>0.62616822429906549</v>
      </c>
      <c r="S58" s="17">
        <v>0.41599999999999998</v>
      </c>
      <c r="T58" s="17">
        <v>1</v>
      </c>
      <c r="U58" s="17">
        <v>0.66</v>
      </c>
      <c r="V58" s="17">
        <v>19</v>
      </c>
      <c r="W58" s="17"/>
      <c r="X58" s="17">
        <v>0.59936908517350163</v>
      </c>
      <c r="Y58" s="17">
        <v>0.33300000000000002</v>
      </c>
      <c r="Z58" s="17">
        <v>1</v>
      </c>
      <c r="AA58" s="17">
        <v>0.66</v>
      </c>
      <c r="AB58" s="17">
        <v>1</v>
      </c>
      <c r="AC58" s="17">
        <v>0.5</v>
      </c>
      <c r="AD58" s="17">
        <v>0.75</v>
      </c>
      <c r="AE58" s="17">
        <v>1</v>
      </c>
      <c r="AF58" s="17">
        <v>0.75</v>
      </c>
      <c r="AG58" s="17">
        <v>1</v>
      </c>
      <c r="AH58" s="17">
        <v>0</v>
      </c>
      <c r="AI58" s="17">
        <v>0.5</v>
      </c>
      <c r="AJ58" s="17">
        <v>1</v>
      </c>
      <c r="AK58" s="17">
        <v>1</v>
      </c>
      <c r="AL58" s="17">
        <v>1</v>
      </c>
      <c r="AM58" s="17">
        <v>0.5</v>
      </c>
      <c r="AN58" s="17">
        <v>1</v>
      </c>
      <c r="AO58" s="17">
        <v>1</v>
      </c>
      <c r="AP58" s="17">
        <v>1</v>
      </c>
      <c r="AQ58" s="17">
        <v>0.5</v>
      </c>
      <c r="AR58" s="17">
        <v>0</v>
      </c>
      <c r="AS58" s="17">
        <v>0</v>
      </c>
      <c r="AT58" s="17">
        <v>0</v>
      </c>
      <c r="AU58" s="17">
        <v>1</v>
      </c>
      <c r="AV58" s="17">
        <v>0</v>
      </c>
      <c r="AW58" s="17">
        <v>1</v>
      </c>
      <c r="AX58" s="18">
        <v>11.6149787466</v>
      </c>
      <c r="AY58" s="18">
        <v>47004.151308841763</v>
      </c>
      <c r="AZ58" s="18">
        <v>3919.44800407</v>
      </c>
      <c r="BA58" s="18">
        <v>1194.6477516405362</v>
      </c>
      <c r="BB58" s="18">
        <v>2.5866557668678205E-2</v>
      </c>
      <c r="BC58" s="18">
        <v>2.5415792400783455E-2</v>
      </c>
      <c r="BD58" s="18">
        <v>0.32335613741454777</v>
      </c>
      <c r="BE58" s="17">
        <v>0.57099999999999995</v>
      </c>
      <c r="BF58" s="17" t="s">
        <v>116</v>
      </c>
      <c r="BG58" s="17">
        <v>1</v>
      </c>
      <c r="BH58" s="17">
        <v>0</v>
      </c>
      <c r="BI58" s="17">
        <v>0</v>
      </c>
      <c r="BJ58" s="17">
        <v>1</v>
      </c>
      <c r="BK58" s="17">
        <v>0</v>
      </c>
      <c r="BL58" s="17">
        <v>100</v>
      </c>
      <c r="BM58" s="17">
        <v>0</v>
      </c>
      <c r="BN58" s="17">
        <v>0</v>
      </c>
      <c r="BO58" s="17">
        <v>0</v>
      </c>
      <c r="BP58" s="17">
        <v>100</v>
      </c>
      <c r="BQ58" s="17">
        <v>0</v>
      </c>
      <c r="BR58" s="17">
        <v>0</v>
      </c>
      <c r="BS58" s="19">
        <f t="shared" si="135"/>
        <v>0.91599999999999993</v>
      </c>
      <c r="BT58" s="20">
        <f t="shared" si="136"/>
        <v>0.76293327883433915</v>
      </c>
      <c r="BU58" s="20">
        <f t="shared" si="137"/>
        <v>1</v>
      </c>
      <c r="BV58" s="21">
        <f t="shared" si="138"/>
        <v>0.96100000000000008</v>
      </c>
      <c r="BW58" s="21">
        <f t="shared" si="139"/>
        <v>1.9774332788343392</v>
      </c>
      <c r="BX58" s="21">
        <f t="shared" si="140"/>
        <v>1</v>
      </c>
      <c r="BY58" s="20">
        <f t="shared" si="141"/>
        <v>0.88949999999999996</v>
      </c>
      <c r="BZ58" s="20">
        <f t="shared" si="204"/>
        <v>1.6217666121676726</v>
      </c>
      <c r="CA58" s="20">
        <f t="shared" si="142"/>
        <v>0.77999999999999992</v>
      </c>
      <c r="CB58" s="21">
        <f t="shared" si="143"/>
        <v>0.86299999999999999</v>
      </c>
      <c r="CC58" s="21">
        <f t="shared" si="144"/>
        <v>2.7602500000000001</v>
      </c>
      <c r="CD58" s="21">
        <f t="shared" si="145"/>
        <v>1</v>
      </c>
      <c r="CE58" s="20">
        <f t="shared" si="146"/>
        <v>1.35</v>
      </c>
      <c r="CF58" s="22">
        <f t="shared" si="147"/>
        <v>1.1338204961650193</v>
      </c>
      <c r="CG58" s="20">
        <f t="shared" si="148"/>
        <v>0.76371789775028898</v>
      </c>
      <c r="CH58" s="35">
        <f t="shared" si="149"/>
        <v>0.38</v>
      </c>
      <c r="CI58" s="23">
        <f t="shared" si="150"/>
        <v>0</v>
      </c>
      <c r="CJ58" s="23">
        <f t="shared" si="151"/>
        <v>1</v>
      </c>
      <c r="CK58" s="64">
        <f t="shared" si="152"/>
        <v>0.19</v>
      </c>
      <c r="CL58" s="23">
        <f t="shared" si="153"/>
        <v>0.38</v>
      </c>
      <c r="CM58" s="21">
        <f t="shared" si="154"/>
        <v>0.23899999999999999</v>
      </c>
      <c r="CN58" s="21">
        <f t="shared" si="155"/>
        <v>0.14099999999999999</v>
      </c>
      <c r="CO58" s="64">
        <f t="shared" si="156"/>
        <v>1</v>
      </c>
      <c r="CP58" s="64">
        <f t="shared" si="157"/>
        <v>0.19</v>
      </c>
      <c r="CQ58" s="21">
        <f t="shared" si="158"/>
        <v>0.23899999999999999</v>
      </c>
      <c r="CR58" s="25">
        <f t="shared" si="159"/>
        <v>0.16900000000000001</v>
      </c>
      <c r="CS58" s="25">
        <f t="shared" si="160"/>
        <v>0.38</v>
      </c>
      <c r="CT58" s="64">
        <f t="shared" si="161"/>
        <v>0.73599999999999999</v>
      </c>
      <c r="CU58" s="64">
        <f t="shared" si="162"/>
        <v>0.27450000000000002</v>
      </c>
      <c r="CV58" s="25">
        <f t="shared" si="163"/>
        <v>0.38</v>
      </c>
      <c r="CW58" s="26">
        <f t="shared" si="164"/>
        <v>0.23</v>
      </c>
      <c r="CX58" s="26">
        <f t="shared" si="165"/>
        <v>0.47</v>
      </c>
      <c r="CY58" s="64">
        <f t="shared" si="166"/>
        <v>1</v>
      </c>
      <c r="CZ58" s="64">
        <f t="shared" si="167"/>
        <v>0.35</v>
      </c>
      <c r="DA58" s="26">
        <f>(MAX((CX58,CW58)))</f>
        <v>0.47</v>
      </c>
      <c r="DB58" s="64">
        <f t="shared" si="168"/>
        <v>0</v>
      </c>
      <c r="DC58" s="67">
        <f t="shared" si="169"/>
        <v>0.313</v>
      </c>
      <c r="DD58" s="67">
        <f t="shared" si="170"/>
        <v>0.73599999999999999</v>
      </c>
      <c r="DE58" s="64">
        <f t="shared" si="171"/>
        <v>0.25112500000000004</v>
      </c>
      <c r="DF58" s="29">
        <f t="shared" si="172"/>
        <v>0.36724999999999997</v>
      </c>
      <c r="DG58" s="29">
        <f t="shared" si="173"/>
        <v>0.35</v>
      </c>
      <c r="DH58" s="29">
        <f t="shared" si="174"/>
        <v>0.47</v>
      </c>
      <c r="DI58" s="64">
        <f t="shared" si="175"/>
        <v>0.6835714285714285</v>
      </c>
      <c r="DJ58" s="29">
        <f t="shared" si="176"/>
        <v>1</v>
      </c>
      <c r="DK58" s="18">
        <f t="shared" si="177"/>
        <v>2</v>
      </c>
      <c r="DL58" s="18">
        <f t="shared" si="178"/>
        <v>2</v>
      </c>
      <c r="DM58" s="18">
        <f>1</f>
        <v>1</v>
      </c>
      <c r="DN58" s="18">
        <f t="shared" si="179"/>
        <v>2</v>
      </c>
      <c r="DO58" s="18">
        <f t="shared" si="180"/>
        <v>3.7854999999999999</v>
      </c>
      <c r="DP58" s="18">
        <f>1</f>
        <v>1</v>
      </c>
      <c r="DQ58" s="18">
        <f t="shared" si="181"/>
        <v>3</v>
      </c>
      <c r="DR58" s="18">
        <f t="shared" si="182"/>
        <v>3</v>
      </c>
      <c r="DS58" s="18">
        <f>1</f>
        <v>1</v>
      </c>
      <c r="DT58" s="18">
        <f t="shared" si="183"/>
        <v>2</v>
      </c>
      <c r="DU58" s="18">
        <f t="shared" si="184"/>
        <v>3</v>
      </c>
      <c r="DV58" s="18">
        <f t="shared" si="185"/>
        <v>1</v>
      </c>
      <c r="DW58" s="18">
        <f t="shared" si="186"/>
        <v>6</v>
      </c>
      <c r="DX58" s="18">
        <f t="shared" si="187"/>
        <v>4</v>
      </c>
      <c r="DY58" s="18">
        <f t="shared" si="188"/>
        <v>7</v>
      </c>
      <c r="DZ58" s="68">
        <f t="shared" si="189"/>
        <v>1</v>
      </c>
      <c r="EA58" s="27">
        <f t="shared" si="190"/>
        <v>1</v>
      </c>
      <c r="EB58" s="27">
        <f t="shared" si="191"/>
        <v>0</v>
      </c>
      <c r="EC58" s="27">
        <f t="shared" si="192"/>
        <v>1</v>
      </c>
      <c r="ED58" s="27">
        <f t="shared" si="193"/>
        <v>0.95599999999999996</v>
      </c>
      <c r="EE58" s="27">
        <f t="shared" si="194"/>
        <v>0</v>
      </c>
      <c r="EF58" s="27">
        <f t="shared" si="195"/>
        <v>1</v>
      </c>
      <c r="EG58" s="27">
        <f t="shared" si="196"/>
        <v>1</v>
      </c>
      <c r="EH58" s="27">
        <f t="shared" si="197"/>
        <v>0</v>
      </c>
      <c r="EI58" s="27">
        <f t="shared" si="198"/>
        <v>1</v>
      </c>
      <c r="EJ58" s="27">
        <f t="shared" si="199"/>
        <v>1</v>
      </c>
      <c r="EK58" s="27">
        <f t="shared" si="200"/>
        <v>1</v>
      </c>
      <c r="EL58" s="27">
        <f t="shared" si="201"/>
        <v>1</v>
      </c>
      <c r="EM58" s="27">
        <f t="shared" si="202"/>
        <v>1</v>
      </c>
      <c r="EN58" s="27">
        <f t="shared" si="203"/>
        <v>1</v>
      </c>
    </row>
    <row r="59" spans="1:144" s="30" customFormat="1" x14ac:dyDescent="0.25">
      <c r="A59" s="17" t="s">
        <v>175</v>
      </c>
      <c r="B59" s="17" t="s">
        <v>164</v>
      </c>
      <c r="C59" s="17">
        <v>80</v>
      </c>
      <c r="D59" s="17">
        <v>0.5</v>
      </c>
      <c r="E59" s="17">
        <v>1</v>
      </c>
      <c r="F59" s="17">
        <v>100</v>
      </c>
      <c r="G59" s="17" t="s">
        <v>110</v>
      </c>
      <c r="H59" s="17">
        <v>1</v>
      </c>
      <c r="I59" s="17">
        <v>1</v>
      </c>
      <c r="J59" s="17">
        <v>1</v>
      </c>
      <c r="K59" s="17">
        <v>100</v>
      </c>
      <c r="L59" s="17"/>
      <c r="M59" s="17">
        <v>1</v>
      </c>
      <c r="N59" s="17">
        <v>1</v>
      </c>
      <c r="O59" s="17">
        <v>1</v>
      </c>
      <c r="P59" s="17">
        <v>8</v>
      </c>
      <c r="Q59" s="17" t="s">
        <v>110</v>
      </c>
      <c r="R59" s="17">
        <v>0.74766355140186924</v>
      </c>
      <c r="S59" s="17">
        <v>0.58299999999999996</v>
      </c>
      <c r="T59" s="17">
        <v>1</v>
      </c>
      <c r="U59" s="17">
        <v>0.66</v>
      </c>
      <c r="V59" s="17">
        <v>19</v>
      </c>
      <c r="W59" s="17"/>
      <c r="X59" s="17">
        <v>0.59936908517350163</v>
      </c>
      <c r="Y59" s="17">
        <v>0.33300000000000002</v>
      </c>
      <c r="Z59" s="17">
        <v>1</v>
      </c>
      <c r="AA59" s="17">
        <v>0.66</v>
      </c>
      <c r="AB59" s="17">
        <v>1</v>
      </c>
      <c r="AC59" s="17">
        <v>1</v>
      </c>
      <c r="AD59" s="17">
        <v>0.5</v>
      </c>
      <c r="AE59" s="17">
        <v>1</v>
      </c>
      <c r="AF59" s="17">
        <v>1</v>
      </c>
      <c r="AG59" s="17">
        <v>1</v>
      </c>
      <c r="AH59" s="17">
        <v>0.5</v>
      </c>
      <c r="AI59" s="17">
        <v>1</v>
      </c>
      <c r="AJ59" s="17">
        <v>1</v>
      </c>
      <c r="AK59" s="17">
        <v>1</v>
      </c>
      <c r="AL59" s="17">
        <v>1</v>
      </c>
      <c r="AM59" s="17">
        <v>0.5</v>
      </c>
      <c r="AN59" s="17">
        <v>1</v>
      </c>
      <c r="AO59" s="17">
        <v>0.5</v>
      </c>
      <c r="AP59" s="17">
        <v>1</v>
      </c>
      <c r="AQ59" s="17">
        <v>0.5</v>
      </c>
      <c r="AR59" s="17">
        <v>0</v>
      </c>
      <c r="AS59" s="17">
        <v>0</v>
      </c>
      <c r="AT59" s="17">
        <v>0</v>
      </c>
      <c r="AU59" s="17">
        <v>1</v>
      </c>
      <c r="AV59" s="17">
        <v>0.5</v>
      </c>
      <c r="AW59" s="17">
        <v>1</v>
      </c>
      <c r="AX59" s="18">
        <v>70.102938487100005</v>
      </c>
      <c r="AY59" s="18">
        <v>283696.52667738573</v>
      </c>
      <c r="AZ59" s="18">
        <v>9404.7225454899999</v>
      </c>
      <c r="BA59" s="18">
        <v>2866.5594318653521</v>
      </c>
      <c r="BB59" s="18">
        <v>0.15611924401077173</v>
      </c>
      <c r="BC59" s="18">
        <v>1.0104316275698182E-2</v>
      </c>
      <c r="BD59" s="18">
        <v>0.12855364218445522</v>
      </c>
      <c r="BE59" s="17">
        <v>0.128</v>
      </c>
      <c r="BF59" s="17" t="s">
        <v>112</v>
      </c>
      <c r="BG59" s="17">
        <v>0.5</v>
      </c>
      <c r="BH59" s="17">
        <v>0.75</v>
      </c>
      <c r="BI59" s="17">
        <v>0.25</v>
      </c>
      <c r="BJ59" s="17">
        <v>1</v>
      </c>
      <c r="BK59" s="17">
        <v>0</v>
      </c>
      <c r="BL59" s="17">
        <v>100</v>
      </c>
      <c r="BM59" s="17">
        <v>0</v>
      </c>
      <c r="BN59" s="17">
        <v>0</v>
      </c>
      <c r="BO59" s="17">
        <v>0</v>
      </c>
      <c r="BP59" s="17">
        <v>100</v>
      </c>
      <c r="BQ59" s="17">
        <v>0</v>
      </c>
      <c r="BR59" s="17">
        <v>0</v>
      </c>
      <c r="BS59" s="19">
        <f t="shared" si="135"/>
        <v>1.583</v>
      </c>
      <c r="BT59" s="20">
        <f t="shared" si="136"/>
        <v>1.078059622005386</v>
      </c>
      <c r="BU59" s="20">
        <f t="shared" si="137"/>
        <v>0.5</v>
      </c>
      <c r="BV59" s="21">
        <f t="shared" si="138"/>
        <v>1.75</v>
      </c>
      <c r="BW59" s="21">
        <f t="shared" si="139"/>
        <v>2.5140596220053859</v>
      </c>
      <c r="BX59" s="21">
        <f t="shared" si="140"/>
        <v>0.5</v>
      </c>
      <c r="BY59" s="20">
        <f t="shared" si="141"/>
        <v>1.5415000000000001</v>
      </c>
      <c r="BZ59" s="20">
        <f t="shared" si="204"/>
        <v>1.6035596220053858</v>
      </c>
      <c r="CA59" s="20">
        <f t="shared" si="142"/>
        <v>0.4466666666666666</v>
      </c>
      <c r="CB59" s="21">
        <f t="shared" si="143"/>
        <v>1.75</v>
      </c>
      <c r="CC59" s="21">
        <f t="shared" si="144"/>
        <v>2.9960000000000004</v>
      </c>
      <c r="CD59" s="21">
        <f t="shared" si="145"/>
        <v>1</v>
      </c>
      <c r="CE59" s="20">
        <f t="shared" si="146"/>
        <v>2.1779999999999999</v>
      </c>
      <c r="CF59" s="22">
        <f t="shared" si="147"/>
        <v>1.3624058556877556</v>
      </c>
      <c r="CG59" s="20">
        <f t="shared" si="148"/>
        <v>0.56143793449044632</v>
      </c>
      <c r="CH59" s="35">
        <f t="shared" si="149"/>
        <v>0.76100000000000001</v>
      </c>
      <c r="CI59" s="23">
        <f t="shared" si="150"/>
        <v>0.64700000000000002</v>
      </c>
      <c r="CJ59" s="23">
        <f t="shared" si="151"/>
        <v>0.33300000000000002</v>
      </c>
      <c r="CK59" s="64">
        <f t="shared" si="152"/>
        <v>0.70399999999999996</v>
      </c>
      <c r="CL59" s="23">
        <f t="shared" si="153"/>
        <v>0.76100000000000001</v>
      </c>
      <c r="CM59" s="21">
        <f t="shared" si="154"/>
        <v>0.81599999999999995</v>
      </c>
      <c r="CN59" s="21">
        <f t="shared" si="155"/>
        <v>0.54300000000000004</v>
      </c>
      <c r="CO59" s="64">
        <f t="shared" si="156"/>
        <v>0.33300000000000002</v>
      </c>
      <c r="CP59" s="64">
        <f t="shared" si="157"/>
        <v>0.67949999999999999</v>
      </c>
      <c r="CQ59" s="21">
        <f t="shared" si="158"/>
        <v>0.81599999999999995</v>
      </c>
      <c r="CR59" s="25">
        <f t="shared" si="159"/>
        <v>0.46100000000000002</v>
      </c>
      <c r="CS59" s="25">
        <f t="shared" si="160"/>
        <v>0.36899999999999999</v>
      </c>
      <c r="CT59" s="64">
        <f t="shared" si="161"/>
        <v>0.33600000000000002</v>
      </c>
      <c r="CU59" s="64">
        <f t="shared" si="162"/>
        <v>0.41500000000000004</v>
      </c>
      <c r="CV59" s="25">
        <f t="shared" si="163"/>
        <v>0.46100000000000002</v>
      </c>
      <c r="CW59" s="26">
        <f t="shared" si="164"/>
        <v>0.83</v>
      </c>
      <c r="CX59" s="26">
        <f t="shared" si="165"/>
        <v>0.52600000000000002</v>
      </c>
      <c r="CY59" s="64">
        <f t="shared" si="166"/>
        <v>1</v>
      </c>
      <c r="CZ59" s="64">
        <f t="shared" si="167"/>
        <v>0.67799999999999994</v>
      </c>
      <c r="DA59" s="26">
        <f>(MAX((CX59,CW59)))</f>
        <v>0.83</v>
      </c>
      <c r="DB59" s="64">
        <f t="shared" si="168"/>
        <v>0.40799999999999997</v>
      </c>
      <c r="DC59" s="67">
        <f t="shared" si="169"/>
        <v>0.41599999999999998</v>
      </c>
      <c r="DD59" s="67">
        <f t="shared" si="170"/>
        <v>0.51</v>
      </c>
      <c r="DE59" s="64">
        <f t="shared" si="171"/>
        <v>0.61912499999999993</v>
      </c>
      <c r="DF59" s="29">
        <f t="shared" si="172"/>
        <v>0.71699999999999997</v>
      </c>
      <c r="DG59" s="29">
        <f t="shared" si="173"/>
        <v>0.70399999999999996</v>
      </c>
      <c r="DH59" s="29">
        <f t="shared" si="174"/>
        <v>0.83</v>
      </c>
      <c r="DI59" s="64">
        <f t="shared" si="175"/>
        <v>0.47657142857142848</v>
      </c>
      <c r="DJ59" s="29">
        <f t="shared" si="176"/>
        <v>1</v>
      </c>
      <c r="DK59" s="18">
        <f t="shared" si="177"/>
        <v>2</v>
      </c>
      <c r="DL59" s="18">
        <f t="shared" si="178"/>
        <v>2</v>
      </c>
      <c r="DM59" s="18">
        <f>1</f>
        <v>1</v>
      </c>
      <c r="DN59" s="18">
        <f t="shared" si="179"/>
        <v>2</v>
      </c>
      <c r="DO59" s="18">
        <f t="shared" si="180"/>
        <v>3.5640000000000001</v>
      </c>
      <c r="DP59" s="18">
        <f>1</f>
        <v>1</v>
      </c>
      <c r="DQ59" s="18">
        <f t="shared" si="181"/>
        <v>3</v>
      </c>
      <c r="DR59" s="18">
        <f t="shared" si="182"/>
        <v>3</v>
      </c>
      <c r="DS59" s="18">
        <f>1</f>
        <v>1</v>
      </c>
      <c r="DT59" s="18">
        <f t="shared" si="183"/>
        <v>2</v>
      </c>
      <c r="DU59" s="18">
        <f t="shared" si="184"/>
        <v>3</v>
      </c>
      <c r="DV59" s="18">
        <f t="shared" si="185"/>
        <v>1</v>
      </c>
      <c r="DW59" s="18">
        <f t="shared" si="186"/>
        <v>6</v>
      </c>
      <c r="DX59" s="18">
        <f t="shared" si="187"/>
        <v>4</v>
      </c>
      <c r="DY59" s="18">
        <f t="shared" si="188"/>
        <v>7</v>
      </c>
      <c r="DZ59" s="68">
        <f t="shared" si="189"/>
        <v>1</v>
      </c>
      <c r="EA59" s="27">
        <f t="shared" si="190"/>
        <v>1</v>
      </c>
      <c r="EB59" s="27">
        <f t="shared" si="191"/>
        <v>0</v>
      </c>
      <c r="EC59" s="27">
        <f t="shared" si="192"/>
        <v>1</v>
      </c>
      <c r="ED59" s="27">
        <f t="shared" si="193"/>
        <v>0.88700000000000001</v>
      </c>
      <c r="EE59" s="27">
        <f t="shared" si="194"/>
        <v>0</v>
      </c>
      <c r="EF59" s="27">
        <f t="shared" si="195"/>
        <v>1</v>
      </c>
      <c r="EG59" s="27">
        <f t="shared" si="196"/>
        <v>1</v>
      </c>
      <c r="EH59" s="27">
        <f t="shared" si="197"/>
        <v>0</v>
      </c>
      <c r="EI59" s="27">
        <f t="shared" si="198"/>
        <v>1</v>
      </c>
      <c r="EJ59" s="27">
        <f t="shared" si="199"/>
        <v>1</v>
      </c>
      <c r="EK59" s="27">
        <f t="shared" si="200"/>
        <v>1</v>
      </c>
      <c r="EL59" s="27">
        <f t="shared" si="201"/>
        <v>1</v>
      </c>
      <c r="EM59" s="27">
        <f t="shared" si="202"/>
        <v>1</v>
      </c>
      <c r="EN59" s="27">
        <f t="shared" si="203"/>
        <v>1</v>
      </c>
    </row>
    <row r="60" spans="1:144" s="30" customFormat="1" x14ac:dyDescent="0.25">
      <c r="A60" s="17" t="s">
        <v>176</v>
      </c>
      <c r="B60" s="17" t="s">
        <v>164</v>
      </c>
      <c r="C60" s="17">
        <v>80</v>
      </c>
      <c r="D60" s="17">
        <v>0</v>
      </c>
      <c r="E60" s="17">
        <v>1</v>
      </c>
      <c r="F60" s="17">
        <v>38.700000000000003</v>
      </c>
      <c r="G60" s="17" t="s">
        <v>110</v>
      </c>
      <c r="H60" s="17">
        <v>0.38700000000000001</v>
      </c>
      <c r="I60" s="17">
        <v>0.09</v>
      </c>
      <c r="J60" s="17">
        <v>1</v>
      </c>
      <c r="K60" s="17">
        <v>27.7</v>
      </c>
      <c r="L60" s="17"/>
      <c r="M60" s="17">
        <v>0.27699999999999997</v>
      </c>
      <c r="N60" s="17">
        <v>0</v>
      </c>
      <c r="O60" s="17">
        <v>1</v>
      </c>
      <c r="P60" s="17">
        <v>5</v>
      </c>
      <c r="Q60" s="17" t="s">
        <v>110</v>
      </c>
      <c r="R60" s="17">
        <v>0.46728971962616828</v>
      </c>
      <c r="S60" s="17">
        <v>8.3000000000000004E-2</v>
      </c>
      <c r="T60" s="17">
        <v>1</v>
      </c>
      <c r="U60" s="17">
        <v>1</v>
      </c>
      <c r="V60" s="17">
        <v>19.7</v>
      </c>
      <c r="W60" s="17"/>
      <c r="X60" s="17">
        <v>0.62145110410094639</v>
      </c>
      <c r="Y60" s="17">
        <v>0.44400000000000001</v>
      </c>
      <c r="Z60" s="17">
        <v>1</v>
      </c>
      <c r="AA60" s="17">
        <v>1</v>
      </c>
      <c r="AB60" s="17">
        <v>1</v>
      </c>
      <c r="AC60" s="17">
        <v>1</v>
      </c>
      <c r="AD60" s="17">
        <v>0.75</v>
      </c>
      <c r="AE60" s="17">
        <v>1</v>
      </c>
      <c r="AF60" s="17">
        <v>0.75</v>
      </c>
      <c r="AG60" s="17">
        <v>1</v>
      </c>
      <c r="AH60" s="17">
        <v>0.5</v>
      </c>
      <c r="AI60" s="17">
        <v>1</v>
      </c>
      <c r="AJ60" s="17">
        <v>1</v>
      </c>
      <c r="AK60" s="17">
        <v>1</v>
      </c>
      <c r="AL60" s="17">
        <v>1</v>
      </c>
      <c r="AM60" s="17">
        <v>0.5</v>
      </c>
      <c r="AN60" s="17">
        <v>1</v>
      </c>
      <c r="AO60" s="17">
        <v>1</v>
      </c>
      <c r="AP60" s="17">
        <v>1</v>
      </c>
      <c r="AQ60" s="17">
        <v>0.5</v>
      </c>
      <c r="AR60" s="17">
        <v>0</v>
      </c>
      <c r="AS60" s="17">
        <v>0</v>
      </c>
      <c r="AT60" s="17">
        <v>0</v>
      </c>
      <c r="AU60" s="17">
        <v>0.5</v>
      </c>
      <c r="AV60" s="17">
        <v>0.5</v>
      </c>
      <c r="AW60" s="17">
        <v>1</v>
      </c>
      <c r="AX60" s="18">
        <v>19.120553225399998</v>
      </c>
      <c r="AY60" s="18">
        <v>77378.133574161693</v>
      </c>
      <c r="AZ60" s="18">
        <v>5022.8256887899997</v>
      </c>
      <c r="BA60" s="18">
        <v>1530.9572699431919</v>
      </c>
      <c r="BB60" s="18">
        <v>4.2581472032965799E-2</v>
      </c>
      <c r="BC60" s="18">
        <v>1.9785399301158812E-2</v>
      </c>
      <c r="BD60" s="18">
        <v>0.25172263741932327</v>
      </c>
      <c r="BE60" s="17">
        <v>0.4</v>
      </c>
      <c r="BF60" s="17" t="s">
        <v>112</v>
      </c>
      <c r="BG60" s="17">
        <v>0.5</v>
      </c>
      <c r="BH60" s="17">
        <v>0</v>
      </c>
      <c r="BI60" s="17">
        <v>0.25</v>
      </c>
      <c r="BJ60" s="17">
        <v>1</v>
      </c>
      <c r="BK60" s="17">
        <v>0</v>
      </c>
      <c r="BL60" s="17">
        <v>100</v>
      </c>
      <c r="BM60" s="17">
        <v>0</v>
      </c>
      <c r="BN60" s="17">
        <v>0</v>
      </c>
      <c r="BO60" s="17">
        <v>0</v>
      </c>
      <c r="BP60" s="17">
        <v>100</v>
      </c>
      <c r="BQ60" s="17">
        <v>0</v>
      </c>
      <c r="BR60" s="17">
        <v>0</v>
      </c>
      <c r="BS60" s="19">
        <f t="shared" si="135"/>
        <v>1.083</v>
      </c>
      <c r="BT60" s="20">
        <f t="shared" si="136"/>
        <v>0.7712907360164829</v>
      </c>
      <c r="BU60" s="20">
        <f t="shared" si="137"/>
        <v>0.5</v>
      </c>
      <c r="BV60" s="21">
        <f t="shared" si="138"/>
        <v>0.75</v>
      </c>
      <c r="BW60" s="21">
        <f t="shared" si="139"/>
        <v>2.0712907360164827</v>
      </c>
      <c r="BX60" s="21">
        <f t="shared" si="140"/>
        <v>0.5</v>
      </c>
      <c r="BY60" s="20">
        <f t="shared" si="141"/>
        <v>0.83650000000000002</v>
      </c>
      <c r="BZ60" s="20">
        <f t="shared" si="204"/>
        <v>1.5119574026831497</v>
      </c>
      <c r="CA60" s="20">
        <f t="shared" si="142"/>
        <v>0.33333333333333331</v>
      </c>
      <c r="CB60" s="21">
        <f t="shared" si="143"/>
        <v>0.84</v>
      </c>
      <c r="CC60" s="21">
        <f t="shared" si="144"/>
        <v>3.5939999999999999</v>
      </c>
      <c r="CD60" s="21">
        <f t="shared" si="145"/>
        <v>1</v>
      </c>
      <c r="CE60" s="20">
        <f t="shared" si="146"/>
        <v>1.4415</v>
      </c>
      <c r="CF60" s="22">
        <f t="shared" si="147"/>
        <v>0.77256818017747186</v>
      </c>
      <c r="CG60" s="20">
        <f t="shared" si="148"/>
        <v>0.76640750276818626</v>
      </c>
      <c r="CH60" s="35">
        <f t="shared" si="149"/>
        <v>0.47599999999999998</v>
      </c>
      <c r="CI60" s="23">
        <f t="shared" si="150"/>
        <v>1.7000000000000001E-2</v>
      </c>
      <c r="CJ60" s="23">
        <f t="shared" si="151"/>
        <v>0.33300000000000002</v>
      </c>
      <c r="CK60" s="64">
        <f t="shared" si="152"/>
        <v>0.2465</v>
      </c>
      <c r="CL60" s="23">
        <f t="shared" si="153"/>
        <v>0.47599999999999998</v>
      </c>
      <c r="CM60" s="21">
        <f t="shared" si="154"/>
        <v>8.4000000000000005E-2</v>
      </c>
      <c r="CN60" s="21">
        <f t="shared" si="155"/>
        <v>0.21199999999999999</v>
      </c>
      <c r="CO60" s="64">
        <f t="shared" si="156"/>
        <v>0.33300000000000002</v>
      </c>
      <c r="CP60" s="64">
        <f t="shared" si="157"/>
        <v>0.14799999999999999</v>
      </c>
      <c r="CQ60" s="21">
        <f t="shared" si="158"/>
        <v>0.21199999999999999</v>
      </c>
      <c r="CR60" s="25">
        <f t="shared" si="159"/>
        <v>0.14499999999999999</v>
      </c>
      <c r="CS60" s="25">
        <f t="shared" si="160"/>
        <v>0.313</v>
      </c>
      <c r="CT60" s="64">
        <f t="shared" si="161"/>
        <v>0.2</v>
      </c>
      <c r="CU60" s="64">
        <f t="shared" si="162"/>
        <v>0.22899999999999998</v>
      </c>
      <c r="CV60" s="25">
        <f t="shared" si="163"/>
        <v>0.313</v>
      </c>
      <c r="CW60" s="26">
        <f t="shared" si="164"/>
        <v>0.215</v>
      </c>
      <c r="CX60" s="26">
        <f t="shared" si="165"/>
        <v>0.66800000000000004</v>
      </c>
      <c r="CY60" s="64">
        <f t="shared" si="166"/>
        <v>1</v>
      </c>
      <c r="CZ60" s="64">
        <f t="shared" si="167"/>
        <v>0.4415</v>
      </c>
      <c r="DA60" s="26">
        <f>(MAX((CX60,CW60)))</f>
        <v>0.66800000000000004</v>
      </c>
      <c r="DB60" s="64">
        <f t="shared" si="168"/>
        <v>4.4999999999999998E-2</v>
      </c>
      <c r="DC60" s="67">
        <f t="shared" si="169"/>
        <v>0.15</v>
      </c>
      <c r="DD60" s="67">
        <f t="shared" si="170"/>
        <v>0.73899999999999999</v>
      </c>
      <c r="DE60" s="64">
        <f t="shared" si="171"/>
        <v>0.26624999999999999</v>
      </c>
      <c r="DF60" s="29">
        <f t="shared" si="172"/>
        <v>0.41725000000000001</v>
      </c>
      <c r="DG60" s="29">
        <f t="shared" si="173"/>
        <v>0.4415</v>
      </c>
      <c r="DH60" s="29">
        <f t="shared" si="174"/>
        <v>0.66800000000000004</v>
      </c>
      <c r="DI60" s="64">
        <f t="shared" si="175"/>
        <v>0.39999999999999997</v>
      </c>
      <c r="DJ60" s="29">
        <f t="shared" si="176"/>
        <v>1</v>
      </c>
      <c r="DK60" s="18">
        <f t="shared" si="177"/>
        <v>2</v>
      </c>
      <c r="DL60" s="18">
        <f t="shared" si="178"/>
        <v>2</v>
      </c>
      <c r="DM60" s="18">
        <f>1</f>
        <v>1</v>
      </c>
      <c r="DN60" s="18">
        <f t="shared" si="179"/>
        <v>2</v>
      </c>
      <c r="DO60" s="18">
        <f t="shared" si="180"/>
        <v>3.7</v>
      </c>
      <c r="DP60" s="18">
        <f>1</f>
        <v>1</v>
      </c>
      <c r="DQ60" s="18">
        <f t="shared" si="181"/>
        <v>3</v>
      </c>
      <c r="DR60" s="18">
        <f t="shared" si="182"/>
        <v>3</v>
      </c>
      <c r="DS60" s="18">
        <f>1</f>
        <v>1</v>
      </c>
      <c r="DT60" s="18">
        <f t="shared" si="183"/>
        <v>2</v>
      </c>
      <c r="DU60" s="18">
        <f t="shared" si="184"/>
        <v>3</v>
      </c>
      <c r="DV60" s="18">
        <f t="shared" si="185"/>
        <v>1</v>
      </c>
      <c r="DW60" s="18">
        <f t="shared" si="186"/>
        <v>6</v>
      </c>
      <c r="DX60" s="18">
        <f t="shared" si="187"/>
        <v>4</v>
      </c>
      <c r="DY60" s="18">
        <f t="shared" si="188"/>
        <v>7</v>
      </c>
      <c r="DZ60" s="68">
        <f t="shared" si="189"/>
        <v>1</v>
      </c>
      <c r="EA60" s="27">
        <f t="shared" si="190"/>
        <v>1</v>
      </c>
      <c r="EB60" s="27">
        <f t="shared" si="191"/>
        <v>0</v>
      </c>
      <c r="EC60" s="27">
        <f t="shared" si="192"/>
        <v>1</v>
      </c>
      <c r="ED60" s="27">
        <f t="shared" si="193"/>
        <v>0.92900000000000005</v>
      </c>
      <c r="EE60" s="27">
        <f t="shared" si="194"/>
        <v>0</v>
      </c>
      <c r="EF60" s="27">
        <f t="shared" si="195"/>
        <v>1</v>
      </c>
      <c r="EG60" s="27">
        <f t="shared" si="196"/>
        <v>1</v>
      </c>
      <c r="EH60" s="27">
        <f t="shared" si="197"/>
        <v>0</v>
      </c>
      <c r="EI60" s="27">
        <f t="shared" si="198"/>
        <v>1</v>
      </c>
      <c r="EJ60" s="27">
        <f t="shared" si="199"/>
        <v>1</v>
      </c>
      <c r="EK60" s="27">
        <f t="shared" si="200"/>
        <v>1</v>
      </c>
      <c r="EL60" s="27">
        <f t="shared" si="201"/>
        <v>1</v>
      </c>
      <c r="EM60" s="27">
        <f t="shared" si="202"/>
        <v>1</v>
      </c>
      <c r="EN60" s="27">
        <f t="shared" si="203"/>
        <v>1</v>
      </c>
    </row>
    <row r="61" spans="1:144" s="30" customFormat="1" x14ac:dyDescent="0.25">
      <c r="A61" s="17" t="s">
        <v>177</v>
      </c>
      <c r="B61" s="17" t="s">
        <v>164</v>
      </c>
      <c r="C61" s="17">
        <v>70</v>
      </c>
      <c r="D61" s="17">
        <v>0</v>
      </c>
      <c r="E61" s="17">
        <v>1</v>
      </c>
      <c r="F61" s="17">
        <v>55.7</v>
      </c>
      <c r="G61" s="17" t="s">
        <v>110</v>
      </c>
      <c r="H61" s="17">
        <v>0.55700000000000005</v>
      </c>
      <c r="I61" s="17">
        <v>0.54500000000000004</v>
      </c>
      <c r="J61" s="17">
        <v>1</v>
      </c>
      <c r="K61" s="17">
        <v>50</v>
      </c>
      <c r="L61" s="17"/>
      <c r="M61" s="17">
        <v>0.5</v>
      </c>
      <c r="N61" s="17">
        <v>0.46100000000000002</v>
      </c>
      <c r="O61" s="17">
        <v>1</v>
      </c>
      <c r="P61" s="17">
        <v>6.3</v>
      </c>
      <c r="Q61" s="17" t="s">
        <v>110</v>
      </c>
      <c r="R61" s="17">
        <v>0.58878504672897203</v>
      </c>
      <c r="S61" s="17">
        <v>0.33300000000000002</v>
      </c>
      <c r="T61" s="17">
        <v>1</v>
      </c>
      <c r="U61" s="17">
        <v>0.33</v>
      </c>
      <c r="V61" s="17">
        <v>20.7</v>
      </c>
      <c r="W61" s="17"/>
      <c r="X61" s="17">
        <v>0.65299684542586744</v>
      </c>
      <c r="Y61" s="17">
        <v>0.55500000000000005</v>
      </c>
      <c r="Z61" s="17">
        <v>1</v>
      </c>
      <c r="AA61" s="17">
        <v>0.33</v>
      </c>
      <c r="AB61" s="17">
        <v>1</v>
      </c>
      <c r="AC61" s="17">
        <v>0.5</v>
      </c>
      <c r="AD61" s="17">
        <v>0.5</v>
      </c>
      <c r="AE61" s="17">
        <v>1</v>
      </c>
      <c r="AF61" s="17">
        <v>1</v>
      </c>
      <c r="AG61" s="17">
        <v>1</v>
      </c>
      <c r="AH61" s="17">
        <v>0</v>
      </c>
      <c r="AI61" s="17">
        <v>1</v>
      </c>
      <c r="AJ61" s="17">
        <v>1</v>
      </c>
      <c r="AK61" s="17">
        <v>1</v>
      </c>
      <c r="AL61" s="17">
        <v>1</v>
      </c>
      <c r="AM61" s="17">
        <v>0.5</v>
      </c>
      <c r="AN61" s="17">
        <v>1</v>
      </c>
      <c r="AO61" s="17">
        <v>1</v>
      </c>
      <c r="AP61" s="17">
        <v>1</v>
      </c>
      <c r="AQ61" s="17">
        <v>0.5</v>
      </c>
      <c r="AR61" s="17">
        <v>1</v>
      </c>
      <c r="AS61" s="17">
        <v>0.5</v>
      </c>
      <c r="AT61" s="17">
        <v>1</v>
      </c>
      <c r="AU61" s="17">
        <v>1</v>
      </c>
      <c r="AV61" s="17">
        <v>0</v>
      </c>
      <c r="AW61" s="17">
        <v>1</v>
      </c>
      <c r="AX61" s="18">
        <v>21.807208440099998</v>
      </c>
      <c r="AY61" s="18">
        <v>88250.641478096863</v>
      </c>
      <c r="AZ61" s="18">
        <v>8678.9632610600001</v>
      </c>
      <c r="BA61" s="18">
        <v>2645.3480019710883</v>
      </c>
      <c r="BB61" s="18">
        <v>4.8564653196102703E-2</v>
      </c>
      <c r="BC61" s="18">
        <v>2.9975396865841972E-2</v>
      </c>
      <c r="BD61" s="18">
        <v>0.38136637233895637</v>
      </c>
      <c r="BE61" s="17">
        <v>0.65700000000000003</v>
      </c>
      <c r="BF61" s="17" t="s">
        <v>112</v>
      </c>
      <c r="BG61" s="17">
        <v>0.5</v>
      </c>
      <c r="BH61" s="17">
        <v>0.25</v>
      </c>
      <c r="BI61" s="17">
        <v>0.75</v>
      </c>
      <c r="BJ61" s="17">
        <v>1</v>
      </c>
      <c r="BK61" s="17">
        <v>0</v>
      </c>
      <c r="BL61" s="17">
        <v>100</v>
      </c>
      <c r="BM61" s="17">
        <v>0</v>
      </c>
      <c r="BN61" s="17">
        <v>0</v>
      </c>
      <c r="BO61" s="17">
        <v>0</v>
      </c>
      <c r="BP61" s="17">
        <v>100</v>
      </c>
      <c r="BQ61" s="17">
        <v>0</v>
      </c>
      <c r="BR61" s="17">
        <v>0</v>
      </c>
      <c r="BS61" s="19">
        <f t="shared" si="135"/>
        <v>1.333</v>
      </c>
      <c r="BT61" s="20">
        <f t="shared" si="136"/>
        <v>1.0242823265980514</v>
      </c>
      <c r="BU61" s="20">
        <f t="shared" si="137"/>
        <v>0.75</v>
      </c>
      <c r="BV61" s="21">
        <f t="shared" si="138"/>
        <v>1.2110000000000001</v>
      </c>
      <c r="BW61" s="21">
        <f t="shared" si="139"/>
        <v>2.1957823265980512</v>
      </c>
      <c r="BX61" s="21">
        <f t="shared" si="140"/>
        <v>0.75</v>
      </c>
      <c r="BY61" s="20">
        <f t="shared" si="141"/>
        <v>1.1890000000000001</v>
      </c>
      <c r="BZ61" s="20">
        <f t="shared" si="204"/>
        <v>1.143448993264718</v>
      </c>
      <c r="CA61" s="20">
        <f t="shared" si="142"/>
        <v>0.72333333333333327</v>
      </c>
      <c r="CB61" s="21">
        <f t="shared" si="143"/>
        <v>1.2949999999999999</v>
      </c>
      <c r="CC61" s="21">
        <f t="shared" si="144"/>
        <v>2.1757500000000003</v>
      </c>
      <c r="CD61" s="21">
        <f t="shared" si="145"/>
        <v>1</v>
      </c>
      <c r="CE61" s="20">
        <f t="shared" si="146"/>
        <v>2.2598333333333334</v>
      </c>
      <c r="CF61" s="22">
        <f t="shared" si="147"/>
        <v>0.76416469051552993</v>
      </c>
      <c r="CG61" s="20">
        <f t="shared" si="148"/>
        <v>0.52884740399848496</v>
      </c>
      <c r="CH61" s="35">
        <f t="shared" si="149"/>
        <v>0.61799999999999999</v>
      </c>
      <c r="CI61" s="23">
        <f t="shared" si="150"/>
        <v>0.53600000000000003</v>
      </c>
      <c r="CJ61" s="23">
        <f t="shared" si="151"/>
        <v>0.66600000000000004</v>
      </c>
      <c r="CK61" s="64">
        <f t="shared" si="152"/>
        <v>0.57699999999999996</v>
      </c>
      <c r="CL61" s="23">
        <f t="shared" si="153"/>
        <v>0.61799999999999999</v>
      </c>
      <c r="CM61" s="21">
        <f t="shared" si="154"/>
        <v>0.42199999999999999</v>
      </c>
      <c r="CN61" s="21">
        <f t="shared" si="155"/>
        <v>0.30499999999999999</v>
      </c>
      <c r="CO61" s="64">
        <f t="shared" si="156"/>
        <v>0.66600000000000004</v>
      </c>
      <c r="CP61" s="64">
        <f t="shared" si="157"/>
        <v>0.36349999999999999</v>
      </c>
      <c r="CQ61" s="21">
        <f t="shared" si="158"/>
        <v>0.42199999999999999</v>
      </c>
      <c r="CR61" s="25">
        <f t="shared" si="159"/>
        <v>0.30299999999999999</v>
      </c>
      <c r="CS61" s="25">
        <f t="shared" si="160"/>
        <v>8.5999999999999993E-2</v>
      </c>
      <c r="CT61" s="64">
        <f t="shared" si="161"/>
        <v>0.66800000000000004</v>
      </c>
      <c r="CU61" s="64">
        <f t="shared" si="162"/>
        <v>0.19450000000000001</v>
      </c>
      <c r="CV61" s="25">
        <f t="shared" si="163"/>
        <v>0.30299999999999999</v>
      </c>
      <c r="CW61" s="26">
        <f t="shared" si="164"/>
        <v>0.52300000000000002</v>
      </c>
      <c r="CX61" s="26">
        <f t="shared" si="165"/>
        <v>0.33</v>
      </c>
      <c r="CY61" s="64">
        <f t="shared" si="166"/>
        <v>1</v>
      </c>
      <c r="CZ61" s="64">
        <f t="shared" si="167"/>
        <v>0.42649999999999999</v>
      </c>
      <c r="DA61" s="26">
        <f>(MAX((CX61,CW61)))</f>
        <v>0.52300000000000002</v>
      </c>
      <c r="DB61" s="64">
        <f t="shared" si="168"/>
        <v>0.44900000000000001</v>
      </c>
      <c r="DC61" s="67">
        <f t="shared" si="169"/>
        <v>0.14699999999999999</v>
      </c>
      <c r="DD61" s="67">
        <f t="shared" si="170"/>
        <v>0.47299999999999998</v>
      </c>
      <c r="DE61" s="64">
        <f t="shared" si="171"/>
        <v>0.39037499999999992</v>
      </c>
      <c r="DF61" s="29">
        <f t="shared" si="172"/>
        <v>0.46650000000000003</v>
      </c>
      <c r="DG61" s="29">
        <f t="shared" si="173"/>
        <v>0.57699999999999996</v>
      </c>
      <c r="DH61" s="29">
        <f t="shared" si="174"/>
        <v>0.61799999999999999</v>
      </c>
      <c r="DI61" s="64">
        <f t="shared" si="175"/>
        <v>0.58128571428571429</v>
      </c>
      <c r="DJ61" s="29">
        <f t="shared" si="176"/>
        <v>1</v>
      </c>
      <c r="DK61" s="18">
        <f t="shared" si="177"/>
        <v>2</v>
      </c>
      <c r="DL61" s="18">
        <f t="shared" si="178"/>
        <v>2</v>
      </c>
      <c r="DM61" s="18">
        <f>1</f>
        <v>1</v>
      </c>
      <c r="DN61" s="18">
        <f t="shared" si="179"/>
        <v>2</v>
      </c>
      <c r="DO61" s="18">
        <f t="shared" si="180"/>
        <v>3.8285</v>
      </c>
      <c r="DP61" s="18">
        <f>1</f>
        <v>1</v>
      </c>
      <c r="DQ61" s="18">
        <f t="shared" si="181"/>
        <v>3</v>
      </c>
      <c r="DR61" s="18">
        <f t="shared" si="182"/>
        <v>3</v>
      </c>
      <c r="DS61" s="18">
        <f>1</f>
        <v>1</v>
      </c>
      <c r="DT61" s="18">
        <f t="shared" si="183"/>
        <v>2</v>
      </c>
      <c r="DU61" s="18">
        <f t="shared" si="184"/>
        <v>3</v>
      </c>
      <c r="DV61" s="18">
        <f t="shared" si="185"/>
        <v>1</v>
      </c>
      <c r="DW61" s="18">
        <f t="shared" si="186"/>
        <v>6</v>
      </c>
      <c r="DX61" s="18">
        <f t="shared" si="187"/>
        <v>4</v>
      </c>
      <c r="DY61" s="18">
        <f t="shared" si="188"/>
        <v>7</v>
      </c>
      <c r="DZ61" s="68">
        <f t="shared" si="189"/>
        <v>1</v>
      </c>
      <c r="EA61" s="27">
        <f t="shared" si="190"/>
        <v>1</v>
      </c>
      <c r="EB61" s="27">
        <f t="shared" si="191"/>
        <v>0</v>
      </c>
      <c r="EC61" s="27">
        <f t="shared" si="192"/>
        <v>1</v>
      </c>
      <c r="ED61" s="27">
        <f t="shared" si="193"/>
        <v>0.96899999999999997</v>
      </c>
      <c r="EE61" s="27">
        <f t="shared" si="194"/>
        <v>0</v>
      </c>
      <c r="EF61" s="27">
        <f t="shared" si="195"/>
        <v>1</v>
      </c>
      <c r="EG61" s="27">
        <f t="shared" si="196"/>
        <v>1</v>
      </c>
      <c r="EH61" s="27">
        <f t="shared" si="197"/>
        <v>0</v>
      </c>
      <c r="EI61" s="27">
        <f t="shared" si="198"/>
        <v>1</v>
      </c>
      <c r="EJ61" s="27">
        <f t="shared" si="199"/>
        <v>1</v>
      </c>
      <c r="EK61" s="27">
        <f t="shared" si="200"/>
        <v>1</v>
      </c>
      <c r="EL61" s="27">
        <f t="shared" si="201"/>
        <v>1</v>
      </c>
      <c r="EM61" s="27">
        <f t="shared" si="202"/>
        <v>1</v>
      </c>
      <c r="EN61" s="27">
        <f t="shared" si="203"/>
        <v>1</v>
      </c>
    </row>
    <row r="62" spans="1:144" s="30" customFormat="1" x14ac:dyDescent="0.25">
      <c r="A62" s="17" t="s">
        <v>178</v>
      </c>
      <c r="B62" s="17" t="s">
        <v>164</v>
      </c>
      <c r="C62" s="17">
        <v>70</v>
      </c>
      <c r="D62" s="17">
        <v>0</v>
      </c>
      <c r="E62" s="17">
        <v>1</v>
      </c>
      <c r="F62" s="17">
        <v>55.7</v>
      </c>
      <c r="G62" s="17" t="s">
        <v>110</v>
      </c>
      <c r="H62" s="17">
        <v>0.55700000000000005</v>
      </c>
      <c r="I62" s="17">
        <v>0.54500000000000004</v>
      </c>
      <c r="J62" s="17">
        <v>1</v>
      </c>
      <c r="K62" s="17">
        <v>50</v>
      </c>
      <c r="L62" s="17"/>
      <c r="M62" s="17">
        <v>0.5</v>
      </c>
      <c r="N62" s="17">
        <v>0.46100000000000002</v>
      </c>
      <c r="O62" s="17">
        <v>1</v>
      </c>
      <c r="P62" s="17">
        <v>6.3</v>
      </c>
      <c r="Q62" s="17" t="s">
        <v>110</v>
      </c>
      <c r="R62" s="17">
        <v>0.58878504672897203</v>
      </c>
      <c r="S62" s="17">
        <v>0.33300000000000002</v>
      </c>
      <c r="T62" s="17">
        <v>1</v>
      </c>
      <c r="U62" s="17">
        <v>0.33</v>
      </c>
      <c r="V62" s="17">
        <v>20.7</v>
      </c>
      <c r="W62" s="17" t="s">
        <v>110</v>
      </c>
      <c r="X62" s="17">
        <v>0.65299684542586744</v>
      </c>
      <c r="Y62" s="17">
        <v>0.55500000000000005</v>
      </c>
      <c r="Z62" s="17">
        <v>1</v>
      </c>
      <c r="AA62" s="17">
        <v>0.33</v>
      </c>
      <c r="AB62" s="17">
        <v>1</v>
      </c>
      <c r="AC62" s="17">
        <v>0.5</v>
      </c>
      <c r="AD62" s="17">
        <v>0.5</v>
      </c>
      <c r="AE62" s="17">
        <v>1</v>
      </c>
      <c r="AF62" s="17">
        <v>0.75</v>
      </c>
      <c r="AG62" s="17">
        <v>1</v>
      </c>
      <c r="AH62" s="17">
        <v>0</v>
      </c>
      <c r="AI62" s="17">
        <v>0.5</v>
      </c>
      <c r="AJ62" s="17">
        <v>1</v>
      </c>
      <c r="AK62" s="17">
        <v>1</v>
      </c>
      <c r="AL62" s="17">
        <v>1</v>
      </c>
      <c r="AM62" s="17">
        <v>0.5</v>
      </c>
      <c r="AN62" s="17">
        <v>1</v>
      </c>
      <c r="AO62" s="17">
        <v>1</v>
      </c>
      <c r="AP62" s="17">
        <v>1</v>
      </c>
      <c r="AQ62" s="17">
        <v>0.5</v>
      </c>
      <c r="AR62" s="17">
        <v>1</v>
      </c>
      <c r="AS62" s="17">
        <v>0.5</v>
      </c>
      <c r="AT62" s="17">
        <v>1</v>
      </c>
      <c r="AU62" s="17">
        <v>1</v>
      </c>
      <c r="AV62" s="17">
        <v>0</v>
      </c>
      <c r="AW62" s="17">
        <v>1</v>
      </c>
      <c r="AX62" s="18">
        <v>17.6846543664</v>
      </c>
      <c r="AY62" s="18">
        <v>71567.257058146875</v>
      </c>
      <c r="AZ62" s="18">
        <v>7519.2393396699999</v>
      </c>
      <c r="BA62" s="18">
        <v>2291.864150731416</v>
      </c>
      <c r="BB62" s="18">
        <v>3.9383725273972804E-2</v>
      </c>
      <c r="BC62" s="18">
        <v>3.2023920504167497E-2</v>
      </c>
      <c r="BD62" s="18">
        <v>0.40742901404793253</v>
      </c>
      <c r="BE62" s="17">
        <v>0.71399999999999997</v>
      </c>
      <c r="BF62" s="17" t="s">
        <v>112</v>
      </c>
      <c r="BG62" s="17">
        <v>0.5</v>
      </c>
      <c r="BH62" s="17">
        <v>0</v>
      </c>
      <c r="BI62" s="17">
        <v>0</v>
      </c>
      <c r="BJ62" s="17">
        <v>1</v>
      </c>
      <c r="BK62" s="17">
        <v>0</v>
      </c>
      <c r="BL62" s="17">
        <v>100</v>
      </c>
      <c r="BM62" s="17">
        <v>0</v>
      </c>
      <c r="BN62" s="17">
        <v>0</v>
      </c>
      <c r="BO62" s="17">
        <v>0</v>
      </c>
      <c r="BP62" s="17">
        <v>100</v>
      </c>
      <c r="BQ62" s="17">
        <v>0</v>
      </c>
      <c r="BR62" s="17">
        <v>0</v>
      </c>
      <c r="BS62" s="19">
        <f t="shared" si="135"/>
        <v>0.83299999999999996</v>
      </c>
      <c r="BT62" s="20">
        <f t="shared" si="136"/>
        <v>0.76969186263698641</v>
      </c>
      <c r="BU62" s="20">
        <f t="shared" si="137"/>
        <v>0.75</v>
      </c>
      <c r="BV62" s="21">
        <f t="shared" si="138"/>
        <v>0.96100000000000008</v>
      </c>
      <c r="BW62" s="21">
        <f t="shared" si="139"/>
        <v>1.7876918626369864</v>
      </c>
      <c r="BX62" s="21">
        <f t="shared" si="140"/>
        <v>0.75</v>
      </c>
      <c r="BY62" s="20">
        <f t="shared" si="141"/>
        <v>0.93900000000000006</v>
      </c>
      <c r="BZ62" s="20">
        <f t="shared" si="204"/>
        <v>1.0555251959703198</v>
      </c>
      <c r="CA62" s="20">
        <f t="shared" si="142"/>
        <v>0.72333333333333327</v>
      </c>
      <c r="CB62" s="21">
        <f t="shared" si="143"/>
        <v>1.0449999999999999</v>
      </c>
      <c r="CC62" s="21">
        <f t="shared" si="144"/>
        <v>2.0365000000000002</v>
      </c>
      <c r="CD62" s="21">
        <f t="shared" si="145"/>
        <v>1</v>
      </c>
      <c r="CE62" s="20">
        <f t="shared" si="146"/>
        <v>2.1583333333333332</v>
      </c>
      <c r="CF62" s="22">
        <f t="shared" si="147"/>
        <v>0.57398691987157535</v>
      </c>
      <c r="CG62" s="20">
        <f t="shared" si="148"/>
        <v>0.89839393281273983</v>
      </c>
      <c r="CH62" s="35">
        <f t="shared" si="149"/>
        <v>0.33300000000000002</v>
      </c>
      <c r="CI62" s="23">
        <f t="shared" si="150"/>
        <v>1.2999999999999999E-2</v>
      </c>
      <c r="CJ62" s="23">
        <f t="shared" si="151"/>
        <v>0.66600000000000004</v>
      </c>
      <c r="CK62" s="64">
        <f t="shared" si="152"/>
        <v>0.17300000000000001</v>
      </c>
      <c r="CL62" s="23">
        <f t="shared" si="153"/>
        <v>0.33300000000000002</v>
      </c>
      <c r="CM62" s="21">
        <f t="shared" si="154"/>
        <v>0.23899999999999999</v>
      </c>
      <c r="CN62" s="21">
        <f t="shared" si="155"/>
        <v>0</v>
      </c>
      <c r="CO62" s="64">
        <f t="shared" si="156"/>
        <v>0.66600000000000004</v>
      </c>
      <c r="CP62" s="64">
        <f t="shared" si="157"/>
        <v>0.1195</v>
      </c>
      <c r="CQ62" s="21">
        <f t="shared" si="158"/>
        <v>0.23899999999999999</v>
      </c>
      <c r="CR62" s="25">
        <f t="shared" si="159"/>
        <v>0.191</v>
      </c>
      <c r="CS62" s="25">
        <f t="shared" si="160"/>
        <v>3.2000000000000001E-2</v>
      </c>
      <c r="CT62" s="64">
        <f t="shared" si="161"/>
        <v>0.66800000000000004</v>
      </c>
      <c r="CU62" s="64">
        <f t="shared" si="162"/>
        <v>0.1115</v>
      </c>
      <c r="CV62" s="25">
        <f t="shared" si="163"/>
        <v>0.191</v>
      </c>
      <c r="CW62" s="26">
        <f t="shared" si="164"/>
        <v>0.35299999999999998</v>
      </c>
      <c r="CX62" s="26">
        <f t="shared" si="165"/>
        <v>0.29699999999999999</v>
      </c>
      <c r="CY62" s="64">
        <f t="shared" si="166"/>
        <v>1</v>
      </c>
      <c r="CZ62" s="64">
        <f t="shared" si="167"/>
        <v>0.32499999999999996</v>
      </c>
      <c r="DA62" s="26">
        <f>(MAX((CX62,CW62)))</f>
        <v>0.35299999999999998</v>
      </c>
      <c r="DB62" s="64">
        <f t="shared" si="168"/>
        <v>0.39900000000000002</v>
      </c>
      <c r="DC62" s="67">
        <f t="shared" si="169"/>
        <v>6.0999999999999999E-2</v>
      </c>
      <c r="DD62" s="67">
        <f t="shared" si="170"/>
        <v>0.88700000000000001</v>
      </c>
      <c r="DE62" s="64">
        <f t="shared" si="171"/>
        <v>0.18224999999999997</v>
      </c>
      <c r="DF62" s="29">
        <f t="shared" si="172"/>
        <v>0.27900000000000003</v>
      </c>
      <c r="DG62" s="29">
        <f t="shared" si="173"/>
        <v>0.32499999999999996</v>
      </c>
      <c r="DH62" s="29">
        <f t="shared" si="174"/>
        <v>0.35299999999999998</v>
      </c>
      <c r="DI62" s="64">
        <f t="shared" si="175"/>
        <v>0.62099999999999989</v>
      </c>
      <c r="DJ62" s="29">
        <f t="shared" si="176"/>
        <v>1</v>
      </c>
      <c r="DK62" s="18">
        <f t="shared" si="177"/>
        <v>2</v>
      </c>
      <c r="DL62" s="18">
        <f t="shared" si="178"/>
        <v>2</v>
      </c>
      <c r="DM62" s="18">
        <f>1</f>
        <v>1</v>
      </c>
      <c r="DN62" s="18">
        <f t="shared" si="179"/>
        <v>2</v>
      </c>
      <c r="DO62" s="18">
        <f t="shared" si="180"/>
        <v>3.8570000000000002</v>
      </c>
      <c r="DP62" s="18">
        <f>1</f>
        <v>1</v>
      </c>
      <c r="DQ62" s="18">
        <f t="shared" si="181"/>
        <v>3</v>
      </c>
      <c r="DR62" s="18">
        <f t="shared" si="182"/>
        <v>3</v>
      </c>
      <c r="DS62" s="18">
        <f>1</f>
        <v>1</v>
      </c>
      <c r="DT62" s="18">
        <f t="shared" si="183"/>
        <v>2</v>
      </c>
      <c r="DU62" s="18">
        <f t="shared" si="184"/>
        <v>3</v>
      </c>
      <c r="DV62" s="18">
        <f t="shared" si="185"/>
        <v>1</v>
      </c>
      <c r="DW62" s="18">
        <f t="shared" si="186"/>
        <v>6</v>
      </c>
      <c r="DX62" s="18">
        <f t="shared" si="187"/>
        <v>4</v>
      </c>
      <c r="DY62" s="18">
        <f t="shared" si="188"/>
        <v>7</v>
      </c>
      <c r="DZ62" s="68">
        <f t="shared" si="189"/>
        <v>1</v>
      </c>
      <c r="EA62" s="27">
        <f t="shared" si="190"/>
        <v>1</v>
      </c>
      <c r="EB62" s="27">
        <f t="shared" si="191"/>
        <v>0</v>
      </c>
      <c r="EC62" s="27">
        <f t="shared" si="192"/>
        <v>1</v>
      </c>
      <c r="ED62" s="27">
        <f t="shared" si="193"/>
        <v>0.97799999999999998</v>
      </c>
      <c r="EE62" s="27">
        <f t="shared" si="194"/>
        <v>0</v>
      </c>
      <c r="EF62" s="27">
        <f t="shared" si="195"/>
        <v>1</v>
      </c>
      <c r="EG62" s="27">
        <f t="shared" si="196"/>
        <v>1</v>
      </c>
      <c r="EH62" s="27">
        <f t="shared" si="197"/>
        <v>0</v>
      </c>
      <c r="EI62" s="27">
        <f t="shared" si="198"/>
        <v>1</v>
      </c>
      <c r="EJ62" s="27">
        <f t="shared" si="199"/>
        <v>1</v>
      </c>
      <c r="EK62" s="27">
        <f t="shared" si="200"/>
        <v>1</v>
      </c>
      <c r="EL62" s="27">
        <f t="shared" si="201"/>
        <v>1</v>
      </c>
      <c r="EM62" s="27">
        <f t="shared" si="202"/>
        <v>1</v>
      </c>
      <c r="EN62" s="27">
        <f t="shared" si="203"/>
        <v>1</v>
      </c>
    </row>
    <row r="63" spans="1:144" s="30" customFormat="1" x14ac:dyDescent="0.25">
      <c r="A63" s="17" t="s">
        <v>179</v>
      </c>
      <c r="B63" s="17" t="s">
        <v>164</v>
      </c>
      <c r="C63" s="17">
        <v>75</v>
      </c>
      <c r="D63" s="17">
        <v>0.5</v>
      </c>
      <c r="E63" s="17">
        <v>1</v>
      </c>
      <c r="F63" s="17">
        <v>67</v>
      </c>
      <c r="G63" s="17"/>
      <c r="H63" s="17">
        <v>0.67</v>
      </c>
      <c r="I63" s="17">
        <v>0.63600000000000001</v>
      </c>
      <c r="J63" s="17">
        <v>1</v>
      </c>
      <c r="K63" s="17">
        <v>67</v>
      </c>
      <c r="L63" s="17"/>
      <c r="M63" s="17">
        <v>0.67</v>
      </c>
      <c r="N63" s="17">
        <v>0.77100000000000002</v>
      </c>
      <c r="O63" s="17">
        <v>1</v>
      </c>
      <c r="P63" s="17">
        <v>10.7</v>
      </c>
      <c r="Q63" s="17"/>
      <c r="R63" s="17">
        <v>1</v>
      </c>
      <c r="S63" s="17">
        <v>1</v>
      </c>
      <c r="T63" s="17">
        <v>1</v>
      </c>
      <c r="U63" s="17">
        <v>0.33</v>
      </c>
      <c r="V63" s="17">
        <v>9.3000000000000007</v>
      </c>
      <c r="W63" s="17"/>
      <c r="X63" s="17">
        <v>0.29337539432176657</v>
      </c>
      <c r="Y63" s="17">
        <v>0</v>
      </c>
      <c r="Z63" s="17">
        <v>1</v>
      </c>
      <c r="AA63" s="17">
        <v>0.33</v>
      </c>
      <c r="AB63" s="17">
        <v>1</v>
      </c>
      <c r="AC63" s="17">
        <v>0.5</v>
      </c>
      <c r="AD63" s="17">
        <v>0.5</v>
      </c>
      <c r="AE63" s="17">
        <v>1</v>
      </c>
      <c r="AF63" s="17">
        <v>1</v>
      </c>
      <c r="AG63" s="17">
        <v>1</v>
      </c>
      <c r="AH63" s="17">
        <v>0.5</v>
      </c>
      <c r="AI63" s="17">
        <v>1</v>
      </c>
      <c r="AJ63" s="17">
        <v>1</v>
      </c>
      <c r="AK63" s="17">
        <v>1</v>
      </c>
      <c r="AL63" s="17">
        <v>1</v>
      </c>
      <c r="AM63" s="17">
        <v>1</v>
      </c>
      <c r="AN63" s="17">
        <v>1</v>
      </c>
      <c r="AO63" s="17">
        <v>0.5</v>
      </c>
      <c r="AP63" s="17">
        <v>1</v>
      </c>
      <c r="AQ63" s="17">
        <v>0.5</v>
      </c>
      <c r="AR63" s="17">
        <v>1</v>
      </c>
      <c r="AS63" s="17">
        <v>1</v>
      </c>
      <c r="AT63" s="17">
        <v>0</v>
      </c>
      <c r="AU63" s="17">
        <v>1</v>
      </c>
      <c r="AV63" s="17">
        <v>0</v>
      </c>
      <c r="AW63" s="17">
        <v>1</v>
      </c>
      <c r="AX63" s="18">
        <v>16.316048719000001</v>
      </c>
      <c r="AY63" s="18">
        <v>66028.706507517927</v>
      </c>
      <c r="AZ63" s="18">
        <v>4563.6761680999998</v>
      </c>
      <c r="BA63" s="18">
        <v>1391.0084960368799</v>
      </c>
      <c r="BB63" s="18">
        <v>3.6335840497213008E-2</v>
      </c>
      <c r="BC63" s="18">
        <v>2.1066723393687894E-2</v>
      </c>
      <c r="BD63" s="18">
        <v>0.26802447065760676</v>
      </c>
      <c r="BE63" s="17">
        <v>0.45700000000000002</v>
      </c>
      <c r="BF63" s="17" t="s">
        <v>112</v>
      </c>
      <c r="BG63" s="17">
        <v>0.5</v>
      </c>
      <c r="BH63" s="17">
        <v>0</v>
      </c>
      <c r="BI63" s="17">
        <v>0</v>
      </c>
      <c r="BJ63" s="17">
        <v>1</v>
      </c>
      <c r="BK63" s="17">
        <v>0</v>
      </c>
      <c r="BL63" s="17">
        <v>100</v>
      </c>
      <c r="BM63" s="17">
        <v>0</v>
      </c>
      <c r="BN63" s="17">
        <v>0</v>
      </c>
      <c r="BO63" s="17">
        <v>0</v>
      </c>
      <c r="BP63" s="17">
        <v>100</v>
      </c>
      <c r="BQ63" s="17">
        <v>0</v>
      </c>
      <c r="BR63" s="17">
        <v>0</v>
      </c>
      <c r="BS63" s="19">
        <f t="shared" si="135"/>
        <v>2</v>
      </c>
      <c r="BT63" s="20">
        <f t="shared" si="136"/>
        <v>1.0181679202486065</v>
      </c>
      <c r="BU63" s="20">
        <f t="shared" si="137"/>
        <v>0.5</v>
      </c>
      <c r="BV63" s="21">
        <f t="shared" si="138"/>
        <v>1.7709999999999999</v>
      </c>
      <c r="BW63" s="21">
        <f t="shared" si="139"/>
        <v>2.2896679202486063</v>
      </c>
      <c r="BX63" s="21">
        <f t="shared" si="140"/>
        <v>0.5</v>
      </c>
      <c r="BY63" s="20">
        <f t="shared" si="141"/>
        <v>1.8180000000000001</v>
      </c>
      <c r="BZ63" s="20">
        <f t="shared" si="204"/>
        <v>1.2948345869152731</v>
      </c>
      <c r="CA63" s="20">
        <f t="shared" si="142"/>
        <v>0.55666666666666664</v>
      </c>
      <c r="CB63" s="21">
        <f t="shared" si="143"/>
        <v>1.6360000000000001</v>
      </c>
      <c r="CC63" s="21">
        <f t="shared" si="144"/>
        <v>1.9207500000000002</v>
      </c>
      <c r="CD63" s="21">
        <f t="shared" si="145"/>
        <v>1</v>
      </c>
      <c r="CE63" s="20">
        <f t="shared" si="146"/>
        <v>2.1781666666666668</v>
      </c>
      <c r="CF63" s="22">
        <f t="shared" si="147"/>
        <v>1.3927561140563047</v>
      </c>
      <c r="CG63" s="20">
        <f t="shared" si="148"/>
        <v>0.42356028454344857</v>
      </c>
      <c r="CH63" s="35">
        <f t="shared" si="149"/>
        <v>1</v>
      </c>
      <c r="CI63" s="23">
        <f t="shared" si="150"/>
        <v>0.52400000000000002</v>
      </c>
      <c r="CJ63" s="23">
        <f t="shared" si="151"/>
        <v>0.33300000000000002</v>
      </c>
      <c r="CK63" s="64">
        <f t="shared" si="152"/>
        <v>0.76200000000000001</v>
      </c>
      <c r="CL63" s="23">
        <f t="shared" si="153"/>
        <v>1</v>
      </c>
      <c r="CM63" s="21">
        <f t="shared" si="154"/>
        <v>0.83199999999999996</v>
      </c>
      <c r="CN63" s="21">
        <f t="shared" si="155"/>
        <v>0.375</v>
      </c>
      <c r="CO63" s="64">
        <f t="shared" si="156"/>
        <v>0.33300000000000002</v>
      </c>
      <c r="CP63" s="64">
        <f t="shared" si="157"/>
        <v>0.60349999999999993</v>
      </c>
      <c r="CQ63" s="21">
        <f t="shared" si="158"/>
        <v>0.83199999999999996</v>
      </c>
      <c r="CR63" s="25">
        <f t="shared" si="159"/>
        <v>0.58499999999999996</v>
      </c>
      <c r="CS63" s="25">
        <f t="shared" si="160"/>
        <v>0.17899999999999999</v>
      </c>
      <c r="CT63" s="64">
        <f t="shared" si="161"/>
        <v>0.46800000000000003</v>
      </c>
      <c r="CU63" s="64">
        <f t="shared" si="162"/>
        <v>0.38200000000000001</v>
      </c>
      <c r="CV63" s="25">
        <f t="shared" si="163"/>
        <v>0.58499999999999996</v>
      </c>
      <c r="CW63" s="26">
        <f t="shared" si="164"/>
        <v>0.753</v>
      </c>
      <c r="CX63" s="26">
        <f t="shared" si="165"/>
        <v>0.27</v>
      </c>
      <c r="CY63" s="64">
        <f t="shared" si="166"/>
        <v>1</v>
      </c>
      <c r="CZ63" s="64">
        <f t="shared" si="167"/>
        <v>0.51150000000000007</v>
      </c>
      <c r="DA63" s="26">
        <f>(MAX((CX63,CW63)))</f>
        <v>0.753</v>
      </c>
      <c r="DB63" s="64">
        <f t="shared" si="168"/>
        <v>0.40799999999999997</v>
      </c>
      <c r="DC63" s="67">
        <f t="shared" si="169"/>
        <v>0.43</v>
      </c>
      <c r="DD63" s="67">
        <f t="shared" si="170"/>
        <v>0.35499999999999998</v>
      </c>
      <c r="DE63" s="64">
        <f t="shared" si="171"/>
        <v>0.56475000000000009</v>
      </c>
      <c r="DF63" s="29">
        <f t="shared" si="172"/>
        <v>0.79249999999999998</v>
      </c>
      <c r="DG63" s="29">
        <f t="shared" si="173"/>
        <v>0.76200000000000001</v>
      </c>
      <c r="DH63" s="29">
        <f t="shared" si="174"/>
        <v>1</v>
      </c>
      <c r="DI63" s="64">
        <f t="shared" si="175"/>
        <v>0.47528571428571437</v>
      </c>
      <c r="DJ63" s="29">
        <f t="shared" si="176"/>
        <v>1</v>
      </c>
      <c r="DK63" s="18">
        <f t="shared" si="177"/>
        <v>2</v>
      </c>
      <c r="DL63" s="18">
        <f t="shared" si="178"/>
        <v>2</v>
      </c>
      <c r="DM63" s="18">
        <f>1</f>
        <v>1</v>
      </c>
      <c r="DN63" s="18">
        <f t="shared" si="179"/>
        <v>2</v>
      </c>
      <c r="DO63" s="18">
        <f t="shared" si="180"/>
        <v>3.7284999999999999</v>
      </c>
      <c r="DP63" s="18">
        <f>1</f>
        <v>1</v>
      </c>
      <c r="DQ63" s="18">
        <f t="shared" si="181"/>
        <v>3</v>
      </c>
      <c r="DR63" s="18">
        <f t="shared" si="182"/>
        <v>3</v>
      </c>
      <c r="DS63" s="18">
        <f>1</f>
        <v>1</v>
      </c>
      <c r="DT63" s="18">
        <f t="shared" si="183"/>
        <v>2</v>
      </c>
      <c r="DU63" s="18">
        <f t="shared" si="184"/>
        <v>3</v>
      </c>
      <c r="DV63" s="18">
        <f t="shared" si="185"/>
        <v>1</v>
      </c>
      <c r="DW63" s="18">
        <f t="shared" si="186"/>
        <v>6</v>
      </c>
      <c r="DX63" s="18">
        <f t="shared" si="187"/>
        <v>4</v>
      </c>
      <c r="DY63" s="18">
        <f t="shared" si="188"/>
        <v>7</v>
      </c>
      <c r="DZ63" s="68">
        <f t="shared" si="189"/>
        <v>1</v>
      </c>
      <c r="EA63" s="27">
        <f t="shared" si="190"/>
        <v>1</v>
      </c>
      <c r="EB63" s="27">
        <f t="shared" si="191"/>
        <v>0</v>
      </c>
      <c r="EC63" s="27">
        <f t="shared" si="192"/>
        <v>1</v>
      </c>
      <c r="ED63" s="27">
        <f t="shared" si="193"/>
        <v>0.93799999999999994</v>
      </c>
      <c r="EE63" s="27">
        <f t="shared" si="194"/>
        <v>0</v>
      </c>
      <c r="EF63" s="27">
        <f t="shared" si="195"/>
        <v>1</v>
      </c>
      <c r="EG63" s="27">
        <f t="shared" si="196"/>
        <v>1</v>
      </c>
      <c r="EH63" s="27">
        <f t="shared" si="197"/>
        <v>0</v>
      </c>
      <c r="EI63" s="27">
        <f t="shared" si="198"/>
        <v>1</v>
      </c>
      <c r="EJ63" s="27">
        <f t="shared" si="199"/>
        <v>1</v>
      </c>
      <c r="EK63" s="27">
        <f t="shared" si="200"/>
        <v>1</v>
      </c>
      <c r="EL63" s="27">
        <f t="shared" si="201"/>
        <v>1</v>
      </c>
      <c r="EM63" s="27">
        <f t="shared" si="202"/>
        <v>1</v>
      </c>
      <c r="EN63" s="27">
        <f t="shared" si="203"/>
        <v>1</v>
      </c>
    </row>
    <row r="64" spans="1:144" s="30" customFormat="1" x14ac:dyDescent="0.25">
      <c r="A64" s="17" t="s">
        <v>180</v>
      </c>
      <c r="B64" s="17" t="s">
        <v>164</v>
      </c>
      <c r="C64" s="17">
        <v>80</v>
      </c>
      <c r="D64" s="17">
        <v>0</v>
      </c>
      <c r="E64" s="17">
        <v>1</v>
      </c>
      <c r="F64" s="17">
        <v>44.3</v>
      </c>
      <c r="G64" s="17" t="s">
        <v>110</v>
      </c>
      <c r="H64" s="17">
        <v>0.44299999999999995</v>
      </c>
      <c r="I64" s="17">
        <v>0.18099999999999999</v>
      </c>
      <c r="J64" s="17">
        <v>1</v>
      </c>
      <c r="K64" s="17">
        <v>44.3</v>
      </c>
      <c r="L64" s="17"/>
      <c r="M64" s="17">
        <v>0.44299999999999995</v>
      </c>
      <c r="N64" s="17">
        <v>0.307</v>
      </c>
      <c r="O64" s="17">
        <v>1</v>
      </c>
      <c r="P64" s="17">
        <v>5.3</v>
      </c>
      <c r="Q64" s="17" t="s">
        <v>110</v>
      </c>
      <c r="R64" s="17">
        <v>0.49532710280373832</v>
      </c>
      <c r="S64" s="17">
        <v>0.16600000000000001</v>
      </c>
      <c r="T64" s="17">
        <v>1</v>
      </c>
      <c r="U64" s="17">
        <v>0.66</v>
      </c>
      <c r="V64" s="17">
        <v>9.3000000000000007</v>
      </c>
      <c r="W64" s="17"/>
      <c r="X64" s="17">
        <v>0.29337539432176657</v>
      </c>
      <c r="Y64" s="17">
        <v>0</v>
      </c>
      <c r="Z64" s="17">
        <v>1</v>
      </c>
      <c r="AA64" s="17">
        <v>0.66</v>
      </c>
      <c r="AB64" s="17">
        <v>1</v>
      </c>
      <c r="AC64" s="17">
        <v>0.5</v>
      </c>
      <c r="AD64" s="17">
        <v>0.25</v>
      </c>
      <c r="AE64" s="17">
        <v>1</v>
      </c>
      <c r="AF64" s="17">
        <v>1</v>
      </c>
      <c r="AG64" s="17">
        <v>1</v>
      </c>
      <c r="AH64" s="17">
        <v>0.5</v>
      </c>
      <c r="AI64" s="17">
        <v>1</v>
      </c>
      <c r="AJ64" s="17">
        <v>1</v>
      </c>
      <c r="AK64" s="17">
        <v>1</v>
      </c>
      <c r="AL64" s="17">
        <v>1</v>
      </c>
      <c r="AM64" s="17">
        <v>0.5</v>
      </c>
      <c r="AN64" s="17">
        <v>1</v>
      </c>
      <c r="AO64" s="17">
        <v>0.5</v>
      </c>
      <c r="AP64" s="17">
        <v>1</v>
      </c>
      <c r="AQ64" s="17">
        <v>0.5</v>
      </c>
      <c r="AR64" s="17">
        <v>1</v>
      </c>
      <c r="AS64" s="17">
        <v>1</v>
      </c>
      <c r="AT64" s="17">
        <v>0</v>
      </c>
      <c r="AU64" s="17">
        <v>1</v>
      </c>
      <c r="AV64" s="17">
        <v>0</v>
      </c>
      <c r="AW64" s="17">
        <v>1</v>
      </c>
      <c r="AX64" s="18">
        <v>73.270844896300005</v>
      </c>
      <c r="AY64" s="18">
        <v>296516.58906741592</v>
      </c>
      <c r="AZ64" s="18">
        <v>9807.8420008199992</v>
      </c>
      <c r="BA64" s="18">
        <v>2989.430241849936</v>
      </c>
      <c r="BB64" s="18">
        <v>0.16317417158406014</v>
      </c>
      <c r="BC64" s="18">
        <v>1.0081831344587133E-2</v>
      </c>
      <c r="BD64" s="18">
        <v>0.12826757435861491</v>
      </c>
      <c r="BE64" s="17">
        <v>0.127</v>
      </c>
      <c r="BF64" s="17" t="s">
        <v>112</v>
      </c>
      <c r="BG64" s="17">
        <v>0.5</v>
      </c>
      <c r="BH64" s="17">
        <v>0.75</v>
      </c>
      <c r="BI64" s="17">
        <v>0</v>
      </c>
      <c r="BJ64" s="17">
        <v>1</v>
      </c>
      <c r="BK64" s="17">
        <v>1</v>
      </c>
      <c r="BL64" s="17">
        <v>100</v>
      </c>
      <c r="BM64" s="17">
        <v>0</v>
      </c>
      <c r="BN64" s="17">
        <v>0</v>
      </c>
      <c r="BO64" s="17">
        <v>0</v>
      </c>
      <c r="BP64" s="17">
        <v>100</v>
      </c>
      <c r="BQ64" s="17">
        <v>0</v>
      </c>
      <c r="BR64" s="17">
        <v>0</v>
      </c>
      <c r="BS64" s="19">
        <f t="shared" si="135"/>
        <v>1.1659999999999999</v>
      </c>
      <c r="BT64" s="20">
        <f t="shared" si="136"/>
        <v>1.08158708579203</v>
      </c>
      <c r="BU64" s="20">
        <f t="shared" si="137"/>
        <v>0.5</v>
      </c>
      <c r="BV64" s="21">
        <f t="shared" si="138"/>
        <v>1.0569999999999999</v>
      </c>
      <c r="BW64" s="21">
        <f t="shared" si="139"/>
        <v>2.3930870857920299</v>
      </c>
      <c r="BX64" s="21">
        <f t="shared" si="140"/>
        <v>0.5</v>
      </c>
      <c r="BY64" s="20">
        <f t="shared" si="141"/>
        <v>1.9235</v>
      </c>
      <c r="BZ64" s="20">
        <f t="shared" si="204"/>
        <v>1.2182537524586967</v>
      </c>
      <c r="CA64" s="20">
        <f t="shared" si="142"/>
        <v>0.4466666666666666</v>
      </c>
      <c r="CB64" s="21">
        <f t="shared" si="143"/>
        <v>0.93100000000000005</v>
      </c>
      <c r="CC64" s="21">
        <f t="shared" si="144"/>
        <v>2.4132500000000001</v>
      </c>
      <c r="CD64" s="21">
        <f t="shared" si="145"/>
        <v>1</v>
      </c>
      <c r="CE64" s="20">
        <f t="shared" si="146"/>
        <v>2.0491666666666664</v>
      </c>
      <c r="CF64" s="22">
        <f t="shared" si="147"/>
        <v>0.76043885469807493</v>
      </c>
      <c r="CG64" s="20">
        <f t="shared" si="148"/>
        <v>0.79308021634124892</v>
      </c>
      <c r="CH64" s="35">
        <f t="shared" si="149"/>
        <v>0.52300000000000002</v>
      </c>
      <c r="CI64" s="23">
        <f t="shared" si="150"/>
        <v>0.65400000000000003</v>
      </c>
      <c r="CJ64" s="23">
        <f t="shared" si="151"/>
        <v>0.33300000000000002</v>
      </c>
      <c r="CK64" s="64">
        <f t="shared" si="152"/>
        <v>0.58850000000000002</v>
      </c>
      <c r="CL64" s="23">
        <f t="shared" si="153"/>
        <v>0.65400000000000003</v>
      </c>
      <c r="CM64" s="21">
        <f t="shared" si="154"/>
        <v>0.309</v>
      </c>
      <c r="CN64" s="21">
        <f t="shared" si="155"/>
        <v>0.45200000000000001</v>
      </c>
      <c r="CO64" s="64">
        <f t="shared" si="156"/>
        <v>0.33300000000000002</v>
      </c>
      <c r="CP64" s="64">
        <f t="shared" si="157"/>
        <v>0.3805</v>
      </c>
      <c r="CQ64" s="21">
        <f t="shared" si="158"/>
        <v>0.45200000000000001</v>
      </c>
      <c r="CR64" s="25">
        <f t="shared" si="159"/>
        <v>0.63300000000000001</v>
      </c>
      <c r="CS64" s="25">
        <f t="shared" si="160"/>
        <v>0.13200000000000001</v>
      </c>
      <c r="CT64" s="64">
        <f t="shared" si="161"/>
        <v>0.33600000000000002</v>
      </c>
      <c r="CU64" s="64">
        <f t="shared" si="162"/>
        <v>0.38250000000000001</v>
      </c>
      <c r="CV64" s="25">
        <f t="shared" si="163"/>
        <v>0.63300000000000001</v>
      </c>
      <c r="CW64" s="26">
        <f t="shared" si="164"/>
        <v>0.27600000000000002</v>
      </c>
      <c r="CX64" s="26">
        <f t="shared" si="165"/>
        <v>0.38700000000000001</v>
      </c>
      <c r="CY64" s="64">
        <f t="shared" si="166"/>
        <v>1</v>
      </c>
      <c r="CZ64" s="64">
        <f t="shared" si="167"/>
        <v>0.33150000000000002</v>
      </c>
      <c r="DA64" s="26">
        <f>(MAX((CX64,CW64)))</f>
        <v>0.38700000000000001</v>
      </c>
      <c r="DB64" s="64">
        <f t="shared" si="168"/>
        <v>0.34499999999999997</v>
      </c>
      <c r="DC64" s="67">
        <f t="shared" si="169"/>
        <v>0.14499999999999999</v>
      </c>
      <c r="DD64" s="67">
        <f t="shared" si="170"/>
        <v>0.76900000000000002</v>
      </c>
      <c r="DE64" s="64">
        <f t="shared" si="171"/>
        <v>0.42075000000000007</v>
      </c>
      <c r="DF64" s="29">
        <f t="shared" si="172"/>
        <v>0.53150000000000008</v>
      </c>
      <c r="DG64" s="29">
        <f t="shared" si="173"/>
        <v>0.58850000000000002</v>
      </c>
      <c r="DH64" s="29">
        <f t="shared" si="174"/>
        <v>0.65400000000000003</v>
      </c>
      <c r="DI64" s="64">
        <f t="shared" si="175"/>
        <v>0.4658571428571428</v>
      </c>
      <c r="DJ64" s="29">
        <f t="shared" si="176"/>
        <v>1</v>
      </c>
      <c r="DK64" s="18">
        <f t="shared" si="177"/>
        <v>2</v>
      </c>
      <c r="DL64" s="18">
        <f t="shared" si="178"/>
        <v>2</v>
      </c>
      <c r="DM64" s="18">
        <f>1</f>
        <v>1</v>
      </c>
      <c r="DN64" s="18">
        <f t="shared" si="179"/>
        <v>2</v>
      </c>
      <c r="DO64" s="18">
        <f t="shared" si="180"/>
        <v>3.5634999999999999</v>
      </c>
      <c r="DP64" s="18">
        <f>1</f>
        <v>1</v>
      </c>
      <c r="DQ64" s="18">
        <f t="shared" si="181"/>
        <v>3</v>
      </c>
      <c r="DR64" s="18">
        <f t="shared" si="182"/>
        <v>3</v>
      </c>
      <c r="DS64" s="18">
        <f>1</f>
        <v>1</v>
      </c>
      <c r="DT64" s="18">
        <f t="shared" si="183"/>
        <v>2</v>
      </c>
      <c r="DU64" s="18">
        <f t="shared" si="184"/>
        <v>3</v>
      </c>
      <c r="DV64" s="18">
        <f t="shared" si="185"/>
        <v>1</v>
      </c>
      <c r="DW64" s="18">
        <f t="shared" si="186"/>
        <v>6</v>
      </c>
      <c r="DX64" s="18">
        <f t="shared" si="187"/>
        <v>4</v>
      </c>
      <c r="DY64" s="18">
        <f t="shared" si="188"/>
        <v>7</v>
      </c>
      <c r="DZ64" s="68">
        <f t="shared" si="189"/>
        <v>1</v>
      </c>
      <c r="EA64" s="27">
        <f t="shared" si="190"/>
        <v>1</v>
      </c>
      <c r="EB64" s="27">
        <f t="shared" si="191"/>
        <v>0</v>
      </c>
      <c r="EC64" s="27">
        <f t="shared" si="192"/>
        <v>1</v>
      </c>
      <c r="ED64" s="27">
        <f t="shared" si="193"/>
        <v>0.88700000000000001</v>
      </c>
      <c r="EE64" s="27">
        <f t="shared" si="194"/>
        <v>0</v>
      </c>
      <c r="EF64" s="27">
        <f t="shared" si="195"/>
        <v>1</v>
      </c>
      <c r="EG64" s="27">
        <f t="shared" si="196"/>
        <v>1</v>
      </c>
      <c r="EH64" s="27">
        <f t="shared" si="197"/>
        <v>0</v>
      </c>
      <c r="EI64" s="27">
        <f t="shared" si="198"/>
        <v>1</v>
      </c>
      <c r="EJ64" s="27">
        <f t="shared" si="199"/>
        <v>1</v>
      </c>
      <c r="EK64" s="27">
        <f t="shared" si="200"/>
        <v>1</v>
      </c>
      <c r="EL64" s="27">
        <f t="shared" si="201"/>
        <v>1</v>
      </c>
      <c r="EM64" s="27">
        <f t="shared" si="202"/>
        <v>1</v>
      </c>
      <c r="EN64" s="27">
        <f t="shared" si="203"/>
        <v>1</v>
      </c>
    </row>
    <row r="65" spans="1:176" s="30" customFormat="1" x14ac:dyDescent="0.25">
      <c r="A65" s="17" t="s">
        <v>181</v>
      </c>
      <c r="B65" s="17" t="s">
        <v>164</v>
      </c>
      <c r="C65" s="17">
        <v>50</v>
      </c>
      <c r="D65" s="17">
        <v>0.5</v>
      </c>
      <c r="E65" s="17">
        <v>1</v>
      </c>
      <c r="F65" s="17">
        <v>55.7</v>
      </c>
      <c r="G65" s="17" t="s">
        <v>110</v>
      </c>
      <c r="H65" s="17">
        <v>0.55700000000000005</v>
      </c>
      <c r="I65" s="17">
        <v>0.54500000000000004</v>
      </c>
      <c r="J65" s="17">
        <v>1</v>
      </c>
      <c r="K65" s="17">
        <v>66.7</v>
      </c>
      <c r="L65" s="17"/>
      <c r="M65" s="17">
        <v>0.66700000000000004</v>
      </c>
      <c r="N65" s="17">
        <v>0.76900000000000002</v>
      </c>
      <c r="O65" s="17">
        <v>1</v>
      </c>
      <c r="P65" s="17">
        <v>7.3</v>
      </c>
      <c r="Q65" s="17" t="s">
        <v>110</v>
      </c>
      <c r="R65" s="17">
        <v>0.68224299065420568</v>
      </c>
      <c r="S65" s="17">
        <v>0.5</v>
      </c>
      <c r="T65" s="17">
        <v>1</v>
      </c>
      <c r="U65" s="17">
        <v>0.66</v>
      </c>
      <c r="V65" s="17">
        <v>22.3</v>
      </c>
      <c r="W65" s="17"/>
      <c r="X65" s="17">
        <v>0.70347003154574139</v>
      </c>
      <c r="Y65" s="17">
        <v>0.66600000000000004</v>
      </c>
      <c r="Z65" s="17">
        <v>1</v>
      </c>
      <c r="AA65" s="17">
        <v>0.66</v>
      </c>
      <c r="AB65" s="17">
        <v>1</v>
      </c>
      <c r="AC65" s="17">
        <v>1</v>
      </c>
      <c r="AD65" s="17">
        <v>0.75</v>
      </c>
      <c r="AE65" s="17">
        <v>1</v>
      </c>
      <c r="AF65" s="17">
        <v>0.75</v>
      </c>
      <c r="AG65" s="17">
        <v>1</v>
      </c>
      <c r="AH65" s="17">
        <v>0.5</v>
      </c>
      <c r="AI65" s="17">
        <v>0.5</v>
      </c>
      <c r="AJ65" s="17">
        <v>1</v>
      </c>
      <c r="AK65" s="17">
        <v>1</v>
      </c>
      <c r="AL65" s="17">
        <v>1</v>
      </c>
      <c r="AM65" s="17">
        <v>0.5</v>
      </c>
      <c r="AN65" s="17">
        <v>1</v>
      </c>
      <c r="AO65" s="17">
        <v>1</v>
      </c>
      <c r="AP65" s="17">
        <v>1</v>
      </c>
      <c r="AQ65" s="17">
        <v>0.5</v>
      </c>
      <c r="AR65" s="17">
        <v>0</v>
      </c>
      <c r="AS65" s="17">
        <v>0</v>
      </c>
      <c r="AT65" s="17">
        <v>0</v>
      </c>
      <c r="AU65" s="17">
        <v>1</v>
      </c>
      <c r="AV65" s="17">
        <v>0.5</v>
      </c>
      <c r="AW65" s="17">
        <v>1</v>
      </c>
      <c r="AX65" s="18">
        <v>60.932802686099997</v>
      </c>
      <c r="AY65" s="18">
        <v>246586.30373883701</v>
      </c>
      <c r="AZ65" s="18">
        <v>11126.8615737</v>
      </c>
      <c r="BA65" s="18">
        <v>3391.4674076637602</v>
      </c>
      <c r="BB65" s="18">
        <v>0.13569735158194471</v>
      </c>
      <c r="BC65" s="18">
        <v>1.3753673080138751E-2</v>
      </c>
      <c r="BD65" s="18">
        <v>0.17498311806792302</v>
      </c>
      <c r="BE65" s="17">
        <v>0.25700000000000001</v>
      </c>
      <c r="BF65" s="17" t="s">
        <v>112</v>
      </c>
      <c r="BG65" s="17">
        <v>0.5</v>
      </c>
      <c r="BH65" s="17">
        <v>0.5</v>
      </c>
      <c r="BI65" s="17">
        <v>0</v>
      </c>
      <c r="BJ65" s="17">
        <v>1</v>
      </c>
      <c r="BK65" s="17">
        <v>0</v>
      </c>
      <c r="BL65" s="17">
        <v>100</v>
      </c>
      <c r="BM65" s="17">
        <v>0</v>
      </c>
      <c r="BN65" s="17">
        <v>0</v>
      </c>
      <c r="BO65" s="17">
        <v>0</v>
      </c>
      <c r="BP65" s="17">
        <v>100</v>
      </c>
      <c r="BQ65" s="17">
        <v>0</v>
      </c>
      <c r="BR65" s="17">
        <v>0</v>
      </c>
      <c r="BS65" s="19">
        <f t="shared" si="135"/>
        <v>1</v>
      </c>
      <c r="BT65" s="20">
        <f t="shared" si="136"/>
        <v>0.81784867579097231</v>
      </c>
      <c r="BU65" s="20">
        <f t="shared" si="137"/>
        <v>0.5</v>
      </c>
      <c r="BV65" s="21">
        <f t="shared" si="138"/>
        <v>1.2690000000000001</v>
      </c>
      <c r="BW65" s="21">
        <f t="shared" si="139"/>
        <v>2.1893486757909724</v>
      </c>
      <c r="BX65" s="21">
        <f t="shared" si="140"/>
        <v>0.5</v>
      </c>
      <c r="BY65" s="20">
        <f t="shared" si="141"/>
        <v>1.0225</v>
      </c>
      <c r="BZ65" s="20">
        <f t="shared" si="204"/>
        <v>1.6488486757909722</v>
      </c>
      <c r="CA65" s="20">
        <f t="shared" si="142"/>
        <v>0.4466666666666666</v>
      </c>
      <c r="CB65" s="21">
        <f t="shared" si="143"/>
        <v>1.0449999999999999</v>
      </c>
      <c r="CC65" s="21">
        <f t="shared" si="144"/>
        <v>3.2967499999999998</v>
      </c>
      <c r="CD65" s="21">
        <f t="shared" si="145"/>
        <v>1</v>
      </c>
      <c r="CE65" s="20">
        <f t="shared" si="146"/>
        <v>1.9750000000000001</v>
      </c>
      <c r="CF65" s="22">
        <f t="shared" si="147"/>
        <v>1.2021213281490719</v>
      </c>
      <c r="CG65" s="20">
        <f t="shared" si="148"/>
        <v>0.99876956358573432</v>
      </c>
      <c r="CH65" s="35">
        <f t="shared" si="149"/>
        <v>0.42799999999999999</v>
      </c>
      <c r="CI65" s="23">
        <f t="shared" si="150"/>
        <v>0.112</v>
      </c>
      <c r="CJ65" s="23">
        <f t="shared" si="151"/>
        <v>0.33300000000000002</v>
      </c>
      <c r="CK65" s="64">
        <f t="shared" si="152"/>
        <v>0.27</v>
      </c>
      <c r="CL65" s="23">
        <f t="shared" si="153"/>
        <v>0.42799999999999999</v>
      </c>
      <c r="CM65" s="21">
        <f t="shared" si="154"/>
        <v>0.46400000000000002</v>
      </c>
      <c r="CN65" s="21">
        <f t="shared" si="155"/>
        <v>0.3</v>
      </c>
      <c r="CO65" s="64">
        <f t="shared" si="156"/>
        <v>0.33300000000000002</v>
      </c>
      <c r="CP65" s="64">
        <f t="shared" si="157"/>
        <v>0.38200000000000001</v>
      </c>
      <c r="CQ65" s="21">
        <f t="shared" si="158"/>
        <v>0.46400000000000002</v>
      </c>
      <c r="CR65" s="25">
        <f t="shared" si="159"/>
        <v>0.22900000000000001</v>
      </c>
      <c r="CS65" s="25">
        <f t="shared" si="160"/>
        <v>0.39700000000000002</v>
      </c>
      <c r="CT65" s="64">
        <f t="shared" si="161"/>
        <v>0.33600000000000002</v>
      </c>
      <c r="CU65" s="64">
        <f t="shared" si="162"/>
        <v>0.313</v>
      </c>
      <c r="CV65" s="25">
        <f t="shared" si="163"/>
        <v>0.39700000000000002</v>
      </c>
      <c r="CW65" s="26">
        <f t="shared" si="164"/>
        <v>0.35299999999999998</v>
      </c>
      <c r="CX65" s="26">
        <f t="shared" si="165"/>
        <v>0.59699999999999998</v>
      </c>
      <c r="CY65" s="64">
        <f t="shared" si="166"/>
        <v>1</v>
      </c>
      <c r="CZ65" s="64">
        <f t="shared" si="167"/>
        <v>0.47499999999999998</v>
      </c>
      <c r="DA65" s="26">
        <f>(MAX((CX65,CW65)))</f>
        <v>0.59699999999999998</v>
      </c>
      <c r="DB65" s="64">
        <f t="shared" si="168"/>
        <v>0.308</v>
      </c>
      <c r="DC65" s="67">
        <f t="shared" si="169"/>
        <v>0.34399999999999997</v>
      </c>
      <c r="DD65" s="67">
        <f t="shared" si="170"/>
        <v>1</v>
      </c>
      <c r="DE65" s="64">
        <f t="shared" si="171"/>
        <v>0.36</v>
      </c>
      <c r="DF65" s="29">
        <f t="shared" si="172"/>
        <v>0.47150000000000003</v>
      </c>
      <c r="DG65" s="29">
        <f t="shared" si="173"/>
        <v>0.47499999999999998</v>
      </c>
      <c r="DH65" s="29">
        <f t="shared" si="174"/>
        <v>0.59699999999999998</v>
      </c>
      <c r="DI65" s="64">
        <f t="shared" si="175"/>
        <v>0.52199999999999991</v>
      </c>
      <c r="DJ65" s="29">
        <f t="shared" si="176"/>
        <v>1</v>
      </c>
      <c r="DK65" s="18">
        <f t="shared" si="177"/>
        <v>2</v>
      </c>
      <c r="DL65" s="18">
        <f t="shared" si="178"/>
        <v>2</v>
      </c>
      <c r="DM65" s="18">
        <f>1</f>
        <v>1</v>
      </c>
      <c r="DN65" s="18">
        <f t="shared" si="179"/>
        <v>2</v>
      </c>
      <c r="DO65" s="18">
        <f t="shared" si="180"/>
        <v>3.6284999999999998</v>
      </c>
      <c r="DP65" s="18">
        <f>1</f>
        <v>1</v>
      </c>
      <c r="DQ65" s="18">
        <f t="shared" si="181"/>
        <v>3</v>
      </c>
      <c r="DR65" s="18">
        <f t="shared" si="182"/>
        <v>3</v>
      </c>
      <c r="DS65" s="18">
        <f>1</f>
        <v>1</v>
      </c>
      <c r="DT65" s="18">
        <f t="shared" si="183"/>
        <v>2</v>
      </c>
      <c r="DU65" s="18">
        <f t="shared" si="184"/>
        <v>3</v>
      </c>
      <c r="DV65" s="18">
        <f t="shared" si="185"/>
        <v>1</v>
      </c>
      <c r="DW65" s="18">
        <f t="shared" si="186"/>
        <v>6</v>
      </c>
      <c r="DX65" s="18">
        <f t="shared" si="187"/>
        <v>4</v>
      </c>
      <c r="DY65" s="18">
        <f t="shared" si="188"/>
        <v>7</v>
      </c>
      <c r="DZ65" s="68">
        <f t="shared" si="189"/>
        <v>1</v>
      </c>
      <c r="EA65" s="27">
        <f t="shared" si="190"/>
        <v>1</v>
      </c>
      <c r="EB65" s="27">
        <f t="shared" si="191"/>
        <v>0</v>
      </c>
      <c r="EC65" s="27">
        <f t="shared" si="192"/>
        <v>1</v>
      </c>
      <c r="ED65" s="27">
        <f t="shared" si="193"/>
        <v>0.90700000000000003</v>
      </c>
      <c r="EE65" s="27">
        <f t="shared" si="194"/>
        <v>0</v>
      </c>
      <c r="EF65" s="27">
        <f t="shared" si="195"/>
        <v>1</v>
      </c>
      <c r="EG65" s="27">
        <f t="shared" si="196"/>
        <v>1</v>
      </c>
      <c r="EH65" s="27">
        <f t="shared" si="197"/>
        <v>0</v>
      </c>
      <c r="EI65" s="27">
        <f t="shared" si="198"/>
        <v>1</v>
      </c>
      <c r="EJ65" s="27">
        <f t="shared" si="199"/>
        <v>1</v>
      </c>
      <c r="EK65" s="27">
        <f t="shared" si="200"/>
        <v>1</v>
      </c>
      <c r="EL65" s="27">
        <f t="shared" si="201"/>
        <v>1</v>
      </c>
      <c r="EM65" s="27">
        <f t="shared" si="202"/>
        <v>1</v>
      </c>
      <c r="EN65" s="27">
        <f t="shared" si="203"/>
        <v>1</v>
      </c>
    </row>
    <row r="66" spans="1:176" s="34" customFormat="1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 t="s">
        <v>110</v>
      </c>
      <c r="AW66" s="47"/>
      <c r="AX66" s="23"/>
      <c r="AY66" s="23"/>
      <c r="AZ66" s="23"/>
      <c r="BA66" s="23"/>
      <c r="BB66" s="23"/>
      <c r="BC66" s="23"/>
      <c r="BD66" s="23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23">
        <f t="shared" ref="BS66:CG66" si="205">MIN(BS49:BS65)</f>
        <v>0.25</v>
      </c>
      <c r="BT66" s="23">
        <f t="shared" si="205"/>
        <v>0.76293327883433915</v>
      </c>
      <c r="BU66" s="23">
        <f t="shared" si="205"/>
        <v>0.25</v>
      </c>
      <c r="BV66" s="23">
        <f t="shared" si="205"/>
        <v>0.63400000000000001</v>
      </c>
      <c r="BW66" s="23">
        <f t="shared" si="205"/>
        <v>1.7876918626369864</v>
      </c>
      <c r="BX66" s="23">
        <f t="shared" si="205"/>
        <v>0.25</v>
      </c>
      <c r="BY66" s="23">
        <f t="shared" si="205"/>
        <v>0.51100000000000001</v>
      </c>
      <c r="BZ66" s="23">
        <f t="shared" si="205"/>
        <v>1.002330890234012</v>
      </c>
      <c r="CA66" s="23">
        <f t="shared" si="205"/>
        <v>0.16666666666666666</v>
      </c>
      <c r="CB66" s="23">
        <f t="shared" si="205"/>
        <v>0.52200000000000002</v>
      </c>
      <c r="CC66" s="23">
        <f t="shared" si="205"/>
        <v>0.78574999999999995</v>
      </c>
      <c r="CD66" s="23">
        <f t="shared" si="205"/>
        <v>0</v>
      </c>
      <c r="CE66" s="23">
        <f t="shared" si="205"/>
        <v>1.35</v>
      </c>
      <c r="CF66" s="23">
        <f t="shared" si="205"/>
        <v>0.43792266809576752</v>
      </c>
      <c r="CG66" s="23">
        <f t="shared" si="205"/>
        <v>0.10567837150390992</v>
      </c>
      <c r="CH66" s="35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>
        <f t="shared" ref="DK66:DY66" si="206">MIN(DK3:DK65)</f>
        <v>0</v>
      </c>
      <c r="DL66" s="23">
        <f t="shared" si="206"/>
        <v>0.66666666666666663</v>
      </c>
      <c r="DM66" s="23">
        <f t="shared" si="206"/>
        <v>1</v>
      </c>
      <c r="DN66" s="23">
        <f t="shared" si="206"/>
        <v>0</v>
      </c>
      <c r="DO66" s="23">
        <f t="shared" si="206"/>
        <v>0.67766666666666664</v>
      </c>
      <c r="DP66" s="23">
        <f t="shared" si="206"/>
        <v>1</v>
      </c>
      <c r="DQ66" s="23">
        <f t="shared" si="206"/>
        <v>1</v>
      </c>
      <c r="DR66" s="23">
        <f t="shared" si="206"/>
        <v>1.5714285714285714</v>
      </c>
      <c r="DS66" s="23">
        <f t="shared" si="206"/>
        <v>1</v>
      </c>
      <c r="DT66" s="23">
        <f t="shared" si="206"/>
        <v>0</v>
      </c>
      <c r="DU66" s="23">
        <f t="shared" si="206"/>
        <v>1.5</v>
      </c>
      <c r="DV66" s="23">
        <f t="shared" si="206"/>
        <v>0.66666666666666663</v>
      </c>
      <c r="DW66" s="23">
        <f t="shared" si="206"/>
        <v>3.6666666666666665</v>
      </c>
      <c r="DX66" s="23">
        <f t="shared" si="206"/>
        <v>1.3333333333333333</v>
      </c>
      <c r="DY66" s="23">
        <f t="shared" si="206"/>
        <v>2</v>
      </c>
      <c r="EO66" s="38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</row>
    <row r="67" spans="1:176" s="51" customForma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23"/>
      <c r="AY67" s="23"/>
      <c r="AZ67" s="23"/>
      <c r="BA67" s="23"/>
      <c r="BB67" s="23"/>
      <c r="BC67" s="23"/>
      <c r="BD67" s="23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23">
        <f t="shared" ref="BS67:CG67" si="207">MAX(BS49:BS65)</f>
        <v>2</v>
      </c>
      <c r="BT67" s="23">
        <f t="shared" si="207"/>
        <v>1.2497119242059318</v>
      </c>
      <c r="BU67" s="23">
        <f t="shared" si="207"/>
        <v>1</v>
      </c>
      <c r="BV67" s="23">
        <f t="shared" si="207"/>
        <v>2</v>
      </c>
      <c r="BW67" s="23">
        <f t="shared" si="207"/>
        <v>3.1247119242059318</v>
      </c>
      <c r="BX67" s="23">
        <f t="shared" si="207"/>
        <v>1</v>
      </c>
      <c r="BY67" s="23">
        <f t="shared" si="207"/>
        <v>2.742</v>
      </c>
      <c r="BZ67" s="23">
        <f t="shared" si="207"/>
        <v>2.629211924205932</v>
      </c>
      <c r="CA67" s="23">
        <f t="shared" si="207"/>
        <v>1</v>
      </c>
      <c r="CB67" s="23">
        <f t="shared" si="207"/>
        <v>2</v>
      </c>
      <c r="CC67" s="23">
        <f t="shared" si="207"/>
        <v>4.9857499999999995</v>
      </c>
      <c r="CD67" s="23">
        <f t="shared" si="207"/>
        <v>1</v>
      </c>
      <c r="CE67" s="23">
        <f t="shared" si="207"/>
        <v>3.3754999999999997</v>
      </c>
      <c r="CF67" s="23">
        <f t="shared" si="207"/>
        <v>2.6566079916767036</v>
      </c>
      <c r="CG67" s="23">
        <f t="shared" si="207"/>
        <v>0.99876956358573432</v>
      </c>
      <c r="CH67" s="35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>
        <f t="shared" ref="DK67:DY67" si="208">MAX(DK46:DK65)</f>
        <v>2</v>
      </c>
      <c r="DL67" s="23">
        <f t="shared" si="208"/>
        <v>2</v>
      </c>
      <c r="DM67" s="23">
        <f t="shared" si="208"/>
        <v>1</v>
      </c>
      <c r="DN67" s="23">
        <f t="shared" si="208"/>
        <v>2</v>
      </c>
      <c r="DO67" s="23">
        <f t="shared" si="208"/>
        <v>3.9285000000000001</v>
      </c>
      <c r="DP67" s="23">
        <f t="shared" si="208"/>
        <v>1</v>
      </c>
      <c r="DQ67" s="23">
        <f t="shared" si="208"/>
        <v>3</v>
      </c>
      <c r="DR67" s="23">
        <f t="shared" si="208"/>
        <v>3</v>
      </c>
      <c r="DS67" s="23">
        <f t="shared" si="208"/>
        <v>1</v>
      </c>
      <c r="DT67" s="23">
        <f t="shared" si="208"/>
        <v>2</v>
      </c>
      <c r="DU67" s="23">
        <f t="shared" si="208"/>
        <v>3</v>
      </c>
      <c r="DV67" s="23">
        <f t="shared" si="208"/>
        <v>1</v>
      </c>
      <c r="DW67" s="23">
        <f t="shared" si="208"/>
        <v>6</v>
      </c>
      <c r="DX67" s="23">
        <f t="shared" si="208"/>
        <v>4</v>
      </c>
      <c r="DY67" s="23">
        <f t="shared" si="208"/>
        <v>7</v>
      </c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52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</row>
    <row r="68" spans="1:176" x14ac:dyDescent="0.25"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</row>
    <row r="69" spans="1:176" x14ac:dyDescent="0.25"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</row>
    <row r="70" spans="1:176" x14ac:dyDescent="0.25"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</row>
    <row r="71" spans="1:176" x14ac:dyDescent="0.25"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</row>
    <row r="72" spans="1:176" x14ac:dyDescent="0.25"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</row>
    <row r="73" spans="1:176" x14ac:dyDescent="0.25"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</row>
    <row r="74" spans="1:176" x14ac:dyDescent="0.25"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</row>
    <row r="75" spans="1:176" x14ac:dyDescent="0.25"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</row>
    <row r="76" spans="1:176" x14ac:dyDescent="0.25"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</row>
    <row r="77" spans="1:176" x14ac:dyDescent="0.25"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</row>
    <row r="78" spans="1:176" x14ac:dyDescent="0.25"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</row>
    <row r="79" spans="1:176" x14ac:dyDescent="0.25"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</row>
    <row r="80" spans="1:176" x14ac:dyDescent="0.25"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</row>
    <row r="81" spans="50:114" customFormat="1" x14ac:dyDescent="0.25">
      <c r="AX81" s="39"/>
      <c r="AY81" s="39"/>
      <c r="AZ81" s="39"/>
      <c r="BA81" s="39"/>
      <c r="BB81" s="39"/>
      <c r="BC81" s="39"/>
      <c r="BD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</row>
    <row r="82" spans="50:114" customFormat="1" x14ac:dyDescent="0.25">
      <c r="AX82" s="39"/>
      <c r="AY82" s="39"/>
      <c r="AZ82" s="39"/>
      <c r="BA82" s="39"/>
      <c r="BB82" s="39"/>
      <c r="BC82" s="39"/>
      <c r="BD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</row>
    <row r="83" spans="50:114" customFormat="1" x14ac:dyDescent="0.25">
      <c r="AX83" s="39"/>
      <c r="AY83" s="39"/>
      <c r="AZ83" s="39"/>
      <c r="BA83" s="39"/>
      <c r="BB83" s="39"/>
      <c r="BC83" s="39"/>
      <c r="BD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</row>
    <row r="84" spans="50:114" customFormat="1" x14ac:dyDescent="0.25">
      <c r="AX84" s="39"/>
      <c r="AY84" s="39"/>
      <c r="AZ84" s="39"/>
      <c r="BA84" s="39"/>
      <c r="BB84" s="39"/>
      <c r="BC84" s="39"/>
      <c r="BD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</row>
    <row r="85" spans="50:114" customFormat="1" x14ac:dyDescent="0.25">
      <c r="AX85" s="39"/>
      <c r="AY85" s="39"/>
      <c r="AZ85" s="39"/>
      <c r="BA85" s="39"/>
      <c r="BB85" s="39"/>
      <c r="BC85" s="39"/>
      <c r="BD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</row>
    <row r="86" spans="50:114" customFormat="1" x14ac:dyDescent="0.25">
      <c r="AX86" s="39"/>
      <c r="AY86" s="39"/>
      <c r="AZ86" s="39"/>
      <c r="BA86" s="39"/>
      <c r="BB86" s="39"/>
      <c r="BC86" s="39"/>
      <c r="BD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</row>
    <row r="87" spans="50:114" customFormat="1" x14ac:dyDescent="0.25">
      <c r="AX87" s="39"/>
      <c r="AY87" s="39"/>
      <c r="AZ87" s="39"/>
      <c r="BA87" s="39"/>
      <c r="BB87" s="39"/>
      <c r="BC87" s="39"/>
      <c r="BD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</row>
    <row r="88" spans="50:114" customFormat="1" x14ac:dyDescent="0.25">
      <c r="AX88" s="39"/>
      <c r="AY88" s="39"/>
      <c r="AZ88" s="39"/>
      <c r="BA88" s="39"/>
      <c r="BB88" s="39"/>
      <c r="BC88" s="39"/>
      <c r="BD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</row>
    <row r="89" spans="50:114" customFormat="1" x14ac:dyDescent="0.25">
      <c r="AX89" s="39"/>
      <c r="AY89" s="39"/>
      <c r="AZ89" s="39"/>
      <c r="BA89" s="39"/>
      <c r="BB89" s="39"/>
      <c r="BC89" s="39"/>
      <c r="BD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</row>
    <row r="90" spans="50:114" customFormat="1" x14ac:dyDescent="0.25">
      <c r="AX90" s="39"/>
      <c r="AY90" s="39"/>
      <c r="AZ90" s="39"/>
      <c r="BA90" s="39"/>
      <c r="BB90" s="39"/>
      <c r="BC90" s="39"/>
      <c r="BD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</row>
    <row r="91" spans="50:114" customFormat="1" x14ac:dyDescent="0.25">
      <c r="AX91" s="39"/>
      <c r="AY91" s="39"/>
      <c r="AZ91" s="39"/>
      <c r="BA91" s="39"/>
      <c r="BB91" s="39"/>
      <c r="BC91" s="39"/>
      <c r="BD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</row>
    <row r="92" spans="50:114" customFormat="1" x14ac:dyDescent="0.25">
      <c r="AX92" s="39"/>
      <c r="AY92" s="39"/>
      <c r="AZ92" s="39"/>
      <c r="BA92" s="39"/>
      <c r="BB92" s="39"/>
      <c r="BC92" s="39"/>
      <c r="BD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</row>
    <row r="93" spans="50:114" customFormat="1" x14ac:dyDescent="0.25">
      <c r="AX93" s="39"/>
      <c r="AY93" s="39"/>
      <c r="AZ93" s="39"/>
      <c r="BA93" s="39"/>
      <c r="BB93" s="39"/>
      <c r="BC93" s="39"/>
      <c r="BD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</row>
    <row r="94" spans="50:114" customFormat="1" x14ac:dyDescent="0.25">
      <c r="AX94" s="39"/>
      <c r="AY94" s="39"/>
      <c r="AZ94" s="39"/>
      <c r="BA94" s="39"/>
      <c r="BB94" s="39"/>
      <c r="BC94" s="39"/>
      <c r="BD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</row>
    <row r="95" spans="50:114" customFormat="1" x14ac:dyDescent="0.25">
      <c r="AX95" s="39"/>
      <c r="AY95" s="39"/>
      <c r="AZ95" s="39"/>
      <c r="BA95" s="39"/>
      <c r="BB95" s="39"/>
      <c r="BC95" s="39"/>
      <c r="BD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</row>
    <row r="96" spans="50:114" customFormat="1" x14ac:dyDescent="0.25">
      <c r="AX96" s="39"/>
      <c r="AY96" s="39"/>
      <c r="AZ96" s="39"/>
      <c r="BA96" s="39"/>
      <c r="BB96" s="39"/>
      <c r="BC96" s="39"/>
      <c r="BD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</row>
    <row r="97" spans="50:114" customFormat="1" x14ac:dyDescent="0.25">
      <c r="AX97" s="39"/>
      <c r="AY97" s="39"/>
      <c r="AZ97" s="39"/>
      <c r="BA97" s="39"/>
      <c r="BB97" s="39"/>
      <c r="BC97" s="39"/>
      <c r="BD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</row>
    <row r="98" spans="50:114" customFormat="1" x14ac:dyDescent="0.25">
      <c r="AX98" s="39"/>
      <c r="AY98" s="39"/>
      <c r="AZ98" s="39"/>
      <c r="BA98" s="39"/>
      <c r="BB98" s="39"/>
      <c r="BC98" s="39"/>
      <c r="BD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</row>
    <row r="99" spans="50:114" customFormat="1" x14ac:dyDescent="0.25">
      <c r="AX99" s="39"/>
      <c r="AY99" s="39"/>
      <c r="AZ99" s="39"/>
      <c r="BA99" s="39"/>
      <c r="BB99" s="39"/>
      <c r="BC99" s="39"/>
      <c r="BD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</row>
    <row r="100" spans="50:114" customFormat="1" x14ac:dyDescent="0.25">
      <c r="AX100" s="39"/>
      <c r="AY100" s="39"/>
      <c r="AZ100" s="39"/>
      <c r="BA100" s="39"/>
      <c r="BB100" s="39"/>
      <c r="BC100" s="39"/>
      <c r="BD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</row>
    <row r="101" spans="50:114" customFormat="1" x14ac:dyDescent="0.25">
      <c r="AX101" s="39"/>
      <c r="AY101" s="39"/>
      <c r="AZ101" s="39"/>
      <c r="BA101" s="39"/>
      <c r="BB101" s="39"/>
      <c r="BC101" s="39"/>
      <c r="BD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</row>
    <row r="102" spans="50:114" customFormat="1" x14ac:dyDescent="0.25">
      <c r="AX102" s="39"/>
      <c r="AY102" s="39"/>
      <c r="AZ102" s="39"/>
      <c r="BA102" s="39"/>
      <c r="BB102" s="39"/>
      <c r="BC102" s="39"/>
      <c r="BD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</row>
    <row r="103" spans="50:114" customFormat="1" x14ac:dyDescent="0.25">
      <c r="AX103" s="39"/>
      <c r="AY103" s="39"/>
      <c r="AZ103" s="39"/>
      <c r="BA103" s="39"/>
      <c r="BB103" s="39"/>
      <c r="BC103" s="39"/>
      <c r="BD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</row>
    <row r="104" spans="50:114" customFormat="1" x14ac:dyDescent="0.25">
      <c r="AX104" s="39"/>
      <c r="AY104" s="39"/>
      <c r="AZ104" s="39"/>
      <c r="BA104" s="39"/>
      <c r="BB104" s="39"/>
      <c r="BC104" s="39"/>
      <c r="BD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</row>
    <row r="105" spans="50:114" customFormat="1" x14ac:dyDescent="0.25">
      <c r="AX105" s="39"/>
      <c r="AY105" s="39"/>
      <c r="AZ105" s="39"/>
      <c r="BA105" s="39"/>
      <c r="BB105" s="39"/>
      <c r="BC105" s="39"/>
      <c r="BD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</row>
    <row r="106" spans="50:114" customFormat="1" x14ac:dyDescent="0.25">
      <c r="AX106" s="39"/>
      <c r="AY106" s="39"/>
      <c r="AZ106" s="39"/>
      <c r="BA106" s="39"/>
      <c r="BB106" s="39"/>
      <c r="BC106" s="39"/>
      <c r="BD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</row>
    <row r="107" spans="50:114" customFormat="1" x14ac:dyDescent="0.25">
      <c r="AX107" s="39"/>
      <c r="AY107" s="39"/>
      <c r="AZ107" s="39"/>
      <c r="BA107" s="39"/>
      <c r="BB107" s="39"/>
      <c r="BC107" s="39"/>
      <c r="BD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</row>
    <row r="108" spans="50:114" customFormat="1" x14ac:dyDescent="0.25">
      <c r="AX108" s="39"/>
      <c r="AY108" s="39"/>
      <c r="AZ108" s="39"/>
      <c r="BA108" s="39"/>
      <c r="BB108" s="39"/>
      <c r="BC108" s="39"/>
      <c r="BD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</row>
    <row r="109" spans="50:114" customFormat="1" x14ac:dyDescent="0.25">
      <c r="AX109" s="39"/>
      <c r="AY109" s="39"/>
      <c r="AZ109" s="39"/>
      <c r="BA109" s="39"/>
      <c r="BB109" s="39"/>
      <c r="BC109" s="39"/>
      <c r="BD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</row>
    <row r="110" spans="50:114" customFormat="1" x14ac:dyDescent="0.25">
      <c r="AX110" s="39"/>
      <c r="AY110" s="39"/>
      <c r="AZ110" s="39"/>
      <c r="BA110" s="39"/>
      <c r="BB110" s="39"/>
      <c r="BC110" s="39"/>
      <c r="BD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</row>
    <row r="111" spans="50:114" customFormat="1" x14ac:dyDescent="0.25">
      <c r="AX111" s="39"/>
      <c r="AY111" s="39"/>
      <c r="AZ111" s="39"/>
      <c r="BA111" s="39"/>
      <c r="BB111" s="39"/>
      <c r="BC111" s="39"/>
      <c r="BD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</row>
    <row r="112" spans="50:114" customFormat="1" x14ac:dyDescent="0.25">
      <c r="AX112" s="39"/>
      <c r="AY112" s="39"/>
      <c r="AZ112" s="39"/>
      <c r="BA112" s="39"/>
      <c r="BB112" s="39"/>
      <c r="BC112" s="39"/>
      <c r="BD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</row>
    <row r="113" spans="50:114" customFormat="1" x14ac:dyDescent="0.25">
      <c r="AX113" s="39"/>
      <c r="AY113" s="39"/>
      <c r="AZ113" s="39"/>
      <c r="BA113" s="39"/>
      <c r="BB113" s="39"/>
      <c r="BC113" s="39"/>
      <c r="BD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</row>
    <row r="114" spans="50:114" customFormat="1" x14ac:dyDescent="0.25">
      <c r="AX114" s="39"/>
      <c r="AY114" s="39"/>
      <c r="AZ114" s="39"/>
      <c r="BA114" s="39"/>
      <c r="BB114" s="39"/>
      <c r="BC114" s="39"/>
      <c r="BD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</row>
    <row r="115" spans="50:114" customFormat="1" x14ac:dyDescent="0.25">
      <c r="AX115" s="39"/>
      <c r="AY115" s="39"/>
      <c r="AZ115" s="39"/>
      <c r="BA115" s="39"/>
      <c r="BB115" s="39"/>
      <c r="BC115" s="39"/>
      <c r="BD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</row>
    <row r="116" spans="50:114" customFormat="1" x14ac:dyDescent="0.25">
      <c r="AX116" s="39"/>
      <c r="AY116" s="39"/>
      <c r="AZ116" s="39"/>
      <c r="BA116" s="39"/>
      <c r="BB116" s="39"/>
      <c r="BC116" s="39"/>
      <c r="BD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</row>
    <row r="117" spans="50:114" customFormat="1" x14ac:dyDescent="0.25">
      <c r="AX117" s="39"/>
      <c r="AY117" s="39"/>
      <c r="AZ117" s="39"/>
      <c r="BA117" s="39"/>
      <c r="BB117" s="39"/>
      <c r="BC117" s="39"/>
      <c r="BD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</row>
    <row r="118" spans="50:114" customFormat="1" x14ac:dyDescent="0.25">
      <c r="AX118" s="39"/>
      <c r="AY118" s="39"/>
      <c r="AZ118" s="39"/>
      <c r="BA118" s="39"/>
      <c r="BB118" s="39"/>
      <c r="BC118" s="39"/>
      <c r="BD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</row>
    <row r="119" spans="50:114" customFormat="1" x14ac:dyDescent="0.25">
      <c r="AX119" s="39"/>
      <c r="AY119" s="39"/>
      <c r="AZ119" s="39"/>
      <c r="BA119" s="39"/>
      <c r="BB119" s="39"/>
      <c r="BC119" s="39"/>
      <c r="BD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</row>
    <row r="120" spans="50:114" customFormat="1" x14ac:dyDescent="0.25">
      <c r="AX120" s="39"/>
      <c r="AY120" s="39"/>
      <c r="AZ120" s="39"/>
      <c r="BA120" s="39"/>
      <c r="BB120" s="39"/>
      <c r="BC120" s="39"/>
      <c r="BD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</row>
    <row r="121" spans="50:114" customFormat="1" x14ac:dyDescent="0.25">
      <c r="AX121" s="39"/>
      <c r="AY121" s="39"/>
      <c r="AZ121" s="39"/>
      <c r="BA121" s="39"/>
      <c r="BB121" s="39"/>
      <c r="BC121" s="39"/>
      <c r="BD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</row>
    <row r="122" spans="50:114" customFormat="1" x14ac:dyDescent="0.25">
      <c r="AX122" s="39"/>
      <c r="AY122" s="39"/>
      <c r="AZ122" s="39"/>
      <c r="BA122" s="39"/>
      <c r="BB122" s="39"/>
      <c r="BC122" s="39"/>
      <c r="BD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</row>
    <row r="123" spans="50:114" customFormat="1" x14ac:dyDescent="0.25">
      <c r="AX123" s="39"/>
      <c r="AY123" s="39"/>
      <c r="AZ123" s="39"/>
      <c r="BA123" s="39"/>
      <c r="BB123" s="39"/>
      <c r="BC123" s="39"/>
      <c r="BD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</row>
    <row r="124" spans="50:114" customFormat="1" x14ac:dyDescent="0.25">
      <c r="AX124" s="39"/>
      <c r="AY124" s="39"/>
      <c r="AZ124" s="39"/>
      <c r="BA124" s="39"/>
      <c r="BB124" s="39"/>
      <c r="BC124" s="39"/>
      <c r="BD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</row>
    <row r="125" spans="50:114" customFormat="1" x14ac:dyDescent="0.25">
      <c r="AX125" s="39"/>
      <c r="AY125" s="39"/>
      <c r="AZ125" s="39"/>
      <c r="BA125" s="39"/>
      <c r="BB125" s="39"/>
      <c r="BC125" s="39"/>
      <c r="BD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</row>
    <row r="126" spans="50:114" customFormat="1" x14ac:dyDescent="0.25">
      <c r="AX126" s="39"/>
      <c r="AY126" s="39"/>
      <c r="AZ126" s="39"/>
      <c r="BA126" s="39"/>
      <c r="BB126" s="39"/>
      <c r="BC126" s="39"/>
      <c r="BD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</row>
    <row r="127" spans="50:114" customFormat="1" x14ac:dyDescent="0.25">
      <c r="AX127" s="39"/>
      <c r="AY127" s="39"/>
      <c r="AZ127" s="39"/>
      <c r="BA127" s="39"/>
      <c r="BB127" s="39"/>
      <c r="BC127" s="39"/>
      <c r="BD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</row>
    <row r="128" spans="50:114" customFormat="1" x14ac:dyDescent="0.25">
      <c r="AX128" s="39"/>
      <c r="AY128" s="39"/>
      <c r="AZ128" s="39"/>
      <c r="BA128" s="39"/>
      <c r="BB128" s="39"/>
      <c r="BC128" s="39"/>
      <c r="BD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</row>
    <row r="129" spans="50:114" customFormat="1" x14ac:dyDescent="0.25">
      <c r="AX129" s="39"/>
      <c r="AY129" s="39"/>
      <c r="AZ129" s="39"/>
      <c r="BA129" s="39"/>
      <c r="BB129" s="39"/>
      <c r="BC129" s="39"/>
      <c r="BD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</row>
    <row r="130" spans="50:114" customFormat="1" x14ac:dyDescent="0.25">
      <c r="AX130" s="39"/>
      <c r="AY130" s="39"/>
      <c r="AZ130" s="39"/>
      <c r="BA130" s="39"/>
      <c r="BB130" s="39"/>
      <c r="BC130" s="39"/>
      <c r="BD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</row>
    <row r="131" spans="50:114" customFormat="1" x14ac:dyDescent="0.25">
      <c r="AX131" s="39"/>
      <c r="AY131" s="39"/>
      <c r="AZ131" s="39"/>
      <c r="BA131" s="39"/>
      <c r="BB131" s="39"/>
      <c r="BC131" s="39"/>
      <c r="BD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</row>
    <row r="132" spans="50:114" customFormat="1" x14ac:dyDescent="0.25">
      <c r="AX132" s="39"/>
      <c r="AY132" s="39"/>
      <c r="AZ132" s="39"/>
      <c r="BA132" s="39"/>
      <c r="BB132" s="39"/>
      <c r="BC132" s="39"/>
      <c r="BD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</row>
    <row r="133" spans="50:114" customFormat="1" x14ac:dyDescent="0.25">
      <c r="AX133" s="39"/>
      <c r="AY133" s="39"/>
      <c r="AZ133" s="39"/>
      <c r="BA133" s="39"/>
      <c r="BB133" s="39"/>
      <c r="BC133" s="39"/>
      <c r="BD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</row>
    <row r="134" spans="50:114" customFormat="1" x14ac:dyDescent="0.25">
      <c r="AX134" s="39"/>
      <c r="AY134" s="39"/>
      <c r="AZ134" s="39"/>
      <c r="BA134" s="39"/>
      <c r="BB134" s="39"/>
      <c r="BC134" s="39"/>
      <c r="BD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</row>
    <row r="135" spans="50:114" customFormat="1" x14ac:dyDescent="0.25">
      <c r="AX135" s="39"/>
      <c r="AY135" s="39"/>
      <c r="AZ135" s="39"/>
      <c r="BA135" s="39"/>
      <c r="BB135" s="39"/>
      <c r="BC135" s="39"/>
      <c r="BD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</row>
    <row r="136" spans="50:114" customFormat="1" x14ac:dyDescent="0.25">
      <c r="AX136" s="39"/>
      <c r="AY136" s="39"/>
      <c r="AZ136" s="39"/>
      <c r="BA136" s="39"/>
      <c r="BB136" s="39"/>
      <c r="BC136" s="39"/>
      <c r="BD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</row>
    <row r="137" spans="50:114" customFormat="1" x14ac:dyDescent="0.25">
      <c r="AX137" s="39"/>
      <c r="AY137" s="39"/>
      <c r="AZ137" s="39"/>
      <c r="BA137" s="39"/>
      <c r="BB137" s="39"/>
      <c r="BC137" s="39"/>
      <c r="BD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</row>
    <row r="138" spans="50:114" customFormat="1" x14ac:dyDescent="0.25">
      <c r="AX138" s="39"/>
      <c r="AY138" s="39"/>
      <c r="AZ138" s="39"/>
      <c r="BA138" s="39"/>
      <c r="BB138" s="39"/>
      <c r="BC138" s="39"/>
      <c r="BD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</row>
    <row r="139" spans="50:114" customFormat="1" x14ac:dyDescent="0.25">
      <c r="AX139" s="39"/>
      <c r="AY139" s="39"/>
      <c r="AZ139" s="39"/>
      <c r="BA139" s="39"/>
      <c r="BB139" s="39"/>
      <c r="BC139" s="39"/>
      <c r="BD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</row>
    <row r="140" spans="50:114" customFormat="1" x14ac:dyDescent="0.25">
      <c r="AX140" s="39"/>
      <c r="AY140" s="39"/>
      <c r="AZ140" s="39"/>
      <c r="BA140" s="39"/>
      <c r="BB140" s="39"/>
      <c r="BC140" s="39"/>
      <c r="BD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</row>
    <row r="141" spans="50:114" customFormat="1" x14ac:dyDescent="0.25">
      <c r="AX141" s="39"/>
      <c r="AY141" s="39"/>
      <c r="AZ141" s="39"/>
      <c r="BA141" s="39"/>
      <c r="BB141" s="39"/>
      <c r="BC141" s="39"/>
      <c r="BD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</row>
    <row r="142" spans="50:114" customFormat="1" x14ac:dyDescent="0.25">
      <c r="AX142" s="39"/>
      <c r="AY142" s="39"/>
      <c r="AZ142" s="39"/>
      <c r="BA142" s="39"/>
      <c r="BB142" s="39"/>
      <c r="BC142" s="39"/>
      <c r="BD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</row>
    <row r="143" spans="50:114" customFormat="1" x14ac:dyDescent="0.25">
      <c r="AX143" s="39"/>
      <c r="AY143" s="39"/>
      <c r="AZ143" s="39"/>
      <c r="BA143" s="39"/>
      <c r="BB143" s="39"/>
      <c r="BC143" s="39"/>
      <c r="BD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</row>
    <row r="144" spans="50:114" customFormat="1" x14ac:dyDescent="0.25">
      <c r="AX144" s="39"/>
      <c r="AY144" s="39"/>
      <c r="AZ144" s="39"/>
      <c r="BA144" s="39"/>
      <c r="BB144" s="39"/>
      <c r="BC144" s="39"/>
      <c r="BD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</row>
    <row r="145" spans="50:114" customFormat="1" x14ac:dyDescent="0.25">
      <c r="AX145" s="39"/>
      <c r="AY145" s="39"/>
      <c r="AZ145" s="39"/>
      <c r="BA145" s="39"/>
      <c r="BB145" s="39"/>
      <c r="BC145" s="39"/>
      <c r="BD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</row>
    <row r="146" spans="50:114" customFormat="1" x14ac:dyDescent="0.25">
      <c r="AX146" s="39"/>
      <c r="AY146" s="39"/>
      <c r="AZ146" s="39"/>
      <c r="BA146" s="39"/>
      <c r="BB146" s="39"/>
      <c r="BC146" s="39"/>
      <c r="BD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</row>
    <row r="147" spans="50:114" customFormat="1" x14ac:dyDescent="0.25">
      <c r="AX147" s="39"/>
      <c r="AY147" s="39"/>
      <c r="AZ147" s="39"/>
      <c r="BA147" s="39"/>
      <c r="BB147" s="39"/>
      <c r="BC147" s="39"/>
      <c r="BD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</row>
    <row r="148" spans="50:114" customFormat="1" x14ac:dyDescent="0.25">
      <c r="AX148" s="39"/>
      <c r="AY148" s="39"/>
      <c r="AZ148" s="39"/>
      <c r="BA148" s="39"/>
      <c r="BB148" s="39"/>
      <c r="BC148" s="39"/>
      <c r="BD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</row>
    <row r="149" spans="50:114" customFormat="1" x14ac:dyDescent="0.25">
      <c r="AX149" s="39"/>
      <c r="AY149" s="39"/>
      <c r="AZ149" s="39"/>
      <c r="BA149" s="39"/>
      <c r="BB149" s="39"/>
      <c r="BC149" s="39"/>
      <c r="BD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</row>
    <row r="150" spans="50:114" customFormat="1" x14ac:dyDescent="0.25">
      <c r="AX150" s="39"/>
      <c r="AY150" s="39"/>
      <c r="AZ150" s="39"/>
      <c r="BA150" s="39"/>
      <c r="BB150" s="39"/>
      <c r="BC150" s="39"/>
      <c r="BD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</row>
    <row r="151" spans="50:114" customFormat="1" x14ac:dyDescent="0.25">
      <c r="AX151" s="39"/>
      <c r="AY151" s="39"/>
      <c r="AZ151" s="39"/>
      <c r="BA151" s="39"/>
      <c r="BB151" s="39"/>
      <c r="BC151" s="39"/>
      <c r="BD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</row>
    <row r="152" spans="50:114" customFormat="1" x14ac:dyDescent="0.25">
      <c r="AX152" s="39"/>
      <c r="AY152" s="39"/>
      <c r="AZ152" s="39"/>
      <c r="BA152" s="39"/>
      <c r="BB152" s="39"/>
      <c r="BC152" s="39"/>
      <c r="BD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</row>
    <row r="153" spans="50:114" customFormat="1" x14ac:dyDescent="0.25">
      <c r="AX153" s="39"/>
      <c r="AY153" s="39"/>
      <c r="AZ153" s="39"/>
      <c r="BA153" s="39"/>
      <c r="BB153" s="39"/>
      <c r="BC153" s="39"/>
      <c r="BD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</row>
    <row r="154" spans="50:114" customFormat="1" x14ac:dyDescent="0.25">
      <c r="AX154" s="39"/>
      <c r="AY154" s="39"/>
      <c r="AZ154" s="39"/>
      <c r="BA154" s="39"/>
      <c r="BB154" s="39"/>
      <c r="BC154" s="39"/>
      <c r="BD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</row>
    <row r="155" spans="50:114" customFormat="1" x14ac:dyDescent="0.25">
      <c r="AX155" s="39"/>
      <c r="AY155" s="39"/>
      <c r="AZ155" s="39"/>
      <c r="BA155" s="39"/>
      <c r="BB155" s="39"/>
      <c r="BC155" s="39"/>
      <c r="BD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</row>
    <row r="156" spans="50:114" customFormat="1" x14ac:dyDescent="0.25">
      <c r="AX156" s="39"/>
      <c r="AY156" s="39"/>
      <c r="AZ156" s="39"/>
      <c r="BA156" s="39"/>
      <c r="BB156" s="39"/>
      <c r="BC156" s="39"/>
      <c r="BD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</row>
    <row r="157" spans="50:114" customFormat="1" x14ac:dyDescent="0.25">
      <c r="AX157" s="39"/>
      <c r="AY157" s="39"/>
      <c r="AZ157" s="39"/>
      <c r="BA157" s="39"/>
      <c r="BB157" s="39"/>
      <c r="BC157" s="39"/>
      <c r="BD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</row>
    <row r="158" spans="50:114" customFormat="1" x14ac:dyDescent="0.25">
      <c r="AX158" s="39"/>
      <c r="AY158" s="39"/>
      <c r="AZ158" s="39"/>
      <c r="BA158" s="39"/>
      <c r="BB158" s="39"/>
      <c r="BC158" s="39"/>
      <c r="BD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</row>
    <row r="159" spans="50:114" customFormat="1" x14ac:dyDescent="0.25">
      <c r="AX159" s="39"/>
      <c r="AY159" s="39"/>
      <c r="AZ159" s="39"/>
      <c r="BA159" s="39"/>
      <c r="BB159" s="39"/>
      <c r="BC159" s="39"/>
      <c r="BD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</row>
    <row r="160" spans="50:114" customFormat="1" x14ac:dyDescent="0.25">
      <c r="AX160" s="39"/>
      <c r="AY160" s="39"/>
      <c r="AZ160" s="39"/>
      <c r="BA160" s="39"/>
      <c r="BB160" s="39"/>
      <c r="BC160" s="39"/>
      <c r="BD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</row>
    <row r="161" spans="50:114" customFormat="1" x14ac:dyDescent="0.25">
      <c r="AX161" s="39"/>
      <c r="AY161" s="39"/>
      <c r="AZ161" s="39"/>
      <c r="BA161" s="39"/>
      <c r="BB161" s="39"/>
      <c r="BC161" s="39"/>
      <c r="BD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</row>
    <row r="162" spans="50:114" customFormat="1" x14ac:dyDescent="0.25">
      <c r="AX162" s="39"/>
      <c r="AY162" s="39"/>
      <c r="AZ162" s="39"/>
      <c r="BA162" s="39"/>
      <c r="BB162" s="39"/>
      <c r="BC162" s="39"/>
      <c r="BD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</row>
    <row r="163" spans="50:114" customFormat="1" x14ac:dyDescent="0.25">
      <c r="AX163" s="39"/>
      <c r="AY163" s="39"/>
      <c r="AZ163" s="39"/>
      <c r="BA163" s="39"/>
      <c r="BB163" s="39"/>
      <c r="BC163" s="39"/>
      <c r="BD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</row>
    <row r="164" spans="50:114" customFormat="1" x14ac:dyDescent="0.25">
      <c r="AX164" s="39"/>
      <c r="AY164" s="39"/>
      <c r="AZ164" s="39"/>
      <c r="BA164" s="39"/>
      <c r="BB164" s="39"/>
      <c r="BC164" s="39"/>
      <c r="BD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</row>
    <row r="165" spans="50:114" customFormat="1" x14ac:dyDescent="0.25">
      <c r="AX165" s="39"/>
      <c r="AY165" s="39"/>
      <c r="AZ165" s="39"/>
      <c r="BA165" s="39"/>
      <c r="BB165" s="39"/>
      <c r="BC165" s="39"/>
      <c r="BD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</row>
    <row r="166" spans="50:114" customFormat="1" x14ac:dyDescent="0.25">
      <c r="AX166" s="39"/>
      <c r="AY166" s="39"/>
      <c r="AZ166" s="39"/>
      <c r="BA166" s="39"/>
      <c r="BB166" s="39"/>
      <c r="BC166" s="39"/>
      <c r="BD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</row>
    <row r="167" spans="50:114" customFormat="1" x14ac:dyDescent="0.25">
      <c r="AX167" s="39"/>
      <c r="AY167" s="39"/>
      <c r="AZ167" s="39"/>
      <c r="BA167" s="39"/>
      <c r="BB167" s="39"/>
      <c r="BC167" s="39"/>
      <c r="BD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</row>
    <row r="168" spans="50:114" customFormat="1" x14ac:dyDescent="0.25">
      <c r="AX168" s="39"/>
      <c r="AY168" s="39"/>
      <c r="AZ168" s="39"/>
      <c r="BA168" s="39"/>
      <c r="BB168" s="39"/>
      <c r="BC168" s="39"/>
      <c r="BD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</row>
    <row r="169" spans="50:114" customFormat="1" x14ac:dyDescent="0.25">
      <c r="AX169" s="39"/>
      <c r="AY169" s="39"/>
      <c r="AZ169" s="39"/>
      <c r="BA169" s="39"/>
      <c r="BB169" s="39"/>
      <c r="BC169" s="39"/>
      <c r="BD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</row>
    <row r="170" spans="50:114" customFormat="1" x14ac:dyDescent="0.25">
      <c r="AX170" s="39"/>
      <c r="AY170" s="39"/>
      <c r="AZ170" s="39"/>
      <c r="BA170" s="39"/>
      <c r="BB170" s="39"/>
      <c r="BC170" s="39"/>
      <c r="BD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</row>
    <row r="171" spans="50:114" customFormat="1" x14ac:dyDescent="0.25">
      <c r="AX171" s="39"/>
      <c r="AY171" s="39"/>
      <c r="AZ171" s="39"/>
      <c r="BA171" s="39"/>
      <c r="BB171" s="39"/>
      <c r="BC171" s="39"/>
      <c r="BD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</row>
    <row r="172" spans="50:114" customFormat="1" x14ac:dyDescent="0.25">
      <c r="AX172" s="39"/>
      <c r="AY172" s="39"/>
      <c r="AZ172" s="39"/>
      <c r="BA172" s="39"/>
      <c r="BB172" s="39"/>
      <c r="BC172" s="39"/>
      <c r="BD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</row>
    <row r="173" spans="50:114" customFormat="1" x14ac:dyDescent="0.25">
      <c r="AX173" s="39"/>
      <c r="AY173" s="39"/>
      <c r="AZ173" s="39"/>
      <c r="BA173" s="39"/>
      <c r="BB173" s="39"/>
      <c r="BC173" s="39"/>
      <c r="BD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</row>
    <row r="174" spans="50:114" customFormat="1" x14ac:dyDescent="0.25">
      <c r="AX174" s="39"/>
      <c r="AY174" s="39"/>
      <c r="AZ174" s="39"/>
      <c r="BA174" s="39"/>
      <c r="BB174" s="39"/>
      <c r="BC174" s="39"/>
      <c r="BD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</row>
    <row r="175" spans="50:114" customFormat="1" x14ac:dyDescent="0.25">
      <c r="AX175" s="39"/>
      <c r="AY175" s="39"/>
      <c r="AZ175" s="39"/>
      <c r="BA175" s="39"/>
      <c r="BB175" s="39"/>
      <c r="BC175" s="39"/>
      <c r="BD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</row>
    <row r="176" spans="50:114" customFormat="1" x14ac:dyDescent="0.25">
      <c r="AX176" s="39"/>
      <c r="AY176" s="39"/>
      <c r="AZ176" s="39"/>
      <c r="BA176" s="39"/>
      <c r="BB176" s="39"/>
      <c r="BC176" s="39"/>
      <c r="BD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</row>
    <row r="177" spans="50:114" customFormat="1" x14ac:dyDescent="0.25">
      <c r="AX177" s="39"/>
      <c r="AY177" s="39"/>
      <c r="AZ177" s="39"/>
      <c r="BA177" s="39"/>
      <c r="BB177" s="39"/>
      <c r="BC177" s="39"/>
      <c r="BD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</row>
    <row r="178" spans="50:114" customFormat="1" x14ac:dyDescent="0.25">
      <c r="AX178" s="39"/>
      <c r="AY178" s="39"/>
      <c r="AZ178" s="39"/>
      <c r="BA178" s="39"/>
      <c r="BB178" s="39"/>
      <c r="BC178" s="39"/>
      <c r="BD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</row>
    <row r="179" spans="50:114" customFormat="1" x14ac:dyDescent="0.25">
      <c r="AX179" s="39"/>
      <c r="AY179" s="39"/>
      <c r="AZ179" s="39"/>
      <c r="BA179" s="39"/>
      <c r="BB179" s="39"/>
      <c r="BC179" s="39"/>
      <c r="BD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</row>
    <row r="180" spans="50:114" customFormat="1" x14ac:dyDescent="0.25">
      <c r="AX180" s="39"/>
      <c r="AY180" s="39"/>
      <c r="AZ180" s="39"/>
      <c r="BA180" s="39"/>
      <c r="BB180" s="39"/>
      <c r="BC180" s="39"/>
      <c r="BD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</row>
    <row r="181" spans="50:114" customFormat="1" x14ac:dyDescent="0.25">
      <c r="AX181" s="39"/>
      <c r="AY181" s="39"/>
      <c r="AZ181" s="39"/>
      <c r="BA181" s="39"/>
      <c r="BB181" s="39"/>
      <c r="BC181" s="39"/>
      <c r="BD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</row>
    <row r="182" spans="50:114" customFormat="1" x14ac:dyDescent="0.25">
      <c r="AX182" s="39"/>
      <c r="AY182" s="39"/>
      <c r="AZ182" s="39"/>
      <c r="BA182" s="39"/>
      <c r="BB182" s="39"/>
      <c r="BC182" s="39"/>
      <c r="BD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</row>
    <row r="183" spans="50:114" customFormat="1" x14ac:dyDescent="0.25">
      <c r="AX183" s="39"/>
      <c r="AY183" s="39"/>
      <c r="AZ183" s="39"/>
      <c r="BA183" s="39"/>
      <c r="BB183" s="39"/>
      <c r="BC183" s="39"/>
      <c r="BD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</row>
    <row r="184" spans="50:114" customFormat="1" x14ac:dyDescent="0.25">
      <c r="AX184" s="39"/>
      <c r="AY184" s="39"/>
      <c r="AZ184" s="39"/>
      <c r="BA184" s="39"/>
      <c r="BB184" s="39"/>
      <c r="BC184" s="39"/>
      <c r="BD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</row>
    <row r="185" spans="50:114" customFormat="1" x14ac:dyDescent="0.25">
      <c r="AX185" s="39"/>
      <c r="AY185" s="39"/>
      <c r="AZ185" s="39"/>
      <c r="BA185" s="39"/>
      <c r="BB185" s="39"/>
      <c r="BC185" s="39"/>
      <c r="BD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</row>
    <row r="186" spans="50:114" customFormat="1" x14ac:dyDescent="0.25">
      <c r="AX186" s="39"/>
      <c r="AY186" s="39"/>
      <c r="AZ186" s="39"/>
      <c r="BA186" s="39"/>
      <c r="BB186" s="39"/>
      <c r="BC186" s="39"/>
      <c r="BD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</row>
    <row r="187" spans="50:114" customFormat="1" x14ac:dyDescent="0.25">
      <c r="AX187" s="39"/>
      <c r="AY187" s="39"/>
      <c r="AZ187" s="39"/>
      <c r="BA187" s="39"/>
      <c r="BB187" s="39"/>
      <c r="BC187" s="39"/>
      <c r="BD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</row>
    <row r="188" spans="50:114" customFormat="1" x14ac:dyDescent="0.25">
      <c r="AX188" s="39"/>
      <c r="AY188" s="39"/>
      <c r="AZ188" s="39"/>
      <c r="BA188" s="39"/>
      <c r="BB188" s="39"/>
      <c r="BC188" s="39"/>
      <c r="BD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</row>
    <row r="189" spans="50:114" customFormat="1" x14ac:dyDescent="0.25">
      <c r="AX189" s="39"/>
      <c r="AY189" s="39"/>
      <c r="AZ189" s="39"/>
      <c r="BA189" s="39"/>
      <c r="BB189" s="39"/>
      <c r="BC189" s="39"/>
      <c r="BD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</row>
    <row r="190" spans="50:114" customFormat="1" x14ac:dyDescent="0.25">
      <c r="AX190" s="39"/>
      <c r="AY190" s="39"/>
      <c r="AZ190" s="39"/>
      <c r="BA190" s="39"/>
      <c r="BB190" s="39"/>
      <c r="BC190" s="39"/>
      <c r="BD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</row>
    <row r="191" spans="50:114" customFormat="1" x14ac:dyDescent="0.25">
      <c r="AX191" s="39"/>
      <c r="AY191" s="39"/>
      <c r="AZ191" s="39"/>
      <c r="BA191" s="39"/>
      <c r="BB191" s="39"/>
      <c r="BC191" s="39"/>
      <c r="BD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</row>
    <row r="192" spans="50:114" customFormat="1" x14ac:dyDescent="0.25">
      <c r="AX192" s="39"/>
      <c r="AY192" s="39"/>
      <c r="AZ192" s="39"/>
      <c r="BA192" s="39"/>
      <c r="BB192" s="39"/>
      <c r="BC192" s="39"/>
      <c r="BD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</row>
    <row r="193" spans="50:144" customFormat="1" x14ac:dyDescent="0.25">
      <c r="AX193" s="39"/>
      <c r="AY193" s="39"/>
      <c r="AZ193" s="39"/>
      <c r="BA193" s="39"/>
      <c r="BB193" s="39"/>
      <c r="BC193" s="39"/>
      <c r="BD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57"/>
      <c r="CV193" s="57"/>
      <c r="CW193" s="39"/>
      <c r="CX193" s="39"/>
      <c r="CY193" s="39"/>
      <c r="CZ193" s="58"/>
      <c r="DA193" s="58"/>
      <c r="DB193" s="39"/>
      <c r="DC193" s="39"/>
      <c r="DD193" s="39"/>
      <c r="DE193" s="43"/>
      <c r="DF193" s="43"/>
      <c r="DG193" s="43"/>
      <c r="DH193" s="43"/>
      <c r="DI193" s="43"/>
      <c r="DJ193" s="43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</row>
    <row r="194" spans="50:144" customFormat="1" x14ac:dyDescent="0.25">
      <c r="AX194" s="39"/>
      <c r="AY194" s="39"/>
      <c r="AZ194" s="39"/>
      <c r="BA194" s="39"/>
      <c r="BB194" s="39"/>
      <c r="BC194" s="39"/>
      <c r="BD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57"/>
      <c r="CV194" s="57"/>
      <c r="CW194" s="39"/>
      <c r="CX194" s="39"/>
      <c r="CY194" s="39"/>
      <c r="CZ194" s="58"/>
      <c r="DA194" s="58"/>
      <c r="DB194" s="39"/>
      <c r="DC194" s="39"/>
      <c r="DD194" s="39"/>
      <c r="DE194" s="43"/>
      <c r="DF194" s="43"/>
      <c r="DG194" s="43"/>
      <c r="DH194" s="43"/>
      <c r="DI194" s="43"/>
      <c r="DJ194" s="43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</row>
    <row r="195" spans="50:144" customFormat="1" x14ac:dyDescent="0.25">
      <c r="AX195" s="39"/>
      <c r="AY195" s="39"/>
      <c r="AZ195" s="39"/>
      <c r="BA195" s="39"/>
      <c r="BB195" s="39"/>
      <c r="BC195" s="39"/>
      <c r="BD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57"/>
      <c r="CV195" s="57"/>
      <c r="CW195" s="39"/>
      <c r="CX195" s="39"/>
      <c r="CY195" s="39"/>
      <c r="CZ195" s="58"/>
      <c r="DA195" s="58"/>
      <c r="DB195" s="39"/>
      <c r="DC195" s="39"/>
      <c r="DD195" s="39"/>
      <c r="DE195" s="43"/>
      <c r="DF195" s="43"/>
      <c r="DG195" s="43"/>
      <c r="DH195" s="43"/>
      <c r="DI195" s="43"/>
      <c r="DJ195" s="43"/>
      <c r="DZ195" s="44"/>
      <c r="EA195" s="44"/>
      <c r="EB195" s="44"/>
      <c r="EC195" s="44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</row>
    <row r="196" spans="50:144" customFormat="1" x14ac:dyDescent="0.25">
      <c r="AX196" s="39"/>
      <c r="AY196" s="39"/>
      <c r="AZ196" s="39"/>
      <c r="BA196" s="39"/>
      <c r="BB196" s="39"/>
      <c r="BC196" s="39"/>
      <c r="BD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57"/>
      <c r="CV196" s="57"/>
      <c r="CW196" s="39"/>
      <c r="CX196" s="39"/>
      <c r="CY196" s="39"/>
      <c r="CZ196" s="58"/>
      <c r="DA196" s="58"/>
      <c r="DB196" s="39"/>
      <c r="DC196" s="39"/>
      <c r="DD196" s="39"/>
      <c r="DE196" s="43"/>
      <c r="DF196" s="43"/>
      <c r="DG196" s="43"/>
      <c r="DH196" s="43"/>
      <c r="DI196" s="43"/>
      <c r="DJ196" s="43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</row>
    <row r="197" spans="50:144" customFormat="1" x14ac:dyDescent="0.25">
      <c r="AX197" s="39"/>
      <c r="AY197" s="39"/>
      <c r="AZ197" s="39"/>
      <c r="BA197" s="39"/>
      <c r="BB197" s="39"/>
      <c r="BC197" s="39"/>
      <c r="BD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57"/>
      <c r="CV197" s="57"/>
      <c r="CW197" s="39"/>
      <c r="CX197" s="39"/>
      <c r="CY197" s="39"/>
      <c r="CZ197" s="58"/>
      <c r="DA197" s="58"/>
      <c r="DB197" s="39"/>
      <c r="DC197" s="39"/>
      <c r="DD197" s="39"/>
      <c r="DE197" s="43"/>
      <c r="DF197" s="43"/>
      <c r="DG197" s="43"/>
      <c r="DH197" s="43"/>
      <c r="DI197" s="43"/>
      <c r="DJ197" s="43"/>
      <c r="DZ197" s="44"/>
      <c r="EA197" s="44"/>
      <c r="EB197" s="44"/>
      <c r="EC197" s="44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</row>
    <row r="198" spans="50:144" customFormat="1" x14ac:dyDescent="0.25">
      <c r="AX198" s="39"/>
      <c r="AY198" s="39"/>
      <c r="AZ198" s="39"/>
      <c r="BA198" s="39"/>
      <c r="BB198" s="39"/>
      <c r="BC198" s="39"/>
      <c r="BD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57"/>
      <c r="CV198" s="57"/>
      <c r="CW198" s="39"/>
      <c r="CX198" s="39"/>
      <c r="CY198" s="39"/>
      <c r="CZ198" s="58"/>
      <c r="DA198" s="58"/>
      <c r="DB198" s="39"/>
      <c r="DC198" s="39"/>
      <c r="DD198" s="39"/>
      <c r="DE198" s="43"/>
      <c r="DF198" s="43"/>
      <c r="DG198" s="43"/>
      <c r="DH198" s="43"/>
      <c r="DI198" s="43"/>
      <c r="DJ198" s="43"/>
      <c r="DZ198" s="44"/>
      <c r="EA198" s="44"/>
      <c r="EB198" s="44"/>
      <c r="EC198" s="44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</row>
    <row r="199" spans="50:144" customFormat="1" x14ac:dyDescent="0.25">
      <c r="AX199" s="39"/>
      <c r="AY199" s="39"/>
      <c r="AZ199" s="39"/>
      <c r="BA199" s="39"/>
      <c r="BB199" s="39"/>
      <c r="BC199" s="39"/>
      <c r="BD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57"/>
      <c r="CV199" s="57"/>
      <c r="CW199" s="39"/>
      <c r="CX199" s="39"/>
      <c r="CY199" s="39"/>
      <c r="CZ199" s="58"/>
      <c r="DA199" s="58"/>
      <c r="DB199" s="39"/>
      <c r="DC199" s="39"/>
      <c r="DD199" s="39"/>
      <c r="DE199" s="43"/>
      <c r="DF199" s="43"/>
      <c r="DG199" s="43"/>
      <c r="DH199" s="43"/>
      <c r="DI199" s="43"/>
      <c r="DJ199" s="43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</row>
    <row r="200" spans="50:144" customFormat="1" x14ac:dyDescent="0.25">
      <c r="AX200" s="39"/>
      <c r="AY200" s="39"/>
      <c r="AZ200" s="39"/>
      <c r="BA200" s="39"/>
      <c r="BB200" s="39"/>
      <c r="BC200" s="39"/>
      <c r="BD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57"/>
      <c r="CV200" s="57"/>
      <c r="CW200" s="39"/>
      <c r="CX200" s="39"/>
      <c r="CY200" s="39"/>
      <c r="CZ200" s="58"/>
      <c r="DA200" s="58"/>
      <c r="DB200" s="39"/>
      <c r="DC200" s="39"/>
      <c r="DD200" s="39"/>
      <c r="DE200" s="43"/>
      <c r="DF200" s="43"/>
      <c r="DG200" s="43"/>
      <c r="DH200" s="43"/>
      <c r="DI200" s="43"/>
      <c r="DJ200" s="43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</row>
    <row r="201" spans="50:144" customFormat="1" x14ac:dyDescent="0.25">
      <c r="AX201" s="39"/>
      <c r="AY201" s="39"/>
      <c r="AZ201" s="39"/>
      <c r="BA201" s="39"/>
      <c r="BB201" s="39"/>
      <c r="BC201" s="39"/>
      <c r="BD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57"/>
      <c r="CV201" s="57"/>
      <c r="CW201" s="39"/>
      <c r="CX201" s="39"/>
      <c r="CY201" s="39"/>
      <c r="CZ201" s="58"/>
      <c r="DA201" s="58"/>
      <c r="DB201" s="39"/>
      <c r="DC201" s="39"/>
      <c r="DD201" s="39"/>
      <c r="DE201" s="43"/>
      <c r="DF201" s="43"/>
      <c r="DG201" s="43"/>
      <c r="DH201" s="43"/>
      <c r="DI201" s="43"/>
      <c r="DJ201" s="43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</row>
    <row r="202" spans="50:144" customFormat="1" x14ac:dyDescent="0.25">
      <c r="AX202" s="39"/>
      <c r="AY202" s="39"/>
      <c r="AZ202" s="39"/>
      <c r="BA202" s="39"/>
      <c r="BB202" s="39"/>
      <c r="BC202" s="39"/>
      <c r="BD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57"/>
      <c r="CV202" s="57"/>
      <c r="CW202" s="39"/>
      <c r="CX202" s="39"/>
      <c r="CY202" s="39"/>
      <c r="CZ202" s="58"/>
      <c r="DA202" s="58"/>
      <c r="DB202" s="39"/>
      <c r="DC202" s="39"/>
      <c r="DD202" s="39"/>
      <c r="DE202" s="43"/>
      <c r="DF202" s="43"/>
      <c r="DG202" s="43"/>
      <c r="DH202" s="43"/>
      <c r="DI202" s="43"/>
      <c r="DJ202" s="43"/>
      <c r="DZ202" s="44"/>
      <c r="EA202" s="44"/>
      <c r="EB202" s="44"/>
      <c r="EC202" s="44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</row>
    <row r="203" spans="50:144" customFormat="1" x14ac:dyDescent="0.25">
      <c r="AX203" s="39"/>
      <c r="AY203" s="39"/>
      <c r="AZ203" s="39"/>
      <c r="BA203" s="39"/>
      <c r="BB203" s="39"/>
      <c r="BC203" s="39"/>
      <c r="BD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57"/>
      <c r="CV203" s="57"/>
      <c r="CW203" s="39"/>
      <c r="CX203" s="39"/>
      <c r="CY203" s="39"/>
      <c r="CZ203" s="58"/>
      <c r="DA203" s="58"/>
      <c r="DB203" s="39"/>
      <c r="DC203" s="39"/>
      <c r="DD203" s="39"/>
      <c r="DE203" s="43"/>
      <c r="DF203" s="43"/>
      <c r="DG203" s="43"/>
      <c r="DH203" s="43"/>
      <c r="DI203" s="43"/>
      <c r="DJ203" s="43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</row>
    <row r="204" spans="50:144" customFormat="1" x14ac:dyDescent="0.25">
      <c r="AX204" s="39"/>
      <c r="AY204" s="39"/>
      <c r="AZ204" s="39"/>
      <c r="BA204" s="39"/>
      <c r="BB204" s="39"/>
      <c r="BC204" s="39"/>
      <c r="BD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57"/>
      <c r="CV204" s="57"/>
      <c r="CW204" s="39"/>
      <c r="CX204" s="39"/>
      <c r="CY204" s="39"/>
      <c r="CZ204" s="58"/>
      <c r="DA204" s="58"/>
      <c r="DB204" s="39"/>
      <c r="DC204" s="39"/>
      <c r="DD204" s="39"/>
      <c r="DE204" s="43"/>
      <c r="DF204" s="43"/>
      <c r="DG204" s="43"/>
      <c r="DH204" s="43"/>
      <c r="DI204" s="43"/>
      <c r="DJ204" s="43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</row>
    <row r="205" spans="50:144" customFormat="1" x14ac:dyDescent="0.25">
      <c r="AX205" s="39"/>
      <c r="AY205" s="39"/>
      <c r="AZ205" s="39"/>
      <c r="BA205" s="39"/>
      <c r="BB205" s="39"/>
      <c r="BC205" s="39"/>
      <c r="BD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57"/>
      <c r="CV205" s="57"/>
      <c r="CW205" s="39"/>
      <c r="CX205" s="39"/>
      <c r="CY205" s="39"/>
      <c r="CZ205" s="58"/>
      <c r="DA205" s="58"/>
      <c r="DB205" s="39"/>
      <c r="DC205" s="39"/>
      <c r="DD205" s="39"/>
      <c r="DE205" s="43"/>
      <c r="DF205" s="43"/>
      <c r="DG205" s="43"/>
      <c r="DH205" s="43"/>
      <c r="DI205" s="43"/>
      <c r="DJ205" s="43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</row>
    <row r="206" spans="50:144" customFormat="1" x14ac:dyDescent="0.25">
      <c r="AX206" s="39"/>
      <c r="AY206" s="39"/>
      <c r="AZ206" s="39"/>
      <c r="BA206" s="39"/>
      <c r="BB206" s="39"/>
      <c r="BC206" s="39"/>
      <c r="BD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57"/>
      <c r="CV206" s="57"/>
      <c r="CW206" s="39"/>
      <c r="CX206" s="39"/>
      <c r="CY206" s="39"/>
      <c r="CZ206" s="58"/>
      <c r="DA206" s="58"/>
      <c r="DB206" s="39"/>
      <c r="DC206" s="39"/>
      <c r="DD206" s="39"/>
      <c r="DE206" s="43"/>
      <c r="DF206" s="43"/>
      <c r="DG206" s="43"/>
      <c r="DH206" s="43"/>
      <c r="DI206" s="43"/>
      <c r="DJ206" s="43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</row>
    <row r="207" spans="50:144" customFormat="1" x14ac:dyDescent="0.25">
      <c r="AX207" s="39"/>
      <c r="AY207" s="39"/>
      <c r="AZ207" s="39"/>
      <c r="BA207" s="39"/>
      <c r="BB207" s="39"/>
      <c r="BC207" s="39"/>
      <c r="BD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57"/>
      <c r="CV207" s="57"/>
      <c r="CW207" s="39"/>
      <c r="CX207" s="39"/>
      <c r="CY207" s="39"/>
      <c r="CZ207" s="58"/>
      <c r="DA207" s="58"/>
      <c r="DB207" s="39"/>
      <c r="DC207" s="39"/>
      <c r="DD207" s="39"/>
      <c r="DE207" s="43"/>
      <c r="DF207" s="43"/>
      <c r="DG207" s="43"/>
      <c r="DH207" s="43"/>
      <c r="DI207" s="43"/>
      <c r="DJ207" s="43"/>
      <c r="DZ207" s="44"/>
      <c r="EA207" s="44"/>
      <c r="EB207" s="44"/>
      <c r="EC207" s="44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</row>
    <row r="208" spans="50:144" customFormat="1" x14ac:dyDescent="0.25">
      <c r="AX208" s="39"/>
      <c r="AY208" s="39"/>
      <c r="AZ208" s="39"/>
      <c r="BA208" s="39"/>
      <c r="BB208" s="39"/>
      <c r="BC208" s="39"/>
      <c r="BD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57"/>
      <c r="CV208" s="57"/>
      <c r="CW208" s="39"/>
      <c r="CX208" s="39"/>
      <c r="CY208" s="39"/>
      <c r="CZ208" s="58"/>
      <c r="DA208" s="58"/>
      <c r="DB208" s="39"/>
      <c r="DC208" s="39"/>
      <c r="DD208" s="39"/>
      <c r="DE208" s="43"/>
      <c r="DF208" s="43"/>
      <c r="DG208" s="43"/>
      <c r="DH208" s="43"/>
      <c r="DI208" s="43"/>
      <c r="DJ208" s="43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</row>
    <row r="209" spans="50:144" customFormat="1" x14ac:dyDescent="0.25">
      <c r="AX209" s="39"/>
      <c r="AY209" s="39"/>
      <c r="AZ209" s="39"/>
      <c r="BA209" s="39"/>
      <c r="BB209" s="39"/>
      <c r="BC209" s="39"/>
      <c r="BD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57"/>
      <c r="CV209" s="57"/>
      <c r="CW209" s="39"/>
      <c r="CX209" s="39"/>
      <c r="CY209" s="39"/>
      <c r="CZ209" s="58"/>
      <c r="DA209" s="58"/>
      <c r="DB209" s="39"/>
      <c r="DC209" s="39"/>
      <c r="DD209" s="39"/>
      <c r="DE209" s="43"/>
      <c r="DF209" s="43"/>
      <c r="DG209" s="43"/>
      <c r="DH209" s="43"/>
      <c r="DI209" s="43"/>
      <c r="DJ209" s="43"/>
      <c r="DZ209" s="44"/>
      <c r="EA209" s="44"/>
      <c r="EB209" s="44"/>
      <c r="EC209" s="44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</row>
    <row r="210" spans="50:144" customFormat="1" x14ac:dyDescent="0.25">
      <c r="AX210" s="39"/>
      <c r="AY210" s="39"/>
      <c r="AZ210" s="39"/>
      <c r="BA210" s="39"/>
      <c r="BB210" s="39"/>
      <c r="BC210" s="39"/>
      <c r="BD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57"/>
      <c r="CV210" s="57"/>
      <c r="CW210" s="39"/>
      <c r="CX210" s="39"/>
      <c r="CY210" s="39"/>
      <c r="CZ210" s="58"/>
      <c r="DA210" s="58"/>
      <c r="DB210" s="39"/>
      <c r="DC210" s="39"/>
      <c r="DD210" s="39"/>
      <c r="DE210" s="43"/>
      <c r="DF210" s="43"/>
      <c r="DG210" s="43"/>
      <c r="DH210" s="43"/>
      <c r="DI210" s="43"/>
      <c r="DJ210" s="43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</row>
    <row r="211" spans="50:144" customFormat="1" x14ac:dyDescent="0.25">
      <c r="AX211" s="39"/>
      <c r="AY211" s="39"/>
      <c r="AZ211" s="39"/>
      <c r="BA211" s="39"/>
      <c r="BB211" s="39"/>
      <c r="BC211" s="39"/>
      <c r="BD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57"/>
      <c r="CV211" s="57"/>
      <c r="CW211" s="39"/>
      <c r="CX211" s="39"/>
      <c r="CY211" s="39"/>
      <c r="CZ211" s="58"/>
      <c r="DA211" s="58"/>
      <c r="DB211" s="39"/>
      <c r="DC211" s="39"/>
      <c r="DD211" s="39"/>
      <c r="DE211" s="43"/>
      <c r="DF211" s="43"/>
      <c r="DG211" s="43"/>
      <c r="DH211" s="43"/>
      <c r="DI211" s="43"/>
      <c r="DJ211" s="43"/>
      <c r="DZ211" s="44"/>
      <c r="EA211" s="44"/>
      <c r="EB211" s="44"/>
      <c r="EC211" s="44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</row>
    <row r="212" spans="50:144" customFormat="1" x14ac:dyDescent="0.25">
      <c r="AX212" s="39"/>
      <c r="AY212" s="39"/>
      <c r="AZ212" s="39"/>
      <c r="BA212" s="39"/>
      <c r="BB212" s="39"/>
      <c r="BC212" s="39"/>
      <c r="BD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57"/>
      <c r="CV212" s="57"/>
      <c r="CW212" s="39"/>
      <c r="CX212" s="39"/>
      <c r="CY212" s="39"/>
      <c r="CZ212" s="58"/>
      <c r="DA212" s="58"/>
      <c r="DB212" s="39"/>
      <c r="DC212" s="39"/>
      <c r="DD212" s="39"/>
      <c r="DE212" s="43"/>
      <c r="DF212" s="43"/>
      <c r="DG212" s="43"/>
      <c r="DH212" s="43"/>
      <c r="DI212" s="43"/>
      <c r="DJ212" s="43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</row>
    <row r="213" spans="50:144" customFormat="1" x14ac:dyDescent="0.25">
      <c r="AX213" s="39"/>
      <c r="AY213" s="39"/>
      <c r="AZ213" s="39"/>
      <c r="BA213" s="39"/>
      <c r="BB213" s="39"/>
      <c r="BC213" s="39"/>
      <c r="BD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57"/>
      <c r="CV213" s="57"/>
      <c r="CW213" s="39"/>
      <c r="CX213" s="39"/>
      <c r="CY213" s="39"/>
      <c r="CZ213" s="58"/>
      <c r="DA213" s="58"/>
      <c r="DB213" s="39"/>
      <c r="DC213" s="39"/>
      <c r="DD213" s="39"/>
      <c r="DE213" s="43"/>
      <c r="DF213" s="43"/>
      <c r="DG213" s="43"/>
      <c r="DH213" s="43"/>
      <c r="DI213" s="43"/>
      <c r="DJ213" s="43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</row>
    <row r="214" spans="50:144" customFormat="1" x14ac:dyDescent="0.25">
      <c r="AX214" s="39"/>
      <c r="AY214" s="39"/>
      <c r="AZ214" s="39"/>
      <c r="BA214" s="39"/>
      <c r="BB214" s="39"/>
      <c r="BC214" s="39"/>
      <c r="BD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57"/>
      <c r="CV214" s="57"/>
      <c r="CW214" s="39"/>
      <c r="CX214" s="39"/>
      <c r="CY214" s="39"/>
      <c r="CZ214" s="58"/>
      <c r="DA214" s="58"/>
      <c r="DB214" s="39"/>
      <c r="DC214" s="39"/>
      <c r="DD214" s="39"/>
      <c r="DE214" s="43"/>
      <c r="DF214" s="43"/>
      <c r="DG214" s="43"/>
      <c r="DH214" s="43"/>
      <c r="DI214" s="43"/>
      <c r="DJ214" s="43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</row>
    <row r="215" spans="50:144" customFormat="1" x14ac:dyDescent="0.25">
      <c r="AX215" s="39"/>
      <c r="AY215" s="39"/>
      <c r="AZ215" s="39"/>
      <c r="BA215" s="39"/>
      <c r="BB215" s="39"/>
      <c r="BC215" s="39"/>
      <c r="BD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57"/>
      <c r="CV215" s="57"/>
      <c r="CW215" s="39"/>
      <c r="CX215" s="39"/>
      <c r="CY215" s="39"/>
      <c r="CZ215" s="58"/>
      <c r="DA215" s="58"/>
      <c r="DB215" s="39"/>
      <c r="DC215" s="39"/>
      <c r="DD215" s="39"/>
      <c r="DE215" s="43"/>
      <c r="DF215" s="43"/>
      <c r="DG215" s="43"/>
      <c r="DH215" s="43"/>
      <c r="DI215" s="43"/>
      <c r="DJ215" s="43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</row>
    <row r="216" spans="50:144" customFormat="1" x14ac:dyDescent="0.25">
      <c r="AX216" s="39"/>
      <c r="AY216" s="39"/>
      <c r="AZ216" s="39"/>
      <c r="BA216" s="39"/>
      <c r="BB216" s="39"/>
      <c r="BC216" s="39"/>
      <c r="BD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57"/>
      <c r="CV216" s="57"/>
      <c r="CW216" s="39"/>
      <c r="CX216" s="39"/>
      <c r="CY216" s="39"/>
      <c r="CZ216" s="58"/>
      <c r="DA216" s="58"/>
      <c r="DB216" s="39"/>
      <c r="DC216" s="39"/>
      <c r="DD216" s="39"/>
      <c r="DE216" s="43"/>
      <c r="DF216" s="43"/>
      <c r="DG216" s="43"/>
      <c r="DH216" s="43"/>
      <c r="DI216" s="43"/>
      <c r="DJ216" s="43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</row>
    <row r="217" spans="50:144" customFormat="1" x14ac:dyDescent="0.25">
      <c r="AX217" s="39"/>
      <c r="AY217" s="39"/>
      <c r="AZ217" s="39"/>
      <c r="BA217" s="39"/>
      <c r="BB217" s="39"/>
      <c r="BC217" s="39"/>
      <c r="BD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57"/>
      <c r="CV217" s="57"/>
      <c r="CW217" s="39"/>
      <c r="CX217" s="39"/>
      <c r="CY217" s="39"/>
      <c r="CZ217" s="58"/>
      <c r="DA217" s="58"/>
      <c r="DB217" s="39"/>
      <c r="DC217" s="39"/>
      <c r="DD217" s="39"/>
      <c r="DE217" s="43"/>
      <c r="DF217" s="43"/>
      <c r="DG217" s="43"/>
      <c r="DH217" s="43"/>
      <c r="DI217" s="43"/>
      <c r="DJ217" s="43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</row>
    <row r="218" spans="50:144" customFormat="1" x14ac:dyDescent="0.25">
      <c r="AX218" s="39"/>
      <c r="AY218" s="39"/>
      <c r="AZ218" s="39"/>
      <c r="BA218" s="39"/>
      <c r="BB218" s="39"/>
      <c r="BC218" s="39"/>
      <c r="BD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57"/>
      <c r="CV218" s="57"/>
      <c r="CW218" s="39"/>
      <c r="CX218" s="39"/>
      <c r="CY218" s="39"/>
      <c r="CZ218" s="58"/>
      <c r="DA218" s="58"/>
      <c r="DB218" s="39"/>
      <c r="DC218" s="39"/>
      <c r="DD218" s="39"/>
      <c r="DE218" s="43"/>
      <c r="DF218" s="43"/>
      <c r="DG218" s="43"/>
      <c r="DH218" s="43"/>
      <c r="DI218" s="43"/>
      <c r="DJ218" s="43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</row>
    <row r="219" spans="50:144" customFormat="1" x14ac:dyDescent="0.25">
      <c r="AX219" s="39"/>
      <c r="AY219" s="39"/>
      <c r="AZ219" s="39"/>
      <c r="BA219" s="39"/>
      <c r="BB219" s="39"/>
      <c r="BC219" s="39"/>
      <c r="BD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57"/>
      <c r="CV219" s="57"/>
      <c r="CW219" s="39"/>
      <c r="CX219" s="39"/>
      <c r="CY219" s="39"/>
      <c r="CZ219" s="58"/>
      <c r="DA219" s="58"/>
      <c r="DB219" s="39"/>
      <c r="DC219" s="39"/>
      <c r="DD219" s="39"/>
      <c r="DE219" s="43"/>
      <c r="DF219" s="43"/>
      <c r="DG219" s="43"/>
      <c r="DH219" s="43"/>
      <c r="DI219" s="43"/>
      <c r="DJ219" s="43"/>
      <c r="DZ219" s="44"/>
      <c r="EA219" s="44"/>
      <c r="EB219" s="44"/>
      <c r="EC219" s="44"/>
      <c r="ED219" s="44"/>
      <c r="EE219" s="44"/>
      <c r="EF219" s="44"/>
      <c r="EG219" s="44"/>
      <c r="EH219" s="44"/>
      <c r="EI219" s="44"/>
      <c r="EJ219" s="44"/>
      <c r="EK219" s="44"/>
      <c r="EL219" s="44"/>
      <c r="EM219" s="44"/>
      <c r="EN219" s="44"/>
    </row>
    <row r="220" spans="50:144" customFormat="1" x14ac:dyDescent="0.25">
      <c r="AX220" s="39"/>
      <c r="AY220" s="39"/>
      <c r="AZ220" s="39"/>
      <c r="BA220" s="39"/>
      <c r="BB220" s="39"/>
      <c r="BC220" s="39"/>
      <c r="BD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57"/>
      <c r="CV220" s="57"/>
      <c r="CW220" s="39"/>
      <c r="CX220" s="39"/>
      <c r="CY220" s="39"/>
      <c r="CZ220" s="58"/>
      <c r="DA220" s="58"/>
      <c r="DB220" s="39"/>
      <c r="DC220" s="39"/>
      <c r="DD220" s="39"/>
      <c r="DE220" s="43"/>
      <c r="DF220" s="43"/>
      <c r="DG220" s="43"/>
      <c r="DH220" s="43"/>
      <c r="DI220" s="43"/>
      <c r="DJ220" s="43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</row>
    <row r="221" spans="50:144" customFormat="1" x14ac:dyDescent="0.25">
      <c r="AX221" s="39"/>
      <c r="AY221" s="39"/>
      <c r="AZ221" s="39"/>
      <c r="BA221" s="39"/>
      <c r="BB221" s="39"/>
      <c r="BC221" s="39"/>
      <c r="BD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57"/>
      <c r="CV221" s="57"/>
      <c r="CW221" s="39"/>
      <c r="CX221" s="39"/>
      <c r="CY221" s="39"/>
      <c r="CZ221" s="58"/>
      <c r="DA221" s="58"/>
      <c r="DB221" s="39"/>
      <c r="DC221" s="39"/>
      <c r="DD221" s="39"/>
      <c r="DE221" s="43"/>
      <c r="DF221" s="43"/>
      <c r="DG221" s="43"/>
      <c r="DH221" s="43"/>
      <c r="DI221" s="43"/>
      <c r="DJ221" s="43"/>
      <c r="DZ221" s="44"/>
      <c r="EA221" s="44"/>
      <c r="EB221" s="44"/>
      <c r="EC221" s="44"/>
      <c r="ED221" s="44"/>
      <c r="EE221" s="44"/>
      <c r="EF221" s="44"/>
      <c r="EG221" s="44"/>
      <c r="EH221" s="44"/>
      <c r="EI221" s="44"/>
      <c r="EJ221" s="44"/>
      <c r="EK221" s="44"/>
      <c r="EL221" s="44"/>
      <c r="EM221" s="44"/>
      <c r="EN221" s="44"/>
    </row>
    <row r="222" spans="50:144" customFormat="1" x14ac:dyDescent="0.25">
      <c r="AX222" s="39"/>
      <c r="AY222" s="39"/>
      <c r="AZ222" s="39"/>
      <c r="BA222" s="39"/>
      <c r="BB222" s="39"/>
      <c r="BC222" s="39"/>
      <c r="BD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57"/>
      <c r="CV222" s="57"/>
      <c r="CW222" s="39"/>
      <c r="CX222" s="39"/>
      <c r="CY222" s="39"/>
      <c r="CZ222" s="58"/>
      <c r="DA222" s="58"/>
      <c r="DB222" s="39"/>
      <c r="DC222" s="39"/>
      <c r="DD222" s="39"/>
      <c r="DE222" s="43"/>
      <c r="DF222" s="43"/>
      <c r="DG222" s="43"/>
      <c r="DH222" s="43"/>
      <c r="DI222" s="43"/>
      <c r="DJ222" s="43"/>
      <c r="DZ222" s="44"/>
      <c r="EA222" s="44"/>
      <c r="EB222" s="44"/>
      <c r="EC222" s="44"/>
      <c r="ED222" s="44"/>
      <c r="EE222" s="44"/>
      <c r="EF222" s="44"/>
      <c r="EG222" s="44"/>
      <c r="EH222" s="44"/>
      <c r="EI222" s="44"/>
      <c r="EJ222" s="44"/>
      <c r="EK222" s="44"/>
      <c r="EL222" s="44"/>
      <c r="EM222" s="44"/>
      <c r="EN222" s="44"/>
    </row>
    <row r="223" spans="50:144" customFormat="1" x14ac:dyDescent="0.25">
      <c r="AX223" s="39"/>
      <c r="AY223" s="39"/>
      <c r="AZ223" s="39"/>
      <c r="BA223" s="39"/>
      <c r="BB223" s="39"/>
      <c r="BC223" s="39"/>
      <c r="BD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57"/>
      <c r="CV223" s="57"/>
      <c r="CW223" s="39"/>
      <c r="CX223" s="39"/>
      <c r="CY223" s="39"/>
      <c r="CZ223" s="58"/>
      <c r="DA223" s="58"/>
      <c r="DB223" s="39"/>
      <c r="DC223" s="39"/>
      <c r="DD223" s="39"/>
      <c r="DE223" s="43"/>
      <c r="DF223" s="43"/>
      <c r="DG223" s="43"/>
      <c r="DH223" s="43"/>
      <c r="DI223" s="43"/>
      <c r="DJ223" s="43"/>
      <c r="DZ223" s="44"/>
      <c r="EA223" s="44"/>
      <c r="EB223" s="44"/>
      <c r="EC223" s="44"/>
      <c r="ED223" s="44"/>
      <c r="EE223" s="44"/>
      <c r="EF223" s="44"/>
      <c r="EG223" s="44"/>
      <c r="EH223" s="44"/>
      <c r="EI223" s="44"/>
      <c r="EJ223" s="44"/>
      <c r="EK223" s="44"/>
      <c r="EL223" s="44"/>
      <c r="EM223" s="44"/>
      <c r="EN223" s="44"/>
    </row>
    <row r="224" spans="50:144" customFormat="1" x14ac:dyDescent="0.25">
      <c r="AX224" s="39"/>
      <c r="AY224" s="39"/>
      <c r="AZ224" s="39"/>
      <c r="BA224" s="39"/>
      <c r="BB224" s="39"/>
      <c r="BC224" s="39"/>
      <c r="BD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57"/>
      <c r="CV224" s="57"/>
      <c r="CW224" s="39"/>
      <c r="CX224" s="39"/>
      <c r="CY224" s="39"/>
      <c r="CZ224" s="58"/>
      <c r="DA224" s="58"/>
      <c r="DB224" s="39"/>
      <c r="DC224" s="39"/>
      <c r="DD224" s="39"/>
      <c r="DE224" s="43"/>
      <c r="DF224" s="43"/>
      <c r="DG224" s="43"/>
      <c r="DH224" s="43"/>
      <c r="DI224" s="43"/>
      <c r="DJ224" s="43"/>
      <c r="DZ224" s="44"/>
      <c r="EA224" s="44"/>
      <c r="EB224" s="44"/>
      <c r="EC224" s="44"/>
      <c r="ED224" s="44"/>
      <c r="EE224" s="44"/>
      <c r="EF224" s="44"/>
      <c r="EG224" s="44"/>
      <c r="EH224" s="44"/>
      <c r="EI224" s="44"/>
      <c r="EJ224" s="44"/>
      <c r="EK224" s="44"/>
      <c r="EL224" s="44"/>
      <c r="EM224" s="44"/>
      <c r="EN224" s="44"/>
    </row>
    <row r="225" spans="50:144" customFormat="1" x14ac:dyDescent="0.25">
      <c r="AX225" s="39"/>
      <c r="AY225" s="39"/>
      <c r="AZ225" s="39"/>
      <c r="BA225" s="39"/>
      <c r="BB225" s="39"/>
      <c r="BC225" s="39"/>
      <c r="BD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57"/>
      <c r="CV225" s="57"/>
      <c r="CW225" s="39"/>
      <c r="CX225" s="39"/>
      <c r="CY225" s="39"/>
      <c r="CZ225" s="58"/>
      <c r="DA225" s="58"/>
      <c r="DB225" s="39"/>
      <c r="DC225" s="39"/>
      <c r="DD225" s="39"/>
      <c r="DE225" s="43"/>
      <c r="DF225" s="43"/>
      <c r="DG225" s="43"/>
      <c r="DH225" s="43"/>
      <c r="DI225" s="43"/>
      <c r="DJ225" s="43"/>
      <c r="DZ225" s="44"/>
      <c r="EA225" s="44"/>
      <c r="EB225" s="44"/>
      <c r="EC225" s="44"/>
      <c r="ED225" s="44"/>
      <c r="EE225" s="44"/>
      <c r="EF225" s="44"/>
      <c r="EG225" s="44"/>
      <c r="EH225" s="44"/>
      <c r="EI225" s="44"/>
      <c r="EJ225" s="44"/>
      <c r="EK225" s="44"/>
      <c r="EL225" s="44"/>
      <c r="EM225" s="44"/>
      <c r="EN225" s="44"/>
    </row>
    <row r="226" spans="50:144" customFormat="1" x14ac:dyDescent="0.25">
      <c r="AX226" s="39"/>
      <c r="AY226" s="39"/>
      <c r="AZ226" s="39"/>
      <c r="BA226" s="39"/>
      <c r="BB226" s="39"/>
      <c r="BC226" s="39"/>
      <c r="BD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57"/>
      <c r="CV226" s="57"/>
      <c r="CW226" s="39"/>
      <c r="CX226" s="39"/>
      <c r="CY226" s="39"/>
      <c r="CZ226" s="58"/>
      <c r="DA226" s="58"/>
      <c r="DB226" s="39"/>
      <c r="DC226" s="39"/>
      <c r="DD226" s="39"/>
      <c r="DE226" s="43"/>
      <c r="DF226" s="43"/>
      <c r="DG226" s="43"/>
      <c r="DH226" s="43"/>
      <c r="DI226" s="43"/>
      <c r="DJ226" s="43"/>
      <c r="DZ226" s="44"/>
      <c r="EA226" s="44"/>
      <c r="EB226" s="44"/>
      <c r="EC226" s="44"/>
      <c r="ED226" s="44"/>
      <c r="EE226" s="44"/>
      <c r="EF226" s="44"/>
      <c r="EG226" s="44"/>
      <c r="EH226" s="44"/>
      <c r="EI226" s="44"/>
      <c r="EJ226" s="44"/>
      <c r="EK226" s="44"/>
      <c r="EL226" s="44"/>
      <c r="EM226" s="44"/>
      <c r="EN226" s="44"/>
    </row>
    <row r="227" spans="50:144" customFormat="1" x14ac:dyDescent="0.25">
      <c r="AX227" s="39"/>
      <c r="AY227" s="39"/>
      <c r="AZ227" s="39"/>
      <c r="BA227" s="39"/>
      <c r="BB227" s="39"/>
      <c r="BC227" s="39"/>
      <c r="BD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57"/>
      <c r="CV227" s="57"/>
      <c r="CW227" s="39"/>
      <c r="CX227" s="39"/>
      <c r="CY227" s="39"/>
      <c r="CZ227" s="58"/>
      <c r="DA227" s="58"/>
      <c r="DB227" s="39"/>
      <c r="DC227" s="39"/>
      <c r="DD227" s="39"/>
      <c r="DE227" s="43"/>
      <c r="DF227" s="43"/>
      <c r="DG227" s="43"/>
      <c r="DH227" s="43"/>
      <c r="DI227" s="43"/>
      <c r="DJ227" s="43"/>
      <c r="DZ227" s="44"/>
      <c r="EA227" s="44"/>
      <c r="EB227" s="44"/>
      <c r="EC227" s="44"/>
      <c r="ED227" s="44"/>
      <c r="EE227" s="44"/>
      <c r="EF227" s="44"/>
      <c r="EG227" s="44"/>
      <c r="EH227" s="44"/>
      <c r="EI227" s="44"/>
      <c r="EJ227" s="44"/>
      <c r="EK227" s="44"/>
      <c r="EL227" s="44"/>
      <c r="EM227" s="44"/>
      <c r="EN227" s="44"/>
    </row>
    <row r="228" spans="50:144" customFormat="1" x14ac:dyDescent="0.25">
      <c r="AX228" s="39"/>
      <c r="AY228" s="39"/>
      <c r="AZ228" s="39"/>
      <c r="BA228" s="39"/>
      <c r="BB228" s="39"/>
      <c r="BC228" s="39"/>
      <c r="BD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57"/>
      <c r="CV228" s="57"/>
      <c r="CW228" s="39"/>
      <c r="CX228" s="39"/>
      <c r="CY228" s="39"/>
      <c r="CZ228" s="58"/>
      <c r="DA228" s="58"/>
      <c r="DB228" s="39"/>
      <c r="DC228" s="39"/>
      <c r="DD228" s="39"/>
      <c r="DE228" s="43"/>
      <c r="DF228" s="43"/>
      <c r="DG228" s="43"/>
      <c r="DH228" s="43"/>
      <c r="DI228" s="43"/>
      <c r="DJ228" s="43"/>
      <c r="DZ228" s="44"/>
      <c r="EA228" s="44"/>
      <c r="EB228" s="44"/>
      <c r="EC228" s="44"/>
      <c r="ED228" s="44"/>
      <c r="EE228" s="44"/>
      <c r="EF228" s="44"/>
      <c r="EG228" s="44"/>
      <c r="EH228" s="44"/>
      <c r="EI228" s="44"/>
      <c r="EJ228" s="44"/>
      <c r="EK228" s="44"/>
      <c r="EL228" s="44"/>
      <c r="EM228" s="44"/>
      <c r="EN228" s="44"/>
    </row>
    <row r="229" spans="50:144" customFormat="1" x14ac:dyDescent="0.25">
      <c r="AX229" s="39"/>
      <c r="AY229" s="39"/>
      <c r="AZ229" s="39"/>
      <c r="BA229" s="39"/>
      <c r="BB229" s="39"/>
      <c r="BC229" s="39"/>
      <c r="BD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57"/>
      <c r="CV229" s="57"/>
      <c r="CW229" s="39"/>
      <c r="CX229" s="39"/>
      <c r="CY229" s="39"/>
      <c r="CZ229" s="58"/>
      <c r="DA229" s="58"/>
      <c r="DB229" s="39"/>
      <c r="DC229" s="39"/>
      <c r="DD229" s="39"/>
      <c r="DE229" s="43"/>
      <c r="DF229" s="43"/>
      <c r="DG229" s="43"/>
      <c r="DH229" s="43"/>
      <c r="DI229" s="43"/>
      <c r="DJ229" s="43"/>
      <c r="DZ229" s="44"/>
      <c r="EA229" s="44"/>
      <c r="EB229" s="44"/>
      <c r="EC229" s="44"/>
      <c r="ED229" s="44"/>
      <c r="EE229" s="44"/>
      <c r="EF229" s="44"/>
      <c r="EG229" s="44"/>
      <c r="EH229" s="44"/>
      <c r="EI229" s="44"/>
      <c r="EJ229" s="44"/>
      <c r="EK229" s="44"/>
      <c r="EL229" s="44"/>
      <c r="EM229" s="44"/>
      <c r="EN229" s="44"/>
    </row>
    <row r="230" spans="50:144" customFormat="1" x14ac:dyDescent="0.25">
      <c r="AX230" s="39"/>
      <c r="AY230" s="39"/>
      <c r="AZ230" s="39"/>
      <c r="BA230" s="39"/>
      <c r="BB230" s="39"/>
      <c r="BC230" s="39"/>
      <c r="BD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57"/>
      <c r="CV230" s="57"/>
      <c r="CW230" s="39"/>
      <c r="CX230" s="39"/>
      <c r="CY230" s="39"/>
      <c r="CZ230" s="58"/>
      <c r="DA230" s="58"/>
      <c r="DB230" s="39"/>
      <c r="DC230" s="39"/>
      <c r="DD230" s="39"/>
      <c r="DE230" s="43"/>
      <c r="DF230" s="43"/>
      <c r="DG230" s="43"/>
      <c r="DH230" s="43"/>
      <c r="DI230" s="43"/>
      <c r="DJ230" s="43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</row>
    <row r="231" spans="50:144" customFormat="1" x14ac:dyDescent="0.25">
      <c r="AX231" s="39"/>
      <c r="AY231" s="39"/>
      <c r="AZ231" s="39"/>
      <c r="BA231" s="39"/>
      <c r="BB231" s="39"/>
      <c r="BC231" s="39"/>
      <c r="BD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57"/>
      <c r="CV231" s="57"/>
      <c r="CW231" s="39"/>
      <c r="CX231" s="39"/>
      <c r="CY231" s="39"/>
      <c r="CZ231" s="58"/>
      <c r="DA231" s="58"/>
      <c r="DB231" s="39"/>
      <c r="DC231" s="39"/>
      <c r="DD231" s="39"/>
      <c r="DE231" s="43"/>
      <c r="DF231" s="43"/>
      <c r="DG231" s="43"/>
      <c r="DH231" s="43"/>
      <c r="DI231" s="43"/>
      <c r="DJ231" s="43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</row>
    <row r="232" spans="50:144" customFormat="1" x14ac:dyDescent="0.25">
      <c r="AX232" s="39"/>
      <c r="AY232" s="39"/>
      <c r="AZ232" s="39"/>
      <c r="BA232" s="39"/>
      <c r="BB232" s="39"/>
      <c r="BC232" s="39"/>
      <c r="BD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57"/>
      <c r="CV232" s="57"/>
      <c r="CW232" s="39"/>
      <c r="CX232" s="39"/>
      <c r="CY232" s="39"/>
      <c r="CZ232" s="58"/>
      <c r="DA232" s="58"/>
      <c r="DB232" s="39"/>
      <c r="DC232" s="39"/>
      <c r="DD232" s="39"/>
      <c r="DE232" s="43"/>
      <c r="DF232" s="43"/>
      <c r="DG232" s="43"/>
      <c r="DH232" s="43"/>
      <c r="DI232" s="43"/>
      <c r="DJ232" s="43"/>
      <c r="DZ232" s="44"/>
      <c r="EA232" s="44"/>
      <c r="EB232" s="44"/>
      <c r="EC232" s="44"/>
      <c r="ED232" s="44"/>
      <c r="EE232" s="44"/>
      <c r="EF232" s="44"/>
      <c r="EG232" s="44"/>
      <c r="EH232" s="44"/>
      <c r="EI232" s="44"/>
      <c r="EJ232" s="44"/>
      <c r="EK232" s="44"/>
      <c r="EL232" s="44"/>
      <c r="EM232" s="44"/>
      <c r="EN232" s="44"/>
    </row>
    <row r="233" spans="50:144" customFormat="1" x14ac:dyDescent="0.25">
      <c r="AX233" s="39"/>
      <c r="AY233" s="39"/>
      <c r="AZ233" s="39"/>
      <c r="BA233" s="39"/>
      <c r="BB233" s="39"/>
      <c r="BC233" s="39"/>
      <c r="BD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57"/>
      <c r="CV233" s="57"/>
      <c r="CW233" s="39"/>
      <c r="CX233" s="39"/>
      <c r="CY233" s="39"/>
      <c r="CZ233" s="58"/>
      <c r="DA233" s="58"/>
      <c r="DB233" s="39"/>
      <c r="DC233" s="39"/>
      <c r="DD233" s="39"/>
      <c r="DE233" s="43"/>
      <c r="DF233" s="43"/>
      <c r="DG233" s="43"/>
      <c r="DH233" s="43"/>
      <c r="DI233" s="43"/>
      <c r="DJ233" s="43"/>
      <c r="DZ233" s="44"/>
      <c r="EA233" s="44"/>
      <c r="EB233" s="44"/>
      <c r="EC233" s="44"/>
      <c r="ED233" s="44"/>
      <c r="EE233" s="44"/>
      <c r="EF233" s="44"/>
      <c r="EG233" s="44"/>
      <c r="EH233" s="44"/>
      <c r="EI233" s="44"/>
      <c r="EJ233" s="44"/>
      <c r="EK233" s="44"/>
      <c r="EL233" s="44"/>
      <c r="EM233" s="44"/>
      <c r="EN233" s="44"/>
    </row>
    <row r="234" spans="50:144" customFormat="1" x14ac:dyDescent="0.25">
      <c r="AX234" s="39"/>
      <c r="AY234" s="39"/>
      <c r="AZ234" s="39"/>
      <c r="BA234" s="39"/>
      <c r="BB234" s="39"/>
      <c r="BC234" s="39"/>
      <c r="BD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57"/>
      <c r="CV234" s="57"/>
      <c r="CW234" s="39"/>
      <c r="CX234" s="39"/>
      <c r="CY234" s="39"/>
      <c r="CZ234" s="58"/>
      <c r="DA234" s="58"/>
      <c r="DB234" s="39"/>
      <c r="DC234" s="39"/>
      <c r="DD234" s="39"/>
      <c r="DE234" s="43"/>
      <c r="DF234" s="43"/>
      <c r="DG234" s="43"/>
      <c r="DH234" s="43"/>
      <c r="DI234" s="43"/>
      <c r="DJ234" s="43"/>
      <c r="DZ234" s="44"/>
      <c r="EA234" s="44"/>
      <c r="EB234" s="44"/>
      <c r="EC234" s="44"/>
      <c r="ED234" s="44"/>
      <c r="EE234" s="44"/>
      <c r="EF234" s="44"/>
      <c r="EG234" s="44"/>
      <c r="EH234" s="44"/>
      <c r="EI234" s="44"/>
      <c r="EJ234" s="44"/>
      <c r="EK234" s="44"/>
      <c r="EL234" s="44"/>
      <c r="EM234" s="44"/>
      <c r="EN234" s="44"/>
    </row>
    <row r="235" spans="50:144" customFormat="1" x14ac:dyDescent="0.25">
      <c r="AX235" s="39"/>
      <c r="AY235" s="39"/>
      <c r="AZ235" s="39"/>
      <c r="BA235" s="39"/>
      <c r="BB235" s="39"/>
      <c r="BC235" s="39"/>
      <c r="BD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57"/>
      <c r="CV235" s="57"/>
      <c r="CW235" s="39"/>
      <c r="CX235" s="39"/>
      <c r="CY235" s="39"/>
      <c r="CZ235" s="58"/>
      <c r="DA235" s="58"/>
      <c r="DB235" s="39"/>
      <c r="DC235" s="39"/>
      <c r="DD235" s="39"/>
      <c r="DE235" s="43"/>
      <c r="DF235" s="43"/>
      <c r="DG235" s="43"/>
      <c r="DH235" s="43"/>
      <c r="DI235" s="43"/>
      <c r="DJ235" s="43"/>
      <c r="DZ235" s="44"/>
      <c r="EA235" s="44"/>
      <c r="EB235" s="44"/>
      <c r="EC235" s="44"/>
      <c r="ED235" s="44"/>
      <c r="EE235" s="44"/>
      <c r="EF235" s="44"/>
      <c r="EG235" s="44"/>
      <c r="EH235" s="44"/>
      <c r="EI235" s="44"/>
      <c r="EJ235" s="44"/>
      <c r="EK235" s="44"/>
      <c r="EL235" s="44"/>
      <c r="EM235" s="44"/>
      <c r="EN235" s="44"/>
    </row>
    <row r="236" spans="50:144" customFormat="1" x14ac:dyDescent="0.25">
      <c r="AX236" s="39"/>
      <c r="AY236" s="39"/>
      <c r="AZ236" s="39"/>
      <c r="BA236" s="39"/>
      <c r="BB236" s="39"/>
      <c r="BC236" s="39"/>
      <c r="BD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57"/>
      <c r="CV236" s="57"/>
      <c r="CW236" s="39"/>
      <c r="CX236" s="39"/>
      <c r="CY236" s="39"/>
      <c r="CZ236" s="58"/>
      <c r="DA236" s="58"/>
      <c r="DB236" s="39"/>
      <c r="DC236" s="39"/>
      <c r="DD236" s="39"/>
      <c r="DE236" s="43"/>
      <c r="DF236" s="43"/>
      <c r="DG236" s="43"/>
      <c r="DH236" s="43"/>
      <c r="DI236" s="43"/>
      <c r="DJ236" s="43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</row>
    <row r="237" spans="50:144" customFormat="1" x14ac:dyDescent="0.25">
      <c r="AX237" s="39"/>
      <c r="AY237" s="39"/>
      <c r="AZ237" s="39"/>
      <c r="BA237" s="39"/>
      <c r="BB237" s="39"/>
      <c r="BC237" s="39"/>
      <c r="BD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57"/>
      <c r="CV237" s="57"/>
      <c r="CW237" s="39"/>
      <c r="CX237" s="39"/>
      <c r="CY237" s="39"/>
      <c r="CZ237" s="58"/>
      <c r="DA237" s="58"/>
      <c r="DB237" s="39"/>
      <c r="DC237" s="39"/>
      <c r="DD237" s="39"/>
      <c r="DE237" s="43"/>
      <c r="DF237" s="43"/>
      <c r="DG237" s="43"/>
      <c r="DH237" s="43"/>
      <c r="DI237" s="43"/>
      <c r="DJ237" s="43"/>
      <c r="DZ237" s="44"/>
      <c r="EA237" s="44"/>
      <c r="EB237" s="44"/>
      <c r="EC237" s="44"/>
      <c r="ED237" s="44"/>
      <c r="EE237" s="44"/>
      <c r="EF237" s="44"/>
      <c r="EG237" s="44"/>
      <c r="EH237" s="44"/>
      <c r="EI237" s="44"/>
      <c r="EJ237" s="44"/>
      <c r="EK237" s="44"/>
      <c r="EL237" s="44"/>
      <c r="EM237" s="44"/>
      <c r="EN237" s="44"/>
    </row>
    <row r="238" spans="50:144" customFormat="1" x14ac:dyDescent="0.25">
      <c r="AX238" s="39"/>
      <c r="AY238" s="39"/>
      <c r="AZ238" s="39"/>
      <c r="BA238" s="39"/>
      <c r="BB238" s="39"/>
      <c r="BC238" s="39"/>
      <c r="BD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57"/>
      <c r="CV238" s="57"/>
      <c r="CW238" s="39"/>
      <c r="CX238" s="39"/>
      <c r="CY238" s="39"/>
      <c r="CZ238" s="58"/>
      <c r="DA238" s="58"/>
      <c r="DB238" s="39"/>
      <c r="DC238" s="39"/>
      <c r="DD238" s="39"/>
      <c r="DE238" s="43"/>
      <c r="DF238" s="43"/>
      <c r="DG238" s="43"/>
      <c r="DH238" s="43"/>
      <c r="DI238" s="43"/>
      <c r="DJ238" s="43"/>
      <c r="DZ238" s="44"/>
      <c r="EA238" s="44"/>
      <c r="EB238" s="44"/>
      <c r="EC238" s="44"/>
      <c r="ED238" s="44"/>
      <c r="EE238" s="44"/>
      <c r="EF238" s="44"/>
      <c r="EG238" s="44"/>
      <c r="EH238" s="44"/>
      <c r="EI238" s="44"/>
      <c r="EJ238" s="44"/>
      <c r="EK238" s="44"/>
      <c r="EL238" s="44"/>
      <c r="EM238" s="44"/>
      <c r="EN238" s="44"/>
    </row>
    <row r="239" spans="50:144" customFormat="1" x14ac:dyDescent="0.25">
      <c r="AX239" s="39"/>
      <c r="AY239" s="39"/>
      <c r="AZ239" s="39"/>
      <c r="BA239" s="39"/>
      <c r="BB239" s="39"/>
      <c r="BC239" s="39"/>
      <c r="BD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57"/>
      <c r="CV239" s="57"/>
      <c r="CW239" s="39"/>
      <c r="CX239" s="39"/>
      <c r="CY239" s="39"/>
      <c r="CZ239" s="58"/>
      <c r="DA239" s="58"/>
      <c r="DB239" s="39"/>
      <c r="DC239" s="39"/>
      <c r="DD239" s="39"/>
      <c r="DE239" s="43"/>
      <c r="DF239" s="43"/>
      <c r="DG239" s="43"/>
      <c r="DH239" s="43"/>
      <c r="DI239" s="43"/>
      <c r="DJ239" s="43"/>
      <c r="DZ239" s="44"/>
      <c r="EA239" s="44"/>
      <c r="EB239" s="44"/>
      <c r="EC239" s="44"/>
      <c r="ED239" s="44"/>
      <c r="EE239" s="44"/>
      <c r="EF239" s="44"/>
      <c r="EG239" s="44"/>
      <c r="EH239" s="44"/>
      <c r="EI239" s="44"/>
      <c r="EJ239" s="44"/>
      <c r="EK239" s="44"/>
      <c r="EL239" s="44"/>
      <c r="EM239" s="44"/>
      <c r="EN239" s="44"/>
    </row>
    <row r="240" spans="50:144" customFormat="1" x14ac:dyDescent="0.25">
      <c r="AX240" s="39"/>
      <c r="AY240" s="39"/>
      <c r="AZ240" s="39"/>
      <c r="BA240" s="39"/>
      <c r="BB240" s="39"/>
      <c r="BC240" s="39"/>
      <c r="BD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57"/>
      <c r="CV240" s="57"/>
      <c r="CW240" s="39"/>
      <c r="CX240" s="39"/>
      <c r="CY240" s="39"/>
      <c r="CZ240" s="58"/>
      <c r="DA240" s="58"/>
      <c r="DB240" s="39"/>
      <c r="DC240" s="39"/>
      <c r="DD240" s="39"/>
      <c r="DE240" s="43"/>
      <c r="DF240" s="43"/>
      <c r="DG240" s="43"/>
      <c r="DH240" s="43"/>
      <c r="DI240" s="43"/>
      <c r="DJ240" s="43"/>
      <c r="DZ240" s="44"/>
      <c r="EA240" s="44"/>
      <c r="EB240" s="44"/>
      <c r="EC240" s="44"/>
      <c r="ED240" s="44"/>
      <c r="EE240" s="44"/>
      <c r="EF240" s="44"/>
      <c r="EG240" s="44"/>
      <c r="EH240" s="44"/>
      <c r="EI240" s="44"/>
      <c r="EJ240" s="44"/>
      <c r="EK240" s="44"/>
      <c r="EL240" s="44"/>
      <c r="EM240" s="44"/>
      <c r="EN240" s="44"/>
    </row>
    <row r="241" spans="50:144" customFormat="1" x14ac:dyDescent="0.25">
      <c r="AX241" s="39"/>
      <c r="AY241" s="39"/>
      <c r="AZ241" s="39"/>
      <c r="BA241" s="39"/>
      <c r="BB241" s="39"/>
      <c r="BC241" s="39"/>
      <c r="BD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57"/>
      <c r="CV241" s="57"/>
      <c r="CW241" s="39"/>
      <c r="CX241" s="39"/>
      <c r="CY241" s="39"/>
      <c r="CZ241" s="58"/>
      <c r="DA241" s="58"/>
      <c r="DB241" s="39"/>
      <c r="DC241" s="39"/>
      <c r="DD241" s="39"/>
      <c r="DE241" s="43"/>
      <c r="DF241" s="43"/>
      <c r="DG241" s="43"/>
      <c r="DH241" s="43"/>
      <c r="DI241" s="43"/>
      <c r="DJ241" s="43"/>
      <c r="DZ241" s="44"/>
      <c r="EA241" s="44"/>
      <c r="EB241" s="44"/>
      <c r="EC241" s="44"/>
      <c r="ED241" s="44"/>
      <c r="EE241" s="44"/>
      <c r="EF241" s="44"/>
      <c r="EG241" s="44"/>
      <c r="EH241" s="44"/>
      <c r="EI241" s="44"/>
      <c r="EJ241" s="44"/>
      <c r="EK241" s="44"/>
      <c r="EL241" s="44"/>
      <c r="EM241" s="44"/>
      <c r="EN241" s="44"/>
    </row>
    <row r="242" spans="50:144" customFormat="1" x14ac:dyDescent="0.25">
      <c r="AX242" s="39"/>
      <c r="AY242" s="39"/>
      <c r="AZ242" s="39"/>
      <c r="BA242" s="39"/>
      <c r="BB242" s="39"/>
      <c r="BC242" s="39"/>
      <c r="BD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57"/>
      <c r="CV242" s="57"/>
      <c r="CW242" s="39"/>
      <c r="CX242" s="39"/>
      <c r="CY242" s="39"/>
      <c r="CZ242" s="58"/>
      <c r="DA242" s="58"/>
      <c r="DB242" s="39"/>
      <c r="DC242" s="39"/>
      <c r="DD242" s="39"/>
      <c r="DE242" s="43"/>
      <c r="DF242" s="43"/>
      <c r="DG242" s="43"/>
      <c r="DH242" s="43"/>
      <c r="DI242" s="43"/>
      <c r="DJ242" s="43"/>
      <c r="DZ242" s="44"/>
      <c r="EA242" s="44"/>
      <c r="EB242" s="44"/>
      <c r="EC242" s="44"/>
      <c r="ED242" s="44"/>
      <c r="EE242" s="44"/>
      <c r="EF242" s="44"/>
      <c r="EG242" s="44"/>
      <c r="EH242" s="44"/>
      <c r="EI242" s="44"/>
      <c r="EJ242" s="44"/>
      <c r="EK242" s="44"/>
      <c r="EL242" s="44"/>
      <c r="EM242" s="44"/>
      <c r="EN242" s="44"/>
    </row>
    <row r="243" spans="50:144" customFormat="1" x14ac:dyDescent="0.25">
      <c r="AX243" s="39"/>
      <c r="AY243" s="39"/>
      <c r="AZ243" s="39"/>
      <c r="BA243" s="39"/>
      <c r="BB243" s="39"/>
      <c r="BC243" s="39"/>
      <c r="BD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57"/>
      <c r="CV243" s="57"/>
      <c r="CW243" s="39"/>
      <c r="CX243" s="39"/>
      <c r="CY243" s="39"/>
      <c r="CZ243" s="58"/>
      <c r="DA243" s="58"/>
      <c r="DB243" s="39"/>
      <c r="DC243" s="39"/>
      <c r="DD243" s="39"/>
      <c r="DE243" s="43"/>
      <c r="DF243" s="43"/>
      <c r="DG243" s="43"/>
      <c r="DH243" s="43"/>
      <c r="DI243" s="43"/>
      <c r="DJ243" s="43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</row>
    <row r="244" spans="50:144" customFormat="1" x14ac:dyDescent="0.25">
      <c r="AX244" s="39"/>
      <c r="AY244" s="39"/>
      <c r="AZ244" s="39"/>
      <c r="BA244" s="39"/>
      <c r="BB244" s="39"/>
      <c r="BC244" s="39"/>
      <c r="BD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57"/>
      <c r="CV244" s="57"/>
      <c r="CW244" s="39"/>
      <c r="CX244" s="39"/>
      <c r="CY244" s="39"/>
      <c r="CZ244" s="58"/>
      <c r="DA244" s="58"/>
      <c r="DB244" s="39"/>
      <c r="DC244" s="39"/>
      <c r="DD244" s="39"/>
      <c r="DE244" s="43"/>
      <c r="DF244" s="43"/>
      <c r="DG244" s="43"/>
      <c r="DH244" s="43"/>
      <c r="DI244" s="43"/>
      <c r="DJ244" s="43"/>
      <c r="DZ244" s="44"/>
      <c r="EA244" s="44"/>
      <c r="EB244" s="44"/>
      <c r="EC244" s="44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</row>
    <row r="245" spans="50:144" customFormat="1" x14ac:dyDescent="0.25">
      <c r="AX245" s="39"/>
      <c r="AY245" s="39"/>
      <c r="AZ245" s="39"/>
      <c r="BA245" s="39"/>
      <c r="BB245" s="39"/>
      <c r="BC245" s="39"/>
      <c r="BD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57"/>
      <c r="CV245" s="57"/>
      <c r="CW245" s="39"/>
      <c r="CX245" s="39"/>
      <c r="CY245" s="39"/>
      <c r="CZ245" s="58"/>
      <c r="DA245" s="58"/>
      <c r="DB245" s="39"/>
      <c r="DC245" s="39"/>
      <c r="DD245" s="39"/>
      <c r="DE245" s="43"/>
      <c r="DF245" s="43"/>
      <c r="DG245" s="43"/>
      <c r="DH245" s="43"/>
      <c r="DI245" s="43"/>
      <c r="DJ245" s="43"/>
      <c r="DZ245" s="44"/>
      <c r="EA245" s="44"/>
      <c r="EB245" s="44"/>
      <c r="EC245" s="44"/>
      <c r="ED245" s="44"/>
      <c r="EE245" s="44"/>
      <c r="EF245" s="44"/>
      <c r="EG245" s="44"/>
      <c r="EH245" s="44"/>
      <c r="EI245" s="44"/>
      <c r="EJ245" s="44"/>
      <c r="EK245" s="44"/>
      <c r="EL245" s="44"/>
      <c r="EM245" s="44"/>
      <c r="EN245" s="44"/>
    </row>
    <row r="246" spans="50:144" customFormat="1" x14ac:dyDescent="0.25">
      <c r="AX246" s="39"/>
      <c r="AY246" s="39"/>
      <c r="AZ246" s="39"/>
      <c r="BA246" s="39"/>
      <c r="BB246" s="39"/>
      <c r="BC246" s="39"/>
      <c r="BD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57"/>
      <c r="CV246" s="57"/>
      <c r="CW246" s="39"/>
      <c r="CX246" s="39"/>
      <c r="CY246" s="39"/>
      <c r="CZ246" s="58"/>
      <c r="DA246" s="58"/>
      <c r="DB246" s="39"/>
      <c r="DC246" s="39"/>
      <c r="DD246" s="39"/>
      <c r="DE246" s="43"/>
      <c r="DF246" s="43"/>
      <c r="DG246" s="43"/>
      <c r="DH246" s="43"/>
      <c r="DI246" s="43"/>
      <c r="DJ246" s="43"/>
      <c r="DZ246" s="44"/>
      <c r="EA246" s="44"/>
      <c r="EB246" s="44"/>
      <c r="EC246" s="44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</row>
    <row r="247" spans="50:144" customFormat="1" x14ac:dyDescent="0.25">
      <c r="AX247" s="39"/>
      <c r="AY247" s="39"/>
      <c r="AZ247" s="39"/>
      <c r="BA247" s="39"/>
      <c r="BB247" s="39"/>
      <c r="BC247" s="39"/>
      <c r="BD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57"/>
      <c r="CV247" s="57"/>
      <c r="CW247" s="39"/>
      <c r="CX247" s="39"/>
      <c r="CY247" s="39"/>
      <c r="CZ247" s="58"/>
      <c r="DA247" s="58"/>
      <c r="DB247" s="39"/>
      <c r="DC247" s="39"/>
      <c r="DD247" s="39"/>
      <c r="DE247" s="43"/>
      <c r="DF247" s="43"/>
      <c r="DG247" s="43"/>
      <c r="DH247" s="43"/>
      <c r="DI247" s="43"/>
      <c r="DJ247" s="43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</row>
    <row r="248" spans="50:144" customFormat="1" x14ac:dyDescent="0.25">
      <c r="AX248" s="39"/>
      <c r="AY248" s="39"/>
      <c r="AZ248" s="39"/>
      <c r="BA248" s="39"/>
      <c r="BB248" s="39"/>
      <c r="BC248" s="39"/>
      <c r="BD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57"/>
      <c r="CV248" s="57"/>
      <c r="CW248" s="39"/>
      <c r="CX248" s="39"/>
      <c r="CY248" s="39"/>
      <c r="CZ248" s="58"/>
      <c r="DA248" s="58"/>
      <c r="DB248" s="39"/>
      <c r="DC248" s="39"/>
      <c r="DD248" s="39"/>
      <c r="DE248" s="43"/>
      <c r="DF248" s="43"/>
      <c r="DG248" s="43"/>
      <c r="DH248" s="43"/>
      <c r="DI248" s="43"/>
      <c r="DJ248" s="43"/>
      <c r="DZ248" s="44"/>
      <c r="EA248" s="44"/>
      <c r="EB248" s="44"/>
      <c r="EC248" s="44"/>
      <c r="ED248" s="44"/>
      <c r="EE248" s="44"/>
      <c r="EF248" s="44"/>
      <c r="EG248" s="44"/>
      <c r="EH248" s="44"/>
      <c r="EI248" s="44"/>
      <c r="EJ248" s="44"/>
      <c r="EK248" s="44"/>
      <c r="EL248" s="44"/>
      <c r="EM248" s="44"/>
      <c r="EN248" s="44"/>
    </row>
    <row r="249" spans="50:144" customFormat="1" x14ac:dyDescent="0.25">
      <c r="AX249" s="39"/>
      <c r="AY249" s="39"/>
      <c r="AZ249" s="39"/>
      <c r="BA249" s="39"/>
      <c r="BB249" s="39"/>
      <c r="BC249" s="39"/>
      <c r="BD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57"/>
      <c r="CV249" s="57"/>
      <c r="CW249" s="39"/>
      <c r="CX249" s="39"/>
      <c r="CY249" s="39"/>
      <c r="CZ249" s="58"/>
      <c r="DA249" s="58"/>
      <c r="DB249" s="39"/>
      <c r="DC249" s="39"/>
      <c r="DD249" s="39"/>
      <c r="DE249" s="43"/>
      <c r="DF249" s="43"/>
      <c r="DG249" s="43"/>
      <c r="DH249" s="43"/>
      <c r="DI249" s="43"/>
      <c r="DJ249" s="43"/>
      <c r="DZ249" s="44"/>
      <c r="EA249" s="44"/>
      <c r="EB249" s="44"/>
      <c r="EC249" s="44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</row>
    <row r="250" spans="50:144" customFormat="1" x14ac:dyDescent="0.25">
      <c r="AX250" s="39"/>
      <c r="AY250" s="39"/>
      <c r="AZ250" s="39"/>
      <c r="BA250" s="39"/>
      <c r="BB250" s="39"/>
      <c r="BC250" s="39"/>
      <c r="BD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57"/>
      <c r="CV250" s="57"/>
      <c r="CW250" s="39"/>
      <c r="CX250" s="39"/>
      <c r="CY250" s="39"/>
      <c r="CZ250" s="58"/>
      <c r="DA250" s="58"/>
      <c r="DB250" s="39"/>
      <c r="DC250" s="39"/>
      <c r="DD250" s="39"/>
      <c r="DE250" s="43"/>
      <c r="DF250" s="43"/>
      <c r="DG250" s="43"/>
      <c r="DH250" s="43"/>
      <c r="DI250" s="43"/>
      <c r="DJ250" s="43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</row>
    <row r="251" spans="50:144" customFormat="1" x14ac:dyDescent="0.25">
      <c r="AX251" s="39"/>
      <c r="AY251" s="39"/>
      <c r="AZ251" s="39"/>
      <c r="BA251" s="39"/>
      <c r="BB251" s="39"/>
      <c r="BC251" s="39"/>
      <c r="BD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57"/>
      <c r="CV251" s="57"/>
      <c r="CW251" s="39"/>
      <c r="CX251" s="39"/>
      <c r="CY251" s="39"/>
      <c r="CZ251" s="58"/>
      <c r="DA251" s="58"/>
      <c r="DB251" s="39"/>
      <c r="DC251" s="39"/>
      <c r="DD251" s="39"/>
      <c r="DE251" s="43"/>
      <c r="DF251" s="43"/>
      <c r="DG251" s="43"/>
      <c r="DH251" s="43"/>
      <c r="DI251" s="43"/>
      <c r="DJ251" s="43"/>
      <c r="DZ251" s="44"/>
      <c r="EA251" s="44"/>
      <c r="EB251" s="44"/>
      <c r="EC251" s="44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</row>
    <row r="252" spans="50:144" customFormat="1" x14ac:dyDescent="0.25">
      <c r="AX252" s="39"/>
      <c r="AY252" s="39"/>
      <c r="AZ252" s="39"/>
      <c r="BA252" s="39"/>
      <c r="BB252" s="39"/>
      <c r="BC252" s="39"/>
      <c r="BD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57"/>
      <c r="CV252" s="57"/>
      <c r="CW252" s="39"/>
      <c r="CX252" s="39"/>
      <c r="CY252" s="39"/>
      <c r="CZ252" s="58"/>
      <c r="DA252" s="58"/>
      <c r="DB252" s="39"/>
      <c r="DC252" s="39"/>
      <c r="DD252" s="39"/>
      <c r="DE252" s="43"/>
      <c r="DF252" s="43"/>
      <c r="DG252" s="43"/>
      <c r="DH252" s="43"/>
      <c r="DI252" s="43"/>
      <c r="DJ252" s="43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</row>
    <row r="253" spans="50:144" customFormat="1" x14ac:dyDescent="0.25">
      <c r="AX253" s="39"/>
      <c r="AY253" s="39"/>
      <c r="AZ253" s="39"/>
      <c r="BA253" s="39"/>
      <c r="BB253" s="39"/>
      <c r="BC253" s="39"/>
      <c r="BD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57"/>
      <c r="CV253" s="57"/>
      <c r="CW253" s="39"/>
      <c r="CX253" s="39"/>
      <c r="CY253" s="39"/>
      <c r="CZ253" s="58"/>
      <c r="DA253" s="58"/>
      <c r="DB253" s="39"/>
      <c r="DC253" s="39"/>
      <c r="DD253" s="39"/>
      <c r="DE253" s="43"/>
      <c r="DF253" s="43"/>
      <c r="DG253" s="43"/>
      <c r="DH253" s="43"/>
      <c r="DI253" s="43"/>
      <c r="DJ253" s="43"/>
      <c r="DZ253" s="44"/>
      <c r="EA253" s="44"/>
      <c r="EB253" s="44"/>
      <c r="EC253" s="44"/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</row>
    <row r="254" spans="50:144" customFormat="1" x14ac:dyDescent="0.25">
      <c r="AX254" s="39"/>
      <c r="AY254" s="39"/>
      <c r="AZ254" s="39"/>
      <c r="BA254" s="39"/>
      <c r="BB254" s="39"/>
      <c r="BC254" s="39"/>
      <c r="BD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57"/>
      <c r="CV254" s="57"/>
      <c r="CW254" s="39"/>
      <c r="CX254" s="39"/>
      <c r="CY254" s="39"/>
      <c r="CZ254" s="58"/>
      <c r="DA254" s="58"/>
      <c r="DB254" s="39"/>
      <c r="DC254" s="39"/>
      <c r="DD254" s="39"/>
      <c r="DE254" s="43"/>
      <c r="DF254" s="43"/>
      <c r="DG254" s="43"/>
      <c r="DH254" s="43"/>
      <c r="DI254" s="43"/>
      <c r="DJ254" s="43"/>
      <c r="DZ254" s="44"/>
      <c r="EA254" s="44"/>
      <c r="EB254" s="44"/>
      <c r="EC254" s="44"/>
      <c r="ED254" s="44"/>
      <c r="EE254" s="44"/>
      <c r="EF254" s="44"/>
      <c r="EG254" s="44"/>
      <c r="EH254" s="44"/>
      <c r="EI254" s="44"/>
      <c r="EJ254" s="44"/>
      <c r="EK254" s="44"/>
      <c r="EL254" s="44"/>
      <c r="EM254" s="44"/>
      <c r="EN254" s="44"/>
    </row>
    <row r="255" spans="50:144" customFormat="1" x14ac:dyDescent="0.25">
      <c r="AX255" s="39"/>
      <c r="AY255" s="39"/>
      <c r="AZ255" s="39"/>
      <c r="BA255" s="39"/>
      <c r="BB255" s="39"/>
      <c r="BC255" s="39"/>
      <c r="BD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57"/>
      <c r="CV255" s="57"/>
      <c r="CW255" s="39"/>
      <c r="CX255" s="39"/>
      <c r="CY255" s="39"/>
      <c r="CZ255" s="58"/>
      <c r="DA255" s="58"/>
      <c r="DB255" s="39"/>
      <c r="DC255" s="39"/>
      <c r="DD255" s="39"/>
      <c r="DE255" s="43"/>
      <c r="DF255" s="43"/>
      <c r="DG255" s="43"/>
      <c r="DH255" s="43"/>
      <c r="DI255" s="43"/>
      <c r="DJ255" s="43"/>
      <c r="DZ255" s="44"/>
      <c r="EA255" s="44"/>
      <c r="EB255" s="44"/>
      <c r="EC255" s="44"/>
      <c r="ED255" s="44"/>
      <c r="EE255" s="44"/>
      <c r="EF255" s="44"/>
      <c r="EG255" s="44"/>
      <c r="EH255" s="44"/>
      <c r="EI255" s="44"/>
      <c r="EJ255" s="44"/>
      <c r="EK255" s="44"/>
      <c r="EL255" s="44"/>
      <c r="EM255" s="44"/>
      <c r="EN255" s="44"/>
    </row>
    <row r="256" spans="50:144" customFormat="1" x14ac:dyDescent="0.25">
      <c r="AX256" s="39"/>
      <c r="AY256" s="39"/>
      <c r="AZ256" s="39"/>
      <c r="BA256" s="39"/>
      <c r="BB256" s="39"/>
      <c r="BC256" s="39"/>
      <c r="BD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57"/>
      <c r="CV256" s="57"/>
      <c r="CW256" s="39"/>
      <c r="CX256" s="39"/>
      <c r="CY256" s="39"/>
      <c r="CZ256" s="58"/>
      <c r="DA256" s="58"/>
      <c r="DB256" s="39"/>
      <c r="DC256" s="39"/>
      <c r="DD256" s="39"/>
      <c r="DE256" s="43"/>
      <c r="DF256" s="43"/>
      <c r="DG256" s="43"/>
      <c r="DH256" s="43"/>
      <c r="DI256" s="43"/>
      <c r="DJ256" s="43"/>
      <c r="DZ256" s="44"/>
      <c r="EA256" s="44"/>
      <c r="EB256" s="44"/>
      <c r="EC256" s="44"/>
      <c r="ED256" s="44"/>
      <c r="EE256" s="44"/>
      <c r="EF256" s="44"/>
      <c r="EG256" s="44"/>
      <c r="EH256" s="44"/>
      <c r="EI256" s="44"/>
      <c r="EJ256" s="44"/>
      <c r="EK256" s="44"/>
      <c r="EL256" s="44"/>
      <c r="EM256" s="44"/>
      <c r="EN256" s="44"/>
    </row>
    <row r="257" spans="50:144" customFormat="1" x14ac:dyDescent="0.25">
      <c r="AX257" s="39"/>
      <c r="AY257" s="39"/>
      <c r="AZ257" s="39"/>
      <c r="BA257" s="39"/>
      <c r="BB257" s="39"/>
      <c r="BC257" s="39"/>
      <c r="BD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57"/>
      <c r="CV257" s="57"/>
      <c r="CW257" s="39"/>
      <c r="CX257" s="39"/>
      <c r="CY257" s="39"/>
      <c r="CZ257" s="58"/>
      <c r="DA257" s="58"/>
      <c r="DB257" s="39"/>
      <c r="DC257" s="39"/>
      <c r="DD257" s="39"/>
      <c r="DE257" s="43"/>
      <c r="DF257" s="43"/>
      <c r="DG257" s="43"/>
      <c r="DH257" s="43"/>
      <c r="DI257" s="43"/>
      <c r="DJ257" s="43"/>
      <c r="DZ257" s="44"/>
      <c r="EA257" s="44"/>
      <c r="EB257" s="44"/>
      <c r="EC257" s="44"/>
      <c r="ED257" s="44"/>
      <c r="EE257" s="44"/>
      <c r="EF257" s="44"/>
      <c r="EG257" s="44"/>
      <c r="EH257" s="44"/>
      <c r="EI257" s="44"/>
      <c r="EJ257" s="44"/>
      <c r="EK257" s="44"/>
      <c r="EL257" s="44"/>
      <c r="EM257" s="44"/>
      <c r="EN257" s="44"/>
    </row>
    <row r="258" spans="50:144" customFormat="1" x14ac:dyDescent="0.25">
      <c r="AX258" s="39"/>
      <c r="AY258" s="39"/>
      <c r="AZ258" s="39"/>
      <c r="BA258" s="39"/>
      <c r="BB258" s="39"/>
      <c r="BC258" s="39"/>
      <c r="BD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57"/>
      <c r="CV258" s="57"/>
      <c r="CW258" s="39"/>
      <c r="CX258" s="39"/>
      <c r="CY258" s="39"/>
      <c r="CZ258" s="58"/>
      <c r="DA258" s="58"/>
      <c r="DB258" s="39"/>
      <c r="DC258" s="39"/>
      <c r="DD258" s="39"/>
      <c r="DE258" s="43"/>
      <c r="DF258" s="43"/>
      <c r="DG258" s="43"/>
      <c r="DH258" s="43"/>
      <c r="DI258" s="43"/>
      <c r="DJ258" s="43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</row>
    <row r="259" spans="50:144" customFormat="1" x14ac:dyDescent="0.25">
      <c r="AX259" s="39"/>
      <c r="AY259" s="39"/>
      <c r="AZ259" s="39"/>
      <c r="BA259" s="39"/>
      <c r="BB259" s="39"/>
      <c r="BC259" s="39"/>
      <c r="BD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57"/>
      <c r="CV259" s="57"/>
      <c r="CW259" s="39"/>
      <c r="CX259" s="39"/>
      <c r="CY259" s="39"/>
      <c r="CZ259" s="58"/>
      <c r="DA259" s="58"/>
      <c r="DB259" s="39"/>
      <c r="DC259" s="39"/>
      <c r="DD259" s="39"/>
      <c r="DE259" s="43"/>
      <c r="DF259" s="43"/>
      <c r="DG259" s="43"/>
      <c r="DH259" s="43"/>
      <c r="DI259" s="43"/>
      <c r="DJ259" s="43"/>
      <c r="DZ259" s="44"/>
      <c r="EA259" s="44"/>
      <c r="EB259" s="44"/>
      <c r="EC259" s="44"/>
      <c r="ED259" s="44"/>
      <c r="EE259" s="44"/>
      <c r="EF259" s="44"/>
      <c r="EG259" s="44"/>
      <c r="EH259" s="44"/>
      <c r="EI259" s="44"/>
      <c r="EJ259" s="44"/>
      <c r="EK259" s="44"/>
      <c r="EL259" s="44"/>
      <c r="EM259" s="44"/>
      <c r="EN259" s="44"/>
    </row>
    <row r="260" spans="50:144" customFormat="1" x14ac:dyDescent="0.25">
      <c r="AX260" s="39"/>
      <c r="AY260" s="39"/>
      <c r="AZ260" s="39"/>
      <c r="BA260" s="39"/>
      <c r="BB260" s="39"/>
      <c r="BC260" s="39"/>
      <c r="BD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57"/>
      <c r="CV260" s="57"/>
      <c r="CW260" s="39"/>
      <c r="CX260" s="39"/>
      <c r="CY260" s="39"/>
      <c r="CZ260" s="58"/>
      <c r="DA260" s="58"/>
      <c r="DB260" s="39"/>
      <c r="DC260" s="39"/>
      <c r="DD260" s="39"/>
      <c r="DE260" s="43"/>
      <c r="DF260" s="43"/>
      <c r="DG260" s="43"/>
      <c r="DH260" s="43"/>
      <c r="DI260" s="43"/>
      <c r="DJ260" s="43"/>
      <c r="DZ260" s="44"/>
      <c r="EA260" s="44"/>
      <c r="EB260" s="44"/>
      <c r="EC260" s="44"/>
      <c r="ED260" s="44"/>
      <c r="EE260" s="44"/>
      <c r="EF260" s="44"/>
      <c r="EG260" s="44"/>
      <c r="EH260" s="44"/>
      <c r="EI260" s="44"/>
      <c r="EJ260" s="44"/>
      <c r="EK260" s="44"/>
      <c r="EL260" s="44"/>
      <c r="EM260" s="44"/>
      <c r="EN260" s="44"/>
    </row>
    <row r="261" spans="50:144" customFormat="1" x14ac:dyDescent="0.25">
      <c r="AX261" s="39"/>
      <c r="AY261" s="39"/>
      <c r="AZ261" s="39"/>
      <c r="BA261" s="39"/>
      <c r="BB261" s="39"/>
      <c r="BC261" s="39"/>
      <c r="BD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57"/>
      <c r="CV261" s="57"/>
      <c r="CW261" s="39"/>
      <c r="CX261" s="39"/>
      <c r="CY261" s="39"/>
      <c r="CZ261" s="58"/>
      <c r="DA261" s="58"/>
      <c r="DB261" s="39"/>
      <c r="DC261" s="39"/>
      <c r="DD261" s="39"/>
      <c r="DE261" s="43"/>
      <c r="DF261" s="43"/>
      <c r="DG261" s="43"/>
      <c r="DH261" s="43"/>
      <c r="DI261" s="43"/>
      <c r="DJ261" s="43"/>
      <c r="DZ261" s="44"/>
      <c r="EA261" s="44"/>
      <c r="EB261" s="44"/>
      <c r="EC261" s="44"/>
      <c r="ED261" s="44"/>
      <c r="EE261" s="44"/>
      <c r="EF261" s="44"/>
      <c r="EG261" s="44"/>
      <c r="EH261" s="44"/>
      <c r="EI261" s="44"/>
      <c r="EJ261" s="44"/>
      <c r="EK261" s="44"/>
      <c r="EL261" s="44"/>
      <c r="EM261" s="44"/>
      <c r="EN261" s="44"/>
    </row>
    <row r="262" spans="50:144" customFormat="1" x14ac:dyDescent="0.25">
      <c r="AX262" s="39"/>
      <c r="AY262" s="39"/>
      <c r="AZ262" s="39"/>
      <c r="BA262" s="39"/>
      <c r="BB262" s="39"/>
      <c r="BC262" s="39"/>
      <c r="BD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57"/>
      <c r="CV262" s="57"/>
      <c r="CW262" s="39"/>
      <c r="CX262" s="39"/>
      <c r="CY262" s="39"/>
      <c r="CZ262" s="58"/>
      <c r="DA262" s="58"/>
      <c r="DB262" s="39"/>
      <c r="DC262" s="39"/>
      <c r="DD262" s="39"/>
      <c r="DE262" s="43"/>
      <c r="DF262" s="43"/>
      <c r="DG262" s="43"/>
      <c r="DH262" s="43"/>
      <c r="DI262" s="43"/>
      <c r="DJ262" s="43"/>
      <c r="DZ262" s="44"/>
      <c r="EA262" s="44"/>
      <c r="EB262" s="44"/>
      <c r="EC262" s="44"/>
      <c r="ED262" s="44"/>
      <c r="EE262" s="44"/>
      <c r="EF262" s="44"/>
      <c r="EG262" s="44"/>
      <c r="EH262" s="44"/>
      <c r="EI262" s="44"/>
      <c r="EJ262" s="44"/>
      <c r="EK262" s="44"/>
      <c r="EL262" s="44"/>
      <c r="EM262" s="44"/>
      <c r="EN262" s="44"/>
    </row>
    <row r="263" spans="50:144" customFormat="1" x14ac:dyDescent="0.25">
      <c r="AX263" s="39"/>
      <c r="AY263" s="39"/>
      <c r="AZ263" s="39"/>
      <c r="BA263" s="39"/>
      <c r="BB263" s="39"/>
      <c r="BC263" s="39"/>
      <c r="BD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57"/>
      <c r="CV263" s="57"/>
      <c r="CW263" s="39"/>
      <c r="CX263" s="39"/>
      <c r="CY263" s="39"/>
      <c r="CZ263" s="58"/>
      <c r="DA263" s="58"/>
      <c r="DB263" s="39"/>
      <c r="DC263" s="39"/>
      <c r="DD263" s="39"/>
      <c r="DE263" s="43"/>
      <c r="DF263" s="43"/>
      <c r="DG263" s="43"/>
      <c r="DH263" s="43"/>
      <c r="DI263" s="43"/>
      <c r="DJ263" s="43"/>
      <c r="DZ263" s="44"/>
      <c r="EA263" s="44"/>
      <c r="EB263" s="44"/>
      <c r="EC263" s="44"/>
      <c r="ED263" s="44"/>
      <c r="EE263" s="44"/>
      <c r="EF263" s="44"/>
      <c r="EG263" s="44"/>
      <c r="EH263" s="44"/>
      <c r="EI263" s="44"/>
      <c r="EJ263" s="44"/>
      <c r="EK263" s="44"/>
      <c r="EL263" s="44"/>
      <c r="EM263" s="44"/>
      <c r="EN263" s="44"/>
    </row>
    <row r="264" spans="50:144" customFormat="1" x14ac:dyDescent="0.25">
      <c r="AX264" s="39"/>
      <c r="AY264" s="39"/>
      <c r="AZ264" s="39"/>
      <c r="BA264" s="39"/>
      <c r="BB264" s="39"/>
      <c r="BC264" s="39"/>
      <c r="BD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57"/>
      <c r="CV264" s="57"/>
      <c r="CW264" s="39"/>
      <c r="CX264" s="39"/>
      <c r="CY264" s="39"/>
      <c r="CZ264" s="58"/>
      <c r="DA264" s="58"/>
      <c r="DB264" s="39"/>
      <c r="DC264" s="39"/>
      <c r="DD264" s="39"/>
      <c r="DE264" s="43"/>
      <c r="DF264" s="43"/>
      <c r="DG264" s="43"/>
      <c r="DH264" s="43"/>
      <c r="DI264" s="43"/>
      <c r="DJ264" s="43"/>
      <c r="DZ264" s="44"/>
      <c r="EA264" s="44"/>
      <c r="EB264" s="44"/>
      <c r="EC264" s="44"/>
      <c r="ED264" s="44"/>
      <c r="EE264" s="44"/>
      <c r="EF264" s="44"/>
      <c r="EG264" s="44"/>
      <c r="EH264" s="44"/>
      <c r="EI264" s="44"/>
      <c r="EJ264" s="44"/>
      <c r="EK264" s="44"/>
      <c r="EL264" s="44"/>
      <c r="EM264" s="44"/>
      <c r="EN264" s="44"/>
    </row>
    <row r="265" spans="50:144" customFormat="1" x14ac:dyDescent="0.25">
      <c r="AX265" s="39"/>
      <c r="AY265" s="39"/>
      <c r="AZ265" s="39"/>
      <c r="BA265" s="39"/>
      <c r="BB265" s="39"/>
      <c r="BC265" s="39"/>
      <c r="BD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57"/>
      <c r="CV265" s="57"/>
      <c r="CW265" s="39"/>
      <c r="CX265" s="39"/>
      <c r="CY265" s="39"/>
      <c r="CZ265" s="58"/>
      <c r="DA265" s="58"/>
      <c r="DB265" s="39"/>
      <c r="DC265" s="39"/>
      <c r="DD265" s="39"/>
      <c r="DE265" s="43"/>
      <c r="DF265" s="43"/>
      <c r="DG265" s="43"/>
      <c r="DH265" s="43"/>
      <c r="DI265" s="43"/>
      <c r="DJ265" s="43"/>
      <c r="DZ265" s="44"/>
      <c r="EA265" s="44"/>
      <c r="EB265" s="44"/>
      <c r="EC265" s="44"/>
      <c r="ED265" s="44"/>
      <c r="EE265" s="44"/>
      <c r="EF265" s="44"/>
      <c r="EG265" s="44"/>
      <c r="EH265" s="44"/>
      <c r="EI265" s="44"/>
      <c r="EJ265" s="44"/>
      <c r="EK265" s="44"/>
      <c r="EL265" s="44"/>
      <c r="EM265" s="44"/>
      <c r="EN265" s="44"/>
    </row>
    <row r="266" spans="50:144" customFormat="1" x14ac:dyDescent="0.25">
      <c r="AX266" s="39"/>
      <c r="AY266" s="39"/>
      <c r="AZ266" s="39"/>
      <c r="BA266" s="39"/>
      <c r="BB266" s="39"/>
      <c r="BC266" s="39"/>
      <c r="BD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57"/>
      <c r="CV266" s="57"/>
      <c r="CW266" s="39"/>
      <c r="CX266" s="39"/>
      <c r="CY266" s="39"/>
      <c r="CZ266" s="58"/>
      <c r="DA266" s="58"/>
      <c r="DB266" s="39"/>
      <c r="DC266" s="39"/>
      <c r="DD266" s="39"/>
      <c r="DE266" s="43"/>
      <c r="DF266" s="43"/>
      <c r="DG266" s="43"/>
      <c r="DH266" s="43"/>
      <c r="DI266" s="43"/>
      <c r="DJ266" s="43"/>
      <c r="DZ266" s="44"/>
      <c r="EA266" s="44"/>
      <c r="EB266" s="44"/>
      <c r="EC266" s="44"/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4"/>
    </row>
    <row r="267" spans="50:144" customFormat="1" x14ac:dyDescent="0.25">
      <c r="AX267" s="39"/>
      <c r="AY267" s="39"/>
      <c r="AZ267" s="39"/>
      <c r="BA267" s="39"/>
      <c r="BB267" s="39"/>
      <c r="BC267" s="39"/>
      <c r="BD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57"/>
      <c r="CV267" s="57"/>
      <c r="CW267" s="39"/>
      <c r="CX267" s="39"/>
      <c r="CY267" s="39"/>
      <c r="CZ267" s="58"/>
      <c r="DA267" s="58"/>
      <c r="DB267" s="39"/>
      <c r="DC267" s="39"/>
      <c r="DD267" s="39"/>
      <c r="DE267" s="43"/>
      <c r="DF267" s="43"/>
      <c r="DG267" s="43"/>
      <c r="DH267" s="43"/>
      <c r="DI267" s="43"/>
      <c r="DJ267" s="43"/>
      <c r="DZ267" s="44"/>
      <c r="EA267" s="44"/>
      <c r="EB267" s="44"/>
      <c r="EC267" s="44"/>
      <c r="ED267" s="44"/>
      <c r="EE267" s="44"/>
      <c r="EF267" s="44"/>
      <c r="EG267" s="44"/>
      <c r="EH267" s="44"/>
      <c r="EI267" s="44"/>
      <c r="EJ267" s="44"/>
      <c r="EK267" s="44"/>
      <c r="EL267" s="44"/>
      <c r="EM267" s="44"/>
      <c r="EN267" s="44"/>
    </row>
    <row r="268" spans="50:144" customFormat="1" x14ac:dyDescent="0.25">
      <c r="AX268" s="39"/>
      <c r="AY268" s="39"/>
      <c r="AZ268" s="39"/>
      <c r="BA268" s="39"/>
      <c r="BB268" s="39"/>
      <c r="BC268" s="39"/>
      <c r="BD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57"/>
      <c r="CV268" s="57"/>
      <c r="CW268" s="39"/>
      <c r="CX268" s="39"/>
      <c r="CY268" s="39"/>
      <c r="CZ268" s="58"/>
      <c r="DA268" s="58"/>
      <c r="DB268" s="39"/>
      <c r="DC268" s="39"/>
      <c r="DD268" s="39"/>
      <c r="DE268" s="43"/>
      <c r="DF268" s="43"/>
      <c r="DG268" s="43"/>
      <c r="DH268" s="43"/>
      <c r="DI268" s="43"/>
      <c r="DJ268" s="43"/>
      <c r="DZ268" s="44"/>
      <c r="EA268" s="44"/>
      <c r="EB268" s="44"/>
      <c r="EC268" s="44"/>
      <c r="ED268" s="44"/>
      <c r="EE268" s="44"/>
      <c r="EF268" s="44"/>
      <c r="EG268" s="44"/>
      <c r="EH268" s="44"/>
      <c r="EI268" s="44"/>
      <c r="EJ268" s="44"/>
      <c r="EK268" s="44"/>
      <c r="EL268" s="44"/>
      <c r="EM268" s="44"/>
      <c r="EN268" s="44"/>
    </row>
    <row r="269" spans="50:144" customFormat="1" x14ac:dyDescent="0.25">
      <c r="AX269" s="39"/>
      <c r="AY269" s="39"/>
      <c r="AZ269" s="39"/>
      <c r="BA269" s="39"/>
      <c r="BB269" s="39"/>
      <c r="BC269" s="39"/>
      <c r="BD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57"/>
      <c r="CV269" s="57"/>
      <c r="CW269" s="39"/>
      <c r="CX269" s="39"/>
      <c r="CY269" s="39"/>
      <c r="CZ269" s="58"/>
      <c r="DA269" s="58"/>
      <c r="DB269" s="39"/>
      <c r="DC269" s="39"/>
      <c r="DD269" s="39"/>
      <c r="DE269" s="43"/>
      <c r="DF269" s="43"/>
      <c r="DG269" s="43"/>
      <c r="DH269" s="43"/>
      <c r="DI269" s="43"/>
      <c r="DJ269" s="43"/>
      <c r="DZ269" s="44"/>
      <c r="EA269" s="44"/>
      <c r="EB269" s="44"/>
      <c r="EC269" s="44"/>
      <c r="ED269" s="44"/>
      <c r="EE269" s="44"/>
      <c r="EF269" s="44"/>
      <c r="EG269" s="44"/>
      <c r="EH269" s="44"/>
      <c r="EI269" s="44"/>
      <c r="EJ269" s="44"/>
      <c r="EK269" s="44"/>
      <c r="EL269" s="44"/>
      <c r="EM269" s="44"/>
      <c r="EN269" s="44"/>
    </row>
    <row r="270" spans="50:144" customFormat="1" x14ac:dyDescent="0.25">
      <c r="AX270" s="39"/>
      <c r="AY270" s="39"/>
      <c r="AZ270" s="39"/>
      <c r="BA270" s="39"/>
      <c r="BB270" s="39"/>
      <c r="BC270" s="39"/>
      <c r="BD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57"/>
      <c r="CV270" s="57"/>
      <c r="CW270" s="39"/>
      <c r="CX270" s="39"/>
      <c r="CY270" s="39"/>
      <c r="CZ270" s="58"/>
      <c r="DA270" s="58"/>
      <c r="DB270" s="39"/>
      <c r="DC270" s="39"/>
      <c r="DD270" s="39"/>
      <c r="DE270" s="43"/>
      <c r="DF270" s="43"/>
      <c r="DG270" s="43"/>
      <c r="DH270" s="43"/>
      <c r="DI270" s="43"/>
      <c r="DJ270" s="43"/>
      <c r="DZ270" s="44"/>
      <c r="EA270" s="44"/>
      <c r="EB270" s="44"/>
      <c r="EC270" s="44"/>
      <c r="ED270" s="44"/>
      <c r="EE270" s="44"/>
      <c r="EF270" s="44"/>
      <c r="EG270" s="44"/>
      <c r="EH270" s="44"/>
      <c r="EI270" s="44"/>
      <c r="EJ270" s="44"/>
      <c r="EK270" s="44"/>
      <c r="EL270" s="44"/>
      <c r="EM270" s="44"/>
      <c r="EN270" s="44"/>
    </row>
    <row r="271" spans="50:144" customFormat="1" x14ac:dyDescent="0.25">
      <c r="AX271" s="39"/>
      <c r="AY271" s="39"/>
      <c r="AZ271" s="39"/>
      <c r="BA271" s="39"/>
      <c r="BB271" s="39"/>
      <c r="BC271" s="39"/>
      <c r="BD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57"/>
      <c r="CV271" s="57"/>
      <c r="CW271" s="39"/>
      <c r="CX271" s="39"/>
      <c r="CY271" s="39"/>
      <c r="CZ271" s="58"/>
      <c r="DA271" s="58"/>
      <c r="DB271" s="39"/>
      <c r="DC271" s="39"/>
      <c r="DD271" s="39"/>
      <c r="DE271" s="43"/>
      <c r="DF271" s="43"/>
      <c r="DG271" s="43"/>
      <c r="DH271" s="43"/>
      <c r="DI271" s="43"/>
      <c r="DJ271" s="43"/>
      <c r="DZ271" s="44"/>
      <c r="EA271" s="44"/>
      <c r="EB271" s="44"/>
      <c r="EC271" s="44"/>
      <c r="ED271" s="44"/>
      <c r="EE271" s="44"/>
      <c r="EF271" s="44"/>
      <c r="EG271" s="44"/>
      <c r="EH271" s="44"/>
      <c r="EI271" s="44"/>
      <c r="EJ271" s="44"/>
      <c r="EK271" s="44"/>
      <c r="EL271" s="44"/>
      <c r="EM271" s="44"/>
      <c r="EN271" s="44"/>
    </row>
    <row r="272" spans="50:144" customFormat="1" x14ac:dyDescent="0.25">
      <c r="AX272" s="39"/>
      <c r="AY272" s="39"/>
      <c r="AZ272" s="39"/>
      <c r="BA272" s="39"/>
      <c r="BB272" s="39"/>
      <c r="BC272" s="39"/>
      <c r="BD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57"/>
      <c r="CV272" s="57"/>
      <c r="CW272" s="39"/>
      <c r="CX272" s="39"/>
      <c r="CY272" s="39"/>
      <c r="CZ272" s="58"/>
      <c r="DA272" s="58"/>
      <c r="DB272" s="39"/>
      <c r="DC272" s="39"/>
      <c r="DD272" s="39"/>
      <c r="DE272" s="43"/>
      <c r="DF272" s="43"/>
      <c r="DG272" s="43"/>
      <c r="DH272" s="43"/>
      <c r="DI272" s="43"/>
      <c r="DJ272" s="43"/>
      <c r="DZ272" s="44"/>
      <c r="EA272" s="44"/>
      <c r="EB272" s="44"/>
      <c r="EC272" s="44"/>
      <c r="ED272" s="44"/>
      <c r="EE272" s="44"/>
      <c r="EF272" s="44"/>
      <c r="EG272" s="44"/>
      <c r="EH272" s="44"/>
      <c r="EI272" s="44"/>
      <c r="EJ272" s="44"/>
      <c r="EK272" s="44"/>
      <c r="EL272" s="44"/>
      <c r="EM272" s="44"/>
      <c r="EN272" s="44"/>
    </row>
    <row r="273" spans="71:145" x14ac:dyDescent="0.25"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57"/>
      <c r="CV273" s="57"/>
      <c r="CW273" s="39"/>
      <c r="CX273" s="39"/>
      <c r="CY273" s="39"/>
      <c r="CZ273" s="58"/>
      <c r="DA273" s="58"/>
      <c r="DB273" s="39"/>
      <c r="DC273" s="39"/>
      <c r="DD273" s="39"/>
      <c r="DE273" s="43"/>
      <c r="DF273" s="43"/>
      <c r="DG273" s="43"/>
      <c r="DH273" s="43"/>
      <c r="DI273" s="43"/>
      <c r="EO273"/>
    </row>
    <row r="274" spans="71:145" x14ac:dyDescent="0.25"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57"/>
      <c r="CV274" s="57"/>
      <c r="CW274" s="39"/>
      <c r="CX274" s="39"/>
      <c r="CY274" s="39"/>
      <c r="CZ274" s="58"/>
      <c r="DA274" s="58"/>
      <c r="DB274" s="39"/>
      <c r="DC274" s="39"/>
      <c r="DD274" s="39"/>
      <c r="DE274" s="43"/>
      <c r="DF274" s="43"/>
      <c r="DG274" s="43"/>
      <c r="DH274" s="43"/>
      <c r="DI274" s="43"/>
      <c r="EO274"/>
    </row>
    <row r="275" spans="71:145" x14ac:dyDescent="0.25"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57"/>
      <c r="CV275" s="57"/>
      <c r="CW275" s="39"/>
      <c r="CX275" s="39"/>
      <c r="CY275" s="39"/>
      <c r="CZ275" s="58"/>
      <c r="DA275" s="58"/>
      <c r="DB275" s="39"/>
      <c r="DC275" s="39"/>
      <c r="DD275" s="39"/>
      <c r="DE275" s="43"/>
      <c r="DF275" s="43"/>
      <c r="DG275" s="43"/>
      <c r="DH275" s="43"/>
      <c r="DI275" s="43"/>
      <c r="EO275"/>
    </row>
    <row r="276" spans="71:145" x14ac:dyDescent="0.25"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57"/>
      <c r="CV276" s="57"/>
      <c r="CW276" s="39"/>
      <c r="CX276" s="39"/>
      <c r="CY276" s="39"/>
      <c r="CZ276" s="58"/>
      <c r="DA276" s="58"/>
      <c r="DB276" s="39"/>
      <c r="DC276" s="39"/>
      <c r="DD276" s="39"/>
      <c r="DE276" s="43"/>
      <c r="DF276" s="43"/>
      <c r="DG276" s="43"/>
      <c r="DH276" s="43"/>
      <c r="DI276" s="43"/>
      <c r="EO276"/>
    </row>
    <row r="277" spans="71:145" x14ac:dyDescent="0.25"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57"/>
      <c r="CV277" s="57"/>
      <c r="CW277" s="39"/>
      <c r="CX277" s="39"/>
      <c r="CY277" s="39"/>
      <c r="CZ277" s="58"/>
      <c r="DA277" s="58"/>
      <c r="DB277" s="39"/>
      <c r="DC277" s="39"/>
      <c r="DD277" s="39"/>
      <c r="DE277" s="43"/>
      <c r="DF277" s="43"/>
      <c r="DG277" s="43"/>
      <c r="DH277" s="43"/>
      <c r="DI277" s="43"/>
      <c r="EO277"/>
    </row>
    <row r="278" spans="71:145" x14ac:dyDescent="0.25"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57"/>
      <c r="CV278" s="57"/>
      <c r="CW278" s="39"/>
      <c r="CX278" s="39"/>
      <c r="CY278" s="39"/>
      <c r="CZ278" s="58"/>
      <c r="DA278" s="58"/>
      <c r="DB278" s="39"/>
      <c r="DC278" s="39"/>
      <c r="DD278" s="39"/>
      <c r="DE278" s="43"/>
      <c r="DF278" s="43"/>
      <c r="DG278" s="43"/>
      <c r="DH278" s="43"/>
      <c r="DI278" s="43"/>
      <c r="EO278"/>
    </row>
    <row r="279" spans="71:145" x14ac:dyDescent="0.25"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57"/>
      <c r="CV279" s="57"/>
      <c r="CW279" s="39"/>
      <c r="CX279" s="39"/>
      <c r="CY279" s="39"/>
      <c r="CZ279" s="58"/>
      <c r="DA279" s="58"/>
      <c r="DB279" s="39"/>
      <c r="DC279" s="39"/>
      <c r="DD279" s="39"/>
      <c r="DE279" s="43"/>
      <c r="DF279" s="43"/>
      <c r="DG279" s="43"/>
      <c r="DH279" s="43"/>
      <c r="DI279" s="43"/>
      <c r="EO279"/>
    </row>
    <row r="280" spans="71:145" x14ac:dyDescent="0.25"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57"/>
      <c r="CV280" s="57"/>
      <c r="CW280" s="39"/>
      <c r="CX280" s="39"/>
      <c r="CY280" s="39"/>
      <c r="CZ280" s="58"/>
      <c r="DA280" s="58"/>
      <c r="DB280" s="39"/>
      <c r="DC280" s="39"/>
      <c r="DD280" s="39"/>
      <c r="DE280" s="43"/>
      <c r="DF280" s="43"/>
      <c r="DG280" s="43"/>
      <c r="DH280" s="43"/>
      <c r="DI280" s="43"/>
      <c r="EO280"/>
    </row>
    <row r="281" spans="71:145" x14ac:dyDescent="0.25"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57"/>
      <c r="CV281" s="57"/>
      <c r="CW281" s="39"/>
      <c r="CX281" s="39"/>
      <c r="CY281" s="39"/>
      <c r="CZ281" s="58"/>
      <c r="DA281" s="58"/>
      <c r="DB281" s="39"/>
      <c r="DC281" s="39"/>
      <c r="DD281" s="39"/>
      <c r="DE281" s="43"/>
      <c r="DF281" s="43"/>
      <c r="DG281" s="43"/>
      <c r="DH281" s="43"/>
      <c r="DI281" s="43"/>
      <c r="EO281"/>
    </row>
    <row r="282" spans="71:145" x14ac:dyDescent="0.25"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57"/>
      <c r="CV282" s="57"/>
      <c r="CW282" s="39"/>
      <c r="CX282" s="39"/>
      <c r="CY282" s="39"/>
      <c r="CZ282" s="58"/>
      <c r="DA282" s="58"/>
      <c r="DB282" s="39"/>
      <c r="DC282" s="39"/>
      <c r="DD282" s="39"/>
      <c r="DE282" s="43"/>
      <c r="DF282" s="43"/>
      <c r="DG282" s="43"/>
      <c r="DH282" s="43"/>
      <c r="DI282" s="43"/>
      <c r="EO282"/>
    </row>
    <row r="283" spans="71:145" x14ac:dyDescent="0.25"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57"/>
      <c r="CV283" s="57"/>
      <c r="CW283" s="39"/>
      <c r="CX283" s="39"/>
      <c r="CY283" s="39"/>
      <c r="CZ283" s="58"/>
      <c r="DA283" s="58"/>
      <c r="DB283" s="39"/>
      <c r="DC283" s="39"/>
      <c r="DD283" s="39"/>
      <c r="DE283" s="43"/>
      <c r="DF283" s="43"/>
      <c r="DG283" s="43"/>
      <c r="DH283" s="43"/>
      <c r="DI283" s="43"/>
      <c r="EO283"/>
    </row>
    <row r="284" spans="71:145" x14ac:dyDescent="0.25"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57"/>
      <c r="CV284" s="57"/>
      <c r="CW284" s="39"/>
      <c r="CX284" s="39"/>
      <c r="CY284" s="39"/>
      <c r="CZ284" s="58"/>
      <c r="DA284" s="58"/>
      <c r="DB284" s="39"/>
      <c r="DC284" s="39"/>
      <c r="DD284" s="39"/>
      <c r="DE284" s="43"/>
      <c r="DF284" s="43"/>
      <c r="DG284" s="43"/>
      <c r="DH284" s="43"/>
      <c r="DI284" s="43"/>
      <c r="EO284"/>
    </row>
    <row r="285" spans="71:145" x14ac:dyDescent="0.25"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57"/>
      <c r="CV285" s="57"/>
      <c r="CW285" s="39"/>
      <c r="CX285" s="39"/>
      <c r="CY285" s="39"/>
      <c r="CZ285" s="58"/>
      <c r="DA285" s="58"/>
      <c r="DB285" s="39"/>
      <c r="DC285" s="39"/>
      <c r="DD285" s="39"/>
      <c r="DE285" s="43"/>
      <c r="DF285" s="43"/>
      <c r="DG285" s="43"/>
      <c r="DH285" s="43"/>
      <c r="DI285" s="43"/>
      <c r="EO285"/>
    </row>
    <row r="286" spans="71:145" x14ac:dyDescent="0.25"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57"/>
      <c r="CV286" s="57"/>
      <c r="CW286" s="39"/>
      <c r="CX286" s="39"/>
      <c r="CY286" s="39"/>
      <c r="CZ286" s="58"/>
      <c r="DA286" s="58"/>
      <c r="DB286" s="39"/>
      <c r="DC286" s="39"/>
      <c r="DD286" s="39"/>
      <c r="DE286" s="43"/>
      <c r="DF286" s="43"/>
      <c r="DG286" s="43"/>
      <c r="DH286" s="43"/>
      <c r="DI286" s="43"/>
      <c r="EO286"/>
    </row>
    <row r="287" spans="71:145" x14ac:dyDescent="0.25"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57"/>
      <c r="CV287" s="57"/>
      <c r="CW287" s="39"/>
      <c r="CX287" s="39"/>
      <c r="CY287" s="39"/>
      <c r="CZ287" s="58"/>
      <c r="DA287" s="58"/>
      <c r="DB287" s="39"/>
      <c r="DC287" s="39"/>
      <c r="DD287" s="39"/>
      <c r="DE287" s="43"/>
      <c r="DF287" s="43"/>
      <c r="DG287" s="43"/>
      <c r="DH287" s="43"/>
      <c r="DI287" s="43"/>
      <c r="EO287"/>
    </row>
    <row r="288" spans="71:145" x14ac:dyDescent="0.25"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54"/>
      <c r="CV288" s="54"/>
      <c r="CW288" s="40"/>
      <c r="CX288" s="40"/>
      <c r="CY288" s="40"/>
      <c r="CZ288" s="55"/>
      <c r="DA288" s="55"/>
      <c r="DB288" s="40"/>
      <c r="DC288" s="41"/>
      <c r="DD288" s="41"/>
      <c r="DE288" s="56"/>
      <c r="DF288" s="56"/>
      <c r="DG288" s="56"/>
      <c r="DH288" s="56"/>
      <c r="DI288" s="56"/>
    </row>
    <row r="289" spans="71:108" x14ac:dyDescent="0.25"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 s="18"/>
      <c r="CI289" s="18"/>
      <c r="CJ289" s="18"/>
      <c r="CK289" s="18"/>
      <c r="CL289" s="18"/>
      <c r="CM289" s="18"/>
      <c r="CO289" s="18"/>
      <c r="CR289" s="18"/>
      <c r="CS289" s="18"/>
      <c r="CT289" s="18"/>
      <c r="CW289" s="18"/>
      <c r="CX289" s="18"/>
      <c r="CY289" s="18"/>
      <c r="DB289" s="18"/>
      <c r="DC289" s="31"/>
      <c r="DD289" s="31"/>
    </row>
    <row r="290" spans="71:108" x14ac:dyDescent="0.25"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 s="18"/>
      <c r="CI290" s="18"/>
      <c r="CJ290" s="18"/>
      <c r="CK290" s="18"/>
      <c r="CL290" s="18"/>
      <c r="CM290" s="18"/>
      <c r="CO290" s="18"/>
      <c r="CR290" s="18"/>
      <c r="CS290" s="18"/>
      <c r="CT290" s="18"/>
      <c r="CW290" s="18"/>
      <c r="CX290" s="18"/>
      <c r="CY290" s="18"/>
      <c r="DB290" s="18"/>
      <c r="DC290" s="31"/>
      <c r="DD290" s="31"/>
    </row>
    <row r="291" spans="71:108" x14ac:dyDescent="0.25"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 s="18"/>
      <c r="CI291" s="18"/>
      <c r="CJ291" s="18"/>
      <c r="CK291" s="18"/>
      <c r="CL291" s="18"/>
      <c r="CM291" s="18"/>
      <c r="CO291" s="18"/>
      <c r="CR291" s="18"/>
      <c r="CS291" s="18"/>
      <c r="CT291" s="18"/>
      <c r="CW291" s="18"/>
      <c r="CX291" s="18"/>
      <c r="CY291" s="18"/>
      <c r="DB291" s="18"/>
      <c r="DC291" s="31"/>
      <c r="DD291" s="31"/>
    </row>
    <row r="292" spans="71:108" x14ac:dyDescent="0.25"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 s="18"/>
      <c r="CI292" s="18"/>
      <c r="CJ292" s="18"/>
      <c r="CK292" s="18"/>
      <c r="CL292" s="18"/>
      <c r="CM292" s="18"/>
      <c r="CO292" s="18"/>
      <c r="CR292" s="18"/>
      <c r="CS292" s="18"/>
      <c r="CT292" s="18"/>
      <c r="CW292" s="18"/>
      <c r="CX292" s="18"/>
      <c r="CY292" s="18"/>
      <c r="DB292" s="18"/>
      <c r="DC292" s="31"/>
      <c r="DD292" s="31"/>
    </row>
    <row r="293" spans="71:108" x14ac:dyDescent="0.25"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 s="18"/>
      <c r="CI293" s="18"/>
      <c r="CJ293" s="18"/>
      <c r="CK293" s="18"/>
      <c r="CL293" s="18"/>
      <c r="CM293" s="18"/>
      <c r="CO293" s="18"/>
      <c r="CR293" s="18"/>
      <c r="CS293" s="18"/>
      <c r="CT293" s="18"/>
      <c r="CW293" s="18"/>
      <c r="CX293" s="18"/>
      <c r="CY293" s="18"/>
      <c r="DB293" s="18"/>
      <c r="DC293" s="31"/>
      <c r="DD293" s="31"/>
    </row>
    <row r="294" spans="71:108" x14ac:dyDescent="0.25"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 s="18"/>
      <c r="CI294" s="18"/>
      <c r="CJ294" s="18"/>
      <c r="CK294" s="18"/>
      <c r="CL294" s="18"/>
      <c r="CM294" s="18"/>
      <c r="CO294" s="18"/>
      <c r="CR294" s="18"/>
      <c r="CS294" s="18"/>
      <c r="CT294" s="18"/>
      <c r="CW294" s="18"/>
      <c r="CX294" s="18"/>
      <c r="CY294" s="18"/>
      <c r="DB294" s="18"/>
      <c r="DC294" s="31"/>
      <c r="DD294" s="31"/>
    </row>
    <row r="295" spans="71:108" x14ac:dyDescent="0.25"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 s="18"/>
      <c r="CI295" s="18"/>
      <c r="CJ295" s="18"/>
      <c r="CK295" s="18"/>
      <c r="CL295" s="18"/>
      <c r="CM295" s="18"/>
      <c r="CO295" s="18"/>
      <c r="CR295" s="18"/>
      <c r="CS295" s="18"/>
      <c r="CT295" s="18"/>
      <c r="CW295" s="18"/>
      <c r="CX295" s="18"/>
      <c r="CY295" s="18"/>
      <c r="DB295" s="18"/>
      <c r="DC295" s="31"/>
      <c r="DD295" s="31"/>
    </row>
    <row r="296" spans="71:108" x14ac:dyDescent="0.25"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 s="18"/>
      <c r="CI296" s="18"/>
      <c r="CJ296" s="18"/>
      <c r="CK296" s="18"/>
      <c r="CL296" s="18"/>
      <c r="CM296" s="18"/>
      <c r="CO296" s="18"/>
      <c r="CR296" s="18"/>
      <c r="CS296" s="18"/>
      <c r="CT296" s="18"/>
      <c r="CW296" s="18"/>
      <c r="CX296" s="18"/>
      <c r="CY296" s="18"/>
      <c r="DB296" s="18"/>
      <c r="DC296" s="31"/>
      <c r="DD296" s="31"/>
    </row>
    <row r="297" spans="71:108" x14ac:dyDescent="0.25"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 s="18"/>
      <c r="CI297" s="18"/>
      <c r="CJ297" s="18"/>
      <c r="CK297" s="18"/>
      <c r="CL297" s="18"/>
      <c r="CM297" s="18"/>
      <c r="CO297" s="18"/>
      <c r="CR297" s="18"/>
      <c r="CS297" s="18"/>
      <c r="CT297" s="18"/>
      <c r="CW297" s="18"/>
      <c r="CX297" s="18"/>
      <c r="CY297" s="18"/>
      <c r="DB297" s="18"/>
      <c r="DC297" s="31"/>
      <c r="DD297" s="31"/>
    </row>
    <row r="298" spans="71:108" x14ac:dyDescent="0.25"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 s="18"/>
      <c r="CI298" s="18"/>
      <c r="CJ298" s="18"/>
      <c r="CK298" s="18"/>
      <c r="CL298" s="18"/>
      <c r="CM298" s="18"/>
      <c r="CO298" s="18"/>
      <c r="CR298" s="18"/>
      <c r="CS298" s="18"/>
      <c r="CT298" s="18"/>
      <c r="CW298" s="18"/>
      <c r="CX298" s="18"/>
      <c r="CY298" s="18"/>
      <c r="DB298" s="18"/>
      <c r="DC298" s="31"/>
      <c r="DD298" s="31"/>
    </row>
    <row r="299" spans="71:108" x14ac:dyDescent="0.25"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 s="18"/>
      <c r="CI299" s="18"/>
      <c r="CJ299" s="18"/>
      <c r="CK299" s="18"/>
      <c r="CL299" s="18"/>
      <c r="CM299" s="18"/>
      <c r="CO299" s="18"/>
      <c r="CR299" s="18"/>
      <c r="CS299" s="18"/>
      <c r="CT299" s="18"/>
      <c r="CW299" s="18"/>
      <c r="CX299" s="18"/>
      <c r="CY299" s="18"/>
      <c r="DB299" s="18"/>
      <c r="DC299" s="31"/>
      <c r="DD299" s="31"/>
    </row>
    <row r="300" spans="71:108" x14ac:dyDescent="0.25"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 s="18"/>
      <c r="CI300" s="18"/>
      <c r="CJ300" s="18"/>
      <c r="CK300" s="18"/>
      <c r="CL300" s="18"/>
      <c r="CM300" s="18"/>
      <c r="CO300" s="18"/>
      <c r="CR300" s="18"/>
      <c r="CS300" s="18"/>
      <c r="CT300" s="18"/>
      <c r="CW300" s="18"/>
      <c r="CX300" s="18"/>
      <c r="CY300" s="18"/>
      <c r="DB300" s="18"/>
      <c r="DC300" s="31"/>
      <c r="DD300" s="31"/>
    </row>
    <row r="301" spans="71:108" x14ac:dyDescent="0.25"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 s="18"/>
      <c r="CI301" s="18"/>
      <c r="CJ301" s="18"/>
      <c r="CK301" s="18"/>
      <c r="CL301" s="18"/>
      <c r="CM301" s="18"/>
      <c r="CO301" s="18"/>
      <c r="CR301" s="18"/>
      <c r="CS301" s="18"/>
      <c r="CT301" s="18"/>
      <c r="CW301" s="18"/>
      <c r="CX301" s="18"/>
      <c r="CY301" s="18"/>
      <c r="DB301" s="18"/>
      <c r="DC301" s="31"/>
      <c r="DD301" s="31"/>
    </row>
    <row r="302" spans="71:108" x14ac:dyDescent="0.25"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 s="18"/>
      <c r="CI302" s="18"/>
      <c r="CJ302" s="18"/>
      <c r="CK302" s="18"/>
      <c r="CL302" s="18"/>
      <c r="CM302" s="18"/>
      <c r="CO302" s="18"/>
      <c r="CR302" s="18"/>
      <c r="CS302" s="18"/>
      <c r="CT302" s="18"/>
      <c r="CW302" s="18"/>
      <c r="CX302" s="18"/>
      <c r="CY302" s="18"/>
      <c r="DB302" s="18"/>
      <c r="DC302" s="31"/>
      <c r="DD302" s="31"/>
    </row>
    <row r="303" spans="71:108" x14ac:dyDescent="0.25"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 s="18"/>
      <c r="CI303" s="18"/>
      <c r="CJ303" s="18"/>
      <c r="CK303" s="18"/>
      <c r="CL303" s="18"/>
      <c r="CM303" s="18"/>
      <c r="CO303" s="18"/>
      <c r="CR303" s="18"/>
      <c r="CS303" s="18"/>
      <c r="CT303" s="18"/>
      <c r="CW303" s="18"/>
      <c r="CX303" s="18"/>
      <c r="CY303" s="18"/>
      <c r="DB303" s="18"/>
      <c r="DC303" s="31"/>
      <c r="DD303" s="31"/>
    </row>
    <row r="304" spans="71:108" x14ac:dyDescent="0.25"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 s="18"/>
      <c r="CI304" s="18"/>
      <c r="CJ304" s="18"/>
      <c r="CK304" s="18"/>
      <c r="CL304" s="18"/>
      <c r="CM304" s="18"/>
      <c r="CO304" s="18"/>
      <c r="CR304" s="18"/>
      <c r="CS304" s="18"/>
      <c r="CT304" s="18"/>
      <c r="CW304" s="18"/>
      <c r="CX304" s="18"/>
      <c r="CY304" s="18"/>
      <c r="DB304" s="18"/>
      <c r="DC304" s="31"/>
      <c r="DD304" s="31"/>
    </row>
    <row r="305" spans="71:108" x14ac:dyDescent="0.25"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 s="18"/>
      <c r="CI305" s="18"/>
      <c r="CJ305" s="18"/>
      <c r="CK305" s="18"/>
      <c r="CL305" s="18"/>
      <c r="CM305" s="18"/>
      <c r="CO305" s="18"/>
      <c r="CR305" s="18"/>
      <c r="CS305" s="18"/>
      <c r="CT305" s="18"/>
      <c r="CW305" s="18"/>
      <c r="CX305" s="18"/>
      <c r="CY305" s="18"/>
      <c r="DB305" s="18"/>
      <c r="DC305" s="31"/>
      <c r="DD305" s="31"/>
    </row>
    <row r="306" spans="71:108" x14ac:dyDescent="0.25"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 s="18"/>
      <c r="CI306" s="18"/>
      <c r="CJ306" s="18"/>
      <c r="CK306" s="18"/>
      <c r="CL306" s="18"/>
      <c r="CM306" s="18"/>
      <c r="CO306" s="18"/>
      <c r="CR306" s="18"/>
      <c r="CS306" s="18"/>
      <c r="CT306" s="18"/>
      <c r="CW306" s="18"/>
      <c r="CX306" s="18"/>
      <c r="CY306" s="18"/>
      <c r="DB306" s="18"/>
      <c r="DC306" s="31"/>
      <c r="DD306" s="31"/>
    </row>
    <row r="307" spans="71:108" x14ac:dyDescent="0.25"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 s="18"/>
      <c r="CI307" s="18"/>
      <c r="CJ307" s="18"/>
      <c r="CK307" s="18"/>
      <c r="CL307" s="18"/>
      <c r="CM307" s="18"/>
      <c r="CO307" s="18"/>
      <c r="CR307" s="18"/>
      <c r="CS307" s="18"/>
      <c r="CT307" s="18"/>
      <c r="CW307" s="18"/>
      <c r="CX307" s="18"/>
      <c r="CY307" s="18"/>
      <c r="DB307" s="18"/>
      <c r="DC307" s="31"/>
      <c r="DD307" s="31"/>
    </row>
    <row r="308" spans="71:108" x14ac:dyDescent="0.25"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 s="18"/>
      <c r="CI308" s="18"/>
      <c r="CJ308" s="18"/>
      <c r="CK308" s="18"/>
      <c r="CL308" s="18"/>
      <c r="CM308" s="18"/>
      <c r="CO308" s="18"/>
      <c r="CR308" s="18"/>
      <c r="CS308" s="18"/>
      <c r="CT308" s="18"/>
      <c r="CW308" s="18"/>
      <c r="CX308" s="18"/>
      <c r="CY308" s="18"/>
      <c r="DB308" s="18"/>
      <c r="DC308" s="31"/>
      <c r="DD308" s="31"/>
    </row>
    <row r="309" spans="71:108" x14ac:dyDescent="0.25"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 s="18"/>
      <c r="CI309" s="18"/>
      <c r="CJ309" s="18"/>
      <c r="CK309" s="18"/>
      <c r="CL309" s="18"/>
      <c r="CM309" s="18"/>
      <c r="CO309" s="18"/>
      <c r="CR309" s="18"/>
      <c r="CS309" s="18"/>
      <c r="CT309" s="18"/>
      <c r="CW309" s="18"/>
      <c r="CX309" s="18"/>
      <c r="CY309" s="18"/>
      <c r="DB309" s="18"/>
      <c r="DC309" s="31"/>
      <c r="DD309" s="31"/>
    </row>
    <row r="310" spans="71:108" x14ac:dyDescent="0.25"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 s="18"/>
      <c r="CI310" s="18"/>
      <c r="CJ310" s="18"/>
      <c r="CK310" s="18"/>
      <c r="CL310" s="18"/>
      <c r="CM310" s="18"/>
      <c r="CO310" s="18"/>
      <c r="CR310" s="18"/>
      <c r="CS310" s="18"/>
      <c r="CT310" s="18"/>
      <c r="CW310" s="18"/>
      <c r="CX310" s="18"/>
      <c r="CY310" s="18"/>
      <c r="DB310" s="18"/>
      <c r="DC310" s="31"/>
      <c r="DD310" s="31"/>
    </row>
    <row r="311" spans="71:108" x14ac:dyDescent="0.25"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 s="18"/>
      <c r="CI311" s="18"/>
      <c r="CJ311" s="18"/>
      <c r="CK311" s="18"/>
      <c r="CL311" s="18"/>
      <c r="CM311" s="18"/>
      <c r="CO311" s="18"/>
      <c r="CR311" s="18"/>
      <c r="CS311" s="18"/>
      <c r="CT311" s="18"/>
      <c r="CW311" s="18"/>
      <c r="CX311" s="18"/>
      <c r="CY311" s="18"/>
      <c r="DB311" s="18"/>
      <c r="DC311" s="31"/>
      <c r="DD311" s="31"/>
    </row>
    <row r="312" spans="71:108" x14ac:dyDescent="0.25"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 s="18"/>
      <c r="CI312" s="18"/>
      <c r="CJ312" s="18"/>
      <c r="CK312" s="18"/>
      <c r="CL312" s="18"/>
      <c r="CM312" s="18"/>
      <c r="CO312" s="18"/>
      <c r="CR312" s="18"/>
      <c r="CS312" s="18"/>
      <c r="CT312" s="18"/>
      <c r="CW312" s="18"/>
      <c r="CX312" s="18"/>
      <c r="CY312" s="18"/>
      <c r="DB312" s="18"/>
      <c r="DC312" s="31"/>
      <c r="DD312" s="31"/>
    </row>
    <row r="313" spans="71:108" x14ac:dyDescent="0.25"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 s="18"/>
      <c r="CI313" s="18"/>
      <c r="CJ313" s="18"/>
      <c r="CK313" s="18"/>
      <c r="CL313" s="18"/>
      <c r="CM313" s="18"/>
      <c r="CO313" s="18"/>
      <c r="CR313" s="18"/>
      <c r="CS313" s="18"/>
      <c r="CT313" s="18"/>
      <c r="CW313" s="18"/>
      <c r="CX313" s="18"/>
      <c r="CY313" s="18"/>
      <c r="DB313" s="18"/>
      <c r="DC313" s="31"/>
      <c r="DD313" s="31"/>
    </row>
    <row r="314" spans="71:108" x14ac:dyDescent="0.25"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 s="18"/>
      <c r="CI314" s="18"/>
      <c r="CJ314" s="18"/>
      <c r="CK314" s="18"/>
      <c r="CL314" s="18"/>
      <c r="CM314" s="18"/>
      <c r="CO314" s="18"/>
      <c r="CR314" s="18"/>
      <c r="CS314" s="18"/>
      <c r="CT314" s="18"/>
      <c r="CW314" s="18"/>
      <c r="CX314" s="18"/>
      <c r="CY314" s="18"/>
      <c r="DB314" s="18"/>
      <c r="DC314" s="31"/>
      <c r="DD314" s="31"/>
    </row>
    <row r="315" spans="71:108" x14ac:dyDescent="0.25"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 s="18"/>
      <c r="CI315" s="18"/>
      <c r="CJ315" s="18"/>
      <c r="CK315" s="18"/>
      <c r="CL315" s="18"/>
      <c r="CM315" s="18"/>
      <c r="CO315" s="18"/>
      <c r="CR315" s="18"/>
      <c r="CS315" s="18"/>
      <c r="CT315" s="18"/>
      <c r="CW315" s="18"/>
      <c r="CX315" s="18"/>
      <c r="CY315" s="18"/>
      <c r="DB315" s="18"/>
      <c r="DC315" s="31"/>
      <c r="DD315" s="31"/>
    </row>
    <row r="316" spans="71:108" x14ac:dyDescent="0.25"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 s="18"/>
      <c r="CI316" s="18"/>
      <c r="CJ316" s="18"/>
      <c r="CK316" s="18"/>
      <c r="CL316" s="18"/>
      <c r="CM316" s="18"/>
      <c r="CO316" s="18"/>
      <c r="CR316" s="18"/>
      <c r="CS316" s="18"/>
      <c r="CT316" s="18"/>
      <c r="CW316" s="18"/>
      <c r="CX316" s="18"/>
      <c r="CY316" s="18"/>
      <c r="DB316" s="18"/>
      <c r="DC316" s="31"/>
      <c r="DD316" s="31"/>
    </row>
    <row r="317" spans="71:108" x14ac:dyDescent="0.25"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 s="18"/>
      <c r="CI317" s="18"/>
      <c r="CJ317" s="18"/>
      <c r="CK317" s="18"/>
      <c r="CL317" s="18"/>
      <c r="CM317" s="18"/>
      <c r="CO317" s="18"/>
      <c r="CR317" s="18"/>
      <c r="CS317" s="18"/>
      <c r="CT317" s="18"/>
      <c r="CW317" s="18"/>
      <c r="CX317" s="18"/>
      <c r="CY317" s="18"/>
      <c r="DB317" s="18"/>
      <c r="DC317" s="31"/>
      <c r="DD317" s="31"/>
    </row>
    <row r="318" spans="71:108" x14ac:dyDescent="0.25"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 s="18"/>
      <c r="CI318" s="18"/>
      <c r="CJ318" s="18"/>
      <c r="CK318" s="18"/>
      <c r="CL318" s="18"/>
      <c r="CM318" s="18"/>
      <c r="CO318" s="18"/>
      <c r="CR318" s="18"/>
      <c r="CS318" s="18"/>
      <c r="CT318" s="18"/>
      <c r="CW318" s="18"/>
      <c r="CX318" s="18"/>
      <c r="CY318" s="18"/>
      <c r="DB318" s="18"/>
      <c r="DC318" s="31"/>
      <c r="DD318" s="31"/>
    </row>
    <row r="319" spans="71:108" x14ac:dyDescent="0.25"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 s="18"/>
      <c r="CI319" s="18"/>
      <c r="CJ319" s="18"/>
      <c r="CK319" s="18"/>
      <c r="CL319" s="18"/>
      <c r="CM319" s="18"/>
      <c r="CO319" s="18"/>
      <c r="CR319" s="18"/>
      <c r="CS319" s="18"/>
      <c r="CT319" s="18"/>
      <c r="CW319" s="18"/>
      <c r="CX319" s="18"/>
      <c r="CY319" s="18"/>
      <c r="DB319" s="18"/>
      <c r="DC319" s="31"/>
      <c r="DD319" s="31"/>
    </row>
    <row r="320" spans="71:108" x14ac:dyDescent="0.25"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 s="18"/>
      <c r="CI320" s="18"/>
      <c r="CJ320" s="18"/>
      <c r="CK320" s="18"/>
      <c r="CL320" s="18"/>
      <c r="CM320" s="18"/>
      <c r="CO320" s="18"/>
      <c r="CR320" s="18"/>
      <c r="CS320" s="18"/>
      <c r="CT320" s="18"/>
      <c r="CW320" s="18"/>
      <c r="CX320" s="18"/>
      <c r="CY320" s="18"/>
      <c r="DB320" s="18"/>
      <c r="DC320" s="31"/>
      <c r="DD320" s="31"/>
    </row>
    <row r="321" spans="71:108" x14ac:dyDescent="0.25"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 s="18"/>
      <c r="CI321" s="18"/>
      <c r="CJ321" s="18"/>
      <c r="CK321" s="18"/>
      <c r="CL321" s="18"/>
      <c r="CM321" s="18"/>
      <c r="CO321" s="18"/>
      <c r="CR321" s="18"/>
      <c r="CS321" s="18"/>
      <c r="CT321" s="18"/>
      <c r="CW321" s="18"/>
      <c r="CX321" s="18"/>
      <c r="CY321" s="18"/>
      <c r="DB321" s="18"/>
      <c r="DC321" s="31"/>
      <c r="DD321" s="31"/>
    </row>
    <row r="322" spans="71:108" x14ac:dyDescent="0.25"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 s="18"/>
      <c r="CI322" s="18"/>
      <c r="CJ322" s="18"/>
      <c r="CK322" s="18"/>
      <c r="CL322" s="18"/>
      <c r="CM322" s="18"/>
      <c r="CO322" s="18"/>
      <c r="CR322" s="18"/>
      <c r="CS322" s="18"/>
      <c r="CT322" s="18"/>
      <c r="CW322" s="18"/>
      <c r="CX322" s="18"/>
      <c r="CY322" s="18"/>
      <c r="DB322" s="18"/>
      <c r="DC322" s="31"/>
      <c r="DD322" s="31"/>
    </row>
    <row r="323" spans="71:108" x14ac:dyDescent="0.25"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 s="18"/>
      <c r="CI323" s="18"/>
      <c r="CJ323" s="18"/>
      <c r="CK323" s="18"/>
      <c r="CL323" s="18"/>
      <c r="CM323" s="18"/>
      <c r="CO323" s="18"/>
      <c r="CR323" s="18"/>
      <c r="CS323" s="18"/>
      <c r="CT323" s="18"/>
      <c r="CW323" s="18"/>
      <c r="CX323" s="18"/>
      <c r="CY323" s="18"/>
      <c r="DB323" s="18"/>
      <c r="DC323" s="31"/>
      <c r="DD323" s="31"/>
    </row>
    <row r="324" spans="71:108" x14ac:dyDescent="0.25"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 s="18"/>
      <c r="CI324" s="18"/>
      <c r="CJ324" s="18"/>
      <c r="CK324" s="18"/>
      <c r="CL324" s="18"/>
      <c r="CM324" s="18"/>
      <c r="CO324" s="18"/>
      <c r="CR324" s="18"/>
      <c r="CS324" s="18"/>
      <c r="CT324" s="18"/>
      <c r="CW324" s="18"/>
      <c r="CX324" s="18"/>
      <c r="CY324" s="18"/>
      <c r="DB324" s="18"/>
      <c r="DC324" s="31"/>
      <c r="DD324" s="31"/>
    </row>
    <row r="325" spans="71:108" x14ac:dyDescent="0.25"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 s="18"/>
      <c r="CI325" s="18"/>
      <c r="CJ325" s="18"/>
      <c r="CK325" s="18"/>
      <c r="CL325" s="18"/>
      <c r="CM325" s="18"/>
      <c r="CO325" s="18"/>
      <c r="CR325" s="18"/>
      <c r="CS325" s="18"/>
      <c r="CT325" s="18"/>
      <c r="CW325" s="18"/>
      <c r="CX325" s="18"/>
      <c r="CY325" s="18"/>
      <c r="DB325" s="18"/>
      <c r="DC325" s="31"/>
      <c r="DD325" s="31"/>
    </row>
    <row r="326" spans="71:108" x14ac:dyDescent="0.25"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 s="18"/>
      <c r="CI326" s="18"/>
      <c r="CJ326" s="18"/>
      <c r="CK326" s="18"/>
      <c r="CL326" s="18"/>
      <c r="CM326" s="18"/>
      <c r="CO326" s="18"/>
      <c r="CR326" s="18"/>
      <c r="CS326" s="18"/>
      <c r="CT326" s="18"/>
      <c r="CW326" s="18"/>
      <c r="CX326" s="18"/>
      <c r="CY326" s="18"/>
      <c r="DB326" s="18"/>
      <c r="DC326" s="31"/>
      <c r="DD326" s="31"/>
    </row>
    <row r="327" spans="71:108" x14ac:dyDescent="0.25"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 s="18"/>
      <c r="CI327" s="18"/>
      <c r="CJ327" s="18"/>
      <c r="CK327" s="18"/>
      <c r="CL327" s="18"/>
      <c r="CM327" s="18"/>
      <c r="CO327" s="18"/>
      <c r="CR327" s="18"/>
      <c r="CS327" s="18"/>
      <c r="CT327" s="18"/>
      <c r="CW327" s="18"/>
      <c r="CX327" s="18"/>
      <c r="CY327" s="18"/>
      <c r="DB327" s="18"/>
      <c r="DC327" s="31"/>
      <c r="DD327" s="31"/>
    </row>
    <row r="328" spans="71:108" x14ac:dyDescent="0.25"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 s="18"/>
      <c r="CI328" s="18"/>
      <c r="CJ328" s="18"/>
      <c r="CK328" s="18"/>
      <c r="CL328" s="18"/>
      <c r="CM328" s="18"/>
      <c r="CO328" s="18"/>
      <c r="CR328" s="18"/>
      <c r="CS328" s="18"/>
      <c r="CT328" s="18"/>
      <c r="CW328" s="18"/>
      <c r="CX328" s="18"/>
      <c r="CY328" s="18"/>
      <c r="DB328" s="18"/>
      <c r="DC328" s="31"/>
      <c r="DD328" s="31"/>
    </row>
    <row r="329" spans="71:108" x14ac:dyDescent="0.25"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 s="18"/>
      <c r="CI329" s="18"/>
      <c r="CJ329" s="18"/>
      <c r="CK329" s="18"/>
      <c r="CL329" s="18"/>
      <c r="CM329" s="18"/>
      <c r="CO329" s="18"/>
      <c r="CR329" s="18"/>
      <c r="CS329" s="18"/>
      <c r="CT329" s="18"/>
      <c r="CW329" s="18"/>
      <c r="CX329" s="18"/>
      <c r="CY329" s="18"/>
      <c r="DB329" s="18"/>
      <c r="DC329" s="31"/>
      <c r="DD329" s="31"/>
    </row>
    <row r="330" spans="71:108" x14ac:dyDescent="0.25"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 s="18"/>
      <c r="CI330" s="18"/>
      <c r="CJ330" s="18"/>
      <c r="CK330" s="18"/>
      <c r="CL330" s="18"/>
      <c r="CM330" s="18"/>
      <c r="CO330" s="18"/>
      <c r="CR330" s="18"/>
      <c r="CS330" s="18"/>
      <c r="CT330" s="18"/>
      <c r="CW330" s="18"/>
      <c r="CX330" s="18"/>
      <c r="CY330" s="18"/>
      <c r="DB330" s="18"/>
      <c r="DC330" s="31"/>
      <c r="DD330" s="31"/>
    </row>
    <row r="331" spans="71:108" x14ac:dyDescent="0.25"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 s="18"/>
      <c r="CI331" s="18"/>
      <c r="CJ331" s="18"/>
      <c r="CK331" s="18"/>
      <c r="CL331" s="18"/>
      <c r="CM331" s="18"/>
      <c r="CO331" s="18"/>
      <c r="CR331" s="18"/>
      <c r="CS331" s="18"/>
      <c r="CT331" s="18"/>
      <c r="CW331" s="18"/>
      <c r="CX331" s="18"/>
      <c r="CY331" s="18"/>
      <c r="DB331" s="18"/>
      <c r="DC331" s="31"/>
      <c r="DD331" s="31"/>
    </row>
    <row r="332" spans="71:108" x14ac:dyDescent="0.25"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 s="18"/>
      <c r="CI332" s="18"/>
      <c r="CJ332" s="18"/>
      <c r="CK332" s="18"/>
      <c r="CL332" s="18"/>
      <c r="CM332" s="18"/>
      <c r="CO332" s="18"/>
      <c r="CR332" s="18"/>
      <c r="CS332" s="18"/>
      <c r="CT332" s="18"/>
      <c r="CW332" s="18"/>
      <c r="CX332" s="18"/>
      <c r="CY332" s="18"/>
      <c r="DB332" s="18"/>
      <c r="DC332" s="31"/>
      <c r="DD332" s="31"/>
    </row>
    <row r="333" spans="71:108" x14ac:dyDescent="0.25"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 s="18"/>
      <c r="CI333" s="18"/>
      <c r="CJ333" s="18"/>
      <c r="CK333" s="18"/>
      <c r="CL333" s="18"/>
      <c r="CM333" s="18"/>
      <c r="CO333" s="18"/>
      <c r="CR333" s="18"/>
      <c r="CS333" s="18"/>
      <c r="CT333" s="18"/>
      <c r="CW333" s="18"/>
      <c r="CX333" s="18"/>
      <c r="CY333" s="18"/>
      <c r="DB333" s="18"/>
      <c r="DC333" s="31"/>
      <c r="DD333" s="31"/>
    </row>
    <row r="334" spans="71:108" x14ac:dyDescent="0.25"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 s="18"/>
      <c r="CI334" s="18"/>
      <c r="CJ334" s="18"/>
      <c r="CK334" s="18"/>
      <c r="CL334" s="18"/>
      <c r="CM334" s="18"/>
      <c r="CO334" s="18"/>
      <c r="CR334" s="18"/>
      <c r="CS334" s="18"/>
      <c r="CT334" s="18"/>
      <c r="CW334" s="18"/>
      <c r="CX334" s="18"/>
      <c r="CY334" s="18"/>
      <c r="DB334" s="18"/>
      <c r="DC334" s="31"/>
      <c r="DD334" s="31"/>
    </row>
    <row r="335" spans="71:108" x14ac:dyDescent="0.25"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 s="18"/>
      <c r="CI335" s="18"/>
      <c r="CJ335" s="18"/>
      <c r="CK335" s="18"/>
      <c r="CL335" s="18"/>
      <c r="CM335" s="18"/>
      <c r="CO335" s="18"/>
      <c r="CR335" s="18"/>
      <c r="CS335" s="18"/>
      <c r="CT335" s="18"/>
      <c r="CW335" s="18"/>
      <c r="CX335" s="18"/>
      <c r="CY335" s="18"/>
      <c r="DB335" s="18"/>
      <c r="DC335" s="31"/>
      <c r="DD335" s="31"/>
    </row>
    <row r="336" spans="71:108" x14ac:dyDescent="0.25"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 s="18"/>
      <c r="CI336" s="18"/>
      <c r="CJ336" s="18"/>
      <c r="CK336" s="18"/>
      <c r="CL336" s="18"/>
      <c r="CM336" s="18"/>
      <c r="CO336" s="18"/>
      <c r="CR336" s="18"/>
      <c r="CS336" s="18"/>
      <c r="CT336" s="18"/>
      <c r="CW336" s="18"/>
      <c r="CX336" s="18"/>
      <c r="CY336" s="18"/>
      <c r="DB336" s="18"/>
      <c r="DC336" s="31"/>
      <c r="DD336" s="31"/>
    </row>
    <row r="337" spans="71:108" x14ac:dyDescent="0.25"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 s="18"/>
      <c r="CI337" s="18"/>
      <c r="CJ337" s="18"/>
      <c r="CK337" s="18"/>
      <c r="CL337" s="18"/>
      <c r="CM337" s="18"/>
      <c r="CO337" s="18"/>
      <c r="CR337" s="18"/>
      <c r="CS337" s="18"/>
      <c r="CT337" s="18"/>
      <c r="CW337" s="18"/>
      <c r="CX337" s="18"/>
      <c r="CY337" s="18"/>
      <c r="DB337" s="18"/>
      <c r="DC337" s="31"/>
      <c r="DD337" s="31"/>
    </row>
    <row r="338" spans="71:108" x14ac:dyDescent="0.25"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 s="18"/>
      <c r="CI338" s="18"/>
      <c r="CJ338" s="18"/>
      <c r="CK338" s="18"/>
      <c r="CL338" s="18"/>
      <c r="CM338" s="18"/>
      <c r="CO338" s="18"/>
      <c r="CR338" s="18"/>
      <c r="CS338" s="18"/>
      <c r="CT338" s="18"/>
      <c r="CW338" s="18"/>
      <c r="CX338" s="18"/>
      <c r="CY338" s="18"/>
      <c r="DB338" s="18"/>
      <c r="DC338" s="31"/>
      <c r="DD338" s="31"/>
    </row>
    <row r="339" spans="71:108" x14ac:dyDescent="0.25"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 s="18"/>
      <c r="CI339" s="18"/>
      <c r="CJ339" s="18"/>
      <c r="CK339" s="18"/>
      <c r="CL339" s="18"/>
      <c r="CM339" s="18"/>
      <c r="CO339" s="18"/>
      <c r="CR339" s="18"/>
      <c r="CS339" s="18"/>
      <c r="CT339" s="18"/>
      <c r="CW339" s="18"/>
      <c r="CX339" s="18"/>
      <c r="CY339" s="18"/>
      <c r="DB339" s="18"/>
      <c r="DC339" s="31"/>
      <c r="DD339" s="31"/>
    </row>
    <row r="340" spans="71:108" x14ac:dyDescent="0.25"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 s="18"/>
      <c r="CI340" s="18"/>
      <c r="CJ340" s="18"/>
      <c r="CK340" s="18"/>
      <c r="CL340" s="18"/>
      <c r="CM340" s="18"/>
      <c r="CO340" s="18"/>
      <c r="CR340" s="18"/>
      <c r="CS340" s="18"/>
      <c r="CT340" s="18"/>
      <c r="CW340" s="18"/>
      <c r="CX340" s="18"/>
      <c r="CY340" s="18"/>
      <c r="DB340" s="18"/>
      <c r="DC340" s="31"/>
      <c r="DD340" s="31"/>
    </row>
    <row r="341" spans="71:108" x14ac:dyDescent="0.25"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 s="18"/>
      <c r="CI341" s="18"/>
      <c r="CJ341" s="18"/>
      <c r="CK341" s="18"/>
      <c r="CL341" s="18"/>
      <c r="CM341" s="18"/>
      <c r="CO341" s="18"/>
      <c r="CR341" s="18"/>
      <c r="CS341" s="18"/>
      <c r="CT341" s="18"/>
      <c r="CW341" s="18"/>
      <c r="CX341" s="18"/>
      <c r="CY341" s="18"/>
      <c r="DB341" s="18"/>
      <c r="DC341" s="31"/>
      <c r="DD341" s="31"/>
    </row>
    <row r="342" spans="71:108" x14ac:dyDescent="0.25"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 s="18"/>
      <c r="CI342" s="18"/>
      <c r="CJ342" s="18"/>
      <c r="CK342" s="18"/>
      <c r="CL342" s="18"/>
      <c r="CM342" s="18"/>
      <c r="CO342" s="18"/>
      <c r="CR342" s="18"/>
      <c r="CS342" s="18"/>
      <c r="CT342" s="18"/>
      <c r="CW342" s="18"/>
      <c r="CX342" s="18"/>
      <c r="CY342" s="18"/>
      <c r="DB342" s="18"/>
      <c r="DC342" s="31"/>
      <c r="DD342" s="31"/>
    </row>
    <row r="343" spans="71:108" x14ac:dyDescent="0.25"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 s="18"/>
      <c r="CI343" s="18"/>
      <c r="CJ343" s="18"/>
      <c r="CK343" s="18"/>
      <c r="CL343" s="18"/>
      <c r="CM343" s="18"/>
      <c r="CO343" s="18"/>
      <c r="CR343" s="18"/>
      <c r="CS343" s="18"/>
      <c r="CT343" s="18"/>
      <c r="CW343" s="18"/>
      <c r="CX343" s="18"/>
      <c r="CY343" s="18"/>
      <c r="DB343" s="18"/>
      <c r="DC343" s="31"/>
      <c r="DD343" s="31"/>
    </row>
    <row r="344" spans="71:108" x14ac:dyDescent="0.25"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 s="18"/>
      <c r="CI344" s="18"/>
      <c r="CJ344" s="18"/>
      <c r="CK344" s="18"/>
      <c r="CL344" s="18"/>
      <c r="CM344" s="18"/>
      <c r="CO344" s="18"/>
      <c r="CR344" s="18"/>
      <c r="CS344" s="18"/>
      <c r="CT344" s="18"/>
      <c r="CW344" s="18"/>
      <c r="CX344" s="18"/>
      <c r="CY344" s="18"/>
      <c r="DB344" s="18"/>
      <c r="DC344" s="31"/>
      <c r="DD344" s="31"/>
    </row>
    <row r="345" spans="71:108" x14ac:dyDescent="0.25"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 s="18"/>
      <c r="CI345" s="18"/>
      <c r="CJ345" s="18"/>
      <c r="CK345" s="18"/>
      <c r="CL345" s="18"/>
      <c r="CM345" s="18"/>
      <c r="CO345" s="18"/>
      <c r="CR345" s="18"/>
      <c r="CS345" s="18"/>
      <c r="CT345" s="18"/>
      <c r="CW345" s="18"/>
      <c r="CX345" s="18"/>
      <c r="CY345" s="18"/>
      <c r="DB345" s="18"/>
      <c r="DC345" s="31"/>
      <c r="DD345" s="31"/>
    </row>
    <row r="346" spans="71:108" x14ac:dyDescent="0.25"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 s="18"/>
      <c r="CI346" s="18"/>
      <c r="CJ346" s="18"/>
      <c r="CK346" s="18"/>
      <c r="CL346" s="18"/>
      <c r="CM346" s="18"/>
      <c r="CO346" s="18"/>
      <c r="CR346" s="18"/>
      <c r="CS346" s="18"/>
      <c r="CT346" s="18"/>
      <c r="CW346" s="18"/>
      <c r="CX346" s="18"/>
      <c r="CY346" s="18"/>
      <c r="DB346" s="18"/>
      <c r="DC346" s="31"/>
      <c r="DD346" s="31"/>
    </row>
    <row r="347" spans="71:108" x14ac:dyDescent="0.25"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 s="18"/>
      <c r="CI347" s="18"/>
      <c r="CJ347" s="18"/>
      <c r="CK347" s="18"/>
      <c r="CL347" s="18"/>
      <c r="CM347" s="18"/>
      <c r="CO347" s="18"/>
      <c r="CR347" s="18"/>
      <c r="CS347" s="18"/>
      <c r="CT347" s="18"/>
      <c r="CW347" s="18"/>
      <c r="CX347" s="18"/>
      <c r="CY347" s="18"/>
      <c r="DB347" s="18"/>
      <c r="DC347" s="31"/>
      <c r="DD347" s="31"/>
    </row>
    <row r="348" spans="71:108" x14ac:dyDescent="0.25"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 s="18"/>
      <c r="CI348" s="18"/>
      <c r="CJ348" s="18"/>
      <c r="CK348" s="18"/>
      <c r="CL348" s="18"/>
      <c r="CM348" s="18"/>
      <c r="CO348" s="18"/>
      <c r="CR348" s="18"/>
      <c r="CS348" s="18"/>
      <c r="CT348" s="18"/>
      <c r="CW348" s="18"/>
      <c r="CX348" s="18"/>
      <c r="CY348" s="18"/>
      <c r="DB348" s="18"/>
      <c r="DC348" s="31"/>
      <c r="DD348" s="31"/>
    </row>
    <row r="349" spans="71:108" x14ac:dyDescent="0.25"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 s="18"/>
      <c r="CI349" s="18"/>
      <c r="CJ349" s="18"/>
      <c r="CK349" s="18"/>
      <c r="CL349" s="18"/>
      <c r="CM349" s="18"/>
      <c r="CO349" s="18"/>
      <c r="CR349" s="18"/>
      <c r="CS349" s="18"/>
      <c r="CT349" s="18"/>
      <c r="CW349" s="18"/>
      <c r="CX349" s="18"/>
      <c r="CY349" s="18"/>
      <c r="DB349" s="18"/>
      <c r="DC349" s="31"/>
      <c r="DD349" s="31"/>
    </row>
    <row r="350" spans="71:108" x14ac:dyDescent="0.25"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 s="18"/>
      <c r="CI350" s="18"/>
      <c r="CJ350" s="18"/>
      <c r="CK350" s="18"/>
      <c r="CL350" s="18"/>
      <c r="CM350" s="18"/>
      <c r="CO350" s="18"/>
      <c r="CR350" s="18"/>
      <c r="CS350" s="18"/>
      <c r="CT350" s="18"/>
      <c r="CW350" s="18"/>
      <c r="CX350" s="18"/>
      <c r="CY350" s="18"/>
      <c r="DB350" s="18"/>
      <c r="DC350" s="31"/>
      <c r="DD350" s="31"/>
    </row>
    <row r="351" spans="71:108" x14ac:dyDescent="0.25"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 s="18"/>
      <c r="CI351" s="18"/>
      <c r="CJ351" s="18"/>
      <c r="CK351" s="18"/>
      <c r="CL351" s="18"/>
      <c r="CM351" s="18"/>
      <c r="CO351" s="18"/>
      <c r="CR351" s="18"/>
      <c r="CS351" s="18"/>
      <c r="CT351" s="18"/>
      <c r="CW351" s="18"/>
      <c r="CX351" s="18"/>
      <c r="CY351" s="18"/>
      <c r="DB351" s="18"/>
      <c r="DC351" s="31"/>
      <c r="DD351" s="31"/>
    </row>
    <row r="352" spans="71:108" x14ac:dyDescent="0.25"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 s="18"/>
      <c r="CI352" s="18"/>
      <c r="CJ352" s="18"/>
      <c r="CK352" s="18"/>
      <c r="CL352" s="18"/>
      <c r="CM352" s="18"/>
      <c r="CO352" s="18"/>
      <c r="CR352" s="18"/>
      <c r="CS352" s="18"/>
      <c r="CT352" s="18"/>
      <c r="CW352" s="18"/>
      <c r="CX352" s="18"/>
      <c r="CY352" s="18"/>
      <c r="DB352" s="18"/>
      <c r="DC352" s="31"/>
      <c r="DD352" s="31"/>
    </row>
    <row r="353" spans="71:108" x14ac:dyDescent="0.25"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 s="18"/>
      <c r="CI353" s="18"/>
      <c r="CJ353" s="18"/>
      <c r="CK353" s="18"/>
      <c r="CL353" s="18"/>
      <c r="CM353" s="18"/>
      <c r="CO353" s="18"/>
      <c r="CR353" s="18"/>
      <c r="CS353" s="18"/>
      <c r="CT353" s="18"/>
      <c r="CW353" s="18"/>
      <c r="CX353" s="18"/>
      <c r="CY353" s="18"/>
      <c r="DB353" s="18"/>
      <c r="DC353" s="31"/>
      <c r="DD353" s="31"/>
    </row>
    <row r="354" spans="71:108" x14ac:dyDescent="0.25"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 s="18"/>
      <c r="CI354" s="18"/>
      <c r="CJ354" s="18"/>
      <c r="CK354" s="18"/>
      <c r="CL354" s="18"/>
      <c r="CM354" s="18"/>
      <c r="CO354" s="18"/>
      <c r="CR354" s="18"/>
      <c r="CS354" s="18"/>
      <c r="CT354" s="18"/>
      <c r="CW354" s="18"/>
      <c r="CX354" s="18"/>
      <c r="CY354" s="18"/>
      <c r="DB354" s="18"/>
      <c r="DC354" s="31"/>
      <c r="DD354" s="31"/>
    </row>
    <row r="355" spans="71:108" x14ac:dyDescent="0.25"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 s="18"/>
      <c r="CI355" s="18"/>
      <c r="CJ355" s="18"/>
      <c r="CK355" s="18"/>
      <c r="CL355" s="18"/>
      <c r="CM355" s="18"/>
      <c r="CO355" s="18"/>
      <c r="CR355" s="18"/>
      <c r="CS355" s="18"/>
      <c r="CT355" s="18"/>
      <c r="CW355" s="18"/>
      <c r="CX355" s="18"/>
      <c r="CY355" s="18"/>
      <c r="DB355" s="18"/>
      <c r="DC355" s="31"/>
      <c r="DD355" s="31"/>
    </row>
    <row r="356" spans="71:108" x14ac:dyDescent="0.25"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 s="18"/>
      <c r="CI356" s="18"/>
      <c r="CJ356" s="18"/>
      <c r="CK356" s="18"/>
      <c r="CL356" s="18"/>
      <c r="CM356" s="18"/>
      <c r="CO356" s="18"/>
      <c r="CR356" s="18"/>
      <c r="CS356" s="18"/>
      <c r="CT356" s="18"/>
      <c r="CW356" s="18"/>
      <c r="CX356" s="18"/>
      <c r="CY356" s="18"/>
      <c r="DB356" s="18"/>
      <c r="DC356" s="31"/>
      <c r="DD356" s="31"/>
    </row>
    <row r="357" spans="71:108" x14ac:dyDescent="0.25"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 s="18"/>
      <c r="CI357" s="18"/>
      <c r="CJ357" s="18"/>
      <c r="CK357" s="18"/>
      <c r="CL357" s="18"/>
      <c r="CM357" s="18"/>
      <c r="CO357" s="18"/>
      <c r="CR357" s="18"/>
      <c r="CS357" s="18"/>
      <c r="CT357" s="18"/>
      <c r="CW357" s="18"/>
      <c r="CX357" s="18"/>
      <c r="CY357" s="18"/>
      <c r="DB357" s="18"/>
      <c r="DC357" s="31"/>
      <c r="DD357" s="31"/>
    </row>
    <row r="358" spans="71:108" x14ac:dyDescent="0.25"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 s="18"/>
      <c r="CI358" s="18"/>
      <c r="CJ358" s="18"/>
      <c r="CK358" s="18"/>
      <c r="CL358" s="18"/>
      <c r="CM358" s="18"/>
      <c r="CO358" s="18"/>
      <c r="CR358" s="18"/>
      <c r="CS358" s="18"/>
      <c r="CT358" s="18"/>
      <c r="CW358" s="18"/>
      <c r="CX358" s="18"/>
      <c r="CY358" s="18"/>
      <c r="DB358" s="18"/>
      <c r="DC358" s="31"/>
      <c r="DD358" s="31"/>
    </row>
    <row r="359" spans="71:108" x14ac:dyDescent="0.25"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 s="18"/>
      <c r="CI359" s="18"/>
      <c r="CJ359" s="18"/>
      <c r="CK359" s="18"/>
      <c r="CL359" s="18"/>
      <c r="CM359" s="18"/>
      <c r="CO359" s="18"/>
      <c r="CR359" s="18"/>
      <c r="CS359" s="18"/>
      <c r="CT359" s="18"/>
      <c r="CW359" s="18"/>
      <c r="CX359" s="18"/>
      <c r="CY359" s="18"/>
      <c r="DB359" s="18"/>
      <c r="DC359" s="31"/>
      <c r="DD359" s="31"/>
    </row>
    <row r="360" spans="71:108" x14ac:dyDescent="0.25"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 s="18"/>
      <c r="CI360" s="18"/>
      <c r="CJ360" s="18"/>
      <c r="CK360" s="18"/>
      <c r="CL360" s="18"/>
      <c r="CM360" s="18"/>
      <c r="CO360" s="18"/>
      <c r="CR360" s="18"/>
      <c r="CS360" s="18"/>
      <c r="CT360" s="18"/>
      <c r="CW360" s="18"/>
      <c r="CX360" s="18"/>
      <c r="CY360" s="18"/>
      <c r="DB360" s="18"/>
      <c r="DC360" s="31"/>
      <c r="DD360" s="31"/>
    </row>
    <row r="361" spans="71:108" x14ac:dyDescent="0.25"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 s="18"/>
      <c r="CI361" s="18"/>
      <c r="CJ361" s="18"/>
      <c r="CK361" s="18"/>
      <c r="CL361" s="18"/>
      <c r="CM361" s="18"/>
      <c r="CO361" s="18"/>
      <c r="CR361" s="18"/>
      <c r="CS361" s="18"/>
      <c r="CT361" s="18"/>
      <c r="CW361" s="18"/>
      <c r="CX361" s="18"/>
      <c r="CY361" s="18"/>
      <c r="DB361" s="18"/>
      <c r="DC361" s="31"/>
      <c r="DD361" s="31"/>
    </row>
    <row r="362" spans="71:108" x14ac:dyDescent="0.25"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 s="18"/>
      <c r="CI362" s="18"/>
      <c r="CJ362" s="18"/>
      <c r="CK362" s="18"/>
      <c r="CL362" s="18"/>
      <c r="CM362" s="18"/>
      <c r="CO362" s="18"/>
      <c r="CR362" s="18"/>
      <c r="CS362" s="18"/>
      <c r="CT362" s="18"/>
      <c r="CW362" s="18"/>
      <c r="CX362" s="18"/>
      <c r="CY362" s="18"/>
      <c r="DB362" s="18"/>
      <c r="DC362" s="31"/>
      <c r="DD362" s="31"/>
    </row>
    <row r="363" spans="71:108" x14ac:dyDescent="0.25"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 s="18"/>
      <c r="CI363" s="18"/>
      <c r="CJ363" s="18"/>
      <c r="CK363" s="18"/>
      <c r="CL363" s="18"/>
      <c r="CM363" s="18"/>
      <c r="CO363" s="18"/>
      <c r="CR363" s="18"/>
      <c r="CS363" s="18"/>
      <c r="CT363" s="18"/>
      <c r="CW363" s="18"/>
      <c r="CX363" s="18"/>
      <c r="CY363" s="18"/>
      <c r="DB363" s="18"/>
      <c r="DC363" s="31"/>
      <c r="DD363" s="31"/>
    </row>
    <row r="364" spans="71:108" x14ac:dyDescent="0.25"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 s="18"/>
      <c r="CI364" s="18"/>
      <c r="CJ364" s="18"/>
      <c r="CK364" s="18"/>
      <c r="CL364" s="18"/>
      <c r="CM364" s="18"/>
      <c r="CO364" s="18"/>
      <c r="CR364" s="18"/>
      <c r="CS364" s="18"/>
      <c r="CT364" s="18"/>
      <c r="CW364" s="18"/>
      <c r="CX364" s="18"/>
      <c r="CY364" s="18"/>
      <c r="DB364" s="18"/>
      <c r="DC364" s="31"/>
      <c r="DD364" s="31"/>
    </row>
    <row r="365" spans="71:108" x14ac:dyDescent="0.25"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 s="18"/>
      <c r="CI365" s="18"/>
      <c r="CJ365" s="18"/>
      <c r="CK365" s="18"/>
      <c r="CL365" s="18"/>
      <c r="CM365" s="18"/>
      <c r="CO365" s="18"/>
      <c r="CR365" s="18"/>
      <c r="CS365" s="18"/>
      <c r="CT365" s="18"/>
      <c r="CW365" s="18"/>
      <c r="CX365" s="18"/>
      <c r="CY365" s="18"/>
      <c r="DB365" s="18"/>
      <c r="DC365" s="31"/>
      <c r="DD365" s="31"/>
    </row>
    <row r="366" spans="71:108" x14ac:dyDescent="0.25"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 s="18"/>
      <c r="CI366" s="18"/>
      <c r="CJ366" s="18"/>
      <c r="CK366" s="18"/>
      <c r="CL366" s="18"/>
      <c r="CM366" s="18"/>
      <c r="CO366" s="18"/>
      <c r="CR366" s="18"/>
      <c r="CS366" s="18"/>
      <c r="CT366" s="18"/>
      <c r="CW366" s="18"/>
      <c r="CX366" s="18"/>
      <c r="CY366" s="18"/>
      <c r="DB366" s="18"/>
      <c r="DC366" s="31"/>
      <c r="DD366" s="31"/>
    </row>
    <row r="367" spans="71:108" x14ac:dyDescent="0.25"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 s="18"/>
      <c r="CI367" s="18"/>
      <c r="CJ367" s="18"/>
      <c r="CK367" s="18"/>
      <c r="CL367" s="18"/>
      <c r="CM367" s="18"/>
      <c r="CO367" s="18"/>
      <c r="CR367" s="18"/>
      <c r="CS367" s="18"/>
      <c r="CT367" s="18"/>
      <c r="CW367" s="18"/>
      <c r="CX367" s="18"/>
      <c r="CY367" s="18"/>
      <c r="DB367" s="18"/>
      <c r="DC367" s="31"/>
      <c r="DD367" s="31"/>
    </row>
    <row r="368" spans="71:108" x14ac:dyDescent="0.25"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 s="18"/>
      <c r="CI368" s="18"/>
      <c r="CJ368" s="18"/>
      <c r="CK368" s="18"/>
      <c r="CL368" s="18"/>
      <c r="CM368" s="18"/>
      <c r="CO368" s="18"/>
      <c r="CR368" s="18"/>
      <c r="CS368" s="18"/>
      <c r="CT368" s="18"/>
      <c r="CW368" s="18"/>
      <c r="CX368" s="18"/>
      <c r="CY368" s="18"/>
      <c r="DB368" s="18"/>
      <c r="DC368" s="31"/>
      <c r="DD368" s="31"/>
    </row>
    <row r="369" spans="71:108" x14ac:dyDescent="0.25"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 s="18"/>
      <c r="CI369" s="18"/>
      <c r="CJ369" s="18"/>
      <c r="CK369" s="18"/>
      <c r="CL369" s="18"/>
      <c r="CM369" s="18"/>
      <c r="CO369" s="18"/>
      <c r="CR369" s="18"/>
      <c r="CS369" s="18"/>
      <c r="CT369" s="18"/>
      <c r="CW369" s="18"/>
      <c r="CX369" s="18"/>
      <c r="CY369" s="18"/>
      <c r="DB369" s="18"/>
      <c r="DC369" s="31"/>
      <c r="DD369" s="31"/>
    </row>
    <row r="370" spans="71:108" x14ac:dyDescent="0.25"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 s="18"/>
      <c r="CI370" s="18"/>
      <c r="CJ370" s="18"/>
      <c r="CK370" s="18"/>
      <c r="CL370" s="18"/>
      <c r="CM370" s="18"/>
      <c r="CO370" s="18"/>
      <c r="CR370" s="18"/>
      <c r="CS370" s="18"/>
      <c r="CT370" s="18"/>
      <c r="CW370" s="18"/>
      <c r="CX370" s="18"/>
      <c r="CY370" s="18"/>
      <c r="DB370" s="18"/>
      <c r="DC370" s="31"/>
      <c r="DD370" s="31"/>
    </row>
    <row r="371" spans="71:108" x14ac:dyDescent="0.25"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 s="18"/>
      <c r="CI371" s="18"/>
      <c r="CJ371" s="18"/>
      <c r="CK371" s="18"/>
      <c r="CL371" s="18"/>
      <c r="CM371" s="18"/>
      <c r="CO371" s="18"/>
      <c r="CR371" s="18"/>
      <c r="CS371" s="18"/>
      <c r="CT371" s="18"/>
      <c r="CW371" s="18"/>
      <c r="CX371" s="18"/>
      <c r="CY371" s="18"/>
      <c r="DB371" s="18"/>
      <c r="DC371" s="31"/>
      <c r="DD371" s="31"/>
    </row>
    <row r="372" spans="71:108" x14ac:dyDescent="0.25"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 s="18"/>
      <c r="CI372" s="18"/>
      <c r="CJ372" s="18"/>
      <c r="CK372" s="18"/>
      <c r="CL372" s="18"/>
      <c r="CM372" s="18"/>
      <c r="CO372" s="18"/>
      <c r="CR372" s="18"/>
      <c r="CS372" s="18"/>
      <c r="CT372" s="18"/>
      <c r="CW372" s="18"/>
      <c r="CX372" s="18"/>
      <c r="CY372" s="18"/>
      <c r="DB372" s="18"/>
      <c r="DC372" s="31"/>
      <c r="DD372" s="31"/>
    </row>
    <row r="373" spans="71:108" x14ac:dyDescent="0.25"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 s="18"/>
      <c r="CI373" s="18"/>
      <c r="CJ373" s="18"/>
      <c r="CK373" s="18"/>
      <c r="CL373" s="18"/>
      <c r="CM373" s="18"/>
      <c r="CO373" s="18"/>
      <c r="CR373" s="18"/>
      <c r="CS373" s="18"/>
      <c r="CT373" s="18"/>
      <c r="CW373" s="18"/>
      <c r="CX373" s="18"/>
      <c r="CY373" s="18"/>
      <c r="DB373" s="18"/>
      <c r="DC373" s="31"/>
      <c r="DD373" s="31"/>
    </row>
    <row r="374" spans="71:108" x14ac:dyDescent="0.25"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 s="18"/>
      <c r="CI374" s="18"/>
      <c r="CJ374" s="18"/>
      <c r="CK374" s="18"/>
      <c r="CL374" s="18"/>
      <c r="CM374" s="18"/>
      <c r="CO374" s="18"/>
      <c r="CR374" s="18"/>
      <c r="CS374" s="18"/>
      <c r="CT374" s="18"/>
      <c r="CW374" s="18"/>
      <c r="CX374" s="18"/>
      <c r="CY374" s="18"/>
      <c r="DB374" s="18"/>
      <c r="DC374" s="31"/>
      <c r="DD374" s="31"/>
    </row>
    <row r="375" spans="71:108" x14ac:dyDescent="0.25"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 s="18"/>
      <c r="CI375" s="18"/>
      <c r="CJ375" s="18"/>
      <c r="CK375" s="18"/>
      <c r="CL375" s="18"/>
      <c r="CM375" s="18"/>
      <c r="CO375" s="18"/>
      <c r="CR375" s="18"/>
      <c r="CS375" s="18"/>
      <c r="CT375" s="18"/>
      <c r="CW375" s="18"/>
      <c r="CX375" s="18"/>
      <c r="CY375" s="18"/>
      <c r="DB375" s="18"/>
      <c r="DC375" s="31"/>
      <c r="DD375" s="31"/>
    </row>
    <row r="376" spans="71:108" x14ac:dyDescent="0.25"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 s="18"/>
      <c r="CI376" s="18"/>
      <c r="CJ376" s="18"/>
      <c r="CK376" s="18"/>
      <c r="CL376" s="18"/>
      <c r="CM376" s="18"/>
      <c r="CO376" s="18"/>
      <c r="CR376" s="18"/>
      <c r="CS376" s="18"/>
      <c r="CT376" s="18"/>
      <c r="CW376" s="18"/>
      <c r="CX376" s="18"/>
      <c r="CY376" s="18"/>
      <c r="DB376" s="18"/>
      <c r="DC376" s="31"/>
      <c r="DD376" s="31"/>
    </row>
    <row r="377" spans="71:108" x14ac:dyDescent="0.25"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 s="18"/>
      <c r="CI377" s="18"/>
      <c r="CJ377" s="18"/>
      <c r="CK377" s="18"/>
      <c r="CL377" s="18"/>
      <c r="CM377" s="18"/>
      <c r="CO377" s="18"/>
      <c r="CR377" s="18"/>
      <c r="CS377" s="18"/>
      <c r="CT377" s="18"/>
      <c r="CW377" s="18"/>
      <c r="CX377" s="18"/>
      <c r="CY377" s="18"/>
      <c r="DB377" s="18"/>
      <c r="DC377" s="31"/>
      <c r="DD377" s="31"/>
    </row>
    <row r="378" spans="71:108" x14ac:dyDescent="0.25"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 s="18"/>
      <c r="CI378" s="18"/>
      <c r="CJ378" s="18"/>
      <c r="CK378" s="18"/>
      <c r="CL378" s="18"/>
      <c r="CM378" s="18"/>
      <c r="CO378" s="18"/>
      <c r="CR378" s="18"/>
      <c r="CS378" s="18"/>
      <c r="CT378" s="18"/>
      <c r="CW378" s="18"/>
      <c r="CX378" s="18"/>
      <c r="CY378" s="18"/>
      <c r="DB378" s="18"/>
      <c r="DC378" s="31"/>
      <c r="DD378" s="31"/>
    </row>
    <row r="379" spans="71:108" x14ac:dyDescent="0.25"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 s="18"/>
      <c r="CI379" s="18"/>
      <c r="CJ379" s="18"/>
      <c r="CK379" s="18"/>
      <c r="CL379" s="18"/>
      <c r="CM379" s="18"/>
      <c r="CO379" s="18"/>
      <c r="CR379" s="18"/>
      <c r="CS379" s="18"/>
      <c r="CT379" s="18"/>
      <c r="CW379" s="18"/>
      <c r="CX379" s="18"/>
      <c r="CY379" s="18"/>
      <c r="DB379" s="18"/>
      <c r="DC379" s="31"/>
      <c r="DD379" s="31"/>
    </row>
    <row r="380" spans="71:108" x14ac:dyDescent="0.25"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 s="18"/>
      <c r="CI380" s="18"/>
      <c r="CJ380" s="18"/>
      <c r="CK380" s="18"/>
      <c r="CL380" s="18"/>
      <c r="CM380" s="18"/>
      <c r="CO380" s="18"/>
      <c r="CR380" s="18"/>
      <c r="CS380" s="18"/>
      <c r="CT380" s="18"/>
      <c r="CW380" s="18"/>
      <c r="CX380" s="18"/>
      <c r="CY380" s="18"/>
      <c r="DB380" s="18"/>
      <c r="DC380" s="31"/>
      <c r="DD380" s="31"/>
    </row>
    <row r="381" spans="71:108" x14ac:dyDescent="0.25"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 s="18"/>
      <c r="CI381" s="18"/>
      <c r="CJ381" s="18"/>
      <c r="CK381" s="18"/>
      <c r="CL381" s="18"/>
      <c r="CM381" s="18"/>
      <c r="CO381" s="18"/>
      <c r="CR381" s="18"/>
      <c r="CS381" s="18"/>
      <c r="CT381" s="18"/>
      <c r="CW381" s="18"/>
      <c r="CX381" s="18"/>
      <c r="CY381" s="18"/>
      <c r="DB381" s="18"/>
      <c r="DC381" s="31"/>
      <c r="DD381" s="31"/>
    </row>
    <row r="382" spans="71:108" x14ac:dyDescent="0.25"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 s="18"/>
      <c r="CI382" s="18"/>
      <c r="CJ382" s="18"/>
      <c r="CK382" s="18"/>
      <c r="CL382" s="18"/>
      <c r="CM382" s="18"/>
      <c r="CO382" s="18"/>
      <c r="CR382" s="18"/>
      <c r="CS382" s="18"/>
      <c r="CT382" s="18"/>
      <c r="CW382" s="18"/>
      <c r="CX382" s="18"/>
      <c r="CY382" s="18"/>
      <c r="DB382" s="18"/>
      <c r="DC382" s="31"/>
      <c r="DD382" s="31"/>
    </row>
    <row r="383" spans="71:108" x14ac:dyDescent="0.25"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 s="18"/>
      <c r="CI383" s="18"/>
      <c r="CJ383" s="18"/>
      <c r="CK383" s="18"/>
      <c r="CL383" s="18"/>
      <c r="CM383" s="18"/>
      <c r="CO383" s="18"/>
      <c r="CR383" s="18"/>
      <c r="CS383" s="18"/>
      <c r="CT383" s="18"/>
      <c r="CW383" s="18"/>
      <c r="CX383" s="18"/>
      <c r="CY383" s="18"/>
      <c r="DB383" s="18"/>
      <c r="DC383" s="31"/>
      <c r="DD383" s="31"/>
    </row>
    <row r="384" spans="71:108" x14ac:dyDescent="0.25"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 s="18"/>
      <c r="CI384" s="18"/>
      <c r="CJ384" s="18"/>
      <c r="CK384" s="18"/>
      <c r="CL384" s="18"/>
      <c r="CM384" s="18"/>
      <c r="CO384" s="18"/>
      <c r="CR384" s="18"/>
      <c r="CS384" s="18"/>
      <c r="CT384" s="18"/>
      <c r="CW384" s="18"/>
      <c r="CX384" s="18"/>
      <c r="CY384" s="18"/>
      <c r="DB384" s="18"/>
      <c r="DC384" s="31"/>
      <c r="DD384" s="31"/>
    </row>
    <row r="385" spans="71:108" x14ac:dyDescent="0.25"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 s="18"/>
      <c r="CI385" s="18"/>
      <c r="CJ385" s="18"/>
      <c r="CK385" s="18"/>
      <c r="CL385" s="18"/>
      <c r="CM385" s="18"/>
      <c r="CO385" s="18"/>
      <c r="CR385" s="18"/>
      <c r="CS385" s="18"/>
      <c r="CT385" s="18"/>
      <c r="CW385" s="18"/>
      <c r="CX385" s="18"/>
      <c r="CY385" s="18"/>
      <c r="DB385" s="18"/>
      <c r="DC385" s="31"/>
      <c r="DD385" s="31"/>
    </row>
    <row r="386" spans="71:108" x14ac:dyDescent="0.25"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 s="18"/>
      <c r="CI386" s="18"/>
      <c r="CJ386" s="18"/>
      <c r="CK386" s="18"/>
      <c r="CL386" s="18"/>
      <c r="CM386" s="18"/>
      <c r="CO386" s="18"/>
      <c r="CR386" s="18"/>
      <c r="CS386" s="18"/>
      <c r="CT386" s="18"/>
      <c r="CW386" s="18"/>
      <c r="CX386" s="18"/>
      <c r="CY386" s="18"/>
      <c r="DB386" s="18"/>
      <c r="DC386" s="31"/>
      <c r="DD386" s="31"/>
    </row>
    <row r="387" spans="71:108" x14ac:dyDescent="0.25"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 s="18"/>
      <c r="CI387" s="18"/>
      <c r="CJ387" s="18"/>
      <c r="CK387" s="18"/>
      <c r="CL387" s="18"/>
      <c r="CM387" s="18"/>
      <c r="CO387" s="18"/>
      <c r="CR387" s="18"/>
      <c r="CS387" s="18"/>
      <c r="CT387" s="18"/>
      <c r="CW387" s="18"/>
      <c r="CX387" s="18"/>
      <c r="CY387" s="18"/>
      <c r="DB387" s="18"/>
      <c r="DC387" s="31"/>
      <c r="DD387" s="31"/>
    </row>
    <row r="388" spans="71:108" x14ac:dyDescent="0.25"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 s="18"/>
      <c r="CI388" s="18"/>
      <c r="CJ388" s="18"/>
      <c r="CK388" s="18"/>
      <c r="CL388" s="18"/>
      <c r="CM388" s="18"/>
      <c r="CO388" s="18"/>
      <c r="CR388" s="18"/>
      <c r="CS388" s="18"/>
      <c r="CT388" s="18"/>
      <c r="CW388" s="18"/>
      <c r="CX388" s="18"/>
      <c r="CY388" s="18"/>
      <c r="DB388" s="18"/>
      <c r="DC388" s="31"/>
      <c r="DD388" s="31"/>
    </row>
    <row r="389" spans="71:108" x14ac:dyDescent="0.25"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 s="18"/>
      <c r="CI389" s="18"/>
      <c r="CJ389" s="18"/>
      <c r="CK389" s="18"/>
      <c r="CL389" s="18"/>
      <c r="CM389" s="18"/>
      <c r="CO389" s="18"/>
      <c r="CR389" s="18"/>
      <c r="CS389" s="18"/>
      <c r="CT389" s="18"/>
      <c r="CW389" s="18"/>
      <c r="CX389" s="18"/>
      <c r="CY389" s="18"/>
      <c r="DB389" s="18"/>
      <c r="DC389" s="31"/>
      <c r="DD389" s="31"/>
    </row>
    <row r="390" spans="71:108" x14ac:dyDescent="0.25"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 s="18"/>
      <c r="CI390" s="18"/>
      <c r="CJ390" s="18"/>
      <c r="CK390" s="18"/>
      <c r="CL390" s="18"/>
      <c r="CM390" s="18"/>
      <c r="CO390" s="18"/>
      <c r="CR390" s="18"/>
      <c r="CS390" s="18"/>
      <c r="CT390" s="18"/>
      <c r="CW390" s="18"/>
      <c r="CX390" s="18"/>
      <c r="CY390" s="18"/>
      <c r="DB390" s="18"/>
      <c r="DC390" s="31"/>
      <c r="DD390" s="31"/>
    </row>
    <row r="391" spans="71:108" x14ac:dyDescent="0.25"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 s="18"/>
      <c r="CI391" s="18"/>
      <c r="CJ391" s="18"/>
      <c r="CK391" s="18"/>
      <c r="CL391" s="18"/>
      <c r="CM391" s="18"/>
      <c r="CO391" s="18"/>
      <c r="CR391" s="18"/>
      <c r="CS391" s="18"/>
      <c r="CT391" s="18"/>
      <c r="CW391" s="18"/>
      <c r="CX391" s="18"/>
      <c r="CY391" s="18"/>
      <c r="DB391" s="18"/>
      <c r="DC391" s="31"/>
      <c r="DD391" s="31"/>
    </row>
    <row r="392" spans="71:108" x14ac:dyDescent="0.25"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 s="18"/>
      <c r="CI392" s="18"/>
      <c r="CJ392" s="18"/>
      <c r="CK392" s="18"/>
      <c r="CL392" s="18"/>
      <c r="CM392" s="18"/>
      <c r="CO392" s="18"/>
      <c r="CR392" s="18"/>
      <c r="CS392" s="18"/>
      <c r="CT392" s="18"/>
      <c r="CW392" s="18"/>
      <c r="CX392" s="18"/>
      <c r="CY392" s="18"/>
      <c r="DB392" s="18"/>
      <c r="DC392" s="31"/>
      <c r="DD392" s="31"/>
    </row>
    <row r="393" spans="71:108" x14ac:dyDescent="0.25"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 s="18"/>
      <c r="CI393" s="18"/>
      <c r="CJ393" s="18"/>
      <c r="CK393" s="18"/>
      <c r="CL393" s="18"/>
      <c r="CM393" s="18"/>
      <c r="CO393" s="18"/>
      <c r="CR393" s="18"/>
      <c r="CS393" s="18"/>
      <c r="CT393" s="18"/>
      <c r="CW393" s="18"/>
      <c r="CX393" s="18"/>
      <c r="CY393" s="18"/>
      <c r="DB393" s="18"/>
      <c r="DC393" s="31"/>
      <c r="DD393" s="31"/>
    </row>
    <row r="394" spans="71:108" x14ac:dyDescent="0.25"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 s="18"/>
      <c r="CI394" s="18"/>
      <c r="CJ394" s="18"/>
      <c r="CK394" s="18"/>
      <c r="CL394" s="18"/>
      <c r="CM394" s="18"/>
      <c r="CO394" s="18"/>
      <c r="CR394" s="18"/>
      <c r="CS394" s="18"/>
      <c r="CT394" s="18"/>
      <c r="CW394" s="18"/>
      <c r="CX394" s="18"/>
      <c r="CY394" s="18"/>
      <c r="DB394" s="18"/>
      <c r="DC394" s="31"/>
      <c r="DD394" s="31"/>
    </row>
    <row r="395" spans="71:108" x14ac:dyDescent="0.25"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 s="18"/>
      <c r="CI395" s="18"/>
      <c r="CJ395" s="18"/>
      <c r="CK395" s="18"/>
      <c r="CL395" s="18"/>
      <c r="CM395" s="18"/>
      <c r="CO395" s="18"/>
      <c r="CR395" s="18"/>
      <c r="CS395" s="18"/>
      <c r="CT395" s="18"/>
      <c r="CW395" s="18"/>
      <c r="CX395" s="18"/>
      <c r="CY395" s="18"/>
      <c r="DB395" s="18"/>
      <c r="DC395" s="31"/>
      <c r="DD395" s="31"/>
    </row>
    <row r="396" spans="71:108" x14ac:dyDescent="0.25"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 s="18"/>
      <c r="CI396" s="18"/>
      <c r="CJ396" s="18"/>
      <c r="CK396" s="18"/>
      <c r="CL396" s="18"/>
      <c r="CM396" s="18"/>
      <c r="CO396" s="18"/>
      <c r="CR396" s="18"/>
      <c r="CS396" s="18"/>
      <c r="CT396" s="18"/>
      <c r="CW396" s="18"/>
      <c r="CX396" s="18"/>
      <c r="CY396" s="18"/>
      <c r="DB396" s="18"/>
      <c r="DC396" s="31"/>
      <c r="DD396" s="31"/>
    </row>
    <row r="397" spans="71:108" x14ac:dyDescent="0.25"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 s="18"/>
      <c r="CI397" s="18"/>
      <c r="CJ397" s="18"/>
      <c r="CK397" s="18"/>
      <c r="CL397" s="18"/>
      <c r="CM397" s="18"/>
      <c r="CO397" s="18"/>
      <c r="CR397" s="18"/>
      <c r="CS397" s="18"/>
      <c r="CT397" s="18"/>
      <c r="CW397" s="18"/>
      <c r="CX397" s="18"/>
      <c r="CY397" s="18"/>
      <c r="DB397" s="18"/>
      <c r="DC397" s="31"/>
      <c r="DD397" s="31"/>
    </row>
    <row r="398" spans="71:108" x14ac:dyDescent="0.25"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 s="18"/>
      <c r="CI398" s="18"/>
      <c r="CJ398" s="18"/>
      <c r="CK398" s="18"/>
      <c r="CL398" s="18"/>
      <c r="CM398" s="18"/>
      <c r="CO398" s="18"/>
      <c r="CR398" s="18"/>
      <c r="CS398" s="18"/>
      <c r="CT398" s="18"/>
      <c r="CW398" s="18"/>
      <c r="CX398" s="18"/>
      <c r="CY398" s="18"/>
      <c r="DB398" s="18"/>
      <c r="DC398" s="31"/>
      <c r="DD398" s="31"/>
    </row>
    <row r="399" spans="71:108" x14ac:dyDescent="0.25"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 s="18"/>
      <c r="CI399" s="18"/>
      <c r="CJ399" s="18"/>
      <c r="CK399" s="18"/>
      <c r="CL399" s="18"/>
      <c r="CM399" s="18"/>
      <c r="CO399" s="18"/>
      <c r="CR399" s="18"/>
      <c r="CS399" s="18"/>
      <c r="CT399" s="18"/>
      <c r="CW399" s="18"/>
      <c r="CX399" s="18"/>
      <c r="CY399" s="18"/>
      <c r="DB399" s="18"/>
      <c r="DC399" s="31"/>
      <c r="DD399" s="31"/>
    </row>
    <row r="400" spans="71:108" x14ac:dyDescent="0.25"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 s="18"/>
      <c r="CI400" s="18"/>
      <c r="CJ400" s="18"/>
      <c r="CK400" s="18"/>
      <c r="CL400" s="18"/>
      <c r="CM400" s="18"/>
      <c r="CO400" s="18"/>
      <c r="CR400" s="18"/>
      <c r="CS400" s="18"/>
      <c r="CT400" s="18"/>
      <c r="CW400" s="18"/>
      <c r="CX400" s="18"/>
      <c r="CY400" s="18"/>
      <c r="DB400" s="18"/>
      <c r="DC400" s="31"/>
      <c r="DD400" s="31"/>
    </row>
    <row r="401" spans="71:108" x14ac:dyDescent="0.25"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 s="18"/>
      <c r="CI401" s="18"/>
      <c r="CJ401" s="18"/>
      <c r="CK401" s="18"/>
      <c r="CL401" s="18"/>
      <c r="CM401" s="18"/>
      <c r="CO401" s="18"/>
      <c r="CR401" s="18"/>
      <c r="CS401" s="18"/>
      <c r="CT401" s="18"/>
      <c r="CW401" s="18"/>
      <c r="CX401" s="18"/>
      <c r="CY401" s="18"/>
      <c r="DB401" s="18"/>
      <c r="DC401" s="31"/>
      <c r="DD401" s="31"/>
    </row>
    <row r="402" spans="71:108" x14ac:dyDescent="0.25"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 s="18"/>
      <c r="CI402" s="18"/>
      <c r="CJ402" s="18"/>
      <c r="CK402" s="18"/>
      <c r="CL402" s="18"/>
      <c r="CM402" s="18"/>
      <c r="CO402" s="18"/>
      <c r="CR402" s="18"/>
      <c r="CS402" s="18"/>
      <c r="CT402" s="18"/>
      <c r="CW402" s="18"/>
      <c r="CX402" s="18"/>
      <c r="CY402" s="18"/>
      <c r="DB402" s="18"/>
      <c r="DC402" s="31"/>
      <c r="DD402" s="31"/>
    </row>
    <row r="403" spans="71:108" x14ac:dyDescent="0.25"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 s="18"/>
      <c r="CI403" s="18"/>
      <c r="CJ403" s="18"/>
      <c r="CK403" s="18"/>
      <c r="CL403" s="18"/>
      <c r="CM403" s="18"/>
      <c r="CO403" s="18"/>
      <c r="CR403" s="18"/>
      <c r="CS403" s="18"/>
      <c r="CT403" s="18"/>
      <c r="CW403" s="18"/>
      <c r="CX403" s="18"/>
      <c r="CY403" s="18"/>
      <c r="DB403" s="18"/>
      <c r="DC403" s="31"/>
      <c r="DD403" s="31"/>
    </row>
    <row r="404" spans="71:108" x14ac:dyDescent="0.25"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 s="18"/>
      <c r="CI404" s="18"/>
      <c r="CJ404" s="18"/>
      <c r="CK404" s="18"/>
      <c r="CL404" s="18"/>
      <c r="CM404" s="18"/>
      <c r="CO404" s="18"/>
      <c r="CR404" s="18"/>
      <c r="CS404" s="18"/>
      <c r="CT404" s="18"/>
      <c r="CW404" s="18"/>
      <c r="CX404" s="18"/>
      <c r="CY404" s="18"/>
      <c r="DB404" s="18"/>
      <c r="DC404" s="31"/>
      <c r="DD404" s="31"/>
    </row>
    <row r="405" spans="71:108" x14ac:dyDescent="0.25"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 s="18"/>
      <c r="CI405" s="18"/>
      <c r="CJ405" s="18"/>
      <c r="CK405" s="18"/>
      <c r="CL405" s="18"/>
      <c r="CM405" s="18"/>
      <c r="CO405" s="18"/>
      <c r="CR405" s="18"/>
      <c r="CS405" s="18"/>
      <c r="CT405" s="18"/>
      <c r="CW405" s="18"/>
      <c r="CX405" s="18"/>
      <c r="CY405" s="18"/>
      <c r="DB405" s="18"/>
      <c r="DC405" s="31"/>
      <c r="DD405" s="31"/>
    </row>
    <row r="406" spans="71:108" x14ac:dyDescent="0.25"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 s="18"/>
      <c r="CI406" s="18"/>
      <c r="CJ406" s="18"/>
      <c r="CK406" s="18"/>
      <c r="CL406" s="18"/>
      <c r="CM406" s="18"/>
      <c r="CO406" s="18"/>
      <c r="CR406" s="18"/>
      <c r="CS406" s="18"/>
      <c r="CT406" s="18"/>
      <c r="CW406" s="18"/>
      <c r="CX406" s="18"/>
      <c r="CY406" s="18"/>
      <c r="DB406" s="18"/>
      <c r="DC406" s="31"/>
      <c r="DD406" s="31"/>
    </row>
    <row r="407" spans="71:108" x14ac:dyDescent="0.25"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 s="18"/>
      <c r="CI407" s="18"/>
      <c r="CJ407" s="18"/>
      <c r="CK407" s="18"/>
      <c r="CL407" s="18"/>
      <c r="CM407" s="18"/>
      <c r="CO407" s="18"/>
      <c r="CR407" s="18"/>
      <c r="CS407" s="18"/>
      <c r="CT407" s="18"/>
      <c r="CW407" s="18"/>
      <c r="CX407" s="18"/>
      <c r="CY407" s="18"/>
      <c r="DB407" s="18"/>
      <c r="DC407" s="31"/>
      <c r="DD407" s="31"/>
    </row>
    <row r="408" spans="71:108" x14ac:dyDescent="0.25"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 s="18"/>
      <c r="CI408" s="18"/>
      <c r="CJ408" s="18"/>
      <c r="CK408" s="18"/>
      <c r="CL408" s="18"/>
      <c r="CM408" s="18"/>
      <c r="CO408" s="18"/>
      <c r="CR408" s="18"/>
      <c r="CS408" s="18"/>
      <c r="CT408" s="18"/>
      <c r="CW408" s="18"/>
      <c r="CX408" s="18"/>
      <c r="CY408" s="18"/>
      <c r="DB408" s="18"/>
      <c r="DC408" s="31"/>
      <c r="DD408" s="31"/>
    </row>
    <row r="409" spans="71:108" x14ac:dyDescent="0.25"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 s="18"/>
      <c r="CI409" s="18"/>
      <c r="CJ409" s="18"/>
      <c r="CK409" s="18"/>
      <c r="CL409" s="18"/>
      <c r="CM409" s="18"/>
      <c r="CO409" s="18"/>
      <c r="CR409" s="18"/>
      <c r="CS409" s="18"/>
      <c r="CT409" s="18"/>
      <c r="CW409" s="18"/>
      <c r="CX409" s="18"/>
      <c r="CY409" s="18"/>
      <c r="DB409" s="18"/>
      <c r="DC409" s="31"/>
      <c r="DD409" s="31"/>
    </row>
    <row r="410" spans="71:108" x14ac:dyDescent="0.25"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 s="18"/>
      <c r="CI410" s="18"/>
      <c r="CJ410" s="18"/>
      <c r="CK410" s="18"/>
      <c r="CL410" s="18"/>
      <c r="CM410" s="18"/>
      <c r="CO410" s="18"/>
      <c r="CR410" s="18"/>
      <c r="CS410" s="18"/>
      <c r="CT410" s="18"/>
      <c r="CW410" s="18"/>
      <c r="CX410" s="18"/>
      <c r="CY410" s="18"/>
      <c r="DB410" s="18"/>
      <c r="DC410" s="31"/>
      <c r="DD410" s="31"/>
    </row>
    <row r="411" spans="71:108" x14ac:dyDescent="0.25"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 s="18"/>
      <c r="CI411" s="18"/>
      <c r="CJ411" s="18"/>
      <c r="CK411" s="18"/>
      <c r="CL411" s="18"/>
      <c r="CM411" s="18"/>
      <c r="CO411" s="18"/>
      <c r="CR411" s="18"/>
      <c r="CS411" s="18"/>
      <c r="CT411" s="18"/>
      <c r="CW411" s="18"/>
      <c r="CX411" s="18"/>
      <c r="CY411" s="18"/>
      <c r="DB411" s="18"/>
      <c r="DC411" s="31"/>
      <c r="DD411" s="31"/>
    </row>
    <row r="412" spans="71:108" x14ac:dyDescent="0.25"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 s="18"/>
      <c r="CI412" s="18"/>
      <c r="CJ412" s="18"/>
      <c r="CK412" s="18"/>
      <c r="CL412" s="18"/>
      <c r="CM412" s="18"/>
      <c r="CO412" s="18"/>
      <c r="CR412" s="18"/>
      <c r="CS412" s="18"/>
      <c r="CT412" s="18"/>
      <c r="CW412" s="18"/>
      <c r="CX412" s="18"/>
      <c r="CY412" s="18"/>
      <c r="DB412" s="18"/>
      <c r="DC412" s="31"/>
      <c r="DD412" s="31"/>
    </row>
    <row r="413" spans="71:108" x14ac:dyDescent="0.25"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 s="18"/>
      <c r="CI413" s="18"/>
      <c r="CJ413" s="18"/>
      <c r="CK413" s="18"/>
      <c r="CL413" s="18"/>
      <c r="CM413" s="18"/>
      <c r="CO413" s="18"/>
      <c r="CR413" s="18"/>
      <c r="CS413" s="18"/>
      <c r="CT413" s="18"/>
      <c r="CW413" s="18"/>
      <c r="CX413" s="18"/>
      <c r="CY413" s="18"/>
      <c r="DB413" s="18"/>
      <c r="DC413" s="31"/>
      <c r="DD413" s="31"/>
    </row>
    <row r="414" spans="71:108" x14ac:dyDescent="0.25"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 s="18"/>
      <c r="CI414" s="18"/>
      <c r="CJ414" s="18"/>
      <c r="CK414" s="18"/>
      <c r="CL414" s="18"/>
      <c r="CM414" s="18"/>
      <c r="CO414" s="18"/>
      <c r="CR414" s="18"/>
      <c r="CS414" s="18"/>
      <c r="CT414" s="18"/>
      <c r="CW414" s="18"/>
      <c r="CX414" s="18"/>
      <c r="CY414" s="18"/>
      <c r="DB414" s="18"/>
      <c r="DC414" s="31"/>
      <c r="DD414" s="31"/>
    </row>
    <row r="415" spans="71:108" x14ac:dyDescent="0.25"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 s="18"/>
      <c r="CI415" s="18"/>
      <c r="CJ415" s="18"/>
      <c r="CK415" s="18"/>
      <c r="CL415" s="18"/>
      <c r="CM415" s="18"/>
      <c r="CO415" s="18"/>
      <c r="CR415" s="18"/>
      <c r="CS415" s="18"/>
      <c r="CT415" s="18"/>
      <c r="CW415" s="18"/>
      <c r="CX415" s="18"/>
      <c r="CY415" s="18"/>
      <c r="DB415" s="18"/>
      <c r="DC415" s="31"/>
      <c r="DD415" s="31"/>
    </row>
    <row r="416" spans="71:108" x14ac:dyDescent="0.25"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 s="18"/>
      <c r="CI416" s="18"/>
      <c r="CJ416" s="18"/>
      <c r="CK416" s="18"/>
      <c r="CL416" s="18"/>
      <c r="CM416" s="18"/>
      <c r="CO416" s="18"/>
      <c r="CR416" s="18"/>
      <c r="CS416" s="18"/>
      <c r="CT416" s="18"/>
      <c r="CW416" s="18"/>
      <c r="CX416" s="18"/>
      <c r="CY416" s="18"/>
      <c r="DB416" s="18"/>
      <c r="DC416" s="31"/>
      <c r="DD416" s="31"/>
    </row>
    <row r="417" spans="71:108" x14ac:dyDescent="0.25"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 s="18"/>
      <c r="CI417" s="18"/>
      <c r="CJ417" s="18"/>
      <c r="CK417" s="18"/>
      <c r="CL417" s="18"/>
      <c r="CM417" s="18"/>
      <c r="CO417" s="18"/>
      <c r="CR417" s="18"/>
      <c r="CS417" s="18"/>
      <c r="CT417" s="18"/>
      <c r="CW417" s="18"/>
      <c r="CX417" s="18"/>
      <c r="CY417" s="18"/>
      <c r="DB417" s="18"/>
      <c r="DC417" s="31"/>
      <c r="DD417" s="31"/>
    </row>
    <row r="418" spans="71:108" x14ac:dyDescent="0.25"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 s="18"/>
      <c r="CI418" s="18"/>
      <c r="CJ418" s="18"/>
      <c r="CK418" s="18"/>
      <c r="CL418" s="18"/>
      <c r="CM418" s="18"/>
      <c r="CO418" s="18"/>
      <c r="CR418" s="18"/>
      <c r="CS418" s="18"/>
      <c r="CT418" s="18"/>
      <c r="CW418" s="18"/>
      <c r="CX418" s="18"/>
      <c r="CY418" s="18"/>
      <c r="DB418" s="18"/>
      <c r="DC418" s="31"/>
      <c r="DD418" s="31"/>
    </row>
    <row r="419" spans="71:108" x14ac:dyDescent="0.25"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 s="18"/>
      <c r="CI419" s="18"/>
      <c r="CJ419" s="18"/>
      <c r="CK419" s="18"/>
      <c r="CL419" s="18"/>
      <c r="CM419" s="18"/>
      <c r="CO419" s="18"/>
      <c r="CR419" s="18"/>
      <c r="CS419" s="18"/>
      <c r="CT419" s="18"/>
      <c r="CW419" s="18"/>
      <c r="CX419" s="18"/>
      <c r="CY419" s="18"/>
      <c r="DB419" s="18"/>
      <c r="DC419" s="31"/>
      <c r="DD419" s="31"/>
    </row>
    <row r="420" spans="71:108" x14ac:dyDescent="0.25"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 s="18"/>
      <c r="CI420" s="18"/>
      <c r="CJ420" s="18"/>
      <c r="CK420" s="18"/>
      <c r="CL420" s="18"/>
      <c r="CM420" s="18"/>
      <c r="CO420" s="18"/>
      <c r="CR420" s="18"/>
      <c r="CS420" s="18"/>
      <c r="CT420" s="18"/>
      <c r="CW420" s="18"/>
      <c r="CX420" s="18"/>
      <c r="CY420" s="18"/>
      <c r="DB420" s="18"/>
      <c r="DC420" s="31"/>
      <c r="DD420" s="31"/>
    </row>
    <row r="421" spans="71:108" x14ac:dyDescent="0.25"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 s="18"/>
      <c r="CI421" s="18"/>
      <c r="CJ421" s="18"/>
      <c r="CK421" s="18"/>
      <c r="CL421" s="18"/>
      <c r="CM421" s="18"/>
      <c r="CO421" s="18"/>
      <c r="CR421" s="18"/>
      <c r="CS421" s="18"/>
      <c r="CT421" s="18"/>
      <c r="CW421" s="18"/>
      <c r="CX421" s="18"/>
      <c r="CY421" s="18"/>
      <c r="DB421" s="18"/>
      <c r="DC421" s="31"/>
      <c r="DD421" s="31"/>
    </row>
    <row r="422" spans="71:108" x14ac:dyDescent="0.25"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 s="18"/>
      <c r="CI422" s="18"/>
      <c r="CJ422" s="18"/>
      <c r="CK422" s="18"/>
      <c r="CL422" s="18"/>
      <c r="CM422" s="18"/>
      <c r="CO422" s="18"/>
      <c r="CR422" s="18"/>
      <c r="CS422" s="18"/>
      <c r="CT422" s="18"/>
      <c r="CW422" s="18"/>
      <c r="CX422" s="18"/>
      <c r="CY422" s="18"/>
      <c r="DB422" s="18"/>
      <c r="DC422" s="31"/>
      <c r="DD422" s="31"/>
    </row>
    <row r="423" spans="71:108" x14ac:dyDescent="0.25"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 s="18"/>
      <c r="CI423" s="18"/>
      <c r="CJ423" s="18"/>
      <c r="CK423" s="18"/>
      <c r="CL423" s="18"/>
      <c r="CM423" s="18"/>
      <c r="CO423" s="18"/>
      <c r="CR423" s="18"/>
      <c r="CS423" s="18"/>
      <c r="CT423" s="18"/>
      <c r="CW423" s="18"/>
      <c r="CX423" s="18"/>
      <c r="CY423" s="18"/>
      <c r="DB423" s="18"/>
      <c r="DC423" s="31"/>
      <c r="DD423" s="31"/>
    </row>
    <row r="424" spans="71:108" x14ac:dyDescent="0.25"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 s="18"/>
      <c r="CI424" s="18"/>
      <c r="CJ424" s="18"/>
      <c r="CK424" s="18"/>
      <c r="CL424" s="18"/>
      <c r="CM424" s="18"/>
      <c r="CO424" s="18"/>
      <c r="CR424" s="18"/>
      <c r="CS424" s="18"/>
      <c r="CT424" s="18"/>
      <c r="CW424" s="18"/>
      <c r="CX424" s="18"/>
      <c r="CY424" s="18"/>
      <c r="DB424" s="18"/>
      <c r="DC424" s="31"/>
      <c r="DD424" s="31"/>
    </row>
    <row r="425" spans="71:108" x14ac:dyDescent="0.25"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 s="18"/>
      <c r="CI425" s="18"/>
      <c r="CJ425" s="18"/>
      <c r="CK425" s="18"/>
      <c r="CL425" s="18"/>
      <c r="CM425" s="18"/>
      <c r="CO425" s="18"/>
      <c r="CR425" s="18"/>
      <c r="CS425" s="18"/>
      <c r="CT425" s="18"/>
      <c r="CW425" s="18"/>
      <c r="CX425" s="18"/>
      <c r="CY425" s="18"/>
      <c r="DB425" s="18"/>
      <c r="DC425" s="31"/>
      <c r="DD425" s="31"/>
    </row>
    <row r="426" spans="71:108" x14ac:dyDescent="0.25"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 s="18"/>
      <c r="CI426" s="18"/>
      <c r="CJ426" s="18"/>
      <c r="CK426" s="18"/>
      <c r="CL426" s="18"/>
      <c r="CM426" s="18"/>
      <c r="CO426" s="18"/>
      <c r="CR426" s="18"/>
      <c r="CS426" s="18"/>
      <c r="CT426" s="18"/>
      <c r="CW426" s="18"/>
      <c r="CX426" s="18"/>
      <c r="CY426" s="18"/>
      <c r="DB426" s="18"/>
      <c r="DC426" s="31"/>
      <c r="DD426" s="31"/>
    </row>
    <row r="427" spans="71:108" x14ac:dyDescent="0.25"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 s="18"/>
      <c r="CI427" s="18"/>
      <c r="CJ427" s="18"/>
      <c r="CK427" s="18"/>
      <c r="CL427" s="18"/>
      <c r="CM427" s="18"/>
      <c r="CO427" s="18"/>
      <c r="CR427" s="18"/>
      <c r="CS427" s="18"/>
      <c r="CT427" s="18"/>
      <c r="CW427" s="18"/>
      <c r="CX427" s="18"/>
      <c r="CY427" s="18"/>
      <c r="DB427" s="18"/>
      <c r="DC427" s="31"/>
      <c r="DD427" s="31"/>
    </row>
    <row r="428" spans="71:108" x14ac:dyDescent="0.25"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 s="18"/>
      <c r="CI428" s="18"/>
      <c r="CJ428" s="18"/>
      <c r="CK428" s="18"/>
      <c r="CL428" s="18"/>
      <c r="CM428" s="18"/>
      <c r="CO428" s="18"/>
      <c r="CR428" s="18"/>
      <c r="CS428" s="18"/>
      <c r="CT428" s="18"/>
      <c r="CW428" s="18"/>
      <c r="CX428" s="18"/>
      <c r="CY428" s="18"/>
      <c r="DB428" s="18"/>
      <c r="DC428" s="31"/>
      <c r="DD428" s="31"/>
    </row>
    <row r="429" spans="71:108" x14ac:dyDescent="0.25"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 s="18"/>
      <c r="CI429" s="18"/>
      <c r="CJ429" s="18"/>
      <c r="CK429" s="18"/>
      <c r="CL429" s="18"/>
      <c r="CM429" s="18"/>
      <c r="CO429" s="18"/>
      <c r="CR429" s="18"/>
      <c r="CS429" s="18"/>
      <c r="CT429" s="18"/>
      <c r="CW429" s="18"/>
      <c r="CX429" s="18"/>
      <c r="CY429" s="18"/>
      <c r="DB429" s="18"/>
      <c r="DC429" s="31"/>
      <c r="DD429" s="31"/>
    </row>
    <row r="430" spans="71:108" x14ac:dyDescent="0.25"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 s="18"/>
      <c r="CI430" s="18"/>
      <c r="CJ430" s="18"/>
      <c r="CK430" s="18"/>
      <c r="CL430" s="18"/>
      <c r="CM430" s="18"/>
      <c r="CO430" s="18"/>
      <c r="CR430" s="18"/>
      <c r="CS430" s="18"/>
      <c r="CT430" s="18"/>
      <c r="CW430" s="18"/>
      <c r="CX430" s="18"/>
      <c r="CY430" s="18"/>
      <c r="DB430" s="18"/>
      <c r="DC430" s="31"/>
      <c r="DD430" s="31"/>
    </row>
    <row r="431" spans="71:108" x14ac:dyDescent="0.25"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 s="18"/>
      <c r="CI431" s="18"/>
      <c r="CJ431" s="18"/>
      <c r="CK431" s="18"/>
      <c r="CL431" s="18"/>
      <c r="CM431" s="18"/>
      <c r="CO431" s="18"/>
      <c r="CR431" s="18"/>
      <c r="CS431" s="18"/>
      <c r="CT431" s="18"/>
      <c r="CW431" s="18"/>
      <c r="CX431" s="18"/>
      <c r="CY431" s="18"/>
      <c r="DB431" s="18"/>
      <c r="DC431" s="31"/>
      <c r="DD431" s="31"/>
    </row>
    <row r="432" spans="71:108" x14ac:dyDescent="0.25"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 s="18"/>
      <c r="CI432" s="18"/>
      <c r="CJ432" s="18"/>
      <c r="CK432" s="18"/>
      <c r="CL432" s="18"/>
      <c r="CM432" s="18"/>
      <c r="CO432" s="18"/>
      <c r="CR432" s="18"/>
      <c r="CS432" s="18"/>
      <c r="CT432" s="18"/>
      <c r="CW432" s="18"/>
      <c r="CX432" s="18"/>
      <c r="CY432" s="18"/>
      <c r="DB432" s="18"/>
      <c r="DC432" s="31"/>
      <c r="DD432" s="31"/>
    </row>
    <row r="433" spans="71:108" x14ac:dyDescent="0.25"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 s="18"/>
      <c r="CI433" s="18"/>
      <c r="CJ433" s="18"/>
      <c r="CK433" s="18"/>
      <c r="CL433" s="18"/>
      <c r="CM433" s="18"/>
      <c r="CO433" s="18"/>
      <c r="CR433" s="18"/>
      <c r="CS433" s="18"/>
      <c r="CT433" s="18"/>
      <c r="CW433" s="18"/>
      <c r="CX433" s="18"/>
      <c r="CY433" s="18"/>
      <c r="DB433" s="18"/>
      <c r="DC433" s="31"/>
      <c r="DD433" s="31"/>
    </row>
    <row r="434" spans="71:108" x14ac:dyDescent="0.25"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 s="18"/>
      <c r="CI434" s="18"/>
      <c r="CJ434" s="18"/>
      <c r="CK434" s="18"/>
      <c r="CL434" s="18"/>
      <c r="CM434" s="18"/>
      <c r="CO434" s="18"/>
      <c r="CR434" s="18"/>
      <c r="CS434" s="18"/>
      <c r="CT434" s="18"/>
      <c r="CW434" s="18"/>
      <c r="CX434" s="18"/>
      <c r="CY434" s="18"/>
      <c r="DB434" s="18"/>
      <c r="DC434" s="31"/>
      <c r="DD434" s="31"/>
    </row>
    <row r="435" spans="71:108" x14ac:dyDescent="0.25"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 s="18"/>
      <c r="CI435" s="18"/>
      <c r="CJ435" s="18"/>
      <c r="CK435" s="18"/>
      <c r="CL435" s="18"/>
      <c r="CM435" s="18"/>
      <c r="CO435" s="18"/>
      <c r="CR435" s="18"/>
      <c r="CS435" s="18"/>
      <c r="CT435" s="18"/>
      <c r="CW435" s="18"/>
      <c r="CX435" s="18"/>
      <c r="CY435" s="18"/>
      <c r="DB435" s="18"/>
      <c r="DC435" s="31"/>
      <c r="DD435" s="31"/>
    </row>
    <row r="436" spans="71:108" x14ac:dyDescent="0.25"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 s="18"/>
      <c r="CI436" s="18"/>
      <c r="CJ436" s="18"/>
      <c r="CK436" s="18"/>
      <c r="CL436" s="18"/>
      <c r="CM436" s="18"/>
      <c r="CO436" s="18"/>
      <c r="CR436" s="18"/>
      <c r="CS436" s="18"/>
      <c r="CT436" s="18"/>
      <c r="CW436" s="18"/>
      <c r="CX436" s="18"/>
      <c r="CY436" s="18"/>
      <c r="DB436" s="18"/>
      <c r="DC436" s="31"/>
      <c r="DD436" s="31"/>
    </row>
    <row r="437" spans="71:108" x14ac:dyDescent="0.25"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 s="18"/>
      <c r="CI437" s="18"/>
      <c r="CJ437" s="18"/>
      <c r="CK437" s="18"/>
      <c r="CL437" s="18"/>
      <c r="CM437" s="18"/>
      <c r="CO437" s="18"/>
      <c r="CR437" s="18"/>
      <c r="CS437" s="18"/>
      <c r="CT437" s="18"/>
      <c r="CW437" s="18"/>
      <c r="CX437" s="18"/>
      <c r="CY437" s="18"/>
      <c r="DB437" s="18"/>
      <c r="DC437" s="31"/>
      <c r="DD437" s="31"/>
    </row>
    <row r="438" spans="71:108" x14ac:dyDescent="0.25"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 s="18"/>
      <c r="CI438" s="18"/>
      <c r="CJ438" s="18"/>
      <c r="CK438" s="18"/>
      <c r="CL438" s="18"/>
      <c r="CM438" s="18"/>
      <c r="CO438" s="18"/>
      <c r="CR438" s="18"/>
      <c r="CS438" s="18"/>
      <c r="CT438" s="18"/>
      <c r="CW438" s="18"/>
      <c r="CX438" s="18"/>
      <c r="CY438" s="18"/>
      <c r="DB438" s="18"/>
      <c r="DC438" s="31"/>
      <c r="DD438" s="31"/>
    </row>
    <row r="439" spans="71:108" x14ac:dyDescent="0.25"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 s="18"/>
      <c r="CI439" s="18"/>
      <c r="CJ439" s="18"/>
      <c r="CK439" s="18"/>
      <c r="CL439" s="18"/>
      <c r="CM439" s="18"/>
      <c r="CO439" s="18"/>
      <c r="CR439" s="18"/>
      <c r="CS439" s="18"/>
      <c r="CT439" s="18"/>
      <c r="CW439" s="18"/>
      <c r="CX439" s="18"/>
      <c r="CY439" s="18"/>
      <c r="DB439" s="18"/>
      <c r="DC439" s="31"/>
      <c r="DD439" s="31"/>
    </row>
    <row r="440" spans="71:108" x14ac:dyDescent="0.25"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 s="18"/>
      <c r="CI440" s="18"/>
      <c r="CJ440" s="18"/>
      <c r="CK440" s="18"/>
      <c r="CL440" s="18"/>
      <c r="CM440" s="18"/>
      <c r="CO440" s="18"/>
      <c r="CR440" s="18"/>
      <c r="CS440" s="18"/>
      <c r="CT440" s="18"/>
      <c r="CW440" s="18"/>
      <c r="CX440" s="18"/>
      <c r="CY440" s="18"/>
      <c r="DB440" s="18"/>
      <c r="DC440" s="31"/>
      <c r="DD440" s="31"/>
    </row>
    <row r="441" spans="71:108" x14ac:dyDescent="0.25"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 s="18"/>
      <c r="CI441" s="18"/>
      <c r="CJ441" s="18"/>
      <c r="CK441" s="18"/>
      <c r="CL441" s="18"/>
      <c r="CM441" s="18"/>
      <c r="CO441" s="18"/>
      <c r="CR441" s="18"/>
      <c r="CS441" s="18"/>
      <c r="CT441" s="18"/>
      <c r="CW441" s="18"/>
      <c r="CX441" s="18"/>
      <c r="CY441" s="18"/>
      <c r="DB441" s="18"/>
      <c r="DC441" s="31"/>
      <c r="DD441" s="31"/>
    </row>
    <row r="442" spans="71:108" x14ac:dyDescent="0.25"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 s="18"/>
      <c r="CI442" s="18"/>
      <c r="CJ442" s="18"/>
      <c r="CK442" s="18"/>
      <c r="CL442" s="18"/>
      <c r="CM442" s="18"/>
      <c r="CO442" s="18"/>
      <c r="CR442" s="18"/>
      <c r="CS442" s="18"/>
      <c r="CT442" s="18"/>
      <c r="CW442" s="18"/>
      <c r="CX442" s="18"/>
      <c r="CY442" s="18"/>
      <c r="DB442" s="18"/>
      <c r="DC442" s="31"/>
      <c r="DD442" s="31"/>
    </row>
    <row r="443" spans="71:108" x14ac:dyDescent="0.25"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 s="18"/>
      <c r="CI443" s="18"/>
      <c r="CJ443" s="18"/>
      <c r="CK443" s="18"/>
      <c r="CL443" s="18"/>
      <c r="CM443" s="18"/>
      <c r="CO443" s="18"/>
      <c r="CR443" s="18"/>
      <c r="CS443" s="18"/>
      <c r="CT443" s="18"/>
      <c r="CW443" s="18"/>
      <c r="CX443" s="18"/>
      <c r="CY443" s="18"/>
      <c r="DB443" s="18"/>
      <c r="DC443" s="31"/>
      <c r="DD443" s="31"/>
    </row>
    <row r="444" spans="71:108" x14ac:dyDescent="0.25"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 s="18"/>
      <c r="CI444" s="18"/>
      <c r="CJ444" s="18"/>
      <c r="CK444" s="18"/>
      <c r="CL444" s="18"/>
      <c r="CM444" s="18"/>
      <c r="CO444" s="18"/>
      <c r="CR444" s="18"/>
      <c r="CS444" s="18"/>
      <c r="CT444" s="18"/>
      <c r="CW444" s="18"/>
      <c r="CX444" s="18"/>
      <c r="CY444" s="18"/>
      <c r="DB444" s="18"/>
      <c r="DC444" s="31"/>
      <c r="DD444" s="31"/>
    </row>
    <row r="445" spans="71:108" x14ac:dyDescent="0.25"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 s="18"/>
      <c r="CI445" s="18"/>
      <c r="CJ445" s="18"/>
      <c r="CK445" s="18"/>
      <c r="CL445" s="18"/>
      <c r="CM445" s="18"/>
      <c r="CO445" s="18"/>
      <c r="CR445" s="18"/>
      <c r="CS445" s="18"/>
      <c r="CT445" s="18"/>
      <c r="CW445" s="18"/>
      <c r="CX445" s="18"/>
      <c r="CY445" s="18"/>
      <c r="DB445" s="18"/>
      <c r="DC445" s="31"/>
      <c r="DD445" s="31"/>
    </row>
    <row r="446" spans="71:108" x14ac:dyDescent="0.25"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 s="18"/>
      <c r="CI446" s="18"/>
      <c r="CJ446" s="18"/>
      <c r="CK446" s="18"/>
      <c r="CL446" s="18"/>
      <c r="CM446" s="18"/>
      <c r="CO446" s="18"/>
      <c r="CR446" s="18"/>
      <c r="CS446" s="18"/>
      <c r="CT446" s="18"/>
      <c r="CW446" s="18"/>
      <c r="CX446" s="18"/>
      <c r="CY446" s="18"/>
      <c r="DB446" s="18"/>
      <c r="DC446" s="31"/>
      <c r="DD446" s="31"/>
    </row>
    <row r="447" spans="71:108" x14ac:dyDescent="0.25"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 s="18"/>
      <c r="CI447" s="18"/>
      <c r="CJ447" s="18"/>
      <c r="CK447" s="18"/>
      <c r="CL447" s="18"/>
      <c r="CM447" s="18"/>
      <c r="CO447" s="18"/>
      <c r="CR447" s="18"/>
      <c r="CS447" s="18"/>
      <c r="CT447" s="18"/>
      <c r="CW447" s="18"/>
      <c r="CX447" s="18"/>
      <c r="CY447" s="18"/>
      <c r="DB447" s="18"/>
      <c r="DC447" s="31"/>
      <c r="DD447" s="31"/>
    </row>
    <row r="448" spans="71:108" x14ac:dyDescent="0.25"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 s="18"/>
      <c r="CI448" s="18"/>
      <c r="CJ448" s="18"/>
      <c r="CK448" s="18"/>
      <c r="CL448" s="18"/>
      <c r="CM448" s="18"/>
      <c r="CO448" s="18"/>
      <c r="CR448" s="18"/>
      <c r="CS448" s="18"/>
      <c r="CT448" s="18"/>
      <c r="CW448" s="18"/>
      <c r="CX448" s="18"/>
      <c r="CY448" s="18"/>
      <c r="DB448" s="18"/>
      <c r="DC448" s="31"/>
      <c r="DD448" s="31"/>
    </row>
    <row r="449" spans="71:108" x14ac:dyDescent="0.25"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 s="18"/>
      <c r="CI449" s="18"/>
      <c r="CJ449" s="18"/>
      <c r="CK449" s="18"/>
      <c r="CL449" s="18"/>
      <c r="CM449" s="18"/>
      <c r="CO449" s="18"/>
      <c r="CR449" s="18"/>
      <c r="CS449" s="18"/>
      <c r="CT449" s="18"/>
      <c r="CW449" s="18"/>
      <c r="CX449" s="18"/>
      <c r="CY449" s="18"/>
      <c r="DB449" s="18"/>
      <c r="DC449" s="31"/>
      <c r="DD449" s="31"/>
    </row>
    <row r="450" spans="71:108" x14ac:dyDescent="0.25"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 s="18"/>
      <c r="CI450" s="18"/>
      <c r="CJ450" s="18"/>
      <c r="CK450" s="18"/>
      <c r="CL450" s="18"/>
      <c r="CM450" s="18"/>
      <c r="CO450" s="18"/>
      <c r="CR450" s="18"/>
      <c r="CS450" s="18"/>
      <c r="CT450" s="18"/>
      <c r="CW450" s="18"/>
      <c r="CX450" s="18"/>
      <c r="CY450" s="18"/>
      <c r="DB450" s="18"/>
      <c r="DC450" s="31"/>
      <c r="DD450" s="31"/>
    </row>
    <row r="451" spans="71:108" x14ac:dyDescent="0.25"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 s="18"/>
      <c r="CI451" s="18"/>
      <c r="CJ451" s="18"/>
      <c r="CK451" s="18"/>
      <c r="CL451" s="18"/>
      <c r="CM451" s="18"/>
      <c r="CO451" s="18"/>
      <c r="CR451" s="18"/>
      <c r="CS451" s="18"/>
      <c r="CT451" s="18"/>
      <c r="CW451" s="18"/>
      <c r="CX451" s="18"/>
      <c r="CY451" s="18"/>
      <c r="DB451" s="18"/>
      <c r="DC451" s="31"/>
      <c r="DD451" s="31"/>
    </row>
    <row r="452" spans="71:108" x14ac:dyDescent="0.25"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 s="18"/>
      <c r="CI452" s="18"/>
      <c r="CJ452" s="18"/>
      <c r="CK452" s="18"/>
      <c r="CL452" s="18"/>
      <c r="CM452" s="18"/>
      <c r="CO452" s="18"/>
      <c r="CR452" s="18"/>
      <c r="CS452" s="18"/>
      <c r="CT452" s="18"/>
      <c r="CW452" s="18"/>
      <c r="CX452" s="18"/>
      <c r="CY452" s="18"/>
      <c r="DB452" s="18"/>
      <c r="DC452" s="31"/>
      <c r="DD452" s="31"/>
    </row>
    <row r="453" spans="71:108" x14ac:dyDescent="0.25"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 s="18"/>
      <c r="CI453" s="18"/>
      <c r="CJ453" s="18"/>
      <c r="CK453" s="18"/>
      <c r="CL453" s="18"/>
      <c r="CM453" s="18"/>
      <c r="CO453" s="18"/>
      <c r="CR453" s="18"/>
      <c r="CS453" s="18"/>
      <c r="CT453" s="18"/>
      <c r="CW453" s="18"/>
      <c r="CX453" s="18"/>
      <c r="CY453" s="18"/>
      <c r="DB453" s="18"/>
      <c r="DC453" s="31"/>
      <c r="DD453" s="31"/>
    </row>
    <row r="454" spans="71:108" x14ac:dyDescent="0.25"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 s="18"/>
      <c r="CI454" s="18"/>
      <c r="CJ454" s="18"/>
      <c r="CK454" s="18"/>
      <c r="CL454" s="18"/>
      <c r="CM454" s="18"/>
      <c r="CO454" s="18"/>
      <c r="CR454" s="18"/>
      <c r="CS454" s="18"/>
      <c r="CT454" s="18"/>
      <c r="CW454" s="18"/>
      <c r="CX454" s="18"/>
      <c r="CY454" s="18"/>
      <c r="DB454" s="18"/>
      <c r="DC454" s="31"/>
      <c r="DD454" s="31"/>
    </row>
    <row r="455" spans="71:108" x14ac:dyDescent="0.25"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 s="18"/>
      <c r="CI455" s="18"/>
      <c r="CJ455" s="18"/>
      <c r="CK455" s="18"/>
      <c r="CL455" s="18"/>
      <c r="CM455" s="18"/>
      <c r="CO455" s="18"/>
      <c r="CR455" s="18"/>
      <c r="CS455" s="18"/>
      <c r="CT455" s="18"/>
      <c r="CW455" s="18"/>
      <c r="CX455" s="18"/>
      <c r="CY455" s="18"/>
      <c r="DB455" s="18"/>
      <c r="DC455" s="31"/>
      <c r="DD455" s="31"/>
    </row>
    <row r="456" spans="71:108" x14ac:dyDescent="0.25"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 s="18"/>
      <c r="CI456" s="18"/>
      <c r="CJ456" s="18"/>
      <c r="CK456" s="18"/>
      <c r="CL456" s="18"/>
      <c r="CM456" s="18"/>
      <c r="CO456" s="18"/>
      <c r="CR456" s="18"/>
      <c r="CS456" s="18"/>
      <c r="CT456" s="18"/>
      <c r="CW456" s="18"/>
      <c r="CX456" s="18"/>
      <c r="CY456" s="18"/>
      <c r="DB456" s="18"/>
      <c r="DC456" s="31"/>
      <c r="DD456" s="31"/>
    </row>
    <row r="457" spans="71:108" x14ac:dyDescent="0.25"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 s="18"/>
      <c r="CI457" s="18"/>
      <c r="CJ457" s="18"/>
      <c r="CK457" s="18"/>
      <c r="CL457" s="18"/>
      <c r="CM457" s="18"/>
      <c r="CO457" s="18"/>
      <c r="CR457" s="18"/>
      <c r="CS457" s="18"/>
      <c r="CT457" s="18"/>
      <c r="CW457" s="18"/>
      <c r="CX457" s="18"/>
      <c r="CY457" s="18"/>
      <c r="DB457" s="18"/>
      <c r="DC457" s="31"/>
      <c r="DD457" s="31"/>
    </row>
    <row r="458" spans="71:108" x14ac:dyDescent="0.25"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 s="18"/>
      <c r="CI458" s="18"/>
      <c r="CJ458" s="18"/>
      <c r="CK458" s="18"/>
      <c r="CL458" s="18"/>
      <c r="CM458" s="18"/>
      <c r="CO458" s="18"/>
      <c r="CR458" s="18"/>
      <c r="CS458" s="18"/>
      <c r="CT458" s="18"/>
      <c r="CW458" s="18"/>
      <c r="CX458" s="18"/>
      <c r="CY458" s="18"/>
      <c r="DB458" s="18"/>
      <c r="DC458" s="31"/>
      <c r="DD458" s="31"/>
    </row>
    <row r="459" spans="71:108" x14ac:dyDescent="0.25"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 s="18"/>
      <c r="CI459" s="18"/>
      <c r="CJ459" s="18"/>
      <c r="CK459" s="18"/>
      <c r="CL459" s="18"/>
      <c r="CM459" s="18"/>
      <c r="CO459" s="18"/>
      <c r="CR459" s="18"/>
      <c r="CS459" s="18"/>
      <c r="CT459" s="18"/>
      <c r="CW459" s="18"/>
      <c r="CX459" s="18"/>
      <c r="CY459" s="18"/>
      <c r="DB459" s="18"/>
      <c r="DC459" s="31"/>
      <c r="DD459" s="31"/>
    </row>
    <row r="460" spans="71:108" x14ac:dyDescent="0.25"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 s="18"/>
      <c r="CI460" s="18"/>
      <c r="CJ460" s="18"/>
      <c r="CK460" s="18"/>
      <c r="CL460" s="18"/>
      <c r="CM460" s="18"/>
      <c r="CO460" s="18"/>
      <c r="CR460" s="18"/>
      <c r="CS460" s="18"/>
      <c r="CT460" s="18"/>
      <c r="CW460" s="18"/>
      <c r="CX460" s="18"/>
      <c r="CY460" s="18"/>
      <c r="DB460" s="18"/>
      <c r="DC460" s="31"/>
      <c r="DD460" s="31"/>
    </row>
    <row r="461" spans="71:108" x14ac:dyDescent="0.25"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 s="18"/>
      <c r="CI461" s="18"/>
      <c r="CJ461" s="18"/>
      <c r="CK461" s="18"/>
      <c r="CL461" s="18"/>
      <c r="CM461" s="18"/>
      <c r="CO461" s="18"/>
      <c r="CR461" s="18"/>
      <c r="CS461" s="18"/>
      <c r="CT461" s="18"/>
      <c r="CW461" s="18"/>
      <c r="CX461" s="18"/>
      <c r="CY461" s="18"/>
      <c r="DB461" s="18"/>
      <c r="DC461" s="31"/>
      <c r="DD461" s="31"/>
    </row>
    <row r="462" spans="71:108" x14ac:dyDescent="0.25"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 s="18"/>
      <c r="CI462" s="18"/>
      <c r="CJ462" s="18"/>
      <c r="CK462" s="18"/>
      <c r="CL462" s="18"/>
      <c r="CM462" s="18"/>
      <c r="CO462" s="18"/>
      <c r="CR462" s="18"/>
      <c r="CS462" s="18"/>
      <c r="CT462" s="18"/>
      <c r="CW462" s="18"/>
      <c r="CX462" s="18"/>
      <c r="CY462" s="18"/>
      <c r="DB462" s="18"/>
      <c r="DC462" s="31"/>
      <c r="DD462" s="31"/>
    </row>
    <row r="463" spans="71:108" x14ac:dyDescent="0.25"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 s="18"/>
      <c r="CI463" s="18"/>
      <c r="CJ463" s="18"/>
      <c r="CK463" s="18"/>
      <c r="CL463" s="18"/>
      <c r="CM463" s="18"/>
      <c r="CO463" s="18"/>
      <c r="CR463" s="18"/>
      <c r="CS463" s="18"/>
      <c r="CT463" s="18"/>
      <c r="CW463" s="18"/>
      <c r="CX463" s="18"/>
      <c r="CY463" s="18"/>
      <c r="DB463" s="18"/>
      <c r="DC463" s="31"/>
      <c r="DD463" s="31"/>
    </row>
    <row r="464" spans="71:108" x14ac:dyDescent="0.25"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 s="18"/>
      <c r="CI464" s="18"/>
      <c r="CJ464" s="18"/>
      <c r="CK464" s="18"/>
      <c r="CL464" s="18"/>
      <c r="CM464" s="18"/>
      <c r="CO464" s="18"/>
      <c r="CR464" s="18"/>
      <c r="CS464" s="18"/>
      <c r="CT464" s="18"/>
      <c r="CW464" s="18"/>
      <c r="CX464" s="18"/>
      <c r="CY464" s="18"/>
      <c r="DB464" s="18"/>
      <c r="DC464" s="31"/>
      <c r="DD464" s="31"/>
    </row>
    <row r="465" spans="71:108" x14ac:dyDescent="0.25"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 s="18"/>
      <c r="CI465" s="18"/>
      <c r="CJ465" s="18"/>
      <c r="CK465" s="18"/>
      <c r="CL465" s="18"/>
      <c r="CM465" s="18"/>
      <c r="CO465" s="18"/>
      <c r="CR465" s="18"/>
      <c r="CS465" s="18"/>
      <c r="CT465" s="18"/>
      <c r="CW465" s="18"/>
      <c r="CX465" s="18"/>
      <c r="CY465" s="18"/>
      <c r="DB465" s="18"/>
      <c r="DC465" s="31"/>
      <c r="DD465" s="31"/>
    </row>
    <row r="466" spans="71:108" x14ac:dyDescent="0.25"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 s="18"/>
      <c r="CI466" s="18"/>
      <c r="CJ466" s="18"/>
      <c r="CK466" s="18"/>
      <c r="CL466" s="18"/>
      <c r="CM466" s="18"/>
      <c r="CO466" s="18"/>
      <c r="CR466" s="18"/>
      <c r="CS466" s="18"/>
      <c r="CT466" s="18"/>
      <c r="CW466" s="18"/>
      <c r="CX466" s="18"/>
      <c r="CY466" s="18"/>
      <c r="DB466" s="18"/>
      <c r="DC466" s="31"/>
      <c r="DD466" s="31"/>
    </row>
    <row r="467" spans="71:108" x14ac:dyDescent="0.25"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 s="18"/>
      <c r="CI467" s="18"/>
      <c r="CJ467" s="18"/>
      <c r="CK467" s="18"/>
      <c r="CL467" s="18"/>
      <c r="CM467" s="18"/>
      <c r="CO467" s="18"/>
      <c r="CR467" s="18"/>
      <c r="CS467" s="18"/>
      <c r="CT467" s="18"/>
      <c r="CW467" s="18"/>
      <c r="CX467" s="18"/>
      <c r="CY467" s="18"/>
      <c r="DB467" s="18"/>
      <c r="DC467" s="31"/>
      <c r="DD467" s="31"/>
    </row>
    <row r="468" spans="71:108" x14ac:dyDescent="0.25"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 s="18"/>
      <c r="CI468" s="18"/>
      <c r="CJ468" s="18"/>
      <c r="CK468" s="18"/>
      <c r="CL468" s="18"/>
      <c r="CM468" s="18"/>
      <c r="CO468" s="18"/>
      <c r="CR468" s="18"/>
      <c r="CS468" s="18"/>
      <c r="CT468" s="18"/>
      <c r="CW468" s="18"/>
      <c r="CX468" s="18"/>
      <c r="CY468" s="18"/>
      <c r="DB468" s="18"/>
      <c r="DC468" s="31"/>
      <c r="DD468" s="31"/>
    </row>
    <row r="469" spans="71:108" x14ac:dyDescent="0.25"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 s="18"/>
      <c r="CI469" s="18"/>
      <c r="CJ469" s="18"/>
      <c r="CK469" s="18"/>
      <c r="CL469" s="18"/>
      <c r="CM469" s="18"/>
      <c r="CO469" s="18"/>
      <c r="CR469" s="18"/>
      <c r="CS469" s="18"/>
      <c r="CT469" s="18"/>
      <c r="CW469" s="18"/>
      <c r="CX469" s="18"/>
      <c r="CY469" s="18"/>
      <c r="DB469" s="18"/>
      <c r="DC469" s="31"/>
      <c r="DD469" s="31"/>
    </row>
    <row r="470" spans="71:108" x14ac:dyDescent="0.25"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 s="18"/>
      <c r="CI470" s="18"/>
      <c r="CJ470" s="18"/>
      <c r="CK470" s="18"/>
      <c r="CL470" s="18"/>
      <c r="CM470" s="18"/>
      <c r="CO470" s="18"/>
      <c r="CR470" s="18"/>
      <c r="CS470" s="18"/>
      <c r="CT470" s="18"/>
      <c r="CW470" s="18"/>
      <c r="CX470" s="18"/>
      <c r="CY470" s="18"/>
      <c r="DB470" s="18"/>
      <c r="DC470" s="31"/>
      <c r="DD470" s="31"/>
    </row>
    <row r="471" spans="71:108" x14ac:dyDescent="0.25"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 s="18"/>
      <c r="CI471" s="18"/>
      <c r="CJ471" s="18"/>
      <c r="CK471" s="18"/>
      <c r="CL471" s="18"/>
      <c r="CM471" s="18"/>
      <c r="CO471" s="18"/>
      <c r="CR471" s="18"/>
      <c r="CS471" s="18"/>
      <c r="CT471" s="18"/>
      <c r="CW471" s="18"/>
      <c r="CX471" s="18"/>
      <c r="CY471" s="18"/>
      <c r="DB471" s="18"/>
      <c r="DC471" s="31"/>
      <c r="DD471" s="31"/>
    </row>
    <row r="472" spans="71:108" x14ac:dyDescent="0.25"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 s="18"/>
      <c r="CI472" s="18"/>
      <c r="CJ472" s="18"/>
      <c r="CK472" s="18"/>
      <c r="CL472" s="18"/>
      <c r="CM472" s="18"/>
      <c r="CO472" s="18"/>
      <c r="CR472" s="18"/>
      <c r="CS472" s="18"/>
      <c r="CT472" s="18"/>
      <c r="CW472" s="18"/>
      <c r="CX472" s="18"/>
      <c r="CY472" s="18"/>
      <c r="DB472" s="18"/>
      <c r="DC472" s="31"/>
      <c r="DD472" s="31"/>
    </row>
    <row r="473" spans="71:108" x14ac:dyDescent="0.25"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 s="18"/>
      <c r="CI473" s="18"/>
      <c r="CJ473" s="18"/>
      <c r="CK473" s="18"/>
      <c r="CL473" s="18"/>
      <c r="CM473" s="18"/>
      <c r="CO473" s="18"/>
      <c r="CR473" s="18"/>
      <c r="CS473" s="18"/>
      <c r="CT473" s="18"/>
      <c r="CW473" s="18"/>
      <c r="CX473" s="18"/>
      <c r="CY473" s="18"/>
      <c r="DB473" s="18"/>
      <c r="DC473" s="31"/>
      <c r="DD473" s="31"/>
    </row>
    <row r="474" spans="71:108" x14ac:dyDescent="0.25"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 s="18"/>
      <c r="CI474" s="18"/>
      <c r="CJ474" s="18"/>
      <c r="CK474" s="18"/>
      <c r="CL474" s="18"/>
      <c r="CM474" s="18"/>
      <c r="CO474" s="18"/>
      <c r="CR474" s="18"/>
      <c r="CS474" s="18"/>
      <c r="CT474" s="18"/>
      <c r="CW474" s="18"/>
      <c r="CX474" s="18"/>
      <c r="CY474" s="18"/>
      <c r="DB474" s="18"/>
      <c r="DC474" s="31"/>
      <c r="DD474" s="31"/>
    </row>
    <row r="475" spans="71:108" x14ac:dyDescent="0.25"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 s="18"/>
      <c r="CI475" s="18"/>
      <c r="CJ475" s="18"/>
      <c r="CK475" s="18"/>
      <c r="CL475" s="18"/>
      <c r="CM475" s="18"/>
      <c r="CO475" s="18"/>
      <c r="CR475" s="18"/>
      <c r="CS475" s="18"/>
      <c r="CT475" s="18"/>
      <c r="CW475" s="18"/>
      <c r="CX475" s="18"/>
      <c r="CY475" s="18"/>
      <c r="DB475" s="18"/>
      <c r="DC475" s="31"/>
      <c r="DD475" s="31"/>
    </row>
    <row r="476" spans="71:108" x14ac:dyDescent="0.25"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 s="18"/>
      <c r="CI476" s="18"/>
      <c r="CJ476" s="18"/>
      <c r="CK476" s="18"/>
      <c r="CL476" s="18"/>
      <c r="CM476" s="18"/>
      <c r="CO476" s="18"/>
      <c r="CR476" s="18"/>
      <c r="CS476" s="18"/>
      <c r="CT476" s="18"/>
      <c r="CW476" s="18"/>
      <c r="CX476" s="18"/>
      <c r="CY476" s="18"/>
      <c r="DB476" s="18"/>
      <c r="DC476" s="31"/>
      <c r="DD476" s="31"/>
    </row>
    <row r="477" spans="71:108" x14ac:dyDescent="0.25"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 s="18"/>
      <c r="CI477" s="18"/>
      <c r="CJ477" s="18"/>
      <c r="CK477" s="18"/>
      <c r="CL477" s="18"/>
      <c r="CM477" s="18"/>
      <c r="CO477" s="18"/>
      <c r="CR477" s="18"/>
      <c r="CS477" s="18"/>
      <c r="CT477" s="18"/>
      <c r="CW477" s="18"/>
      <c r="CX477" s="18"/>
      <c r="CY477" s="18"/>
      <c r="DB477" s="18"/>
      <c r="DC477" s="31"/>
      <c r="DD477" s="31"/>
    </row>
    <row r="478" spans="71:108" x14ac:dyDescent="0.25"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 s="18"/>
      <c r="CI478" s="18"/>
      <c r="CJ478" s="18"/>
      <c r="CK478" s="18"/>
      <c r="CL478" s="18"/>
      <c r="CM478" s="18"/>
      <c r="CO478" s="18"/>
      <c r="CR478" s="18"/>
      <c r="CS478" s="18"/>
      <c r="CT478" s="18"/>
      <c r="CW478" s="18"/>
      <c r="CX478" s="18"/>
      <c r="CY478" s="18"/>
      <c r="DB478" s="18"/>
      <c r="DC478" s="31"/>
      <c r="DD478" s="31"/>
    </row>
    <row r="479" spans="71:108" x14ac:dyDescent="0.25"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 s="18"/>
      <c r="CI479" s="18"/>
      <c r="CJ479" s="18"/>
      <c r="CK479" s="18"/>
      <c r="CL479" s="18"/>
      <c r="CM479" s="18"/>
      <c r="CO479" s="18"/>
      <c r="CR479" s="18"/>
      <c r="CS479" s="18"/>
      <c r="CT479" s="18"/>
      <c r="CW479" s="18"/>
      <c r="CX479" s="18"/>
      <c r="CY479" s="18"/>
      <c r="DB479" s="18"/>
      <c r="DC479" s="31"/>
      <c r="DD479" s="31"/>
    </row>
    <row r="480" spans="71:108" x14ac:dyDescent="0.25"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 s="18"/>
      <c r="CI480" s="18"/>
      <c r="CJ480" s="18"/>
      <c r="CK480" s="18"/>
      <c r="CL480" s="18"/>
      <c r="CM480" s="18"/>
      <c r="CO480" s="18"/>
      <c r="CR480" s="18"/>
      <c r="CS480" s="18"/>
      <c r="CT480" s="18"/>
      <c r="CW480" s="18"/>
      <c r="CX480" s="18"/>
      <c r="CY480" s="18"/>
      <c r="DB480" s="18"/>
      <c r="DC480" s="31"/>
      <c r="DD480" s="31"/>
    </row>
    <row r="481" spans="71:108" x14ac:dyDescent="0.25"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 s="18"/>
      <c r="CI481" s="18"/>
      <c r="CJ481" s="18"/>
      <c r="CK481" s="18"/>
      <c r="CL481" s="18"/>
      <c r="CM481" s="18"/>
      <c r="CO481" s="18"/>
      <c r="CR481" s="18"/>
      <c r="CS481" s="18"/>
      <c r="CT481" s="18"/>
      <c r="CW481" s="18"/>
      <c r="CX481" s="18"/>
      <c r="CY481" s="18"/>
      <c r="DB481" s="18"/>
      <c r="DC481" s="31"/>
      <c r="DD481" s="31"/>
    </row>
    <row r="482" spans="71:108" x14ac:dyDescent="0.25"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 s="18"/>
      <c r="CI482" s="18"/>
      <c r="CJ482" s="18"/>
      <c r="CK482" s="18"/>
      <c r="CL482" s="18"/>
      <c r="CM482" s="18"/>
      <c r="CO482" s="18"/>
      <c r="CR482" s="18"/>
      <c r="CS482" s="18"/>
      <c r="CT482" s="18"/>
      <c r="CW482" s="18"/>
      <c r="CX482" s="18"/>
      <c r="CY482" s="18"/>
      <c r="DB482" s="18"/>
      <c r="DC482" s="31"/>
      <c r="DD482" s="31"/>
    </row>
    <row r="483" spans="71:108" x14ac:dyDescent="0.25"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 s="18"/>
      <c r="CI483" s="18"/>
      <c r="CJ483" s="18"/>
      <c r="CK483" s="18"/>
      <c r="CL483" s="18"/>
      <c r="CM483" s="18"/>
      <c r="CO483" s="18"/>
      <c r="CR483" s="18"/>
      <c r="CS483" s="18"/>
      <c r="CT483" s="18"/>
      <c r="CW483" s="18"/>
      <c r="CX483" s="18"/>
      <c r="CY483" s="18"/>
      <c r="DB483" s="18"/>
      <c r="DC483" s="31"/>
      <c r="DD483" s="31"/>
    </row>
    <row r="484" spans="71:108" x14ac:dyDescent="0.25"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 s="18"/>
      <c r="CI484" s="18"/>
      <c r="CJ484" s="18"/>
      <c r="CK484" s="18"/>
      <c r="CL484" s="18"/>
      <c r="CM484" s="18"/>
      <c r="CO484" s="18"/>
      <c r="CR484" s="18"/>
      <c r="CS484" s="18"/>
      <c r="CT484" s="18"/>
      <c r="CW484" s="18"/>
      <c r="CX484" s="18"/>
      <c r="CY484" s="18"/>
      <c r="DB484" s="18"/>
      <c r="DC484" s="31"/>
      <c r="DD484" s="31"/>
    </row>
    <row r="485" spans="71:108" x14ac:dyDescent="0.25"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 s="18"/>
      <c r="CI485" s="18"/>
      <c r="CJ485" s="18"/>
      <c r="CK485" s="18"/>
      <c r="CL485" s="18"/>
      <c r="CM485" s="18"/>
      <c r="CO485" s="18"/>
      <c r="CR485" s="18"/>
      <c r="CS485" s="18"/>
      <c r="CT485" s="18"/>
      <c r="CW485" s="18"/>
      <c r="CX485" s="18"/>
      <c r="CY485" s="18"/>
      <c r="DB485" s="18"/>
      <c r="DC485" s="31"/>
      <c r="DD485" s="31"/>
    </row>
    <row r="486" spans="71:108" x14ac:dyDescent="0.25"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 s="18"/>
      <c r="CI486" s="18"/>
      <c r="CJ486" s="18"/>
      <c r="CK486" s="18"/>
      <c r="CL486" s="18"/>
      <c r="CM486" s="18"/>
      <c r="CO486" s="18"/>
      <c r="CR486" s="18"/>
      <c r="CS486" s="18"/>
      <c r="CT486" s="18"/>
      <c r="CW486" s="18"/>
      <c r="CX486" s="18"/>
      <c r="CY486" s="18"/>
      <c r="DB486" s="18"/>
      <c r="DC486" s="31"/>
      <c r="DD486" s="31"/>
    </row>
    <row r="487" spans="71:108" x14ac:dyDescent="0.25"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 s="18"/>
      <c r="CI487" s="18"/>
      <c r="CJ487" s="18"/>
      <c r="CK487" s="18"/>
      <c r="CL487" s="18"/>
      <c r="CM487" s="18"/>
      <c r="CO487" s="18"/>
      <c r="CR487" s="18"/>
      <c r="CS487" s="18"/>
      <c r="CT487" s="18"/>
      <c r="CW487" s="18"/>
      <c r="CX487" s="18"/>
      <c r="CY487" s="18"/>
      <c r="DB487" s="18"/>
      <c r="DC487" s="31"/>
      <c r="DD487" s="31"/>
    </row>
    <row r="488" spans="71:108" x14ac:dyDescent="0.25"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 s="18"/>
      <c r="CI488" s="18"/>
      <c r="CJ488" s="18"/>
      <c r="CK488" s="18"/>
      <c r="CL488" s="18"/>
      <c r="CM488" s="18"/>
      <c r="CO488" s="18"/>
      <c r="CR488" s="18"/>
      <c r="CS488" s="18"/>
      <c r="CT488" s="18"/>
      <c r="CW488" s="18"/>
      <c r="CX488" s="18"/>
      <c r="CY488" s="18"/>
      <c r="DB488" s="18"/>
      <c r="DC488" s="31"/>
      <c r="DD488" s="31"/>
    </row>
    <row r="489" spans="71:108" x14ac:dyDescent="0.25"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 s="18"/>
      <c r="CI489" s="18"/>
      <c r="CJ489" s="18"/>
      <c r="CK489" s="18"/>
      <c r="CL489" s="18"/>
      <c r="CM489" s="18"/>
      <c r="CO489" s="18"/>
      <c r="CR489" s="18"/>
      <c r="CS489" s="18"/>
      <c r="CT489" s="18"/>
      <c r="CW489" s="18"/>
      <c r="CX489" s="18"/>
      <c r="CY489" s="18"/>
      <c r="DB489" s="18"/>
      <c r="DC489" s="31"/>
      <c r="DD489" s="31"/>
    </row>
    <row r="490" spans="71:108" x14ac:dyDescent="0.25"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 s="18"/>
      <c r="CI490" s="18"/>
      <c r="CJ490" s="18"/>
      <c r="CK490" s="18"/>
      <c r="CL490" s="18"/>
      <c r="CM490" s="18"/>
      <c r="CO490" s="18"/>
      <c r="CR490" s="18"/>
      <c r="CS490" s="18"/>
      <c r="CT490" s="18"/>
      <c r="CW490" s="18"/>
      <c r="CX490" s="18"/>
      <c r="CY490" s="18"/>
      <c r="DB490" s="18"/>
      <c r="DC490" s="31"/>
      <c r="DD490" s="31"/>
    </row>
    <row r="491" spans="71:108" x14ac:dyDescent="0.25"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 s="18"/>
      <c r="CI491" s="18"/>
      <c r="CJ491" s="18"/>
      <c r="CK491" s="18"/>
      <c r="CL491" s="18"/>
      <c r="CM491" s="18"/>
      <c r="CO491" s="18"/>
      <c r="CR491" s="18"/>
      <c r="CS491" s="18"/>
      <c r="CT491" s="18"/>
      <c r="CW491" s="18"/>
      <c r="CX491" s="18"/>
      <c r="CY491" s="18"/>
      <c r="DB491" s="18"/>
      <c r="DC491" s="31"/>
      <c r="DD491" s="31"/>
    </row>
    <row r="492" spans="71:108" x14ac:dyDescent="0.25"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 s="18"/>
      <c r="CI492" s="18"/>
      <c r="CJ492" s="18"/>
      <c r="CK492" s="18"/>
      <c r="CL492" s="18"/>
      <c r="CM492" s="18"/>
      <c r="CO492" s="18"/>
      <c r="CR492" s="18"/>
      <c r="CS492" s="18"/>
      <c r="CT492" s="18"/>
      <c r="CW492" s="18"/>
      <c r="CX492" s="18"/>
      <c r="CY492" s="18"/>
      <c r="DB492" s="18"/>
      <c r="DC492" s="31"/>
      <c r="DD492" s="31"/>
    </row>
    <row r="493" spans="71:108" x14ac:dyDescent="0.25"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 s="18"/>
      <c r="CI493" s="18"/>
      <c r="CJ493" s="18"/>
      <c r="CK493" s="18"/>
      <c r="CL493" s="18"/>
      <c r="CM493" s="18"/>
      <c r="CO493" s="18"/>
      <c r="CR493" s="18"/>
      <c r="CS493" s="18"/>
      <c r="CT493" s="18"/>
      <c r="CW493" s="18"/>
      <c r="CX493" s="18"/>
      <c r="CY493" s="18"/>
      <c r="DB493" s="18"/>
      <c r="DC493" s="31"/>
      <c r="DD493" s="31"/>
    </row>
    <row r="494" spans="71:108" x14ac:dyDescent="0.25"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 s="18"/>
      <c r="CI494" s="18"/>
      <c r="CJ494" s="18"/>
      <c r="CK494" s="18"/>
      <c r="CL494" s="18"/>
      <c r="CM494" s="18"/>
      <c r="CO494" s="18"/>
      <c r="CR494" s="18"/>
      <c r="CS494" s="18"/>
      <c r="CT494" s="18"/>
      <c r="CW494" s="18"/>
      <c r="CX494" s="18"/>
      <c r="CY494" s="18"/>
      <c r="DB494" s="18"/>
      <c r="DC494" s="31"/>
      <c r="DD494" s="31"/>
    </row>
    <row r="495" spans="71:108" x14ac:dyDescent="0.25"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 s="18"/>
      <c r="CI495" s="18"/>
      <c r="CJ495" s="18"/>
      <c r="CK495" s="18"/>
      <c r="CL495" s="18"/>
      <c r="CM495" s="18"/>
      <c r="CO495" s="18"/>
      <c r="CR495" s="18"/>
      <c r="CS495" s="18"/>
      <c r="CT495" s="18"/>
      <c r="CW495" s="18"/>
      <c r="CX495" s="18"/>
      <c r="CY495" s="18"/>
      <c r="DB495" s="18"/>
      <c r="DC495" s="31"/>
      <c r="DD495" s="31"/>
    </row>
    <row r="496" spans="71:108" x14ac:dyDescent="0.25"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 s="18"/>
      <c r="CI496" s="18"/>
      <c r="CJ496" s="18"/>
      <c r="CK496" s="18"/>
      <c r="CL496" s="18"/>
      <c r="CM496" s="18"/>
      <c r="CO496" s="18"/>
      <c r="CR496" s="18"/>
      <c r="CS496" s="18"/>
      <c r="CT496" s="18"/>
      <c r="CW496" s="18"/>
      <c r="CX496" s="18"/>
      <c r="CY496" s="18"/>
      <c r="DB496" s="18"/>
      <c r="DC496" s="31"/>
      <c r="DD496" s="31"/>
    </row>
    <row r="497" spans="71:108" x14ac:dyDescent="0.25"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 s="18"/>
      <c r="CI497" s="18"/>
      <c r="CJ497" s="18"/>
      <c r="CK497" s="18"/>
      <c r="CL497" s="18"/>
      <c r="CM497" s="18"/>
      <c r="CO497" s="18"/>
      <c r="CR497" s="18"/>
      <c r="CS497" s="18"/>
      <c r="CT497" s="18"/>
      <c r="CW497" s="18"/>
      <c r="CX497" s="18"/>
      <c r="CY497" s="18"/>
      <c r="DB497" s="18"/>
      <c r="DC497" s="31"/>
      <c r="DD497" s="31"/>
    </row>
    <row r="498" spans="71:108" x14ac:dyDescent="0.25"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 s="18"/>
      <c r="CI498" s="18"/>
      <c r="CJ498" s="18"/>
      <c r="CK498" s="18"/>
      <c r="CL498" s="18"/>
      <c r="CM498" s="18"/>
      <c r="CO498" s="18"/>
      <c r="CR498" s="18"/>
      <c r="CS498" s="18"/>
      <c r="CT498" s="18"/>
      <c r="CW498" s="18"/>
      <c r="CX498" s="18"/>
      <c r="CY498" s="18"/>
      <c r="DB498" s="18"/>
      <c r="DC498" s="31"/>
      <c r="DD498" s="31"/>
    </row>
    <row r="499" spans="71:108" x14ac:dyDescent="0.25"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 s="18"/>
      <c r="CI499" s="18"/>
      <c r="CJ499" s="18"/>
      <c r="CK499" s="18"/>
      <c r="CL499" s="18"/>
      <c r="CM499" s="18"/>
      <c r="CO499" s="18"/>
      <c r="CR499" s="18"/>
      <c r="CS499" s="18"/>
      <c r="CT499" s="18"/>
      <c r="CW499" s="18"/>
      <c r="CX499" s="18"/>
      <c r="CY499" s="18"/>
      <c r="DB499" s="18"/>
      <c r="DC499" s="31"/>
      <c r="DD499" s="31"/>
    </row>
    <row r="500" spans="71:108" x14ac:dyDescent="0.25"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 s="18"/>
      <c r="CI500" s="18"/>
      <c r="CJ500" s="18"/>
      <c r="CK500" s="18"/>
      <c r="CL500" s="18"/>
      <c r="CM500" s="18"/>
      <c r="CO500" s="18"/>
      <c r="CR500" s="18"/>
      <c r="CS500" s="18"/>
      <c r="CT500" s="18"/>
      <c r="CW500" s="18"/>
      <c r="CX500" s="18"/>
      <c r="CY500" s="18"/>
      <c r="DB500" s="18"/>
      <c r="DC500" s="31"/>
      <c r="DD500" s="31"/>
    </row>
    <row r="501" spans="71:108" x14ac:dyDescent="0.25"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 s="18"/>
      <c r="CI501" s="18"/>
      <c r="CJ501" s="18"/>
      <c r="CK501" s="18"/>
      <c r="CL501" s="18"/>
      <c r="CM501" s="18"/>
      <c r="CO501" s="18"/>
      <c r="CR501" s="18"/>
      <c r="CS501" s="18"/>
      <c r="CT501" s="18"/>
      <c r="CW501" s="18"/>
      <c r="CX501" s="18"/>
      <c r="CY501" s="18"/>
      <c r="DB501" s="18"/>
      <c r="DC501" s="31"/>
      <c r="DD501" s="31"/>
    </row>
    <row r="502" spans="71:108" x14ac:dyDescent="0.25"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 s="18"/>
      <c r="CI502" s="18"/>
      <c r="CJ502" s="18"/>
      <c r="CK502" s="18"/>
      <c r="CL502" s="18"/>
      <c r="CM502" s="18"/>
      <c r="CO502" s="18"/>
      <c r="CR502" s="18"/>
      <c r="CS502" s="18"/>
      <c r="CT502" s="18"/>
      <c r="CW502" s="18"/>
      <c r="CX502" s="18"/>
      <c r="CY502" s="18"/>
      <c r="DB502" s="18"/>
      <c r="DC502" s="31"/>
      <c r="DD502" s="31"/>
    </row>
    <row r="503" spans="71:108" x14ac:dyDescent="0.25"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 s="18"/>
      <c r="CI503" s="18"/>
      <c r="CJ503" s="18"/>
      <c r="CK503" s="18"/>
      <c r="CL503" s="18"/>
      <c r="CM503" s="18"/>
      <c r="CO503" s="18"/>
      <c r="CR503" s="18"/>
      <c r="CS503" s="18"/>
      <c r="CT503" s="18"/>
      <c r="CW503" s="18"/>
      <c r="CX503" s="18"/>
      <c r="CY503" s="18"/>
      <c r="DB503" s="18"/>
      <c r="DC503" s="31"/>
      <c r="DD503" s="31"/>
    </row>
    <row r="504" spans="71:108" x14ac:dyDescent="0.25"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 s="18"/>
      <c r="CI504" s="18"/>
      <c r="CJ504" s="18"/>
      <c r="CK504" s="18"/>
      <c r="CL504" s="18"/>
      <c r="CM504" s="18"/>
      <c r="CO504" s="18"/>
      <c r="CR504" s="18"/>
      <c r="CS504" s="18"/>
      <c r="CT504" s="18"/>
      <c r="CW504" s="18"/>
      <c r="CX504" s="18"/>
      <c r="CY504" s="18"/>
      <c r="DB504" s="18"/>
      <c r="DC504" s="31"/>
      <c r="DD504" s="31"/>
    </row>
    <row r="505" spans="71:108" x14ac:dyDescent="0.25"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 s="18"/>
      <c r="CI505" s="18"/>
      <c r="CJ505" s="18"/>
      <c r="CK505" s="18"/>
      <c r="CL505" s="18"/>
      <c r="CM505" s="18"/>
      <c r="CO505" s="18"/>
      <c r="CR505" s="18"/>
      <c r="CS505" s="18"/>
      <c r="CT505" s="18"/>
      <c r="CW505" s="18"/>
      <c r="CX505" s="18"/>
      <c r="CY505" s="18"/>
      <c r="DB505" s="18"/>
      <c r="DC505" s="31"/>
      <c r="DD505" s="31"/>
    </row>
    <row r="506" spans="71:108" x14ac:dyDescent="0.25"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 s="18"/>
      <c r="CI506" s="18"/>
      <c r="CJ506" s="18"/>
      <c r="CK506" s="18"/>
      <c r="CL506" s="18"/>
      <c r="CM506" s="18"/>
      <c r="CO506" s="18"/>
      <c r="CR506" s="18"/>
      <c r="CS506" s="18"/>
      <c r="CT506" s="18"/>
      <c r="CW506" s="18"/>
      <c r="CX506" s="18"/>
      <c r="CY506" s="18"/>
      <c r="DB506" s="18"/>
      <c r="DC506" s="31"/>
      <c r="DD506" s="31"/>
    </row>
    <row r="507" spans="71:108" x14ac:dyDescent="0.25"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 s="18"/>
      <c r="CI507" s="18"/>
      <c r="CJ507" s="18"/>
      <c r="CK507" s="18"/>
      <c r="CL507" s="18"/>
      <c r="CM507" s="18"/>
      <c r="CO507" s="18"/>
      <c r="CR507" s="18"/>
      <c r="CS507" s="18"/>
      <c r="CT507" s="18"/>
      <c r="CW507" s="18"/>
      <c r="CX507" s="18"/>
      <c r="CY507" s="18"/>
      <c r="DB507" s="18"/>
      <c r="DC507" s="31"/>
      <c r="DD507" s="31"/>
    </row>
    <row r="508" spans="71:108" x14ac:dyDescent="0.25"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 s="18"/>
      <c r="CI508" s="18"/>
      <c r="CJ508" s="18"/>
      <c r="CK508" s="18"/>
      <c r="CL508" s="18"/>
      <c r="CM508" s="18"/>
      <c r="CO508" s="18"/>
      <c r="CR508" s="18"/>
      <c r="CS508" s="18"/>
      <c r="CT508" s="18"/>
      <c r="CW508" s="18"/>
      <c r="CX508" s="18"/>
      <c r="CY508" s="18"/>
      <c r="DB508" s="18"/>
      <c r="DC508" s="31"/>
      <c r="DD508" s="31"/>
    </row>
    <row r="509" spans="71:108" x14ac:dyDescent="0.25"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 s="18"/>
      <c r="CI509" s="18"/>
      <c r="CJ509" s="18"/>
      <c r="CK509" s="18"/>
      <c r="CL509" s="18"/>
      <c r="CM509" s="18"/>
      <c r="CO509" s="18"/>
      <c r="CR509" s="18"/>
      <c r="CS509" s="18"/>
      <c r="CT509" s="18"/>
      <c r="CW509" s="18"/>
      <c r="CX509" s="18"/>
      <c r="CY509" s="18"/>
      <c r="DB509" s="18"/>
      <c r="DC509" s="31"/>
      <c r="DD509" s="31"/>
    </row>
    <row r="510" spans="71:108" x14ac:dyDescent="0.25"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 s="18"/>
      <c r="CI510" s="18"/>
      <c r="CJ510" s="18"/>
      <c r="CK510" s="18"/>
      <c r="CL510" s="18"/>
      <c r="CM510" s="18"/>
      <c r="CO510" s="18"/>
      <c r="CR510" s="18"/>
      <c r="CS510" s="18"/>
      <c r="CT510" s="18"/>
      <c r="CW510" s="18"/>
      <c r="CX510" s="18"/>
      <c r="CY510" s="18"/>
      <c r="DB510" s="18"/>
      <c r="DC510" s="31"/>
      <c r="DD510" s="31"/>
    </row>
    <row r="511" spans="71:108" x14ac:dyDescent="0.25"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 s="18"/>
      <c r="CI511" s="18"/>
      <c r="CJ511" s="18"/>
      <c r="CK511" s="18"/>
      <c r="CL511" s="18"/>
      <c r="CM511" s="18"/>
      <c r="CO511" s="18"/>
      <c r="CR511" s="18"/>
      <c r="CS511" s="18"/>
      <c r="CT511" s="18"/>
      <c r="CW511" s="18"/>
      <c r="CX511" s="18"/>
      <c r="CY511" s="18"/>
      <c r="DB511" s="18"/>
      <c r="DC511" s="31"/>
      <c r="DD511" s="31"/>
    </row>
    <row r="512" spans="71:108" x14ac:dyDescent="0.25"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 s="18"/>
      <c r="CI512" s="18"/>
      <c r="CJ512" s="18"/>
      <c r="CK512" s="18"/>
      <c r="CL512" s="18"/>
      <c r="CM512" s="18"/>
      <c r="CO512" s="18"/>
      <c r="CR512" s="18"/>
      <c r="CS512" s="18"/>
      <c r="CT512" s="18"/>
      <c r="CW512" s="18"/>
      <c r="CX512" s="18"/>
      <c r="CY512" s="18"/>
      <c r="DB512" s="18"/>
      <c r="DC512" s="31"/>
      <c r="DD512" s="31"/>
    </row>
    <row r="513" spans="71:108" x14ac:dyDescent="0.25"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 s="18"/>
      <c r="CI513" s="18"/>
      <c r="CJ513" s="18"/>
      <c r="CK513" s="18"/>
      <c r="CL513" s="18"/>
      <c r="CM513" s="18"/>
      <c r="CO513" s="18"/>
      <c r="CR513" s="18"/>
      <c r="CS513" s="18"/>
      <c r="CT513" s="18"/>
      <c r="CW513" s="18"/>
      <c r="CX513" s="18"/>
      <c r="CY513" s="18"/>
      <c r="DB513" s="18"/>
      <c r="DC513" s="31"/>
      <c r="DD513" s="31"/>
    </row>
    <row r="514" spans="71:108" x14ac:dyDescent="0.25"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 s="18"/>
      <c r="CI514" s="18"/>
      <c r="CJ514" s="18"/>
      <c r="CK514" s="18"/>
      <c r="CL514" s="18"/>
      <c r="CM514" s="18"/>
      <c r="CO514" s="18"/>
      <c r="CR514" s="18"/>
      <c r="CS514" s="18"/>
      <c r="CT514" s="18"/>
      <c r="CW514" s="18"/>
      <c r="CX514" s="18"/>
      <c r="CY514" s="18"/>
      <c r="DB514" s="18"/>
      <c r="DC514" s="31"/>
      <c r="DD514" s="31"/>
    </row>
    <row r="515" spans="71:108" x14ac:dyDescent="0.25"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 s="18"/>
      <c r="CI515" s="18"/>
      <c r="CJ515" s="18"/>
      <c r="CK515" s="18"/>
      <c r="CL515" s="18"/>
      <c r="CM515" s="18"/>
      <c r="CO515" s="18"/>
      <c r="CR515" s="18"/>
      <c r="CS515" s="18"/>
      <c r="CT515" s="18"/>
      <c r="CW515" s="18"/>
      <c r="CX515" s="18"/>
      <c r="CY515" s="18"/>
      <c r="DB515" s="18"/>
      <c r="DC515" s="31"/>
      <c r="DD515" s="31"/>
    </row>
    <row r="516" spans="71:108" x14ac:dyDescent="0.25"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 s="18"/>
      <c r="CI516" s="18"/>
      <c r="CJ516" s="18"/>
      <c r="CK516" s="18"/>
      <c r="CL516" s="18"/>
      <c r="CM516" s="18"/>
      <c r="CO516" s="18"/>
      <c r="CR516" s="18"/>
      <c r="CS516" s="18"/>
      <c r="CT516" s="18"/>
      <c r="CW516" s="18"/>
      <c r="CX516" s="18"/>
      <c r="CY516" s="18"/>
      <c r="DB516" s="18"/>
      <c r="DC516" s="31"/>
      <c r="DD516" s="31"/>
    </row>
    <row r="517" spans="71:108" x14ac:dyDescent="0.25"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 s="18"/>
      <c r="CI517" s="18"/>
      <c r="CJ517" s="18"/>
      <c r="CK517" s="18"/>
      <c r="CL517" s="18"/>
      <c r="CM517" s="18"/>
      <c r="CO517" s="18"/>
      <c r="CR517" s="18"/>
      <c r="CS517" s="18"/>
      <c r="CT517" s="18"/>
      <c r="CW517" s="18"/>
      <c r="CX517" s="18"/>
      <c r="CY517" s="18"/>
      <c r="DB517" s="18"/>
      <c r="DC517" s="31"/>
      <c r="DD517" s="31"/>
    </row>
    <row r="518" spans="71:108" x14ac:dyDescent="0.25"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 s="18"/>
      <c r="CI518" s="18"/>
      <c r="CJ518" s="18"/>
      <c r="CK518" s="18"/>
      <c r="CL518" s="18"/>
      <c r="CM518" s="18"/>
      <c r="CO518" s="18"/>
      <c r="CR518" s="18"/>
      <c r="CS518" s="18"/>
      <c r="CT518" s="18"/>
      <c r="CW518" s="18"/>
      <c r="CX518" s="18"/>
      <c r="CY518" s="18"/>
      <c r="DB518" s="18"/>
      <c r="DC518" s="31"/>
      <c r="DD518" s="31"/>
    </row>
    <row r="519" spans="71:108" x14ac:dyDescent="0.25"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 s="18"/>
      <c r="CI519" s="18"/>
      <c r="CJ519" s="18"/>
      <c r="CK519" s="18"/>
      <c r="CL519" s="18"/>
      <c r="CM519" s="18"/>
      <c r="CO519" s="18"/>
      <c r="CR519" s="18"/>
      <c r="CS519" s="18"/>
      <c r="CT519" s="18"/>
      <c r="CW519" s="18"/>
      <c r="CX519" s="18"/>
      <c r="CY519" s="18"/>
      <c r="DB519" s="18"/>
      <c r="DC519" s="31"/>
      <c r="DD519" s="31"/>
    </row>
    <row r="520" spans="71:108" x14ac:dyDescent="0.25"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 s="18"/>
      <c r="CI520" s="18"/>
      <c r="CJ520" s="18"/>
      <c r="CK520" s="18"/>
      <c r="CL520" s="18"/>
      <c r="CM520" s="18"/>
      <c r="CO520" s="18"/>
      <c r="CR520" s="18"/>
      <c r="CS520" s="18"/>
      <c r="CT520" s="18"/>
      <c r="CW520" s="18"/>
      <c r="CX520" s="18"/>
      <c r="CY520" s="18"/>
      <c r="DB520" s="18"/>
      <c r="DC520" s="31"/>
      <c r="DD520" s="31"/>
    </row>
    <row r="521" spans="71:108" x14ac:dyDescent="0.25"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 s="18"/>
      <c r="CI521" s="18"/>
      <c r="CJ521" s="18"/>
      <c r="CK521" s="18"/>
      <c r="CL521" s="18"/>
      <c r="CM521" s="18"/>
      <c r="CO521" s="18"/>
      <c r="CR521" s="18"/>
      <c r="CS521" s="18"/>
      <c r="CT521" s="18"/>
      <c r="CW521" s="18"/>
      <c r="CX521" s="18"/>
      <c r="CY521" s="18"/>
      <c r="DB521" s="18"/>
      <c r="DC521" s="31"/>
      <c r="DD521" s="31"/>
    </row>
    <row r="522" spans="71:108" x14ac:dyDescent="0.25"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 s="18"/>
      <c r="CI522" s="18"/>
      <c r="CJ522" s="18"/>
      <c r="CK522" s="18"/>
      <c r="CL522" s="18"/>
      <c r="CM522" s="18"/>
      <c r="CO522" s="18"/>
      <c r="CR522" s="18"/>
      <c r="CS522" s="18"/>
      <c r="CT522" s="18"/>
      <c r="CW522" s="18"/>
      <c r="CX522" s="18"/>
      <c r="CY522" s="18"/>
      <c r="DB522" s="18"/>
      <c r="DC522" s="31"/>
      <c r="DD522" s="31"/>
    </row>
    <row r="523" spans="71:108" x14ac:dyDescent="0.25"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 s="18"/>
      <c r="CI523" s="18"/>
      <c r="CJ523" s="18"/>
      <c r="CK523" s="18"/>
      <c r="CL523" s="18"/>
      <c r="CM523" s="18"/>
      <c r="CO523" s="18"/>
      <c r="CR523" s="18"/>
      <c r="CS523" s="18"/>
      <c r="CT523" s="18"/>
      <c r="CW523" s="18"/>
      <c r="CX523" s="18"/>
      <c r="CY523" s="18"/>
      <c r="DB523" s="18"/>
      <c r="DC523" s="31"/>
      <c r="DD523" s="31"/>
    </row>
    <row r="524" spans="71:108" x14ac:dyDescent="0.25"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 s="18"/>
      <c r="CI524" s="18"/>
      <c r="CJ524" s="18"/>
      <c r="CK524" s="18"/>
      <c r="CL524" s="18"/>
      <c r="CM524" s="18"/>
      <c r="CO524" s="18"/>
      <c r="CR524" s="18"/>
      <c r="CS524" s="18"/>
      <c r="CT524" s="18"/>
      <c r="CW524" s="18"/>
      <c r="CX524" s="18"/>
      <c r="CY524" s="18"/>
      <c r="DB524" s="18"/>
      <c r="DC524" s="31"/>
      <c r="DD524" s="31"/>
    </row>
    <row r="525" spans="71:108" x14ac:dyDescent="0.25"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 s="18"/>
      <c r="CI525" s="18"/>
      <c r="CJ525" s="18"/>
      <c r="CK525" s="18"/>
      <c r="CL525" s="18"/>
      <c r="CM525" s="18"/>
      <c r="CO525" s="18"/>
      <c r="CR525" s="18"/>
      <c r="CS525" s="18"/>
      <c r="CT525" s="18"/>
      <c r="CW525" s="18"/>
      <c r="CX525" s="18"/>
      <c r="CY525" s="18"/>
      <c r="DB525" s="18"/>
      <c r="DC525" s="31"/>
      <c r="DD525" s="31"/>
    </row>
    <row r="526" spans="71:108" x14ac:dyDescent="0.25"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 s="18"/>
      <c r="CI526" s="18"/>
      <c r="CJ526" s="18"/>
      <c r="CK526" s="18"/>
      <c r="CL526" s="18"/>
      <c r="CM526" s="18"/>
      <c r="CO526" s="18"/>
      <c r="CR526" s="18"/>
      <c r="CS526" s="18"/>
      <c r="CT526" s="18"/>
      <c r="CW526" s="18"/>
      <c r="CX526" s="18"/>
      <c r="CY526" s="18"/>
      <c r="DB526" s="18"/>
      <c r="DC526" s="31"/>
      <c r="DD526" s="31"/>
    </row>
    <row r="527" spans="71:108" x14ac:dyDescent="0.25"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 s="18"/>
      <c r="CI527" s="18"/>
      <c r="CJ527" s="18"/>
      <c r="CK527" s="18"/>
      <c r="CL527" s="18"/>
      <c r="CM527" s="18"/>
      <c r="CO527" s="18"/>
      <c r="CR527" s="18"/>
      <c r="CS527" s="18"/>
      <c r="CT527" s="18"/>
      <c r="CW527" s="18"/>
      <c r="CX527" s="18"/>
      <c r="CY527" s="18"/>
      <c r="DB527" s="18"/>
      <c r="DC527" s="31"/>
      <c r="DD527" s="31"/>
    </row>
    <row r="528" spans="71:108" x14ac:dyDescent="0.25"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 s="18"/>
      <c r="CI528" s="18"/>
      <c r="CJ528" s="18"/>
      <c r="CK528" s="18"/>
      <c r="CL528" s="18"/>
      <c r="CM528" s="18"/>
      <c r="CO528" s="18"/>
      <c r="CR528" s="18"/>
      <c r="CS528" s="18"/>
      <c r="CT528" s="18"/>
      <c r="CW528" s="18"/>
      <c r="CX528" s="18"/>
      <c r="CY528" s="18"/>
      <c r="DB528" s="18"/>
      <c r="DC528" s="31"/>
      <c r="DD528" s="31"/>
    </row>
    <row r="529" spans="71:108" x14ac:dyDescent="0.25"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 s="18"/>
      <c r="CI529" s="18"/>
      <c r="CJ529" s="18"/>
      <c r="CK529" s="18"/>
      <c r="CL529" s="18"/>
      <c r="CM529" s="18"/>
      <c r="CO529" s="18"/>
      <c r="CR529" s="18"/>
      <c r="CS529" s="18"/>
      <c r="CT529" s="18"/>
      <c r="CW529" s="18"/>
      <c r="CX529" s="18"/>
      <c r="CY529" s="18"/>
      <c r="DB529" s="18"/>
      <c r="DC529" s="31"/>
      <c r="DD529" s="31"/>
    </row>
    <row r="530" spans="71:108" x14ac:dyDescent="0.25"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 s="18"/>
      <c r="CI530" s="18"/>
      <c r="CJ530" s="18"/>
      <c r="CK530" s="18"/>
      <c r="CL530" s="18"/>
      <c r="CM530" s="18"/>
      <c r="CO530" s="18"/>
      <c r="CR530" s="18"/>
      <c r="CS530" s="18"/>
      <c r="CT530" s="18"/>
      <c r="CW530" s="18"/>
      <c r="CX530" s="18"/>
      <c r="CY530" s="18"/>
      <c r="DB530" s="18"/>
      <c r="DC530" s="31"/>
      <c r="DD530" s="31"/>
    </row>
    <row r="531" spans="71:108" x14ac:dyDescent="0.25"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 s="18"/>
      <c r="CI531" s="18"/>
      <c r="CJ531" s="18"/>
      <c r="CK531" s="18"/>
      <c r="CL531" s="18"/>
      <c r="CM531" s="18"/>
      <c r="CO531" s="18"/>
      <c r="CR531" s="18"/>
      <c r="CS531" s="18"/>
      <c r="CT531" s="18"/>
      <c r="CW531" s="18"/>
      <c r="CX531" s="18"/>
      <c r="CY531" s="18"/>
      <c r="DB531" s="18"/>
      <c r="DC531" s="31"/>
      <c r="DD531" s="31"/>
    </row>
    <row r="532" spans="71:108" x14ac:dyDescent="0.25"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 s="18"/>
      <c r="CI532" s="18"/>
      <c r="CJ532" s="18"/>
      <c r="CK532" s="18"/>
      <c r="CL532" s="18"/>
      <c r="CM532" s="18"/>
      <c r="CO532" s="18"/>
      <c r="CR532" s="18"/>
      <c r="CS532" s="18"/>
      <c r="CT532" s="18"/>
      <c r="CW532" s="18"/>
      <c r="CX532" s="18"/>
      <c r="CY532" s="18"/>
      <c r="DB532" s="18"/>
      <c r="DC532" s="31"/>
      <c r="DD532" s="31"/>
    </row>
    <row r="533" spans="71:108" x14ac:dyDescent="0.25"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 s="18"/>
      <c r="CI533" s="18"/>
      <c r="CJ533" s="18"/>
      <c r="CK533" s="18"/>
      <c r="CL533" s="18"/>
      <c r="CM533" s="18"/>
      <c r="CO533" s="18"/>
      <c r="CR533" s="18"/>
      <c r="CS533" s="18"/>
      <c r="CT533" s="18"/>
      <c r="CW533" s="18"/>
      <c r="CX533" s="18"/>
      <c r="CY533" s="18"/>
      <c r="DB533" s="18"/>
      <c r="DC533" s="31"/>
      <c r="DD533" s="31"/>
    </row>
    <row r="534" spans="71:108" x14ac:dyDescent="0.25"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 s="18"/>
      <c r="CI534" s="18"/>
      <c r="CJ534" s="18"/>
      <c r="CK534" s="18"/>
      <c r="CL534" s="18"/>
      <c r="CM534" s="18"/>
      <c r="CO534" s="18"/>
      <c r="CR534" s="18"/>
      <c r="CS534" s="18"/>
      <c r="CT534" s="18"/>
      <c r="CW534" s="18"/>
      <c r="CX534" s="18"/>
      <c r="CY534" s="18"/>
      <c r="DB534" s="18"/>
      <c r="DC534" s="31"/>
      <c r="DD534" s="31"/>
    </row>
    <row r="535" spans="71:108" x14ac:dyDescent="0.25"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 s="18"/>
      <c r="CI535" s="18"/>
      <c r="CJ535" s="18"/>
      <c r="CK535" s="18"/>
      <c r="CL535" s="18"/>
      <c r="CM535" s="18"/>
      <c r="CO535" s="18"/>
      <c r="CR535" s="18"/>
      <c r="CS535" s="18"/>
      <c r="CT535" s="18"/>
      <c r="CW535" s="18"/>
      <c r="CX535" s="18"/>
      <c r="CY535" s="18"/>
      <c r="DB535" s="18"/>
      <c r="DC535" s="31"/>
      <c r="DD535" s="31"/>
    </row>
    <row r="536" spans="71:108" x14ac:dyDescent="0.25"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 s="18"/>
      <c r="CI536" s="18"/>
      <c r="CJ536" s="18"/>
      <c r="CK536" s="18"/>
      <c r="CL536" s="18"/>
      <c r="CM536" s="18"/>
      <c r="CO536" s="18"/>
      <c r="CR536" s="18"/>
      <c r="CS536" s="18"/>
      <c r="CT536" s="18"/>
      <c r="CW536" s="18"/>
      <c r="CX536" s="18"/>
      <c r="CY536" s="18"/>
      <c r="DB536" s="18"/>
      <c r="DC536" s="31"/>
      <c r="DD536" s="31"/>
    </row>
    <row r="537" spans="71:108" x14ac:dyDescent="0.25"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 s="18"/>
      <c r="CI537" s="18"/>
      <c r="CJ537" s="18"/>
      <c r="CK537" s="18"/>
      <c r="CL537" s="18"/>
      <c r="CM537" s="18"/>
      <c r="CO537" s="18"/>
      <c r="CR537" s="18"/>
      <c r="CS537" s="18"/>
      <c r="CT537" s="18"/>
      <c r="CW537" s="18"/>
      <c r="CX537" s="18"/>
      <c r="CY537" s="18"/>
      <c r="DB537" s="18"/>
      <c r="DC537" s="31"/>
      <c r="DD537" s="31"/>
    </row>
    <row r="538" spans="71:108" x14ac:dyDescent="0.25"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 s="18"/>
      <c r="CI538" s="18"/>
      <c r="CJ538" s="18"/>
      <c r="CK538" s="18"/>
      <c r="CL538" s="18"/>
      <c r="CM538" s="18"/>
      <c r="CO538" s="18"/>
      <c r="CR538" s="18"/>
      <c r="CS538" s="18"/>
      <c r="CT538" s="18"/>
      <c r="CW538" s="18"/>
      <c r="CX538" s="18"/>
      <c r="CY538" s="18"/>
      <c r="DB538" s="18"/>
      <c r="DC538" s="31"/>
      <c r="DD538" s="31"/>
    </row>
    <row r="539" spans="71:108" x14ac:dyDescent="0.25"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 s="18"/>
      <c r="CI539" s="18"/>
      <c r="CJ539" s="18"/>
      <c r="CK539" s="18"/>
      <c r="CL539" s="18"/>
      <c r="CM539" s="18"/>
      <c r="CO539" s="18"/>
      <c r="CR539" s="18"/>
      <c r="CS539" s="18"/>
      <c r="CT539" s="18"/>
      <c r="CW539" s="18"/>
      <c r="CX539" s="18"/>
      <c r="CY539" s="18"/>
      <c r="DB539" s="18"/>
      <c r="DC539" s="31"/>
      <c r="DD539" s="31"/>
    </row>
    <row r="540" spans="71:108" x14ac:dyDescent="0.25"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 s="18"/>
      <c r="CI540" s="18"/>
      <c r="CJ540" s="18"/>
      <c r="CK540" s="18"/>
      <c r="CL540" s="18"/>
      <c r="CM540" s="18"/>
      <c r="CO540" s="18"/>
      <c r="CR540" s="18"/>
      <c r="CS540" s="18"/>
      <c r="CT540" s="18"/>
      <c r="CW540" s="18"/>
      <c r="CX540" s="18"/>
      <c r="CY540" s="18"/>
      <c r="DB540" s="18"/>
      <c r="DC540" s="31"/>
      <c r="DD540" s="31"/>
    </row>
    <row r="541" spans="71:108" x14ac:dyDescent="0.25"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 s="18"/>
      <c r="CI541" s="18"/>
      <c r="CJ541" s="18"/>
      <c r="CK541" s="18"/>
      <c r="CL541" s="18"/>
      <c r="CM541" s="18"/>
      <c r="CO541" s="18"/>
      <c r="CR541" s="18"/>
      <c r="CS541" s="18"/>
      <c r="CT541" s="18"/>
      <c r="CW541" s="18"/>
      <c r="CX541" s="18"/>
      <c r="CY541" s="18"/>
      <c r="DB541" s="18"/>
      <c r="DC541" s="31"/>
      <c r="DD541" s="31"/>
    </row>
    <row r="542" spans="71:108" x14ac:dyDescent="0.25"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 s="18"/>
      <c r="CI542" s="18"/>
      <c r="CJ542" s="18"/>
      <c r="CK542" s="18"/>
      <c r="CL542" s="18"/>
      <c r="CM542" s="18"/>
      <c r="CO542" s="18"/>
      <c r="CR542" s="18"/>
      <c r="CS542" s="18"/>
      <c r="CT542" s="18"/>
      <c r="CW542" s="18"/>
      <c r="CX542" s="18"/>
      <c r="CY542" s="18"/>
      <c r="DB542" s="18"/>
      <c r="DC542" s="31"/>
      <c r="DD542" s="31"/>
    </row>
    <row r="543" spans="71:108" x14ac:dyDescent="0.25"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 s="18"/>
      <c r="CI543" s="18"/>
      <c r="CJ543" s="18"/>
      <c r="CK543" s="18"/>
      <c r="CL543" s="18"/>
      <c r="CM543" s="18"/>
      <c r="CO543" s="18"/>
      <c r="CR543" s="18"/>
      <c r="CS543" s="18"/>
      <c r="CT543" s="18"/>
      <c r="CW543" s="18"/>
      <c r="CX543" s="18"/>
      <c r="CY543" s="18"/>
      <c r="DB543" s="18"/>
      <c r="DC543" s="31"/>
      <c r="DD543" s="31"/>
    </row>
    <row r="544" spans="71:108" x14ac:dyDescent="0.25"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 s="18"/>
      <c r="CI544" s="18"/>
      <c r="CJ544" s="18"/>
      <c r="CK544" s="18"/>
      <c r="CL544" s="18"/>
      <c r="CM544" s="18"/>
      <c r="CO544" s="18"/>
      <c r="CR544" s="18"/>
      <c r="CS544" s="18"/>
      <c r="CT544" s="18"/>
      <c r="CW544" s="18"/>
      <c r="CX544" s="18"/>
      <c r="CY544" s="18"/>
      <c r="DB544" s="18"/>
      <c r="DC544" s="31"/>
      <c r="DD544" s="31"/>
    </row>
    <row r="545" spans="71:108" x14ac:dyDescent="0.25"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 s="18"/>
      <c r="CI545" s="18"/>
      <c r="CJ545" s="18"/>
      <c r="CK545" s="18"/>
      <c r="CL545" s="18"/>
      <c r="CM545" s="18"/>
      <c r="CO545" s="18"/>
      <c r="CR545" s="18"/>
      <c r="CS545" s="18"/>
      <c r="CT545" s="18"/>
      <c r="CW545" s="18"/>
      <c r="CX545" s="18"/>
      <c r="CY545" s="18"/>
      <c r="DB545" s="18"/>
      <c r="DC545" s="31"/>
      <c r="DD545" s="31"/>
    </row>
    <row r="546" spans="71:108" x14ac:dyDescent="0.25"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 s="18"/>
      <c r="CI546" s="18"/>
      <c r="CJ546" s="18"/>
      <c r="CK546" s="18"/>
      <c r="CL546" s="18"/>
      <c r="CM546" s="18"/>
      <c r="CO546" s="18"/>
      <c r="CR546" s="18"/>
      <c r="CS546" s="18"/>
      <c r="CT546" s="18"/>
      <c r="CW546" s="18"/>
      <c r="CX546" s="18"/>
      <c r="CY546" s="18"/>
      <c r="DB546" s="18"/>
      <c r="DC546" s="31"/>
      <c r="DD546" s="31"/>
    </row>
    <row r="547" spans="71:108" x14ac:dyDescent="0.25"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 s="18"/>
      <c r="CI547" s="18"/>
      <c r="CJ547" s="18"/>
      <c r="CK547" s="18"/>
      <c r="CL547" s="18"/>
      <c r="CM547" s="18"/>
      <c r="CO547" s="18"/>
      <c r="CR547" s="18"/>
      <c r="CS547" s="18"/>
      <c r="CT547" s="18"/>
      <c r="CW547" s="18"/>
      <c r="CX547" s="18"/>
      <c r="CY547" s="18"/>
      <c r="DB547" s="18"/>
      <c r="DC547" s="31"/>
      <c r="DD547" s="31"/>
    </row>
    <row r="548" spans="71:108" x14ac:dyDescent="0.25"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 s="18"/>
      <c r="CI548" s="18"/>
      <c r="CJ548" s="18"/>
      <c r="CK548" s="18"/>
      <c r="CL548" s="18"/>
      <c r="CM548" s="18"/>
      <c r="CO548" s="18"/>
      <c r="CR548" s="18"/>
      <c r="CS548" s="18"/>
      <c r="CT548" s="18"/>
      <c r="CW548" s="18"/>
      <c r="CX548" s="18"/>
      <c r="CY548" s="18"/>
      <c r="DB548" s="18"/>
      <c r="DC548" s="31"/>
      <c r="DD548" s="31"/>
    </row>
    <row r="549" spans="71:108" x14ac:dyDescent="0.25"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 s="18"/>
      <c r="CI549" s="18"/>
      <c r="CJ549" s="18"/>
      <c r="CK549" s="18"/>
      <c r="CL549" s="18"/>
      <c r="CM549" s="18"/>
      <c r="CO549" s="18"/>
      <c r="CR549" s="18"/>
      <c r="CS549" s="18"/>
      <c r="CT549" s="18"/>
      <c r="CW549" s="18"/>
      <c r="CX549" s="18"/>
      <c r="CY549" s="18"/>
      <c r="DB549" s="18"/>
      <c r="DC549" s="31"/>
      <c r="DD549" s="31"/>
    </row>
    <row r="550" spans="71:108" x14ac:dyDescent="0.25"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 s="18"/>
      <c r="CI550" s="18"/>
      <c r="CJ550" s="18"/>
      <c r="CK550" s="18"/>
      <c r="CL550" s="18"/>
      <c r="CM550" s="18"/>
      <c r="CO550" s="18"/>
      <c r="CR550" s="18"/>
      <c r="CS550" s="18"/>
      <c r="CT550" s="18"/>
      <c r="CW550" s="18"/>
      <c r="CX550" s="18"/>
      <c r="CY550" s="18"/>
      <c r="DB550" s="18"/>
      <c r="DC550" s="31"/>
      <c r="DD550" s="31"/>
    </row>
    <row r="551" spans="71:108" x14ac:dyDescent="0.25"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 s="18"/>
      <c r="CI551" s="18"/>
      <c r="CJ551" s="18"/>
      <c r="CK551" s="18"/>
      <c r="CL551" s="18"/>
      <c r="CM551" s="18"/>
      <c r="CO551" s="18"/>
      <c r="CR551" s="18"/>
      <c r="CS551" s="18"/>
      <c r="CT551" s="18"/>
      <c r="CW551" s="18"/>
      <c r="CX551" s="18"/>
      <c r="CY551" s="18"/>
      <c r="DB551" s="18"/>
      <c r="DC551" s="31"/>
      <c r="DD551" s="31"/>
    </row>
    <row r="552" spans="71:108" x14ac:dyDescent="0.25"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 s="18"/>
      <c r="CI552" s="18"/>
      <c r="CJ552" s="18"/>
      <c r="CK552" s="18"/>
      <c r="CL552" s="18"/>
      <c r="CM552" s="18"/>
      <c r="CO552" s="18"/>
      <c r="CR552" s="18"/>
      <c r="CS552" s="18"/>
      <c r="CT552" s="18"/>
      <c r="CW552" s="18"/>
      <c r="CX552" s="18"/>
      <c r="CY552" s="18"/>
      <c r="DB552" s="18"/>
      <c r="DC552" s="31"/>
      <c r="DD552" s="31"/>
    </row>
    <row r="553" spans="71:108" x14ac:dyDescent="0.25"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 s="18"/>
      <c r="CI553" s="18"/>
      <c r="CJ553" s="18"/>
      <c r="CK553" s="18"/>
      <c r="CL553" s="18"/>
      <c r="CM553" s="18"/>
      <c r="CO553" s="18"/>
      <c r="CR553" s="18"/>
      <c r="CS553" s="18"/>
      <c r="CT553" s="18"/>
      <c r="CW553" s="18"/>
      <c r="CX553" s="18"/>
      <c r="CY553" s="18"/>
      <c r="DB553" s="18"/>
      <c r="DC553" s="31"/>
      <c r="DD553" s="31"/>
    </row>
    <row r="554" spans="71:108" x14ac:dyDescent="0.25"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 s="18"/>
      <c r="CI554" s="18"/>
      <c r="CJ554" s="18"/>
      <c r="CK554" s="18"/>
      <c r="CL554" s="18"/>
      <c r="CM554" s="18"/>
      <c r="CO554" s="18"/>
      <c r="CR554" s="18"/>
      <c r="CS554" s="18"/>
      <c r="CT554" s="18"/>
      <c r="CW554" s="18"/>
      <c r="CX554" s="18"/>
      <c r="CY554" s="18"/>
      <c r="DB554" s="18"/>
      <c r="DC554" s="31"/>
      <c r="DD554" s="31"/>
    </row>
    <row r="555" spans="71:108" x14ac:dyDescent="0.25"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 s="18"/>
      <c r="CI555" s="18"/>
      <c r="CJ555" s="18"/>
      <c r="CK555" s="18"/>
      <c r="CL555" s="18"/>
      <c r="CM555" s="18"/>
      <c r="CO555" s="18"/>
      <c r="CR555" s="18"/>
      <c r="CS555" s="18"/>
      <c r="CT555" s="18"/>
      <c r="CW555" s="18"/>
      <c r="CX555" s="18"/>
      <c r="CY555" s="18"/>
      <c r="DB555" s="18"/>
      <c r="DC555" s="31"/>
      <c r="DD555" s="31"/>
    </row>
    <row r="556" spans="71:108" x14ac:dyDescent="0.25"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 s="18"/>
      <c r="CI556" s="18"/>
      <c r="CJ556" s="18"/>
      <c r="CK556" s="18"/>
      <c r="CL556" s="18"/>
      <c r="CM556" s="18"/>
      <c r="CO556" s="18"/>
      <c r="CR556" s="18"/>
      <c r="CS556" s="18"/>
      <c r="CT556" s="18"/>
      <c r="CW556" s="18"/>
      <c r="CX556" s="18"/>
      <c r="CY556" s="18"/>
      <c r="DB556" s="18"/>
      <c r="DC556" s="31"/>
      <c r="DD556" s="31"/>
    </row>
    <row r="557" spans="71:108" x14ac:dyDescent="0.25"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 s="18"/>
      <c r="CI557" s="18"/>
      <c r="CJ557" s="18"/>
      <c r="CK557" s="18"/>
      <c r="CL557" s="18"/>
      <c r="CM557" s="18"/>
      <c r="CO557" s="18"/>
      <c r="CR557" s="18"/>
      <c r="CS557" s="18"/>
      <c r="CT557" s="18"/>
      <c r="CW557" s="18"/>
      <c r="CX557" s="18"/>
      <c r="CY557" s="18"/>
      <c r="DB557" s="18"/>
      <c r="DC557" s="31"/>
      <c r="DD557" s="31"/>
    </row>
    <row r="558" spans="71:108" x14ac:dyDescent="0.25"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 s="18"/>
      <c r="CI558" s="18"/>
      <c r="CJ558" s="18"/>
      <c r="CK558" s="18"/>
      <c r="CL558" s="18"/>
      <c r="CM558" s="18"/>
      <c r="CO558" s="18"/>
      <c r="CR558" s="18"/>
      <c r="CS558" s="18"/>
      <c r="CT558" s="18"/>
      <c r="CW558" s="18"/>
      <c r="CX558" s="18"/>
      <c r="CY558" s="18"/>
      <c r="DB558" s="18"/>
      <c r="DC558" s="31"/>
      <c r="DD558" s="31"/>
    </row>
    <row r="559" spans="71:108" x14ac:dyDescent="0.25"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 s="18"/>
      <c r="CI559" s="18"/>
      <c r="CJ559" s="18"/>
      <c r="CK559" s="18"/>
      <c r="CL559" s="18"/>
      <c r="CM559" s="18"/>
      <c r="CO559" s="18"/>
      <c r="CR559" s="18"/>
      <c r="CS559" s="18"/>
      <c r="CT559" s="18"/>
      <c r="CW559" s="18"/>
      <c r="CX559" s="18"/>
      <c r="CY559" s="18"/>
      <c r="DB559" s="18"/>
      <c r="DC559" s="31"/>
      <c r="DD559" s="31"/>
    </row>
    <row r="560" spans="71:108" x14ac:dyDescent="0.25"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 s="18"/>
      <c r="CI560" s="18"/>
      <c r="CJ560" s="18"/>
      <c r="CK560" s="18"/>
      <c r="CL560" s="18"/>
      <c r="CM560" s="18"/>
      <c r="CO560" s="18"/>
      <c r="CR560" s="18"/>
      <c r="CS560" s="18"/>
      <c r="CT560" s="18"/>
      <c r="CW560" s="18"/>
      <c r="CX560" s="18"/>
      <c r="CY560" s="18"/>
      <c r="DB560" s="18"/>
      <c r="DC560" s="31"/>
      <c r="DD560" s="31"/>
    </row>
    <row r="561" spans="71:108" x14ac:dyDescent="0.25"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 s="18"/>
      <c r="CI561" s="18"/>
      <c r="CJ561" s="18"/>
      <c r="CK561" s="18"/>
      <c r="CL561" s="18"/>
      <c r="CM561" s="18"/>
      <c r="CO561" s="18"/>
      <c r="CR561" s="18"/>
      <c r="CS561" s="18"/>
      <c r="CT561" s="18"/>
      <c r="CW561" s="18"/>
      <c r="CX561" s="18"/>
      <c r="CY561" s="18"/>
      <c r="DB561" s="18"/>
      <c r="DC561" s="31"/>
      <c r="DD561" s="31"/>
    </row>
    <row r="562" spans="71:108" x14ac:dyDescent="0.25"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 s="18"/>
      <c r="CI562" s="18"/>
      <c r="CJ562" s="18"/>
      <c r="CK562" s="18"/>
      <c r="CL562" s="18"/>
      <c r="CM562" s="18"/>
      <c r="CO562" s="18"/>
      <c r="CR562" s="18"/>
      <c r="CS562" s="18"/>
      <c r="CT562" s="18"/>
      <c r="CW562" s="18"/>
      <c r="CX562" s="18"/>
      <c r="CY562" s="18"/>
      <c r="DB562" s="18"/>
      <c r="DC562" s="31"/>
      <c r="DD562" s="31"/>
    </row>
    <row r="563" spans="71:108" x14ac:dyDescent="0.25"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 s="18"/>
      <c r="CI563" s="18"/>
      <c r="CJ563" s="18"/>
      <c r="CK563" s="18"/>
      <c r="CL563" s="18"/>
      <c r="CM563" s="18"/>
      <c r="CO563" s="18"/>
      <c r="CR563" s="18"/>
      <c r="CS563" s="18"/>
      <c r="CT563" s="18"/>
      <c r="CW563" s="18"/>
      <c r="CX563" s="18"/>
      <c r="CY563" s="18"/>
      <c r="DB563" s="18"/>
      <c r="DC563" s="31"/>
      <c r="DD563" s="31"/>
    </row>
    <row r="564" spans="71:108" x14ac:dyDescent="0.25"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 s="18"/>
      <c r="CI564" s="18"/>
      <c r="CJ564" s="18"/>
      <c r="CK564" s="18"/>
      <c r="CL564" s="18"/>
      <c r="CM564" s="18"/>
      <c r="CO564" s="18"/>
      <c r="CR564" s="18"/>
      <c r="CS564" s="18"/>
      <c r="CT564" s="18"/>
      <c r="CW564" s="18"/>
      <c r="CX564" s="18"/>
      <c r="CY564" s="18"/>
      <c r="DB564" s="18"/>
      <c r="DC564" s="31"/>
      <c r="DD564" s="31"/>
    </row>
    <row r="565" spans="71:108" x14ac:dyDescent="0.25"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 s="18"/>
      <c r="CI565" s="18"/>
      <c r="CJ565" s="18"/>
      <c r="CK565" s="18"/>
      <c r="CL565" s="18"/>
      <c r="CM565" s="18"/>
      <c r="CO565" s="18"/>
      <c r="CR565" s="18"/>
      <c r="CS565" s="18"/>
      <c r="CT565" s="18"/>
      <c r="CW565" s="18"/>
      <c r="CX565" s="18"/>
      <c r="CY565" s="18"/>
      <c r="DB565" s="18"/>
      <c r="DC565" s="31"/>
      <c r="DD565" s="31"/>
    </row>
    <row r="566" spans="71:108" x14ac:dyDescent="0.25"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 s="18"/>
      <c r="CI566" s="18"/>
      <c r="CJ566" s="18"/>
      <c r="CK566" s="18"/>
      <c r="CL566" s="18"/>
      <c r="CM566" s="18"/>
      <c r="CO566" s="18"/>
      <c r="CR566" s="18"/>
      <c r="CS566" s="18"/>
      <c r="CT566" s="18"/>
      <c r="CW566" s="18"/>
      <c r="CX566" s="18"/>
      <c r="CY566" s="18"/>
      <c r="DB566" s="18"/>
      <c r="DC566" s="31"/>
      <c r="DD566" s="31"/>
    </row>
    <row r="567" spans="71:108" x14ac:dyDescent="0.25"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 s="18"/>
      <c r="CI567" s="18"/>
      <c r="CJ567" s="18"/>
      <c r="CK567" s="18"/>
      <c r="CL567" s="18"/>
      <c r="CM567" s="18"/>
      <c r="CO567" s="18"/>
      <c r="CR567" s="18"/>
      <c r="CS567" s="18"/>
      <c r="CT567" s="18"/>
      <c r="CW567" s="18"/>
      <c r="CX567" s="18"/>
      <c r="CY567" s="18"/>
      <c r="DB567" s="18"/>
      <c r="DC567" s="31"/>
      <c r="DD567" s="31"/>
    </row>
    <row r="568" spans="71:108" x14ac:dyDescent="0.25"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 s="18"/>
      <c r="CI568" s="18"/>
      <c r="CJ568" s="18"/>
      <c r="CK568" s="18"/>
      <c r="CL568" s="18"/>
      <c r="CM568" s="18"/>
      <c r="CO568" s="18"/>
      <c r="CR568" s="18"/>
      <c r="CS568" s="18"/>
      <c r="CT568" s="18"/>
      <c r="CW568" s="18"/>
      <c r="CX568" s="18"/>
      <c r="CY568" s="18"/>
      <c r="DB568" s="18"/>
      <c r="DC568" s="31"/>
      <c r="DD568" s="31"/>
    </row>
    <row r="569" spans="71:108" x14ac:dyDescent="0.25"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 s="18"/>
      <c r="CI569" s="18"/>
      <c r="CJ569" s="18"/>
      <c r="CK569" s="18"/>
      <c r="CL569" s="18"/>
      <c r="CM569" s="18"/>
      <c r="CO569" s="18"/>
      <c r="CR569" s="18"/>
      <c r="CS569" s="18"/>
      <c r="CT569" s="18"/>
      <c r="CW569" s="18"/>
      <c r="CX569" s="18"/>
      <c r="CY569" s="18"/>
      <c r="DB569" s="18"/>
      <c r="DC569" s="31"/>
      <c r="DD569" s="31"/>
    </row>
    <row r="570" spans="71:108" x14ac:dyDescent="0.25"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 s="18"/>
      <c r="CI570" s="18"/>
      <c r="CJ570" s="18"/>
      <c r="CK570" s="18"/>
      <c r="CL570" s="18"/>
      <c r="CM570" s="18"/>
      <c r="CO570" s="18"/>
      <c r="CR570" s="18"/>
      <c r="CS570" s="18"/>
      <c r="CT570" s="18"/>
      <c r="CW570" s="18"/>
      <c r="CX570" s="18"/>
      <c r="CY570" s="18"/>
      <c r="DB570" s="18"/>
      <c r="DC570" s="31"/>
      <c r="DD570" s="31"/>
    </row>
    <row r="571" spans="71:108" x14ac:dyDescent="0.25"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 s="18"/>
      <c r="CI571" s="18"/>
      <c r="CJ571" s="18"/>
      <c r="CK571" s="18"/>
      <c r="CL571" s="18"/>
      <c r="CM571" s="18"/>
      <c r="CO571" s="18"/>
      <c r="CR571" s="18"/>
      <c r="CS571" s="18"/>
      <c r="CT571" s="18"/>
      <c r="CW571" s="18"/>
      <c r="CX571" s="18"/>
      <c r="CY571" s="18"/>
      <c r="DB571" s="18"/>
      <c r="DC571" s="31"/>
      <c r="DD571" s="31"/>
    </row>
    <row r="572" spans="71:108" x14ac:dyDescent="0.25"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 s="18"/>
      <c r="CI572" s="18"/>
      <c r="CJ572" s="18"/>
      <c r="CK572" s="18"/>
      <c r="CL572" s="18"/>
      <c r="CM572" s="18"/>
      <c r="CO572" s="18"/>
      <c r="CR572" s="18"/>
      <c r="CS572" s="18"/>
      <c r="CT572" s="18"/>
      <c r="CW572" s="18"/>
      <c r="CX572" s="18"/>
      <c r="CY572" s="18"/>
      <c r="DB572" s="18"/>
      <c r="DC572" s="31"/>
      <c r="DD572" s="31"/>
    </row>
    <row r="573" spans="71:108" x14ac:dyDescent="0.25"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 s="18"/>
      <c r="CI573" s="18"/>
      <c r="CJ573" s="18"/>
      <c r="CK573" s="18"/>
      <c r="CL573" s="18"/>
      <c r="CM573" s="18"/>
      <c r="CO573" s="18"/>
      <c r="CR573" s="18"/>
      <c r="CS573" s="18"/>
      <c r="CT573" s="18"/>
      <c r="CW573" s="18"/>
      <c r="CX573" s="18"/>
      <c r="CY573" s="18"/>
      <c r="DB573" s="18"/>
      <c r="DC573" s="31"/>
      <c r="DD573" s="31"/>
    </row>
    <row r="574" spans="71:108" x14ac:dyDescent="0.25"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 s="18"/>
      <c r="CI574" s="18"/>
      <c r="CJ574" s="18"/>
      <c r="CK574" s="18"/>
      <c r="CL574" s="18"/>
      <c r="CM574" s="18"/>
      <c r="CO574" s="18"/>
      <c r="CR574" s="18"/>
      <c r="CS574" s="18"/>
      <c r="CT574" s="18"/>
      <c r="CW574" s="18"/>
      <c r="CX574" s="18"/>
      <c r="CY574" s="18"/>
      <c r="DB574" s="18"/>
      <c r="DC574" s="31"/>
      <c r="DD574" s="31"/>
    </row>
    <row r="575" spans="71:108" x14ac:dyDescent="0.25"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 s="18"/>
      <c r="CI575" s="18"/>
      <c r="CJ575" s="18"/>
      <c r="CK575" s="18"/>
      <c r="CL575" s="18"/>
      <c r="CM575" s="18"/>
      <c r="CO575" s="18"/>
      <c r="CR575" s="18"/>
      <c r="CS575" s="18"/>
      <c r="CT575" s="18"/>
      <c r="CW575" s="18"/>
      <c r="CX575" s="18"/>
      <c r="CY575" s="18"/>
      <c r="DB575" s="18"/>
      <c r="DC575" s="31"/>
      <c r="DD575" s="31"/>
    </row>
    <row r="576" spans="71:108" x14ac:dyDescent="0.25"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 s="18"/>
      <c r="CI576" s="18"/>
      <c r="CJ576" s="18"/>
      <c r="CK576" s="18"/>
      <c r="CL576" s="18"/>
      <c r="CM576" s="18"/>
      <c r="CO576" s="18"/>
      <c r="CR576" s="18"/>
      <c r="CS576" s="18"/>
      <c r="CT576" s="18"/>
      <c r="CW576" s="18"/>
      <c r="CX576" s="18"/>
      <c r="CY576" s="18"/>
      <c r="DB576" s="18"/>
      <c r="DC576" s="31"/>
      <c r="DD576" s="31"/>
    </row>
    <row r="577" spans="71:108" x14ac:dyDescent="0.25"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 s="18"/>
      <c r="CI577" s="18"/>
      <c r="CJ577" s="18"/>
      <c r="CK577" s="18"/>
      <c r="CL577" s="18"/>
      <c r="CM577" s="18"/>
      <c r="CO577" s="18"/>
      <c r="CR577" s="18"/>
      <c r="CS577" s="18"/>
      <c r="CT577" s="18"/>
      <c r="CW577" s="18"/>
      <c r="CX577" s="18"/>
      <c r="CY577" s="18"/>
      <c r="DB577" s="18"/>
      <c r="DC577" s="31"/>
      <c r="DD577" s="31"/>
    </row>
    <row r="578" spans="71:108" x14ac:dyDescent="0.25"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 s="18"/>
      <c r="CI578" s="18"/>
      <c r="CJ578" s="18"/>
      <c r="CK578" s="18"/>
      <c r="CL578" s="18"/>
      <c r="CM578" s="18"/>
      <c r="CO578" s="18"/>
      <c r="CR578" s="18"/>
      <c r="CS578" s="18"/>
      <c r="CT578" s="18"/>
      <c r="CW578" s="18"/>
      <c r="CX578" s="18"/>
      <c r="CY578" s="18"/>
      <c r="DB578" s="18"/>
      <c r="DC578" s="31"/>
      <c r="DD578" s="31"/>
    </row>
    <row r="579" spans="71:108" x14ac:dyDescent="0.25"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 s="18"/>
      <c r="CI579" s="18"/>
      <c r="CJ579" s="18"/>
      <c r="CK579" s="18"/>
      <c r="CL579" s="18"/>
      <c r="CM579" s="18"/>
      <c r="CO579" s="18"/>
      <c r="CR579" s="18"/>
      <c r="CS579" s="18"/>
      <c r="CT579" s="18"/>
      <c r="CW579" s="18"/>
      <c r="CX579" s="18"/>
      <c r="CY579" s="18"/>
      <c r="DB579" s="18"/>
      <c r="DC579" s="31"/>
      <c r="DD579" s="31"/>
    </row>
    <row r="580" spans="71:108" x14ac:dyDescent="0.25"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 s="18"/>
      <c r="CI580" s="18"/>
      <c r="CJ580" s="18"/>
      <c r="CK580" s="18"/>
      <c r="CL580" s="18"/>
      <c r="CM580" s="18"/>
      <c r="CO580" s="18"/>
      <c r="CR580" s="18"/>
      <c r="CS580" s="18"/>
      <c r="CT580" s="18"/>
      <c r="CW580" s="18"/>
      <c r="CX580" s="18"/>
      <c r="CY580" s="18"/>
      <c r="DB580" s="18"/>
      <c r="DC580" s="31"/>
      <c r="DD580" s="31"/>
    </row>
    <row r="581" spans="71:108" x14ac:dyDescent="0.25"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 s="18"/>
      <c r="CI581" s="18"/>
      <c r="CJ581" s="18"/>
      <c r="CK581" s="18"/>
      <c r="CL581" s="18"/>
      <c r="CM581" s="18"/>
      <c r="CO581" s="18"/>
      <c r="CR581" s="18"/>
      <c r="CS581" s="18"/>
      <c r="CT581" s="18"/>
      <c r="CW581" s="18"/>
      <c r="CX581" s="18"/>
      <c r="CY581" s="18"/>
      <c r="DB581" s="18"/>
      <c r="DC581" s="31"/>
      <c r="DD581" s="31"/>
    </row>
    <row r="582" spans="71:108" x14ac:dyDescent="0.25"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 s="18"/>
      <c r="CI582" s="18"/>
      <c r="CJ582" s="18"/>
      <c r="CK582" s="18"/>
      <c r="CL582" s="18"/>
      <c r="CM582" s="18"/>
      <c r="CO582" s="18"/>
      <c r="CR582" s="18"/>
      <c r="CS582" s="18"/>
      <c r="CT582" s="18"/>
      <c r="CW582" s="18"/>
      <c r="CX582" s="18"/>
      <c r="CY582" s="18"/>
      <c r="DB582" s="18"/>
      <c r="DC582" s="31"/>
      <c r="DD582" s="31"/>
    </row>
    <row r="583" spans="71:108" x14ac:dyDescent="0.25"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 s="18"/>
      <c r="CI583" s="18"/>
      <c r="CJ583" s="18"/>
      <c r="CK583" s="18"/>
      <c r="CL583" s="18"/>
      <c r="CM583" s="18"/>
      <c r="CO583" s="18"/>
      <c r="CR583" s="18"/>
      <c r="CS583" s="18"/>
      <c r="CT583" s="18"/>
      <c r="CW583" s="18"/>
      <c r="CX583" s="18"/>
      <c r="CY583" s="18"/>
      <c r="DB583" s="18"/>
      <c r="DC583" s="31"/>
      <c r="DD583" s="31"/>
    </row>
    <row r="584" spans="71:108" x14ac:dyDescent="0.25"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 s="18"/>
      <c r="CI584" s="18"/>
      <c r="CJ584" s="18"/>
      <c r="CK584" s="18"/>
      <c r="CL584" s="18"/>
      <c r="CM584" s="18"/>
      <c r="CO584" s="18"/>
      <c r="CR584" s="18"/>
      <c r="CS584" s="18"/>
      <c r="CT584" s="18"/>
      <c r="CW584" s="18"/>
      <c r="CX584" s="18"/>
      <c r="CY584" s="18"/>
      <c r="DB584" s="18"/>
      <c r="DC584" s="31"/>
      <c r="DD584" s="31"/>
    </row>
    <row r="585" spans="71:108" x14ac:dyDescent="0.25"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 s="18"/>
      <c r="CI585" s="18"/>
      <c r="CJ585" s="18"/>
      <c r="CK585" s="18"/>
      <c r="CL585" s="18"/>
      <c r="CM585" s="18"/>
      <c r="CO585" s="18"/>
      <c r="CR585" s="18"/>
      <c r="CS585" s="18"/>
      <c r="CT585" s="18"/>
      <c r="CW585" s="18"/>
      <c r="CX585" s="18"/>
      <c r="CY585" s="18"/>
      <c r="DB585" s="18"/>
      <c r="DC585" s="31"/>
      <c r="DD585" s="31"/>
    </row>
    <row r="586" spans="71:108" x14ac:dyDescent="0.25"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 s="18"/>
      <c r="CI586" s="18"/>
      <c r="CJ586" s="18"/>
      <c r="CK586" s="18"/>
      <c r="CL586" s="18"/>
      <c r="CM586" s="18"/>
      <c r="CO586" s="18"/>
      <c r="CR586" s="18"/>
      <c r="CS586" s="18"/>
      <c r="CT586" s="18"/>
      <c r="CW586" s="18"/>
      <c r="CX586" s="18"/>
      <c r="CY586" s="18"/>
      <c r="DB586" s="18"/>
      <c r="DC586" s="31"/>
      <c r="DD586" s="31"/>
    </row>
    <row r="587" spans="71:108" x14ac:dyDescent="0.25"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 s="18"/>
      <c r="CI587" s="18"/>
      <c r="CJ587" s="18"/>
      <c r="CK587" s="18"/>
      <c r="CL587" s="18"/>
      <c r="CM587" s="18"/>
      <c r="CO587" s="18"/>
      <c r="CR587" s="18"/>
      <c r="CS587" s="18"/>
      <c r="CT587" s="18"/>
      <c r="CW587" s="18"/>
      <c r="CX587" s="18"/>
      <c r="CY587" s="18"/>
      <c r="DB587" s="18"/>
      <c r="DC587" s="31"/>
      <c r="DD587" s="31"/>
    </row>
    <row r="588" spans="71:108" x14ac:dyDescent="0.25"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 s="18"/>
      <c r="CI588" s="18"/>
      <c r="CJ588" s="18"/>
      <c r="CK588" s="18"/>
      <c r="CL588" s="18"/>
      <c r="CM588" s="18"/>
      <c r="CO588" s="18"/>
      <c r="CR588" s="18"/>
      <c r="CS588" s="18"/>
      <c r="CT588" s="18"/>
      <c r="CW588" s="18"/>
      <c r="CX588" s="18"/>
      <c r="CY588" s="18"/>
      <c r="DB588" s="18"/>
      <c r="DC588" s="31"/>
      <c r="DD588" s="31"/>
    </row>
    <row r="589" spans="71:108" x14ac:dyDescent="0.25"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 s="18"/>
      <c r="CI589" s="18"/>
      <c r="CJ589" s="18"/>
      <c r="CK589" s="18"/>
      <c r="CL589" s="18"/>
      <c r="CM589" s="18"/>
      <c r="CO589" s="18"/>
      <c r="CR589" s="18"/>
      <c r="CS589" s="18"/>
      <c r="CT589" s="18"/>
      <c r="CW589" s="18"/>
      <c r="CX589" s="18"/>
      <c r="CY589" s="18"/>
      <c r="DB589" s="18"/>
      <c r="DC589" s="31"/>
      <c r="DD589" s="31"/>
    </row>
    <row r="590" spans="71:108" x14ac:dyDescent="0.25"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 s="18"/>
      <c r="CI590" s="18"/>
      <c r="CJ590" s="18"/>
      <c r="CK590" s="18"/>
      <c r="CL590" s="18"/>
      <c r="CM590" s="18"/>
      <c r="CO590" s="18"/>
      <c r="CR590" s="18"/>
      <c r="CS590" s="18"/>
      <c r="CT590" s="18"/>
      <c r="CW590" s="18"/>
      <c r="CX590" s="18"/>
      <c r="CY590" s="18"/>
      <c r="DB590" s="18"/>
      <c r="DC590" s="31"/>
      <c r="DD590" s="31"/>
    </row>
    <row r="591" spans="71:108" x14ac:dyDescent="0.25"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 s="18"/>
      <c r="CI591" s="18"/>
      <c r="CJ591" s="18"/>
      <c r="CK591" s="18"/>
      <c r="CL591" s="18"/>
      <c r="CM591" s="18"/>
      <c r="CO591" s="18"/>
      <c r="CR591" s="18"/>
      <c r="CS591" s="18"/>
      <c r="CT591" s="18"/>
      <c r="CW591" s="18"/>
      <c r="CX591" s="18"/>
      <c r="CY591" s="18"/>
      <c r="DB591" s="18"/>
      <c r="DC591" s="31"/>
      <c r="DD591" s="31"/>
    </row>
    <row r="592" spans="71:108" x14ac:dyDescent="0.25"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 s="18"/>
      <c r="CI592" s="18"/>
      <c r="CJ592" s="18"/>
      <c r="CK592" s="18"/>
      <c r="CL592" s="18"/>
      <c r="CM592" s="18"/>
      <c r="CO592" s="18"/>
      <c r="CR592" s="18"/>
      <c r="CS592" s="18"/>
      <c r="CT592" s="18"/>
      <c r="CW592" s="18"/>
      <c r="CX592" s="18"/>
      <c r="CY592" s="18"/>
      <c r="DB592" s="18"/>
      <c r="DC592" s="31"/>
      <c r="DD592" s="31"/>
    </row>
    <row r="593" spans="71:108" x14ac:dyDescent="0.25"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 s="18"/>
      <c r="CI593" s="18"/>
      <c r="CJ593" s="18"/>
      <c r="CK593" s="18"/>
      <c r="CL593" s="18"/>
      <c r="CM593" s="18"/>
      <c r="CO593" s="18"/>
      <c r="CR593" s="18"/>
      <c r="CS593" s="18"/>
      <c r="CT593" s="18"/>
      <c r="CW593" s="18"/>
      <c r="CX593" s="18"/>
      <c r="CY593" s="18"/>
      <c r="DB593" s="18"/>
      <c r="DC593" s="31"/>
      <c r="DD593" s="31"/>
    </row>
    <row r="594" spans="71:108" x14ac:dyDescent="0.25"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 s="18"/>
      <c r="CI594" s="18"/>
      <c r="CJ594" s="18"/>
      <c r="CK594" s="18"/>
      <c r="CL594" s="18"/>
      <c r="CM594" s="18"/>
      <c r="CO594" s="18"/>
      <c r="CR594" s="18"/>
      <c r="CS594" s="18"/>
      <c r="CT594" s="18"/>
      <c r="CW594" s="18"/>
      <c r="CX594" s="18"/>
      <c r="CY594" s="18"/>
      <c r="DB594" s="18"/>
      <c r="DC594" s="31"/>
      <c r="DD594" s="31"/>
    </row>
    <row r="595" spans="71:108" x14ac:dyDescent="0.25"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 s="18"/>
      <c r="CI595" s="18"/>
      <c r="CJ595" s="18"/>
      <c r="CK595" s="18"/>
      <c r="CL595" s="18"/>
      <c r="CM595" s="18"/>
      <c r="CO595" s="18"/>
      <c r="CR595" s="18"/>
      <c r="CS595" s="18"/>
      <c r="CT595" s="18"/>
      <c r="CW595" s="18"/>
      <c r="CX595" s="18"/>
      <c r="CY595" s="18"/>
      <c r="DB595" s="18"/>
      <c r="DC595" s="31"/>
      <c r="DD595" s="31"/>
    </row>
    <row r="596" spans="71:108" x14ac:dyDescent="0.25"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 s="18"/>
      <c r="CI596" s="18"/>
      <c r="CJ596" s="18"/>
      <c r="CK596" s="18"/>
      <c r="CL596" s="18"/>
      <c r="CM596" s="18"/>
      <c r="CO596" s="18"/>
      <c r="CR596" s="18"/>
      <c r="CS596" s="18"/>
      <c r="CT596" s="18"/>
      <c r="CW596" s="18"/>
      <c r="CX596" s="18"/>
      <c r="CY596" s="18"/>
      <c r="DB596" s="18"/>
      <c r="DC596" s="31"/>
      <c r="DD596" s="31"/>
    </row>
    <row r="597" spans="71:108" x14ac:dyDescent="0.25"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 s="18"/>
      <c r="CI597" s="18"/>
      <c r="CJ597" s="18"/>
      <c r="CK597" s="18"/>
      <c r="CL597" s="18"/>
      <c r="CM597" s="18"/>
      <c r="CO597" s="18"/>
      <c r="CR597" s="18"/>
      <c r="CS597" s="18"/>
      <c r="CT597" s="18"/>
      <c r="CW597" s="18"/>
      <c r="CX597" s="18"/>
      <c r="CY597" s="18"/>
      <c r="DB597" s="18"/>
      <c r="DC597" s="31"/>
      <c r="DD597" s="31"/>
    </row>
    <row r="598" spans="71:108" x14ac:dyDescent="0.25"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 s="18"/>
      <c r="CI598" s="18"/>
      <c r="CJ598" s="18"/>
      <c r="CK598" s="18"/>
      <c r="CL598" s="18"/>
      <c r="CM598" s="18"/>
      <c r="CO598" s="18"/>
      <c r="CR598" s="18"/>
      <c r="CS598" s="18"/>
      <c r="CT598" s="18"/>
      <c r="CW598" s="18"/>
      <c r="CX598" s="18"/>
      <c r="CY598" s="18"/>
      <c r="DB598" s="18"/>
      <c r="DC598" s="31"/>
      <c r="DD598" s="31"/>
    </row>
    <row r="599" spans="71:108" x14ac:dyDescent="0.25"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 s="18"/>
      <c r="CI599" s="18"/>
      <c r="CJ599" s="18"/>
      <c r="CK599" s="18"/>
      <c r="CL599" s="18"/>
      <c r="CM599" s="18"/>
      <c r="CO599" s="18"/>
      <c r="CR599" s="18"/>
      <c r="CS599" s="18"/>
      <c r="CT599" s="18"/>
      <c r="CW599" s="18"/>
      <c r="CX599" s="18"/>
      <c r="CY599" s="18"/>
      <c r="DB599" s="18"/>
      <c r="DC599" s="31"/>
      <c r="DD599" s="31"/>
    </row>
    <row r="600" spans="71:108" x14ac:dyDescent="0.25"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 s="18"/>
      <c r="CI600" s="18"/>
      <c r="CJ600" s="18"/>
      <c r="CK600" s="18"/>
      <c r="CL600" s="18"/>
      <c r="CM600" s="18"/>
      <c r="CO600" s="18"/>
      <c r="CR600" s="18"/>
      <c r="CS600" s="18"/>
      <c r="CT600" s="18"/>
      <c r="CW600" s="18"/>
      <c r="CX600" s="18"/>
      <c r="CY600" s="18"/>
      <c r="DB600" s="18"/>
      <c r="DC600" s="31"/>
      <c r="DD600" s="31"/>
    </row>
    <row r="601" spans="71:108" x14ac:dyDescent="0.25"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 s="18"/>
      <c r="CI601" s="18"/>
      <c r="CJ601" s="18"/>
      <c r="CK601" s="18"/>
      <c r="CL601" s="18"/>
      <c r="CM601" s="18"/>
      <c r="CO601" s="18"/>
      <c r="CR601" s="18"/>
      <c r="CS601" s="18"/>
      <c r="CT601" s="18"/>
      <c r="CW601" s="18"/>
      <c r="CX601" s="18"/>
      <c r="CY601" s="18"/>
      <c r="DB601" s="18"/>
      <c r="DC601" s="31"/>
      <c r="DD601" s="31"/>
    </row>
    <row r="602" spans="71:108" x14ac:dyDescent="0.25"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 s="18"/>
      <c r="CI602" s="18"/>
      <c r="CJ602" s="18"/>
      <c r="CK602" s="18"/>
      <c r="CL602" s="18"/>
      <c r="CM602" s="18"/>
      <c r="CO602" s="18"/>
      <c r="CR602" s="18"/>
      <c r="CS602" s="18"/>
      <c r="CT602" s="18"/>
      <c r="CW602" s="18"/>
      <c r="CX602" s="18"/>
      <c r="CY602" s="18"/>
      <c r="DB602" s="18"/>
      <c r="DC602" s="31"/>
      <c r="DD602" s="31"/>
    </row>
    <row r="603" spans="71:108" x14ac:dyDescent="0.25"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 s="18"/>
      <c r="CI603" s="18"/>
      <c r="CJ603" s="18"/>
      <c r="CK603" s="18"/>
      <c r="CL603" s="18"/>
      <c r="CM603" s="18"/>
      <c r="CO603" s="18"/>
      <c r="CR603" s="18"/>
      <c r="CS603" s="18"/>
      <c r="CT603" s="18"/>
      <c r="CW603" s="18"/>
      <c r="CX603" s="18"/>
      <c r="CY603" s="18"/>
      <c r="DB603" s="18"/>
      <c r="DC603" s="31"/>
      <c r="DD603" s="31"/>
    </row>
    <row r="604" spans="71:108" x14ac:dyDescent="0.25"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 s="18"/>
      <c r="CI604" s="18"/>
      <c r="CJ604" s="18"/>
      <c r="CK604" s="18"/>
      <c r="CL604" s="18"/>
      <c r="CM604" s="18"/>
      <c r="CO604" s="18"/>
      <c r="CR604" s="18"/>
      <c r="CS604" s="18"/>
      <c r="CT604" s="18"/>
      <c r="CW604" s="18"/>
      <c r="CX604" s="18"/>
      <c r="CY604" s="18"/>
      <c r="DB604" s="18"/>
      <c r="DC604" s="31"/>
      <c r="DD604" s="31"/>
    </row>
    <row r="605" spans="71:108" x14ac:dyDescent="0.25"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 s="18"/>
      <c r="CI605" s="18"/>
      <c r="CJ605" s="18"/>
      <c r="CK605" s="18"/>
      <c r="CL605" s="18"/>
      <c r="CM605" s="18"/>
      <c r="CO605" s="18"/>
      <c r="CR605" s="18"/>
      <c r="CS605" s="18"/>
      <c r="CT605" s="18"/>
      <c r="CW605" s="18"/>
      <c r="CX605" s="18"/>
      <c r="CY605" s="18"/>
      <c r="DB605" s="18"/>
      <c r="DC605" s="31"/>
      <c r="DD605" s="31"/>
    </row>
    <row r="606" spans="71:108" x14ac:dyDescent="0.25"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 s="18"/>
      <c r="CI606" s="18"/>
      <c r="CJ606" s="18"/>
      <c r="CK606" s="18"/>
      <c r="CL606" s="18"/>
      <c r="CM606" s="18"/>
      <c r="CO606" s="18"/>
      <c r="CR606" s="18"/>
      <c r="CS606" s="18"/>
      <c r="CT606" s="18"/>
      <c r="CW606" s="18"/>
      <c r="CX606" s="18"/>
      <c r="CY606" s="18"/>
      <c r="DB606" s="18"/>
      <c r="DC606" s="31"/>
      <c r="DD606" s="31"/>
    </row>
    <row r="607" spans="71:108" x14ac:dyDescent="0.25"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 s="18"/>
      <c r="CI607" s="18"/>
      <c r="CJ607" s="18"/>
      <c r="CK607" s="18"/>
      <c r="CL607" s="18"/>
      <c r="CM607" s="18"/>
      <c r="CO607" s="18"/>
      <c r="CR607" s="18"/>
      <c r="CS607" s="18"/>
      <c r="CT607" s="18"/>
      <c r="CW607" s="18"/>
      <c r="CX607" s="18"/>
      <c r="CY607" s="18"/>
      <c r="DB607" s="18"/>
      <c r="DC607" s="31"/>
      <c r="DD607" s="31"/>
    </row>
    <row r="608" spans="71:108" x14ac:dyDescent="0.25"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 s="18"/>
      <c r="CI608" s="18"/>
      <c r="CJ608" s="18"/>
      <c r="CK608" s="18"/>
      <c r="CL608" s="18"/>
      <c r="CM608" s="18"/>
      <c r="CO608" s="18"/>
      <c r="CR608" s="18"/>
      <c r="CS608" s="18"/>
      <c r="CT608" s="18"/>
      <c r="CW608" s="18"/>
      <c r="CX608" s="18"/>
      <c r="CY608" s="18"/>
      <c r="DB608" s="18"/>
      <c r="DC608" s="31"/>
      <c r="DD608" s="31"/>
    </row>
    <row r="609" spans="71:108" x14ac:dyDescent="0.25"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 s="18"/>
      <c r="CI609" s="18"/>
      <c r="CJ609" s="18"/>
      <c r="CK609" s="18"/>
      <c r="CL609" s="18"/>
      <c r="CM609" s="18"/>
      <c r="CO609" s="18"/>
      <c r="CR609" s="18"/>
      <c r="CS609" s="18"/>
      <c r="CT609" s="18"/>
      <c r="CW609" s="18"/>
      <c r="CX609" s="18"/>
      <c r="CY609" s="18"/>
      <c r="DB609" s="18"/>
      <c r="DC609" s="31"/>
      <c r="DD609" s="31"/>
    </row>
    <row r="610" spans="71:108" x14ac:dyDescent="0.25"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 s="18"/>
      <c r="CI610" s="18"/>
      <c r="CJ610" s="18"/>
      <c r="CK610" s="18"/>
      <c r="CL610" s="18"/>
      <c r="CM610" s="18"/>
      <c r="CO610" s="18"/>
      <c r="CR610" s="18"/>
      <c r="CS610" s="18"/>
      <c r="CT610" s="18"/>
      <c r="CW610" s="18"/>
      <c r="CX610" s="18"/>
      <c r="CY610" s="18"/>
      <c r="DB610" s="18"/>
      <c r="DC610" s="31"/>
      <c r="DD610" s="31"/>
    </row>
    <row r="611" spans="71:108" x14ac:dyDescent="0.25"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 s="18"/>
      <c r="CI611" s="18"/>
      <c r="CJ611" s="18"/>
      <c r="CK611" s="18"/>
      <c r="CL611" s="18"/>
      <c r="CM611" s="18"/>
      <c r="CO611" s="18"/>
      <c r="CR611" s="18"/>
      <c r="CS611" s="18"/>
      <c r="CT611" s="18"/>
      <c r="CW611" s="18"/>
      <c r="CX611" s="18"/>
      <c r="CY611" s="18"/>
      <c r="DB611" s="18"/>
      <c r="DC611" s="31"/>
      <c r="DD611" s="31"/>
    </row>
    <row r="612" spans="71:108" x14ac:dyDescent="0.25"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 s="18"/>
      <c r="CI612" s="18"/>
      <c r="CJ612" s="18"/>
      <c r="CK612" s="18"/>
      <c r="CL612" s="18"/>
      <c r="CM612" s="18"/>
      <c r="CO612" s="18"/>
      <c r="CR612" s="18"/>
      <c r="CS612" s="18"/>
      <c r="CT612" s="18"/>
      <c r="CW612" s="18"/>
      <c r="CX612" s="18"/>
      <c r="CY612" s="18"/>
      <c r="DB612" s="18"/>
      <c r="DC612" s="31"/>
      <c r="DD612" s="31"/>
    </row>
    <row r="613" spans="71:108" x14ac:dyDescent="0.25"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 s="18"/>
      <c r="CI613" s="18"/>
      <c r="CJ613" s="18"/>
      <c r="CK613" s="18"/>
      <c r="CL613" s="18"/>
      <c r="CM613" s="18"/>
      <c r="CO613" s="18"/>
      <c r="CR613" s="18"/>
      <c r="CS613" s="18"/>
      <c r="CT613" s="18"/>
      <c r="CW613" s="18"/>
      <c r="CX613" s="18"/>
      <c r="CY613" s="18"/>
      <c r="DB613" s="18"/>
      <c r="DC613" s="31"/>
      <c r="DD613" s="31"/>
    </row>
    <row r="614" spans="71:108" x14ac:dyDescent="0.25"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 s="18"/>
      <c r="CI614" s="18"/>
      <c r="CJ614" s="18"/>
      <c r="CK614" s="18"/>
      <c r="CL614" s="18"/>
      <c r="CM614" s="18"/>
      <c r="CO614" s="18"/>
      <c r="CR614" s="18"/>
      <c r="CS614" s="18"/>
      <c r="CT614" s="18"/>
      <c r="CW614" s="18"/>
      <c r="CX614" s="18"/>
      <c r="CY614" s="18"/>
      <c r="DB614" s="18"/>
      <c r="DC614" s="31"/>
      <c r="DD614" s="31"/>
    </row>
    <row r="615" spans="71:108" x14ac:dyDescent="0.25"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 s="18"/>
      <c r="CI615" s="18"/>
      <c r="CJ615" s="18"/>
      <c r="CK615" s="18"/>
      <c r="CL615" s="18"/>
      <c r="CM615" s="18"/>
      <c r="CO615" s="18"/>
      <c r="CR615" s="18"/>
      <c r="CS615" s="18"/>
      <c r="CT615" s="18"/>
      <c r="CW615" s="18"/>
      <c r="CX615" s="18"/>
      <c r="CY615" s="18"/>
      <c r="DB615" s="18"/>
      <c r="DC615" s="31"/>
      <c r="DD615" s="31"/>
    </row>
    <row r="616" spans="71:108" x14ac:dyDescent="0.25"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 s="18"/>
      <c r="CI616" s="18"/>
      <c r="CJ616" s="18"/>
      <c r="CK616" s="18"/>
      <c r="CL616" s="18"/>
      <c r="CM616" s="18"/>
      <c r="CO616" s="18"/>
      <c r="CR616" s="18"/>
      <c r="CS616" s="18"/>
      <c r="CT616" s="18"/>
      <c r="CW616" s="18"/>
      <c r="CX616" s="18"/>
      <c r="CY616" s="18"/>
      <c r="DB616" s="18"/>
      <c r="DC616" s="31"/>
      <c r="DD616" s="31"/>
    </row>
    <row r="617" spans="71:108" x14ac:dyDescent="0.25"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 s="18"/>
      <c r="CI617" s="18"/>
      <c r="CJ617" s="18"/>
      <c r="CK617" s="18"/>
      <c r="CL617" s="18"/>
      <c r="CM617" s="18"/>
      <c r="CO617" s="18"/>
      <c r="CR617" s="18"/>
      <c r="CS617" s="18"/>
      <c r="CT617" s="18"/>
      <c r="CW617" s="18"/>
      <c r="CX617" s="18"/>
      <c r="CY617" s="18"/>
      <c r="DB617" s="18"/>
      <c r="DC617" s="31"/>
      <c r="DD617" s="31"/>
    </row>
    <row r="618" spans="71:108" x14ac:dyDescent="0.25"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 s="18"/>
      <c r="CI618" s="18"/>
      <c r="CJ618" s="18"/>
      <c r="CK618" s="18"/>
      <c r="CL618" s="18"/>
      <c r="CM618" s="18"/>
      <c r="CO618" s="18"/>
      <c r="CR618" s="18"/>
      <c r="CS618" s="18"/>
      <c r="CT618" s="18"/>
      <c r="CW618" s="18"/>
      <c r="CX618" s="18"/>
      <c r="CY618" s="18"/>
      <c r="DB618" s="18"/>
      <c r="DC618" s="31"/>
      <c r="DD618" s="31"/>
    </row>
    <row r="619" spans="71:108" x14ac:dyDescent="0.25"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 s="18"/>
      <c r="CI619" s="18"/>
      <c r="CJ619" s="18"/>
      <c r="CK619" s="18"/>
      <c r="CL619" s="18"/>
      <c r="CM619" s="18"/>
      <c r="CO619" s="18"/>
      <c r="CR619" s="18"/>
      <c r="CS619" s="18"/>
      <c r="CT619" s="18"/>
      <c r="CW619" s="18"/>
      <c r="CX619" s="18"/>
      <c r="CY619" s="18"/>
      <c r="DB619" s="18"/>
      <c r="DC619" s="31"/>
      <c r="DD619" s="31"/>
    </row>
    <row r="620" spans="71:108" x14ac:dyDescent="0.25"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 s="18"/>
      <c r="CI620" s="18"/>
      <c r="CJ620" s="18"/>
      <c r="CK620" s="18"/>
      <c r="CL620" s="18"/>
      <c r="CM620" s="18"/>
      <c r="CO620" s="18"/>
      <c r="CR620" s="18"/>
      <c r="CS620" s="18"/>
      <c r="CT620" s="18"/>
      <c r="CW620" s="18"/>
      <c r="CX620" s="18"/>
      <c r="CY620" s="18"/>
      <c r="DB620" s="18"/>
      <c r="DC620" s="31"/>
      <c r="DD620" s="31"/>
    </row>
    <row r="621" spans="71:108" x14ac:dyDescent="0.25"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 s="18"/>
      <c r="CI621" s="18"/>
      <c r="CJ621" s="18"/>
      <c r="CK621" s="18"/>
      <c r="CL621" s="18"/>
      <c r="CM621" s="18"/>
      <c r="CO621" s="18"/>
      <c r="CR621" s="18"/>
      <c r="CS621" s="18"/>
      <c r="CT621" s="18"/>
      <c r="CW621" s="18"/>
      <c r="CX621" s="18"/>
      <c r="CY621" s="18"/>
      <c r="DB621" s="18"/>
      <c r="DC621" s="31"/>
      <c r="DD621" s="31"/>
    </row>
    <row r="622" spans="71:108" x14ac:dyDescent="0.25"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 s="18"/>
      <c r="CI622" s="18"/>
      <c r="CJ622" s="18"/>
      <c r="CK622" s="18"/>
      <c r="CL622" s="18"/>
      <c r="CM622" s="18"/>
      <c r="CO622" s="18"/>
      <c r="CR622" s="18"/>
      <c r="CS622" s="18"/>
      <c r="CT622" s="18"/>
      <c r="CW622" s="18"/>
      <c r="CX622" s="18"/>
      <c r="CY622" s="18"/>
      <c r="DB622" s="18"/>
      <c r="DC622" s="31"/>
      <c r="DD622" s="31"/>
    </row>
    <row r="623" spans="71:108" x14ac:dyDescent="0.25"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 s="18"/>
      <c r="CI623" s="18"/>
      <c r="CJ623" s="18"/>
      <c r="CK623" s="18"/>
      <c r="CL623" s="18"/>
      <c r="CM623" s="18"/>
      <c r="CO623" s="18"/>
      <c r="CR623" s="18"/>
      <c r="CS623" s="18"/>
      <c r="CT623" s="18"/>
      <c r="CW623" s="18"/>
      <c r="CX623" s="18"/>
      <c r="CY623" s="18"/>
      <c r="DB623" s="18"/>
      <c r="DC623" s="31"/>
      <c r="DD623" s="31"/>
    </row>
    <row r="624" spans="71:108" x14ac:dyDescent="0.25"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 s="18"/>
      <c r="CI624" s="18"/>
      <c r="CJ624" s="18"/>
      <c r="CK624" s="18"/>
      <c r="CL624" s="18"/>
      <c r="CM624" s="18"/>
      <c r="CO624" s="18"/>
      <c r="CR624" s="18"/>
      <c r="CS624" s="18"/>
      <c r="CT624" s="18"/>
      <c r="CW624" s="18"/>
      <c r="CX624" s="18"/>
      <c r="CY624" s="18"/>
      <c r="DB624" s="18"/>
      <c r="DC624" s="31"/>
      <c r="DD624" s="31"/>
    </row>
    <row r="625" spans="71:108" x14ac:dyDescent="0.25"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 s="18"/>
      <c r="CI625" s="18"/>
      <c r="CJ625" s="18"/>
      <c r="CK625" s="18"/>
      <c r="CL625" s="18"/>
      <c r="CM625" s="18"/>
      <c r="CO625" s="18"/>
      <c r="CR625" s="18"/>
      <c r="CS625" s="18"/>
      <c r="CT625" s="18"/>
      <c r="CW625" s="18"/>
      <c r="CX625" s="18"/>
      <c r="CY625" s="18"/>
      <c r="DB625" s="18"/>
      <c r="DC625" s="31"/>
      <c r="DD625" s="31"/>
    </row>
    <row r="626" spans="71:108" x14ac:dyDescent="0.25"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 s="18"/>
      <c r="CI626" s="18"/>
      <c r="CJ626" s="18"/>
      <c r="CK626" s="18"/>
      <c r="CL626" s="18"/>
      <c r="CM626" s="18"/>
      <c r="CO626" s="18"/>
      <c r="CR626" s="18"/>
      <c r="CS626" s="18"/>
      <c r="CT626" s="18"/>
      <c r="CW626" s="18"/>
      <c r="CX626" s="18"/>
      <c r="CY626" s="18"/>
      <c r="DB626" s="18"/>
      <c r="DC626" s="31"/>
      <c r="DD626" s="31"/>
    </row>
    <row r="627" spans="71:108" x14ac:dyDescent="0.25"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 s="18"/>
      <c r="CI627" s="18"/>
      <c r="CJ627" s="18"/>
      <c r="CK627" s="18"/>
      <c r="CL627" s="18"/>
      <c r="CM627" s="18"/>
      <c r="CO627" s="18"/>
      <c r="CR627" s="18"/>
      <c r="CS627" s="18"/>
      <c r="CT627" s="18"/>
      <c r="CW627" s="18"/>
      <c r="CX627" s="18"/>
      <c r="CY627" s="18"/>
      <c r="DB627" s="18"/>
      <c r="DC627" s="31"/>
      <c r="DD627" s="31"/>
    </row>
    <row r="628" spans="71:108" x14ac:dyDescent="0.25"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 s="18"/>
      <c r="CI628" s="18"/>
      <c r="CJ628" s="18"/>
      <c r="CK628" s="18"/>
      <c r="CL628" s="18"/>
      <c r="CM628" s="18"/>
      <c r="CO628" s="18"/>
      <c r="CR628" s="18"/>
      <c r="CS628" s="18"/>
      <c r="CT628" s="18"/>
      <c r="CW628" s="18"/>
      <c r="CX628" s="18"/>
      <c r="CY628" s="18"/>
      <c r="DB628" s="18"/>
      <c r="DC628" s="31"/>
      <c r="DD628" s="31"/>
    </row>
    <row r="629" spans="71:108" x14ac:dyDescent="0.25"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 s="18"/>
      <c r="CI629" s="18"/>
      <c r="CJ629" s="18"/>
      <c r="CK629" s="18"/>
      <c r="CL629" s="18"/>
      <c r="CM629" s="18"/>
      <c r="CO629" s="18"/>
      <c r="CR629" s="18"/>
      <c r="CS629" s="18"/>
      <c r="CT629" s="18"/>
      <c r="CW629" s="18"/>
      <c r="CX629" s="18"/>
      <c r="CY629" s="18"/>
      <c r="DB629" s="18"/>
      <c r="DC629" s="31"/>
      <c r="DD629" s="31"/>
    </row>
    <row r="630" spans="71:108" x14ac:dyDescent="0.25"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 s="18"/>
      <c r="CI630" s="18"/>
      <c r="CJ630" s="18"/>
      <c r="CK630" s="18"/>
      <c r="CL630" s="18"/>
      <c r="CM630" s="18"/>
      <c r="CO630" s="18"/>
      <c r="CR630" s="18"/>
      <c r="CS630" s="18"/>
      <c r="CT630" s="18"/>
      <c r="CW630" s="18"/>
      <c r="CX630" s="18"/>
      <c r="CY630" s="18"/>
      <c r="DB630" s="18"/>
      <c r="DC630" s="31"/>
      <c r="DD630" s="31"/>
    </row>
    <row r="631" spans="71:108" x14ac:dyDescent="0.25"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 s="18"/>
      <c r="CI631" s="18"/>
      <c r="CJ631" s="18"/>
      <c r="CK631" s="18"/>
      <c r="CL631" s="18"/>
      <c r="CM631" s="18"/>
      <c r="CO631" s="18"/>
      <c r="CR631" s="18"/>
      <c r="CS631" s="18"/>
      <c r="CT631" s="18"/>
      <c r="CW631" s="18"/>
      <c r="CX631" s="18"/>
      <c r="CY631" s="18"/>
      <c r="DB631" s="18"/>
      <c r="DC631" s="31"/>
      <c r="DD631" s="31"/>
    </row>
    <row r="632" spans="71:108" x14ac:dyDescent="0.25"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 s="18"/>
      <c r="CI632" s="18"/>
      <c r="CJ632" s="18"/>
      <c r="CK632" s="18"/>
      <c r="CL632" s="18"/>
      <c r="CM632" s="18"/>
      <c r="CO632" s="18"/>
      <c r="CR632" s="18"/>
      <c r="CS632" s="18"/>
      <c r="CT632" s="18"/>
      <c r="CW632" s="18"/>
      <c r="CX632" s="18"/>
      <c r="CY632" s="18"/>
      <c r="DB632" s="18"/>
      <c r="DC632" s="31"/>
      <c r="DD632" s="31"/>
    </row>
    <row r="633" spans="71:108" x14ac:dyDescent="0.25"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 s="18"/>
      <c r="CI633" s="18"/>
      <c r="CJ633" s="18"/>
      <c r="CK633" s="18"/>
      <c r="CL633" s="18"/>
      <c r="CM633" s="18"/>
      <c r="CO633" s="18"/>
      <c r="CR633" s="18"/>
      <c r="CS633" s="18"/>
      <c r="CT633" s="18"/>
      <c r="CW633" s="18"/>
      <c r="CX633" s="18"/>
      <c r="CY633" s="18"/>
      <c r="DB633" s="18"/>
      <c r="DC633" s="31"/>
      <c r="DD633" s="31"/>
    </row>
    <row r="634" spans="71:108" x14ac:dyDescent="0.25"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 s="18"/>
      <c r="CI634" s="18"/>
      <c r="CJ634" s="18"/>
      <c r="CK634" s="18"/>
      <c r="CL634" s="18"/>
      <c r="CM634" s="18"/>
      <c r="CO634" s="18"/>
      <c r="CR634" s="18"/>
      <c r="CS634" s="18"/>
      <c r="CT634" s="18"/>
      <c r="CW634" s="18"/>
      <c r="CX634" s="18"/>
      <c r="CY634" s="18"/>
      <c r="DB634" s="18"/>
      <c r="DC634" s="31"/>
      <c r="DD634" s="31"/>
    </row>
    <row r="635" spans="71:108" x14ac:dyDescent="0.25"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 s="18"/>
      <c r="CI635" s="18"/>
      <c r="CJ635" s="18"/>
      <c r="CK635" s="18"/>
      <c r="CL635" s="18"/>
      <c r="CM635" s="18"/>
      <c r="CO635" s="18"/>
      <c r="CR635" s="18"/>
      <c r="CS635" s="18"/>
      <c r="CT635" s="18"/>
      <c r="CW635" s="18"/>
      <c r="CX635" s="18"/>
      <c r="CY635" s="18"/>
      <c r="DB635" s="18"/>
      <c r="DC635" s="31"/>
      <c r="DD635" s="31"/>
    </row>
    <row r="636" spans="71:108" x14ac:dyDescent="0.25"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 s="18"/>
      <c r="CI636" s="18"/>
      <c r="CJ636" s="18"/>
      <c r="CK636" s="18"/>
      <c r="CL636" s="18"/>
      <c r="CM636" s="18"/>
      <c r="CO636" s="18"/>
      <c r="CR636" s="18"/>
      <c r="CS636" s="18"/>
      <c r="CT636" s="18"/>
      <c r="CW636" s="18"/>
      <c r="CX636" s="18"/>
      <c r="CY636" s="18"/>
      <c r="DB636" s="18"/>
      <c r="DC636" s="31"/>
      <c r="DD636" s="31"/>
    </row>
    <row r="637" spans="71:108" x14ac:dyDescent="0.25"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 s="18"/>
      <c r="CI637" s="18"/>
      <c r="CJ637" s="18"/>
      <c r="CK637" s="18"/>
      <c r="CL637" s="18"/>
      <c r="CM637" s="18"/>
      <c r="CO637" s="18"/>
      <c r="CR637" s="18"/>
      <c r="CS637" s="18"/>
      <c r="CT637" s="18"/>
      <c r="CW637" s="18"/>
      <c r="CX637" s="18"/>
      <c r="CY637" s="18"/>
      <c r="DB637" s="18"/>
      <c r="DC637" s="31"/>
      <c r="DD637" s="31"/>
    </row>
    <row r="638" spans="71:108" x14ac:dyDescent="0.25"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 s="18"/>
      <c r="CI638" s="18"/>
      <c r="CJ638" s="18"/>
      <c r="CK638" s="18"/>
      <c r="CL638" s="18"/>
      <c r="CM638" s="18"/>
      <c r="CO638" s="18"/>
      <c r="CR638" s="18"/>
      <c r="CS638" s="18"/>
      <c r="CT638" s="18"/>
      <c r="CW638" s="18"/>
      <c r="CX638" s="18"/>
      <c r="CY638" s="18"/>
      <c r="DB638" s="18"/>
      <c r="DC638" s="31"/>
      <c r="DD638" s="31"/>
    </row>
    <row r="639" spans="71:108" x14ac:dyDescent="0.25"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 s="18"/>
      <c r="CI639" s="18"/>
      <c r="CJ639" s="18"/>
      <c r="CK639" s="18"/>
      <c r="CL639" s="18"/>
      <c r="CM639" s="18"/>
      <c r="CO639" s="18"/>
      <c r="CR639" s="18"/>
      <c r="CS639" s="18"/>
      <c r="CT639" s="18"/>
      <c r="CW639" s="18"/>
      <c r="CX639" s="18"/>
      <c r="CY639" s="18"/>
      <c r="DB639" s="18"/>
      <c r="DC639" s="31"/>
      <c r="DD639" s="31"/>
    </row>
    <row r="640" spans="71:108" x14ac:dyDescent="0.25"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 s="18"/>
      <c r="CI640" s="18"/>
      <c r="CJ640" s="18"/>
      <c r="CK640" s="18"/>
      <c r="CL640" s="18"/>
      <c r="CM640" s="18"/>
      <c r="CO640" s="18"/>
      <c r="CR640" s="18"/>
      <c r="CS640" s="18"/>
      <c r="CT640" s="18"/>
      <c r="CW640" s="18"/>
      <c r="CX640" s="18"/>
      <c r="CY640" s="18"/>
      <c r="DB640" s="18"/>
      <c r="DC640" s="31"/>
      <c r="DD640" s="31"/>
    </row>
    <row r="641" spans="71:108" x14ac:dyDescent="0.25"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 s="18"/>
      <c r="CI641" s="18"/>
      <c r="CJ641" s="18"/>
      <c r="CK641" s="18"/>
      <c r="CL641" s="18"/>
      <c r="CM641" s="18"/>
      <c r="CO641" s="18"/>
      <c r="CR641" s="18"/>
      <c r="CS641" s="18"/>
      <c r="CT641" s="18"/>
      <c r="CW641" s="18"/>
      <c r="CX641" s="18"/>
      <c r="CY641" s="18"/>
      <c r="DB641" s="18"/>
      <c r="DC641" s="31"/>
      <c r="DD641" s="31"/>
    </row>
    <row r="642" spans="71:108" x14ac:dyDescent="0.25"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 s="18"/>
      <c r="CI642" s="18"/>
      <c r="CJ642" s="18"/>
      <c r="CK642" s="18"/>
      <c r="CL642" s="18"/>
      <c r="CM642" s="18"/>
      <c r="CO642" s="18"/>
      <c r="CR642" s="18"/>
      <c r="CS642" s="18"/>
      <c r="CT642" s="18"/>
      <c r="CW642" s="18"/>
      <c r="CX642" s="18"/>
      <c r="CY642" s="18"/>
      <c r="DB642" s="18"/>
      <c r="DC642" s="31"/>
      <c r="DD642" s="31"/>
    </row>
    <row r="643" spans="71:108" x14ac:dyDescent="0.25"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 s="18"/>
      <c r="CI643" s="18"/>
      <c r="CJ643" s="18"/>
      <c r="CK643" s="18"/>
      <c r="CL643" s="18"/>
      <c r="CM643" s="18"/>
      <c r="CO643" s="18"/>
      <c r="CR643" s="18"/>
      <c r="CS643" s="18"/>
      <c r="CT643" s="18"/>
      <c r="CW643" s="18"/>
      <c r="CX643" s="18"/>
      <c r="CY643" s="18"/>
      <c r="DB643" s="18"/>
      <c r="DC643" s="31"/>
      <c r="DD643" s="31"/>
    </row>
    <row r="644" spans="71:108" x14ac:dyDescent="0.25"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 s="18"/>
      <c r="CI644" s="18"/>
      <c r="CJ644" s="18"/>
      <c r="CK644" s="18"/>
      <c r="CL644" s="18"/>
      <c r="CM644" s="18"/>
      <c r="CO644" s="18"/>
      <c r="CR644" s="18"/>
      <c r="CS644" s="18"/>
      <c r="CT644" s="18"/>
      <c r="CW644" s="18"/>
      <c r="CX644" s="18"/>
      <c r="CY644" s="18"/>
      <c r="DB644" s="18"/>
      <c r="DC644" s="31"/>
      <c r="DD644" s="31"/>
    </row>
    <row r="645" spans="71:108" x14ac:dyDescent="0.25"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 s="18"/>
      <c r="CI645" s="18"/>
      <c r="CJ645" s="18"/>
      <c r="CK645" s="18"/>
      <c r="CL645" s="18"/>
      <c r="CM645" s="18"/>
      <c r="CO645" s="18"/>
      <c r="CR645" s="18"/>
      <c r="CS645" s="18"/>
      <c r="CT645" s="18"/>
      <c r="CW645" s="18"/>
      <c r="CX645" s="18"/>
      <c r="CY645" s="18"/>
      <c r="DB645" s="18"/>
      <c r="DC645" s="31"/>
      <c r="DD645" s="31"/>
    </row>
    <row r="646" spans="71:108" x14ac:dyDescent="0.25"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 s="18"/>
      <c r="CI646" s="18"/>
      <c r="CJ646" s="18"/>
      <c r="CK646" s="18"/>
      <c r="CL646" s="18"/>
      <c r="CM646" s="18"/>
      <c r="CO646" s="18"/>
      <c r="CR646" s="18"/>
      <c r="CS646" s="18"/>
      <c r="CT646" s="18"/>
      <c r="CW646" s="18"/>
      <c r="CX646" s="18"/>
      <c r="CY646" s="18"/>
      <c r="DB646" s="18"/>
      <c r="DC646" s="31"/>
      <c r="DD646" s="31"/>
    </row>
    <row r="647" spans="71:108" x14ac:dyDescent="0.25"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 s="18"/>
      <c r="CI647" s="18"/>
      <c r="CJ647" s="18"/>
      <c r="CK647" s="18"/>
      <c r="CL647" s="18"/>
      <c r="CM647" s="18"/>
      <c r="CO647" s="18"/>
      <c r="CR647" s="18"/>
      <c r="CS647" s="18"/>
      <c r="CT647" s="18"/>
      <c r="CW647" s="18"/>
      <c r="CX647" s="18"/>
      <c r="CY647" s="18"/>
      <c r="DB647" s="18"/>
      <c r="DC647" s="31"/>
      <c r="DD647" s="31"/>
    </row>
    <row r="648" spans="71:108" x14ac:dyDescent="0.25"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 s="18"/>
      <c r="CI648" s="18"/>
      <c r="CJ648" s="18"/>
      <c r="CK648" s="18"/>
      <c r="CL648" s="18"/>
      <c r="CM648" s="18"/>
      <c r="CO648" s="18"/>
      <c r="CR648" s="18"/>
      <c r="CS648" s="18"/>
      <c r="CT648" s="18"/>
      <c r="CW648" s="18"/>
      <c r="CX648" s="18"/>
      <c r="CY648" s="18"/>
      <c r="DB648" s="18"/>
      <c r="DC648" s="31"/>
      <c r="DD648" s="31"/>
    </row>
    <row r="649" spans="71:108" x14ac:dyDescent="0.25"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 s="18"/>
      <c r="CI649" s="18"/>
      <c r="CJ649" s="18"/>
      <c r="CK649" s="18"/>
      <c r="CL649" s="18"/>
      <c r="CM649" s="18"/>
      <c r="CO649" s="18"/>
      <c r="CR649" s="18"/>
      <c r="CS649" s="18"/>
      <c r="CT649" s="18"/>
      <c r="CW649" s="18"/>
      <c r="CX649" s="18"/>
      <c r="CY649" s="18"/>
      <c r="DB649" s="18"/>
      <c r="DC649" s="31"/>
      <c r="DD649" s="31"/>
    </row>
    <row r="650" spans="71:108" x14ac:dyDescent="0.25"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 s="18"/>
      <c r="CI650" s="18"/>
      <c r="CJ650" s="18"/>
      <c r="CK650" s="18"/>
      <c r="CL650" s="18"/>
      <c r="CM650" s="18"/>
      <c r="CO650" s="18"/>
      <c r="CR650" s="18"/>
      <c r="CS650" s="18"/>
      <c r="CT650" s="18"/>
      <c r="CW650" s="18"/>
      <c r="CX650" s="18"/>
      <c r="CY650" s="18"/>
      <c r="DB650" s="18"/>
      <c r="DC650" s="31"/>
      <c r="DD650" s="31"/>
    </row>
    <row r="651" spans="71:108" x14ac:dyDescent="0.25"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 s="18"/>
      <c r="CI651" s="18"/>
      <c r="CJ651" s="18"/>
      <c r="CK651" s="18"/>
      <c r="CL651" s="18"/>
      <c r="CM651" s="18"/>
      <c r="CO651" s="18"/>
      <c r="CR651" s="18"/>
      <c r="CS651" s="18"/>
      <c r="CT651" s="18"/>
      <c r="CW651" s="18"/>
      <c r="CX651" s="18"/>
      <c r="CY651" s="18"/>
      <c r="DB651" s="18"/>
      <c r="DC651" s="31"/>
      <c r="DD651" s="31"/>
    </row>
    <row r="652" spans="71:108" x14ac:dyDescent="0.25"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 s="18"/>
      <c r="CI652" s="18"/>
      <c r="CJ652" s="18"/>
      <c r="CK652" s="18"/>
      <c r="CL652" s="18"/>
      <c r="CM652" s="18"/>
      <c r="CO652" s="18"/>
      <c r="CR652" s="18"/>
      <c r="CS652" s="18"/>
      <c r="CT652" s="18"/>
      <c r="CW652" s="18"/>
      <c r="CX652" s="18"/>
      <c r="CY652" s="18"/>
      <c r="DB652" s="18"/>
      <c r="DC652" s="31"/>
      <c r="DD652" s="31"/>
    </row>
    <row r="653" spans="71:108" x14ac:dyDescent="0.25"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 s="18"/>
      <c r="CI653" s="18"/>
      <c r="CJ653" s="18"/>
      <c r="CK653" s="18"/>
      <c r="CL653" s="18"/>
      <c r="CM653" s="18"/>
      <c r="CO653" s="18"/>
      <c r="CR653" s="18"/>
      <c r="CS653" s="18"/>
      <c r="CT653" s="18"/>
      <c r="CW653" s="18"/>
      <c r="CX653" s="18"/>
      <c r="CY653" s="18"/>
      <c r="DB653" s="18"/>
      <c r="DC653" s="31"/>
      <c r="DD653" s="31"/>
    </row>
    <row r="654" spans="71:108" x14ac:dyDescent="0.25"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 s="18"/>
      <c r="CI654" s="18"/>
      <c r="CJ654" s="18"/>
      <c r="CK654" s="18"/>
      <c r="CL654" s="18"/>
      <c r="CM654" s="18"/>
      <c r="CO654" s="18"/>
      <c r="CR654" s="18"/>
      <c r="CS654" s="18"/>
      <c r="CT654" s="18"/>
      <c r="CW654" s="18"/>
      <c r="CX654" s="18"/>
      <c r="CY654" s="18"/>
      <c r="DB654" s="18"/>
      <c r="DC654" s="31"/>
      <c r="DD654" s="31"/>
    </row>
    <row r="655" spans="71:108" x14ac:dyDescent="0.25"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 s="18"/>
      <c r="CI655" s="18"/>
      <c r="CJ655" s="18"/>
      <c r="CK655" s="18"/>
      <c r="CL655" s="18"/>
      <c r="CM655" s="18"/>
      <c r="CO655" s="18"/>
      <c r="CR655" s="18"/>
      <c r="CS655" s="18"/>
      <c r="CT655" s="18"/>
      <c r="CW655" s="18"/>
      <c r="CX655" s="18"/>
      <c r="CY655" s="18"/>
      <c r="DB655" s="18"/>
      <c r="DC655" s="31"/>
      <c r="DD655" s="31"/>
    </row>
    <row r="656" spans="71:108" x14ac:dyDescent="0.25"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 s="18"/>
      <c r="CI656" s="18"/>
      <c r="CJ656" s="18"/>
      <c r="CK656" s="18"/>
      <c r="CL656" s="18"/>
      <c r="CM656" s="18"/>
      <c r="CO656" s="18"/>
      <c r="CR656" s="18"/>
      <c r="CS656" s="18"/>
      <c r="CT656" s="18"/>
      <c r="CW656" s="18"/>
      <c r="CX656" s="18"/>
      <c r="CY656" s="18"/>
      <c r="DB656" s="18"/>
      <c r="DC656" s="31"/>
      <c r="DD656" s="31"/>
    </row>
    <row r="657" spans="71:108" x14ac:dyDescent="0.25"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 s="18"/>
      <c r="CI657" s="18"/>
      <c r="CJ657" s="18"/>
      <c r="CK657" s="18"/>
      <c r="CL657" s="18"/>
      <c r="CM657" s="18"/>
      <c r="CO657" s="18"/>
      <c r="CR657" s="18"/>
      <c r="CS657" s="18"/>
      <c r="CT657" s="18"/>
      <c r="CW657" s="18"/>
      <c r="CX657" s="18"/>
      <c r="CY657" s="18"/>
      <c r="DB657" s="18"/>
      <c r="DC657" s="31"/>
      <c r="DD657" s="31"/>
    </row>
    <row r="658" spans="71:108" x14ac:dyDescent="0.25"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 s="18"/>
      <c r="CI658" s="18"/>
      <c r="CJ658" s="18"/>
      <c r="CK658" s="18"/>
      <c r="CL658" s="18"/>
      <c r="CM658" s="18"/>
      <c r="CO658" s="18"/>
      <c r="CR658" s="18"/>
      <c r="CS658" s="18"/>
      <c r="CT658" s="18"/>
      <c r="CW658" s="18"/>
      <c r="CX658" s="18"/>
      <c r="CY658" s="18"/>
      <c r="DB658" s="18"/>
      <c r="DC658" s="31"/>
      <c r="DD658" s="31"/>
    </row>
    <row r="659" spans="71:108" x14ac:dyDescent="0.25"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 s="18"/>
      <c r="CI659" s="18"/>
      <c r="CJ659" s="18"/>
      <c r="CK659" s="18"/>
      <c r="CL659" s="18"/>
      <c r="CM659" s="18"/>
      <c r="CO659" s="18"/>
      <c r="CR659" s="18"/>
      <c r="CS659" s="18"/>
      <c r="CT659" s="18"/>
      <c r="CW659" s="18"/>
      <c r="CX659" s="18"/>
      <c r="CY659" s="18"/>
      <c r="DB659" s="18"/>
      <c r="DC659" s="31"/>
      <c r="DD659" s="31"/>
    </row>
    <row r="660" spans="71:108" x14ac:dyDescent="0.25"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 s="18"/>
      <c r="CI660" s="18"/>
      <c r="CJ660" s="18"/>
      <c r="CK660" s="18"/>
      <c r="CL660" s="18"/>
      <c r="CM660" s="18"/>
      <c r="CO660" s="18"/>
      <c r="CR660" s="18"/>
      <c r="CS660" s="18"/>
      <c r="CT660" s="18"/>
      <c r="CW660" s="18"/>
      <c r="CX660" s="18"/>
      <c r="CY660" s="18"/>
      <c r="DB660" s="18"/>
      <c r="DC660" s="31"/>
      <c r="DD660" s="31"/>
    </row>
    <row r="661" spans="71:108" x14ac:dyDescent="0.25"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 s="18"/>
      <c r="CI661" s="18"/>
      <c r="CJ661" s="18"/>
      <c r="CK661" s="18"/>
      <c r="CL661" s="18"/>
      <c r="CM661" s="18"/>
      <c r="CO661" s="18"/>
      <c r="CR661" s="18"/>
      <c r="CS661" s="18"/>
      <c r="CT661" s="18"/>
      <c r="CW661" s="18"/>
      <c r="CX661" s="18"/>
      <c r="CY661" s="18"/>
      <c r="DB661" s="18"/>
      <c r="DC661" s="31"/>
      <c r="DD661" s="31"/>
    </row>
    <row r="662" spans="71:108" x14ac:dyDescent="0.25"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 s="18"/>
      <c r="CI662" s="18"/>
      <c r="CJ662" s="18"/>
      <c r="CK662" s="18"/>
      <c r="CL662" s="18"/>
      <c r="CM662" s="18"/>
      <c r="CO662" s="18"/>
      <c r="CR662" s="18"/>
      <c r="CS662" s="18"/>
      <c r="CT662" s="18"/>
      <c r="CW662" s="18"/>
      <c r="CX662" s="18"/>
      <c r="CY662" s="18"/>
      <c r="DB662" s="18"/>
      <c r="DC662" s="31"/>
      <c r="DD662" s="31"/>
    </row>
    <row r="663" spans="71:108" x14ac:dyDescent="0.25"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 s="18"/>
      <c r="CI663" s="18"/>
      <c r="CJ663" s="18"/>
      <c r="CK663" s="18"/>
      <c r="CL663" s="18"/>
      <c r="CM663" s="18"/>
      <c r="CO663" s="18"/>
      <c r="CR663" s="18"/>
      <c r="CS663" s="18"/>
      <c r="CT663" s="18"/>
      <c r="CW663" s="18"/>
      <c r="CX663" s="18"/>
      <c r="CY663" s="18"/>
      <c r="DB663" s="18"/>
      <c r="DC663" s="31"/>
      <c r="DD663" s="31"/>
    </row>
    <row r="664" spans="71:108" x14ac:dyDescent="0.25"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 s="18"/>
      <c r="CI664" s="18"/>
      <c r="CJ664" s="18"/>
      <c r="CK664" s="18"/>
      <c r="CL664" s="18"/>
      <c r="CM664" s="18"/>
      <c r="CO664" s="18"/>
      <c r="CR664" s="18"/>
      <c r="CS664" s="18"/>
      <c r="CT664" s="18"/>
      <c r="CW664" s="18"/>
      <c r="CX664" s="18"/>
      <c r="CY664" s="18"/>
      <c r="DB664" s="18"/>
      <c r="DC664" s="31"/>
      <c r="DD664" s="31"/>
    </row>
    <row r="665" spans="71:108" x14ac:dyDescent="0.25"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 s="18"/>
      <c r="CI665" s="18"/>
      <c r="CJ665" s="18"/>
      <c r="CK665" s="18"/>
      <c r="CL665" s="18"/>
      <c r="CM665" s="18"/>
      <c r="CO665" s="18"/>
      <c r="CR665" s="18"/>
      <c r="CS665" s="18"/>
      <c r="CT665" s="18"/>
      <c r="CW665" s="18"/>
      <c r="CX665" s="18"/>
      <c r="CY665" s="18"/>
      <c r="DB665" s="18"/>
      <c r="DC665" s="31"/>
      <c r="DD665" s="31"/>
    </row>
    <row r="666" spans="71:108" x14ac:dyDescent="0.25"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 s="18"/>
      <c r="CI666" s="18"/>
      <c r="CJ666" s="18"/>
      <c r="CK666" s="18"/>
      <c r="CL666" s="18"/>
      <c r="CM666" s="18"/>
      <c r="CO666" s="18"/>
      <c r="CR666" s="18"/>
      <c r="CS666" s="18"/>
      <c r="CT666" s="18"/>
      <c r="CW666" s="18"/>
      <c r="CX666" s="18"/>
      <c r="CY666" s="18"/>
      <c r="DB666" s="18"/>
      <c r="DC666" s="31"/>
      <c r="DD666" s="31"/>
    </row>
    <row r="667" spans="71:108" x14ac:dyDescent="0.25"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 s="18"/>
      <c r="CI667" s="18"/>
      <c r="CJ667" s="18"/>
      <c r="CK667" s="18"/>
      <c r="CL667" s="18"/>
      <c r="CM667" s="18"/>
      <c r="CO667" s="18"/>
      <c r="CR667" s="18"/>
      <c r="CS667" s="18"/>
      <c r="CT667" s="18"/>
      <c r="CW667" s="18"/>
      <c r="CX667" s="18"/>
      <c r="CY667" s="18"/>
      <c r="DB667" s="18"/>
      <c r="DC667" s="31"/>
      <c r="DD667" s="31"/>
    </row>
    <row r="668" spans="71:108" x14ac:dyDescent="0.25"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 s="18"/>
      <c r="CI668" s="18"/>
      <c r="CJ668" s="18"/>
      <c r="CK668" s="18"/>
      <c r="CL668" s="18"/>
      <c r="CM668" s="18"/>
      <c r="CO668" s="18"/>
      <c r="CR668" s="18"/>
      <c r="CS668" s="18"/>
      <c r="CT668" s="18"/>
      <c r="CW668" s="18"/>
      <c r="CX668" s="18"/>
      <c r="CY668" s="18"/>
      <c r="DB668" s="18"/>
      <c r="DC668" s="31"/>
      <c r="DD668" s="31"/>
    </row>
    <row r="669" spans="71:108" x14ac:dyDescent="0.25"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 s="18"/>
      <c r="CI669" s="18"/>
      <c r="CJ669" s="18"/>
      <c r="CK669" s="18"/>
      <c r="CL669" s="18"/>
      <c r="CM669" s="18"/>
      <c r="CO669" s="18"/>
      <c r="CR669" s="18"/>
      <c r="CS669" s="18"/>
      <c r="CT669" s="18"/>
      <c r="CW669" s="18"/>
      <c r="CX669" s="18"/>
      <c r="CY669" s="18"/>
      <c r="DB669" s="18"/>
      <c r="DC669" s="31"/>
      <c r="DD669" s="31"/>
    </row>
    <row r="670" spans="71:108" x14ac:dyDescent="0.25"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 s="18"/>
      <c r="CI670" s="18"/>
      <c r="CJ670" s="18"/>
      <c r="CK670" s="18"/>
      <c r="CL670" s="18"/>
      <c r="CM670" s="18"/>
      <c r="CO670" s="18"/>
      <c r="CR670" s="18"/>
      <c r="CS670" s="18"/>
      <c r="CT670" s="18"/>
      <c r="CW670" s="18"/>
      <c r="CX670" s="18"/>
      <c r="CY670" s="18"/>
      <c r="DB670" s="18"/>
      <c r="DC670" s="31"/>
      <c r="DD670" s="31"/>
    </row>
    <row r="671" spans="71:108" x14ac:dyDescent="0.25"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 s="18"/>
      <c r="CI671" s="18"/>
      <c r="CJ671" s="18"/>
      <c r="CK671" s="18"/>
      <c r="CL671" s="18"/>
      <c r="CM671" s="18"/>
      <c r="CO671" s="18"/>
      <c r="CR671" s="18"/>
      <c r="CS671" s="18"/>
      <c r="CT671" s="18"/>
      <c r="CW671" s="18"/>
      <c r="CX671" s="18"/>
      <c r="CY671" s="18"/>
      <c r="DB671" s="18"/>
      <c r="DC671" s="31"/>
      <c r="DD671" s="31"/>
    </row>
    <row r="672" spans="71:108" x14ac:dyDescent="0.25"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 s="18"/>
      <c r="CI672" s="18"/>
      <c r="CJ672" s="18"/>
      <c r="CK672" s="18"/>
      <c r="CL672" s="18"/>
      <c r="CM672" s="18"/>
      <c r="CO672" s="18"/>
      <c r="CR672" s="18"/>
      <c r="CS672" s="18"/>
      <c r="CT672" s="18"/>
      <c r="CW672" s="18"/>
      <c r="CX672" s="18"/>
      <c r="CY672" s="18"/>
      <c r="DB672" s="18"/>
      <c r="DC672" s="31"/>
      <c r="DD672" s="31"/>
    </row>
    <row r="673" spans="71:108" x14ac:dyDescent="0.25"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 s="18"/>
      <c r="CI673" s="18"/>
      <c r="CJ673" s="18"/>
      <c r="CK673" s="18"/>
      <c r="CL673" s="18"/>
      <c r="CM673" s="18"/>
      <c r="CO673" s="18"/>
      <c r="CR673" s="18"/>
      <c r="CS673" s="18"/>
      <c r="CT673" s="18"/>
      <c r="CW673" s="18"/>
      <c r="CX673" s="18"/>
      <c r="CY673" s="18"/>
      <c r="DB673" s="18"/>
      <c r="DC673" s="31"/>
      <c r="DD673" s="31"/>
    </row>
    <row r="674" spans="71:108" x14ac:dyDescent="0.25"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 s="18"/>
      <c r="CI674" s="18"/>
      <c r="CJ674" s="18"/>
      <c r="CK674" s="18"/>
      <c r="CL674" s="18"/>
      <c r="CM674" s="18"/>
      <c r="CO674" s="18"/>
      <c r="CR674" s="18"/>
      <c r="CS674" s="18"/>
      <c r="CT674" s="18"/>
      <c r="CW674" s="18"/>
      <c r="CX674" s="18"/>
      <c r="CY674" s="18"/>
      <c r="DB674" s="18"/>
      <c r="DC674" s="31"/>
      <c r="DD674" s="31"/>
    </row>
    <row r="675" spans="71:108" x14ac:dyDescent="0.25"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 s="18"/>
      <c r="CI675" s="18"/>
      <c r="CJ675" s="18"/>
      <c r="CK675" s="18"/>
      <c r="CL675" s="18"/>
      <c r="CM675" s="18"/>
      <c r="CO675" s="18"/>
      <c r="CR675" s="18"/>
      <c r="CS675" s="18"/>
      <c r="CT675" s="18"/>
      <c r="CW675" s="18"/>
      <c r="CX675" s="18"/>
      <c r="CY675" s="18"/>
      <c r="DB675" s="18"/>
      <c r="DC675" s="31"/>
      <c r="DD675" s="31"/>
    </row>
    <row r="676" spans="71:108" x14ac:dyDescent="0.25"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 s="18"/>
      <c r="CI676" s="18"/>
      <c r="CJ676" s="18"/>
      <c r="CK676" s="18"/>
      <c r="CL676" s="18"/>
      <c r="CM676" s="18"/>
      <c r="CO676" s="18"/>
      <c r="CR676" s="18"/>
      <c r="CS676" s="18"/>
      <c r="CT676" s="18"/>
      <c r="CW676" s="18"/>
      <c r="CX676" s="18"/>
      <c r="CY676" s="18"/>
      <c r="DB676" s="18"/>
      <c r="DC676" s="31"/>
      <c r="DD676" s="31"/>
    </row>
    <row r="677" spans="71:108" x14ac:dyDescent="0.25"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 s="18"/>
      <c r="CI677" s="18"/>
      <c r="CJ677" s="18"/>
      <c r="CK677" s="18"/>
      <c r="CL677" s="18"/>
      <c r="CM677" s="18"/>
      <c r="CO677" s="18"/>
      <c r="CR677" s="18"/>
      <c r="CS677" s="18"/>
      <c r="CT677" s="18"/>
      <c r="CW677" s="18"/>
      <c r="CX677" s="18"/>
      <c r="CY677" s="18"/>
      <c r="DB677" s="18"/>
      <c r="DC677" s="31"/>
      <c r="DD677" s="31"/>
    </row>
    <row r="678" spans="71:108" x14ac:dyDescent="0.25"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 s="18"/>
      <c r="CI678" s="18"/>
      <c r="CJ678" s="18"/>
      <c r="CK678" s="18"/>
      <c r="CL678" s="18"/>
      <c r="CM678" s="18"/>
      <c r="CO678" s="18"/>
      <c r="CR678" s="18"/>
      <c r="CS678" s="18"/>
      <c r="CT678" s="18"/>
      <c r="CW678" s="18"/>
      <c r="CX678" s="18"/>
      <c r="CY678" s="18"/>
      <c r="DB678" s="18"/>
      <c r="DC678" s="31"/>
      <c r="DD678" s="31"/>
    </row>
    <row r="679" spans="71:108" x14ac:dyDescent="0.25"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 s="18"/>
      <c r="CI679" s="18"/>
      <c r="CJ679" s="18"/>
      <c r="CK679" s="18"/>
      <c r="CL679" s="18"/>
      <c r="CM679" s="18"/>
      <c r="CO679" s="18"/>
      <c r="CR679" s="18"/>
      <c r="CS679" s="18"/>
      <c r="CT679" s="18"/>
      <c r="CW679" s="18"/>
      <c r="CX679" s="18"/>
      <c r="CY679" s="18"/>
      <c r="DB679" s="18"/>
      <c r="DC679" s="31"/>
      <c r="DD679" s="31"/>
    </row>
    <row r="680" spans="71:108" x14ac:dyDescent="0.25"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 s="18"/>
      <c r="CI680" s="18"/>
      <c r="CJ680" s="18"/>
      <c r="CK680" s="18"/>
      <c r="CL680" s="18"/>
      <c r="CM680" s="18"/>
      <c r="CO680" s="18"/>
      <c r="CR680" s="18"/>
      <c r="CS680" s="18"/>
      <c r="CT680" s="18"/>
      <c r="CW680" s="18"/>
      <c r="CX680" s="18"/>
      <c r="CY680" s="18"/>
      <c r="DB680" s="18"/>
      <c r="DC680" s="31"/>
      <c r="DD680" s="31"/>
    </row>
    <row r="681" spans="71:108" x14ac:dyDescent="0.25"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 s="18"/>
      <c r="CI681" s="18"/>
      <c r="CJ681" s="18"/>
      <c r="CK681" s="18"/>
      <c r="CL681" s="18"/>
      <c r="CM681" s="18"/>
      <c r="CO681" s="18"/>
      <c r="CR681" s="18"/>
      <c r="CS681" s="18"/>
      <c r="CT681" s="18"/>
      <c r="CW681" s="18"/>
      <c r="CX681" s="18"/>
      <c r="CY681" s="18"/>
      <c r="DB681" s="18"/>
      <c r="DC681" s="31"/>
      <c r="DD681" s="31"/>
    </row>
    <row r="682" spans="71:108" x14ac:dyDescent="0.25"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 s="18"/>
      <c r="CI682" s="18"/>
      <c r="CJ682" s="18"/>
      <c r="CK682" s="18"/>
      <c r="CL682" s="18"/>
      <c r="CM682" s="18"/>
      <c r="CO682" s="18"/>
      <c r="CR682" s="18"/>
      <c r="CS682" s="18"/>
      <c r="CT682" s="18"/>
      <c r="CW682" s="18"/>
      <c r="CX682" s="18"/>
      <c r="CY682" s="18"/>
      <c r="DB682" s="18"/>
      <c r="DC682" s="31"/>
      <c r="DD682" s="31"/>
    </row>
    <row r="683" spans="71:108" x14ac:dyDescent="0.25"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 s="18"/>
      <c r="CI683" s="18"/>
      <c r="CJ683" s="18"/>
      <c r="CK683" s="18"/>
      <c r="CL683" s="18"/>
      <c r="CM683" s="18"/>
      <c r="CO683" s="18"/>
      <c r="CR683" s="18"/>
      <c r="CS683" s="18"/>
      <c r="CT683" s="18"/>
      <c r="CW683" s="18"/>
      <c r="CX683" s="18"/>
      <c r="CY683" s="18"/>
      <c r="DB683" s="18"/>
      <c r="DC683" s="31"/>
      <c r="DD683" s="31"/>
    </row>
    <row r="684" spans="71:108" x14ac:dyDescent="0.25"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 s="18"/>
      <c r="CI684" s="18"/>
      <c r="CJ684" s="18"/>
      <c r="CK684" s="18"/>
      <c r="CL684" s="18"/>
      <c r="CM684" s="18"/>
      <c r="CO684" s="18"/>
      <c r="CR684" s="18"/>
      <c r="CS684" s="18"/>
      <c r="CT684" s="18"/>
      <c r="CW684" s="18"/>
      <c r="CX684" s="18"/>
      <c r="CY684" s="18"/>
      <c r="DB684" s="18"/>
      <c r="DC684" s="31"/>
      <c r="DD684" s="31"/>
    </row>
    <row r="685" spans="71:108" x14ac:dyDescent="0.25"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 s="18"/>
      <c r="CI685" s="18"/>
      <c r="CJ685" s="18"/>
      <c r="CK685" s="18"/>
      <c r="CL685" s="18"/>
      <c r="CM685" s="18"/>
      <c r="CO685" s="18"/>
      <c r="CR685" s="18"/>
      <c r="CS685" s="18"/>
      <c r="CT685" s="18"/>
      <c r="CW685" s="18"/>
      <c r="CX685" s="18"/>
      <c r="CY685" s="18"/>
      <c r="DB685" s="18"/>
      <c r="DC685" s="31"/>
      <c r="DD685" s="31"/>
    </row>
    <row r="686" spans="71:108" x14ac:dyDescent="0.25"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 s="18"/>
      <c r="CI686" s="18"/>
      <c r="CJ686" s="18"/>
      <c r="CK686" s="18"/>
      <c r="CL686" s="18"/>
      <c r="CM686" s="18"/>
      <c r="CO686" s="18"/>
      <c r="CR686" s="18"/>
      <c r="CS686" s="18"/>
      <c r="CT686" s="18"/>
      <c r="CW686" s="18"/>
      <c r="CX686" s="18"/>
      <c r="CY686" s="18"/>
      <c r="DB686" s="18"/>
      <c r="DC686" s="31"/>
      <c r="DD686" s="31"/>
    </row>
    <row r="687" spans="71:108" x14ac:dyDescent="0.25"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 s="18"/>
      <c r="CI687" s="18"/>
      <c r="CJ687" s="18"/>
      <c r="CK687" s="18"/>
      <c r="CL687" s="18"/>
      <c r="CM687" s="18"/>
      <c r="CO687" s="18"/>
      <c r="CR687" s="18"/>
      <c r="CS687" s="18"/>
      <c r="CT687" s="18"/>
      <c r="CW687" s="18"/>
      <c r="CX687" s="18"/>
      <c r="CY687" s="18"/>
      <c r="DB687" s="18"/>
      <c r="DC687" s="31"/>
      <c r="DD687" s="31"/>
    </row>
    <row r="688" spans="71:108" x14ac:dyDescent="0.25"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 s="18"/>
      <c r="CI688" s="18"/>
      <c r="CJ688" s="18"/>
      <c r="CK688" s="18"/>
      <c r="CL688" s="18"/>
      <c r="CM688" s="18"/>
      <c r="CO688" s="18"/>
      <c r="CR688" s="18"/>
      <c r="CS688" s="18"/>
      <c r="CT688" s="18"/>
      <c r="CW688" s="18"/>
      <c r="CX688" s="18"/>
      <c r="CY688" s="18"/>
      <c r="DB688" s="18"/>
      <c r="DC688" s="31"/>
      <c r="DD688" s="31"/>
    </row>
    <row r="689" spans="71:108" x14ac:dyDescent="0.25"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 s="18"/>
      <c r="CI689" s="18"/>
      <c r="CJ689" s="18"/>
      <c r="CK689" s="18"/>
      <c r="CL689" s="18"/>
      <c r="CM689" s="18"/>
      <c r="CO689" s="18"/>
      <c r="CR689" s="18"/>
      <c r="CS689" s="18"/>
      <c r="CT689" s="18"/>
      <c r="CW689" s="18"/>
      <c r="CX689" s="18"/>
      <c r="CY689" s="18"/>
      <c r="DB689" s="18"/>
      <c r="DC689" s="31"/>
      <c r="DD689" s="31"/>
    </row>
    <row r="690" spans="71:108" x14ac:dyDescent="0.25"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 s="18"/>
      <c r="CI690" s="18"/>
      <c r="CJ690" s="18"/>
      <c r="CK690" s="18"/>
      <c r="CL690" s="18"/>
      <c r="CM690" s="18"/>
      <c r="CO690" s="18"/>
      <c r="CR690" s="18"/>
      <c r="CS690" s="18"/>
      <c r="CT690" s="18"/>
      <c r="CW690" s="18"/>
      <c r="CX690" s="18"/>
      <c r="CY690" s="18"/>
      <c r="DB690" s="18"/>
      <c r="DC690" s="31"/>
      <c r="DD690" s="31"/>
    </row>
    <row r="691" spans="71:108" x14ac:dyDescent="0.25"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 s="18"/>
      <c r="CI691" s="18"/>
      <c r="CJ691" s="18"/>
      <c r="CK691" s="18"/>
      <c r="CL691" s="18"/>
      <c r="CM691" s="18"/>
      <c r="CO691" s="18"/>
      <c r="CR691" s="18"/>
      <c r="CS691" s="18"/>
      <c r="CT691" s="18"/>
      <c r="CW691" s="18"/>
      <c r="CX691" s="18"/>
      <c r="CY691" s="18"/>
      <c r="DB691" s="18"/>
      <c r="DC691" s="31"/>
      <c r="DD691" s="31"/>
    </row>
    <row r="692" spans="71:108" x14ac:dyDescent="0.25"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 s="18"/>
      <c r="CI692" s="18"/>
      <c r="CJ692" s="18"/>
      <c r="CK692" s="18"/>
      <c r="CL692" s="18"/>
      <c r="CM692" s="18"/>
      <c r="CO692" s="18"/>
      <c r="CR692" s="18"/>
      <c r="CS692" s="18"/>
      <c r="CT692" s="18"/>
      <c r="CW692" s="18"/>
      <c r="CX692" s="18"/>
      <c r="CY692" s="18"/>
      <c r="DB692" s="18"/>
      <c r="DC692" s="31"/>
      <c r="DD692" s="31"/>
    </row>
    <row r="693" spans="71:108" x14ac:dyDescent="0.25"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 s="18"/>
      <c r="CI693" s="18"/>
      <c r="CJ693" s="18"/>
      <c r="CK693" s="18"/>
      <c r="CL693" s="18"/>
      <c r="CM693" s="18"/>
      <c r="CO693" s="18"/>
      <c r="CR693" s="18"/>
      <c r="CS693" s="18"/>
      <c r="CT693" s="18"/>
      <c r="CW693" s="18"/>
      <c r="CX693" s="18"/>
      <c r="CY693" s="18"/>
      <c r="DB693" s="18"/>
      <c r="DC693" s="31"/>
      <c r="DD693" s="31"/>
    </row>
    <row r="694" spans="71:108" x14ac:dyDescent="0.25"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 s="18"/>
      <c r="CI694" s="18"/>
      <c r="CJ694" s="18"/>
      <c r="CK694" s="18"/>
      <c r="CL694" s="18"/>
      <c r="CM694" s="18"/>
      <c r="CO694" s="18"/>
      <c r="CR694" s="18"/>
      <c r="CS694" s="18"/>
      <c r="CT694" s="18"/>
      <c r="CW694" s="18"/>
      <c r="CX694" s="18"/>
      <c r="CY694" s="18"/>
      <c r="DB694" s="18"/>
      <c r="DC694" s="31"/>
      <c r="DD694" s="31"/>
    </row>
    <row r="695" spans="71:108" x14ac:dyDescent="0.25"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 s="18"/>
      <c r="CI695" s="18"/>
      <c r="CJ695" s="18"/>
      <c r="CK695" s="18"/>
      <c r="CL695" s="18"/>
      <c r="CM695" s="18"/>
      <c r="CO695" s="18"/>
      <c r="CR695" s="18"/>
      <c r="CS695" s="18"/>
      <c r="CT695" s="18"/>
      <c r="CW695" s="18"/>
      <c r="CX695" s="18"/>
      <c r="CY695" s="18"/>
      <c r="DB695" s="18"/>
      <c r="DC695" s="31"/>
      <c r="DD695" s="31"/>
    </row>
    <row r="696" spans="71:108" x14ac:dyDescent="0.25"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 s="18"/>
      <c r="CI696" s="18"/>
      <c r="CJ696" s="18"/>
      <c r="CK696" s="18"/>
      <c r="CL696" s="18"/>
      <c r="CM696" s="18"/>
      <c r="CO696" s="18"/>
      <c r="CR696" s="18"/>
      <c r="CS696" s="18"/>
      <c r="CT696" s="18"/>
      <c r="CW696" s="18"/>
      <c r="CX696" s="18"/>
      <c r="CY696" s="18"/>
      <c r="DB696" s="18"/>
      <c r="DC696" s="31"/>
      <c r="DD696" s="31"/>
    </row>
    <row r="697" spans="71:108" x14ac:dyDescent="0.25"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 s="18"/>
      <c r="CI697" s="18"/>
      <c r="CJ697" s="18"/>
      <c r="CK697" s="18"/>
      <c r="CL697" s="18"/>
      <c r="CM697" s="18"/>
      <c r="CO697" s="18"/>
      <c r="CR697" s="18"/>
      <c r="CS697" s="18"/>
      <c r="CT697" s="18"/>
      <c r="CW697" s="18"/>
      <c r="CX697" s="18"/>
      <c r="CY697" s="18"/>
      <c r="DB697" s="18"/>
      <c r="DC697" s="31"/>
      <c r="DD697" s="31"/>
    </row>
    <row r="698" spans="71:108" x14ac:dyDescent="0.25"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 s="18"/>
      <c r="CI698" s="18"/>
      <c r="CJ698" s="18"/>
      <c r="CK698" s="18"/>
      <c r="CL698" s="18"/>
      <c r="CM698" s="18"/>
      <c r="CO698" s="18"/>
      <c r="CR698" s="18"/>
      <c r="CS698" s="18"/>
      <c r="CT698" s="18"/>
      <c r="CW698" s="18"/>
      <c r="CX698" s="18"/>
      <c r="CY698" s="18"/>
      <c r="DB698" s="18"/>
      <c r="DC698" s="31"/>
      <c r="DD698" s="31"/>
    </row>
    <row r="699" spans="71:108" x14ac:dyDescent="0.25"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 s="18"/>
      <c r="CI699" s="18"/>
      <c r="CJ699" s="18"/>
      <c r="CK699" s="18"/>
      <c r="CL699" s="18"/>
      <c r="CM699" s="18"/>
      <c r="CO699" s="18"/>
      <c r="CR699" s="18"/>
      <c r="CS699" s="18"/>
      <c r="CT699" s="18"/>
      <c r="CW699" s="18"/>
      <c r="CX699" s="18"/>
      <c r="CY699" s="18"/>
      <c r="DB699" s="18"/>
      <c r="DC699" s="31"/>
      <c r="DD699" s="31"/>
    </row>
    <row r="700" spans="71:108" x14ac:dyDescent="0.25"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 s="18"/>
      <c r="CI700" s="18"/>
      <c r="CJ700" s="18"/>
      <c r="CK700" s="18"/>
      <c r="CL700" s="18"/>
      <c r="CM700" s="18"/>
      <c r="CO700" s="18"/>
      <c r="CR700" s="18"/>
      <c r="CS700" s="18"/>
      <c r="CT700" s="18"/>
      <c r="CW700" s="18"/>
      <c r="CX700" s="18"/>
      <c r="CY700" s="18"/>
      <c r="DB700" s="18"/>
      <c r="DC700" s="31"/>
      <c r="DD700" s="31"/>
    </row>
    <row r="701" spans="71:108" x14ac:dyDescent="0.25"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 s="18"/>
      <c r="CI701" s="18"/>
      <c r="CJ701" s="18"/>
      <c r="CK701" s="18"/>
      <c r="CL701" s="18"/>
      <c r="CM701" s="18"/>
      <c r="CO701" s="18"/>
      <c r="CR701" s="18"/>
      <c r="CS701" s="18"/>
      <c r="CT701" s="18"/>
      <c r="CW701" s="18"/>
      <c r="CX701" s="18"/>
      <c r="CY701" s="18"/>
      <c r="DB701" s="18"/>
      <c r="DC701" s="31"/>
      <c r="DD701" s="31"/>
    </row>
    <row r="702" spans="71:108" x14ac:dyDescent="0.25"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 s="18"/>
      <c r="CI702" s="18"/>
      <c r="CJ702" s="18"/>
      <c r="CK702" s="18"/>
      <c r="CL702" s="18"/>
      <c r="CM702" s="18"/>
      <c r="CO702" s="18"/>
      <c r="CR702" s="18"/>
      <c r="CS702" s="18"/>
      <c r="CT702" s="18"/>
      <c r="CW702" s="18"/>
      <c r="CX702" s="18"/>
      <c r="CY702" s="18"/>
      <c r="DB702" s="18"/>
      <c r="DC702" s="31"/>
      <c r="DD702" s="31"/>
    </row>
    <row r="703" spans="71:108" x14ac:dyDescent="0.25"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 s="18"/>
      <c r="CI703" s="18"/>
      <c r="CJ703" s="18"/>
      <c r="CK703" s="18"/>
      <c r="CL703" s="18"/>
      <c r="CM703" s="18"/>
      <c r="CO703" s="18"/>
      <c r="CR703" s="18"/>
      <c r="CS703" s="18"/>
      <c r="CT703" s="18"/>
      <c r="CW703" s="18"/>
      <c r="CX703" s="18"/>
      <c r="CY703" s="18"/>
      <c r="DB703" s="18"/>
      <c r="DC703" s="31"/>
      <c r="DD703" s="31"/>
    </row>
    <row r="704" spans="71:108" x14ac:dyDescent="0.25"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 s="18"/>
      <c r="CI704" s="18"/>
      <c r="CJ704" s="18"/>
      <c r="CK704" s="18"/>
      <c r="CL704" s="18"/>
      <c r="CM704" s="18"/>
      <c r="CO704" s="18"/>
      <c r="CR704" s="18"/>
      <c r="CS704" s="18"/>
      <c r="CT704" s="18"/>
      <c r="CW704" s="18"/>
      <c r="CX704" s="18"/>
      <c r="CY704" s="18"/>
      <c r="DB704" s="18"/>
      <c r="DC704" s="31"/>
      <c r="DD704" s="31"/>
    </row>
    <row r="705" spans="71:108" x14ac:dyDescent="0.25"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 s="18"/>
      <c r="CI705" s="18"/>
      <c r="CJ705" s="18"/>
      <c r="CK705" s="18"/>
      <c r="CL705" s="18"/>
      <c r="CM705" s="18"/>
      <c r="CO705" s="18"/>
      <c r="CR705" s="18"/>
      <c r="CS705" s="18"/>
      <c r="CT705" s="18"/>
      <c r="CW705" s="18"/>
      <c r="CX705" s="18"/>
      <c r="CY705" s="18"/>
      <c r="DB705" s="18"/>
      <c r="DC705" s="31"/>
      <c r="DD705" s="31"/>
    </row>
    <row r="706" spans="71:108" x14ac:dyDescent="0.25"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 s="18"/>
      <c r="CI706" s="18"/>
      <c r="CJ706" s="18"/>
      <c r="CK706" s="18"/>
      <c r="CL706" s="18"/>
      <c r="CM706" s="18"/>
      <c r="CO706" s="18"/>
      <c r="CR706" s="18"/>
      <c r="CS706" s="18"/>
      <c r="CT706" s="18"/>
      <c r="CW706" s="18"/>
      <c r="CX706" s="18"/>
      <c r="CY706" s="18"/>
      <c r="DB706" s="18"/>
      <c r="DC706" s="31"/>
      <c r="DD706" s="31"/>
    </row>
    <row r="707" spans="71:108" x14ac:dyDescent="0.25"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 s="18"/>
      <c r="CI707" s="18"/>
      <c r="CJ707" s="18"/>
      <c r="CK707" s="18"/>
      <c r="CL707" s="18"/>
      <c r="CM707" s="18"/>
      <c r="CO707" s="18"/>
      <c r="CR707" s="18"/>
      <c r="CS707" s="18"/>
      <c r="CT707" s="18"/>
      <c r="CW707" s="18"/>
      <c r="CX707" s="18"/>
      <c r="CY707" s="18"/>
      <c r="DB707" s="18"/>
      <c r="DC707" s="31"/>
      <c r="DD707" s="31"/>
    </row>
    <row r="708" spans="71:108" x14ac:dyDescent="0.25"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 s="18"/>
      <c r="CI708" s="18"/>
      <c r="CJ708" s="18"/>
      <c r="CK708" s="18"/>
      <c r="CL708" s="18"/>
      <c r="CM708" s="18"/>
      <c r="CO708" s="18"/>
      <c r="CR708" s="18"/>
      <c r="CS708" s="18"/>
      <c r="CT708" s="18"/>
      <c r="CW708" s="18"/>
      <c r="CX708" s="18"/>
      <c r="CY708" s="18"/>
      <c r="DB708" s="18"/>
      <c r="DC708" s="31"/>
      <c r="DD708" s="31"/>
    </row>
    <row r="709" spans="71:108" x14ac:dyDescent="0.25"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 s="18"/>
      <c r="CI709" s="18"/>
      <c r="CJ709" s="18"/>
      <c r="CK709" s="18"/>
      <c r="CL709" s="18"/>
      <c r="CM709" s="18"/>
      <c r="CO709" s="18"/>
      <c r="CR709" s="18"/>
      <c r="CS709" s="18"/>
      <c r="CT709" s="18"/>
      <c r="CW709" s="18"/>
      <c r="CX709" s="18"/>
      <c r="CY709" s="18"/>
      <c r="DB709" s="18"/>
      <c r="DC709" s="31"/>
      <c r="DD709" s="31"/>
    </row>
    <row r="710" spans="71:108" x14ac:dyDescent="0.25"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 s="18"/>
      <c r="CI710" s="18"/>
      <c r="CJ710" s="18"/>
      <c r="CK710" s="18"/>
      <c r="CL710" s="18"/>
      <c r="CM710" s="18"/>
      <c r="CO710" s="18"/>
      <c r="CR710" s="18"/>
      <c r="CS710" s="18"/>
      <c r="CT710" s="18"/>
      <c r="CW710" s="18"/>
      <c r="CX710" s="18"/>
      <c r="CY710" s="18"/>
      <c r="DB710" s="18"/>
      <c r="DC710" s="31"/>
      <c r="DD710" s="31"/>
    </row>
    <row r="711" spans="71:108" x14ac:dyDescent="0.25"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 s="18"/>
      <c r="CI711" s="18"/>
      <c r="CJ711" s="18"/>
      <c r="CK711" s="18"/>
      <c r="CL711" s="18"/>
      <c r="CM711" s="18"/>
      <c r="CO711" s="18"/>
      <c r="CR711" s="18"/>
      <c r="CS711" s="18"/>
      <c r="CT711" s="18"/>
      <c r="CW711" s="18"/>
      <c r="CX711" s="18"/>
      <c r="CY711" s="18"/>
      <c r="DB711" s="18"/>
      <c r="DC711" s="31"/>
      <c r="DD711" s="31"/>
    </row>
    <row r="712" spans="71:108" x14ac:dyDescent="0.25"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 s="18"/>
      <c r="CI712" s="18"/>
      <c r="CJ712" s="18"/>
      <c r="CK712" s="18"/>
      <c r="CL712" s="18"/>
      <c r="CM712" s="18"/>
      <c r="CO712" s="18"/>
      <c r="CR712" s="18"/>
      <c r="CS712" s="18"/>
      <c r="CT712" s="18"/>
      <c r="CW712" s="18"/>
      <c r="CX712" s="18"/>
      <c r="CY712" s="18"/>
      <c r="DB712" s="18"/>
      <c r="DC712" s="31"/>
      <c r="DD712" s="31"/>
    </row>
    <row r="713" spans="71:108" x14ac:dyDescent="0.25"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 s="18"/>
      <c r="CI713" s="18"/>
      <c r="CJ713" s="18"/>
      <c r="CK713" s="18"/>
      <c r="CL713" s="18"/>
      <c r="CM713" s="18"/>
      <c r="CO713" s="18"/>
      <c r="CR713" s="18"/>
      <c r="CS713" s="18"/>
      <c r="CT713" s="18"/>
      <c r="CW713" s="18"/>
      <c r="CX713" s="18"/>
      <c r="CY713" s="18"/>
      <c r="DB713" s="18"/>
      <c r="DC713" s="31"/>
      <c r="DD713" s="31"/>
    </row>
    <row r="714" spans="71:108" x14ac:dyDescent="0.25"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 s="18"/>
      <c r="CI714" s="18"/>
      <c r="CJ714" s="18"/>
      <c r="CK714" s="18"/>
      <c r="CL714" s="18"/>
      <c r="CM714" s="18"/>
      <c r="CO714" s="18"/>
      <c r="CR714" s="18"/>
      <c r="CS714" s="18"/>
      <c r="CT714" s="18"/>
      <c r="CW714" s="18"/>
      <c r="CX714" s="18"/>
      <c r="CY714" s="18"/>
      <c r="DB714" s="18"/>
      <c r="DC714" s="31"/>
      <c r="DD714" s="31"/>
    </row>
    <row r="715" spans="71:108" x14ac:dyDescent="0.25"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 s="18"/>
      <c r="CI715" s="18"/>
      <c r="CJ715" s="18"/>
      <c r="CK715" s="18"/>
      <c r="CL715" s="18"/>
      <c r="CM715" s="18"/>
      <c r="CO715" s="18"/>
      <c r="CR715" s="18"/>
      <c r="CS715" s="18"/>
      <c r="CT715" s="18"/>
      <c r="CW715" s="18"/>
      <c r="CX715" s="18"/>
      <c r="CY715" s="18"/>
      <c r="DB715" s="18"/>
      <c r="DC715" s="31"/>
      <c r="DD715" s="31"/>
    </row>
    <row r="716" spans="71:108" x14ac:dyDescent="0.25"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 s="18"/>
      <c r="CI716" s="18"/>
      <c r="CJ716" s="18"/>
      <c r="CK716" s="18"/>
      <c r="CL716" s="18"/>
      <c r="CM716" s="18"/>
      <c r="CO716" s="18"/>
      <c r="CR716" s="18"/>
      <c r="CS716" s="18"/>
      <c r="CT716" s="18"/>
      <c r="CW716" s="18"/>
      <c r="CX716" s="18"/>
      <c r="CY716" s="18"/>
      <c r="DB716" s="18"/>
      <c r="DC716" s="31"/>
      <c r="DD716" s="31"/>
    </row>
    <row r="717" spans="71:108" x14ac:dyDescent="0.25"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 s="18"/>
      <c r="CI717" s="18"/>
      <c r="CJ717" s="18"/>
      <c r="CK717" s="18"/>
      <c r="CL717" s="18"/>
      <c r="CM717" s="18"/>
      <c r="CO717" s="18"/>
      <c r="CR717" s="18"/>
      <c r="CS717" s="18"/>
      <c r="CT717" s="18"/>
      <c r="CW717" s="18"/>
      <c r="CX717" s="18"/>
      <c r="CY717" s="18"/>
      <c r="DB717" s="18"/>
      <c r="DC717" s="31"/>
      <c r="DD717" s="31"/>
    </row>
    <row r="718" spans="71:108" x14ac:dyDescent="0.25"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 s="18"/>
      <c r="CI718" s="18"/>
      <c r="CJ718" s="18"/>
      <c r="CK718" s="18"/>
      <c r="CL718" s="18"/>
      <c r="CM718" s="18"/>
      <c r="CO718" s="18"/>
      <c r="CR718" s="18"/>
      <c r="CS718" s="18"/>
      <c r="CT718" s="18"/>
      <c r="CW718" s="18"/>
      <c r="CX718" s="18"/>
      <c r="CY718" s="18"/>
      <c r="DB718" s="18"/>
      <c r="DC718" s="31"/>
      <c r="DD718" s="31"/>
    </row>
    <row r="719" spans="71:108" x14ac:dyDescent="0.25"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 s="18"/>
      <c r="CI719" s="18"/>
      <c r="CJ719" s="18"/>
      <c r="CK719" s="18"/>
      <c r="CL719" s="18"/>
      <c r="CM719" s="18"/>
      <c r="CO719" s="18"/>
      <c r="CR719" s="18"/>
      <c r="CS719" s="18"/>
      <c r="CT719" s="18"/>
      <c r="CW719" s="18"/>
      <c r="CX719" s="18"/>
      <c r="CY719" s="18"/>
      <c r="DB719" s="18"/>
      <c r="DC719" s="31"/>
      <c r="DD719" s="31"/>
    </row>
    <row r="720" spans="71:108" x14ac:dyDescent="0.25"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 s="18"/>
      <c r="CI720" s="18"/>
      <c r="CJ720" s="18"/>
      <c r="CK720" s="18"/>
      <c r="CL720" s="18"/>
      <c r="CM720" s="18"/>
      <c r="CO720" s="18"/>
      <c r="CR720" s="18"/>
      <c r="CS720" s="18"/>
      <c r="CT720" s="18"/>
      <c r="CW720" s="18"/>
      <c r="CX720" s="18"/>
      <c r="CY720" s="18"/>
      <c r="DB720" s="18"/>
      <c r="DC720" s="31"/>
      <c r="DD720" s="31"/>
    </row>
    <row r="721" spans="71:108" x14ac:dyDescent="0.25"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 s="18"/>
      <c r="CI721" s="18"/>
      <c r="CJ721" s="18"/>
      <c r="CK721" s="18"/>
      <c r="CL721" s="18"/>
      <c r="CM721" s="18"/>
      <c r="CO721" s="18"/>
      <c r="CR721" s="18"/>
      <c r="CS721" s="18"/>
      <c r="CT721" s="18"/>
      <c r="CW721" s="18"/>
      <c r="CX721" s="18"/>
      <c r="CY721" s="18"/>
      <c r="DB721" s="18"/>
      <c r="DC721" s="31"/>
      <c r="DD721" s="31"/>
    </row>
    <row r="722" spans="71:108" x14ac:dyDescent="0.25"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 s="18"/>
      <c r="CI722" s="18"/>
      <c r="CJ722" s="18"/>
      <c r="CK722" s="18"/>
      <c r="CL722" s="18"/>
      <c r="CM722" s="18"/>
      <c r="CO722" s="18"/>
      <c r="CR722" s="18"/>
      <c r="CS722" s="18"/>
      <c r="CT722" s="18"/>
      <c r="CW722" s="18"/>
      <c r="CX722" s="18"/>
      <c r="CY722" s="18"/>
      <c r="DB722" s="18"/>
      <c r="DC722" s="31"/>
      <c r="DD722" s="31"/>
    </row>
    <row r="723" spans="71:108" x14ac:dyDescent="0.25"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 s="18"/>
      <c r="CI723" s="18"/>
      <c r="CJ723" s="18"/>
      <c r="CK723" s="18"/>
      <c r="CL723" s="18"/>
      <c r="CM723" s="18"/>
      <c r="CO723" s="18"/>
      <c r="CR723" s="18"/>
      <c r="CS723" s="18"/>
      <c r="CT723" s="18"/>
      <c r="CW723" s="18"/>
      <c r="CX723" s="18"/>
      <c r="CY723" s="18"/>
      <c r="DB723" s="18"/>
      <c r="DC723" s="31"/>
      <c r="DD723" s="31"/>
    </row>
    <row r="724" spans="71:108" x14ac:dyDescent="0.25"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 s="18"/>
      <c r="CI724" s="18"/>
      <c r="CJ724" s="18"/>
      <c r="CK724" s="18"/>
      <c r="CL724" s="18"/>
      <c r="CM724" s="18"/>
      <c r="CO724" s="18"/>
      <c r="CR724" s="18"/>
      <c r="CS724" s="18"/>
      <c r="CT724" s="18"/>
      <c r="CW724" s="18"/>
      <c r="CX724" s="18"/>
      <c r="CY724" s="18"/>
      <c r="DB724" s="18"/>
      <c r="DC724" s="31"/>
      <c r="DD724" s="31"/>
    </row>
    <row r="725" spans="71:108" x14ac:dyDescent="0.25"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 s="18"/>
      <c r="CI725" s="18"/>
      <c r="CJ725" s="18"/>
      <c r="CK725" s="18"/>
      <c r="CL725" s="18"/>
      <c r="CM725" s="18"/>
      <c r="CO725" s="18"/>
      <c r="CR725" s="18"/>
      <c r="CS725" s="18"/>
      <c r="CT725" s="18"/>
      <c r="CW725" s="18"/>
      <c r="CX725" s="18"/>
      <c r="CY725" s="18"/>
      <c r="DB725" s="18"/>
      <c r="DC725" s="31"/>
      <c r="DD725" s="31"/>
    </row>
    <row r="726" spans="71:108" x14ac:dyDescent="0.25"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 s="18"/>
      <c r="CI726" s="18"/>
      <c r="CJ726" s="18"/>
      <c r="CK726" s="18"/>
      <c r="CL726" s="18"/>
      <c r="CM726" s="18"/>
      <c r="CO726" s="18"/>
      <c r="CR726" s="18"/>
      <c r="CS726" s="18"/>
      <c r="CT726" s="18"/>
      <c r="CW726" s="18"/>
      <c r="CX726" s="18"/>
      <c r="CY726" s="18"/>
      <c r="DB726" s="18"/>
      <c r="DC726" s="31"/>
      <c r="DD726" s="31"/>
    </row>
    <row r="727" spans="71:108" x14ac:dyDescent="0.25"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 s="18"/>
      <c r="CI727" s="18"/>
      <c r="CJ727" s="18"/>
      <c r="CK727" s="18"/>
      <c r="CL727" s="18"/>
      <c r="CM727" s="18"/>
      <c r="CO727" s="18"/>
      <c r="CR727" s="18"/>
      <c r="CS727" s="18"/>
      <c r="CT727" s="18"/>
      <c r="CW727" s="18"/>
      <c r="CX727" s="18"/>
      <c r="CY727" s="18"/>
      <c r="DB727" s="18"/>
      <c r="DC727" s="31"/>
      <c r="DD727" s="31"/>
    </row>
    <row r="728" spans="71:108" x14ac:dyDescent="0.25"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 s="18"/>
      <c r="CI728" s="18"/>
      <c r="CJ728" s="18"/>
      <c r="CK728" s="18"/>
      <c r="CL728" s="18"/>
      <c r="CM728" s="18"/>
      <c r="CO728" s="18"/>
      <c r="CR728" s="18"/>
      <c r="CS728" s="18"/>
      <c r="CT728" s="18"/>
      <c r="CW728" s="18"/>
      <c r="CX728" s="18"/>
      <c r="CY728" s="18"/>
      <c r="DB728" s="18"/>
      <c r="DC728" s="31"/>
      <c r="DD728" s="31"/>
    </row>
    <row r="729" spans="71:108" x14ac:dyDescent="0.25"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 s="18"/>
      <c r="CI729" s="18"/>
      <c r="CJ729" s="18"/>
      <c r="CK729" s="18"/>
      <c r="CL729" s="18"/>
      <c r="CM729" s="18"/>
      <c r="CO729" s="18"/>
      <c r="CR729" s="18"/>
      <c r="CS729" s="18"/>
      <c r="CT729" s="18"/>
      <c r="CW729" s="18"/>
      <c r="CX729" s="18"/>
      <c r="CY729" s="18"/>
      <c r="DB729" s="18"/>
      <c r="DC729" s="31"/>
      <c r="DD729" s="31"/>
    </row>
    <row r="730" spans="71:108" x14ac:dyDescent="0.25"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 s="18"/>
      <c r="CI730" s="18"/>
      <c r="CJ730" s="18"/>
      <c r="CK730" s="18"/>
      <c r="CL730" s="18"/>
      <c r="CM730" s="18"/>
      <c r="CO730" s="18"/>
      <c r="CR730" s="18"/>
      <c r="CS730" s="18"/>
      <c r="CT730" s="18"/>
      <c r="CW730" s="18"/>
      <c r="CX730" s="18"/>
      <c r="CY730" s="18"/>
      <c r="DB730" s="18"/>
      <c r="DC730" s="31"/>
      <c r="DD730" s="31"/>
    </row>
    <row r="731" spans="71:108" x14ac:dyDescent="0.25"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 s="18"/>
      <c r="CI731" s="18"/>
      <c r="CJ731" s="18"/>
      <c r="CK731" s="18"/>
      <c r="CL731" s="18"/>
      <c r="CM731" s="18"/>
      <c r="CO731" s="18"/>
      <c r="CR731" s="18"/>
      <c r="CS731" s="18"/>
      <c r="CT731" s="18"/>
      <c r="CW731" s="18"/>
      <c r="CX731" s="18"/>
      <c r="CY731" s="18"/>
      <c r="DB731" s="18"/>
      <c r="DC731" s="31"/>
      <c r="DD731" s="31"/>
    </row>
    <row r="732" spans="71:108" x14ac:dyDescent="0.25"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 s="18"/>
      <c r="CI732" s="18"/>
      <c r="CJ732" s="18"/>
      <c r="CK732" s="18"/>
      <c r="CL732" s="18"/>
      <c r="CM732" s="18"/>
      <c r="CO732" s="18"/>
      <c r="CR732" s="18"/>
      <c r="CS732" s="18"/>
      <c r="CT732" s="18"/>
      <c r="CW732" s="18"/>
      <c r="CX732" s="18"/>
      <c r="CY732" s="18"/>
      <c r="DB732" s="18"/>
      <c r="DC732" s="31"/>
      <c r="DD732" s="31"/>
    </row>
    <row r="733" spans="71:108" x14ac:dyDescent="0.25"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 s="18"/>
      <c r="CI733" s="18"/>
      <c r="CJ733" s="18"/>
      <c r="CK733" s="18"/>
      <c r="CL733" s="18"/>
      <c r="CM733" s="18"/>
      <c r="CO733" s="18"/>
      <c r="CR733" s="18"/>
      <c r="CS733" s="18"/>
      <c r="CT733" s="18"/>
      <c r="CW733" s="18"/>
      <c r="CX733" s="18"/>
      <c r="CY733" s="18"/>
      <c r="DB733" s="18"/>
      <c r="DC733" s="31"/>
      <c r="DD733" s="31"/>
    </row>
    <row r="734" spans="71:108" x14ac:dyDescent="0.25"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 s="18"/>
      <c r="CI734" s="18"/>
      <c r="CJ734" s="18"/>
      <c r="CK734" s="18"/>
      <c r="CL734" s="18"/>
      <c r="CM734" s="18"/>
      <c r="CO734" s="18"/>
      <c r="CR734" s="18"/>
      <c r="CS734" s="18"/>
      <c r="CT734" s="18"/>
      <c r="CW734" s="18"/>
      <c r="CX734" s="18"/>
      <c r="CY734" s="18"/>
      <c r="DB734" s="18"/>
      <c r="DC734" s="31"/>
      <c r="DD734" s="31"/>
    </row>
    <row r="735" spans="71:108" x14ac:dyDescent="0.25"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 s="18"/>
      <c r="CI735" s="18"/>
      <c r="CJ735" s="18"/>
      <c r="CK735" s="18"/>
      <c r="CL735" s="18"/>
      <c r="CM735" s="18"/>
      <c r="CO735" s="18"/>
      <c r="CR735" s="18"/>
      <c r="CS735" s="18"/>
      <c r="CT735" s="18"/>
      <c r="CW735" s="18"/>
      <c r="CX735" s="18"/>
      <c r="CY735" s="18"/>
      <c r="DB735" s="18"/>
      <c r="DC735" s="31"/>
      <c r="DD735" s="31"/>
    </row>
    <row r="736" spans="71:108" x14ac:dyDescent="0.25"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 s="18"/>
      <c r="CI736" s="18"/>
      <c r="CJ736" s="18"/>
      <c r="CK736" s="18"/>
      <c r="CL736" s="18"/>
      <c r="CM736" s="18"/>
      <c r="CO736" s="18"/>
      <c r="CR736" s="18"/>
      <c r="CS736" s="18"/>
      <c r="CT736" s="18"/>
      <c r="CW736" s="18"/>
      <c r="CX736" s="18"/>
      <c r="CY736" s="18"/>
      <c r="DB736" s="18"/>
      <c r="DC736" s="31"/>
      <c r="DD736" s="31"/>
    </row>
    <row r="737" spans="71:108" x14ac:dyDescent="0.25"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 s="18"/>
      <c r="CI737" s="18"/>
      <c r="CJ737" s="18"/>
      <c r="CK737" s="18"/>
      <c r="CL737" s="18"/>
      <c r="CM737" s="18"/>
      <c r="CO737" s="18"/>
      <c r="CR737" s="18"/>
      <c r="CS737" s="18"/>
      <c r="CT737" s="18"/>
      <c r="CW737" s="18"/>
      <c r="CX737" s="18"/>
      <c r="CY737" s="18"/>
      <c r="DB737" s="18"/>
      <c r="DC737" s="31"/>
      <c r="DD737" s="31"/>
    </row>
    <row r="738" spans="71:108" x14ac:dyDescent="0.25"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 s="18"/>
      <c r="CI738" s="18"/>
      <c r="CJ738" s="18"/>
      <c r="CK738" s="18"/>
      <c r="CL738" s="18"/>
      <c r="CM738" s="18"/>
      <c r="CO738" s="18"/>
      <c r="CR738" s="18"/>
      <c r="CS738" s="18"/>
      <c r="CT738" s="18"/>
      <c r="CW738" s="18"/>
      <c r="CX738" s="18"/>
      <c r="CY738" s="18"/>
      <c r="DB738" s="18"/>
      <c r="DC738" s="31"/>
      <c r="DD738" s="31"/>
    </row>
    <row r="739" spans="71:108" x14ac:dyDescent="0.25"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 s="18"/>
      <c r="CI739" s="18"/>
      <c r="CJ739" s="18"/>
      <c r="CK739" s="18"/>
      <c r="CL739" s="18"/>
      <c r="CM739" s="18"/>
      <c r="CO739" s="18"/>
      <c r="CR739" s="18"/>
      <c r="CS739" s="18"/>
      <c r="CT739" s="18"/>
      <c r="CW739" s="18"/>
      <c r="CX739" s="18"/>
      <c r="CY739" s="18"/>
      <c r="DB739" s="18"/>
      <c r="DC739" s="31"/>
      <c r="DD739" s="31"/>
    </row>
    <row r="740" spans="71:108" x14ac:dyDescent="0.25"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 s="18"/>
      <c r="CI740" s="18"/>
      <c r="CJ740" s="18"/>
      <c r="CK740" s="18"/>
      <c r="CL740" s="18"/>
      <c r="CM740" s="18"/>
      <c r="CO740" s="18"/>
      <c r="CR740" s="18"/>
      <c r="CS740" s="18"/>
      <c r="CT740" s="18"/>
      <c r="CW740" s="18"/>
      <c r="CX740" s="18"/>
      <c r="CY740" s="18"/>
      <c r="DB740" s="18"/>
      <c r="DC740" s="31"/>
      <c r="DD740" s="31"/>
    </row>
    <row r="741" spans="71:108" x14ac:dyDescent="0.25"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 s="18"/>
      <c r="CI741" s="18"/>
      <c r="CJ741" s="18"/>
      <c r="CK741" s="18"/>
      <c r="CL741" s="18"/>
      <c r="CM741" s="18"/>
      <c r="CO741" s="18"/>
      <c r="CR741" s="18"/>
      <c r="CS741" s="18"/>
      <c r="CT741" s="18"/>
      <c r="CW741" s="18"/>
      <c r="CX741" s="18"/>
      <c r="CY741" s="18"/>
      <c r="DB741" s="18"/>
      <c r="DC741" s="31"/>
      <c r="DD741" s="31"/>
    </row>
    <row r="742" spans="71:108" x14ac:dyDescent="0.25"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 s="18"/>
      <c r="CI742" s="18"/>
      <c r="CJ742" s="18"/>
      <c r="CK742" s="18"/>
      <c r="CL742" s="18"/>
      <c r="CM742" s="18"/>
      <c r="CO742" s="18"/>
      <c r="CR742" s="18"/>
      <c r="CS742" s="18"/>
      <c r="CT742" s="18"/>
      <c r="CW742" s="18"/>
      <c r="CX742" s="18"/>
      <c r="CY742" s="18"/>
      <c r="DB742" s="18"/>
      <c r="DC742" s="31"/>
      <c r="DD742" s="31"/>
    </row>
    <row r="743" spans="71:108" x14ac:dyDescent="0.25"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 s="18"/>
      <c r="CI743" s="18"/>
      <c r="CJ743" s="18"/>
      <c r="CK743" s="18"/>
      <c r="CL743" s="18"/>
      <c r="CM743" s="18"/>
      <c r="CO743" s="18"/>
      <c r="CR743" s="18"/>
      <c r="CS743" s="18"/>
      <c r="CT743" s="18"/>
      <c r="CW743" s="18"/>
      <c r="CX743" s="18"/>
      <c r="CY743" s="18"/>
      <c r="DB743" s="18"/>
      <c r="DC743" s="31"/>
      <c r="DD743" s="31"/>
    </row>
    <row r="744" spans="71:108" x14ac:dyDescent="0.25"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 s="18"/>
      <c r="CI744" s="18"/>
      <c r="CJ744" s="18"/>
      <c r="CK744" s="18"/>
      <c r="CL744" s="18"/>
      <c r="CM744" s="18"/>
      <c r="CO744" s="18"/>
      <c r="CR744" s="18"/>
      <c r="CS744" s="18"/>
      <c r="CT744" s="18"/>
      <c r="CW744" s="18"/>
      <c r="CX744" s="18"/>
      <c r="CY744" s="18"/>
      <c r="DB744" s="18"/>
      <c r="DC744" s="31"/>
      <c r="DD744" s="31"/>
    </row>
    <row r="745" spans="71:108" x14ac:dyDescent="0.25"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 s="18"/>
      <c r="CI745" s="18"/>
      <c r="CJ745" s="18"/>
      <c r="CK745" s="18"/>
      <c r="CL745" s="18"/>
      <c r="CM745" s="18"/>
      <c r="CO745" s="18"/>
      <c r="CR745" s="18"/>
      <c r="CS745" s="18"/>
      <c r="CT745" s="18"/>
      <c r="CW745" s="18"/>
      <c r="CX745" s="18"/>
      <c r="CY745" s="18"/>
      <c r="DB745" s="18"/>
      <c r="DC745" s="31"/>
      <c r="DD745" s="31"/>
    </row>
    <row r="746" spans="71:108" x14ac:dyDescent="0.25"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 s="18"/>
      <c r="CI746" s="18"/>
      <c r="CJ746" s="18"/>
      <c r="CK746" s="18"/>
      <c r="CL746" s="18"/>
      <c r="CM746" s="18"/>
      <c r="CO746" s="18"/>
      <c r="CR746" s="18"/>
      <c r="CS746" s="18"/>
      <c r="CT746" s="18"/>
      <c r="CW746" s="18"/>
      <c r="CX746" s="18"/>
      <c r="CY746" s="18"/>
      <c r="DB746" s="18"/>
      <c r="DC746" s="31"/>
      <c r="DD746" s="31"/>
    </row>
    <row r="747" spans="71:108" x14ac:dyDescent="0.25"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 s="18"/>
      <c r="CI747" s="18"/>
      <c r="CJ747" s="18"/>
      <c r="CK747" s="18"/>
      <c r="CL747" s="18"/>
      <c r="CM747" s="18"/>
      <c r="CO747" s="18"/>
      <c r="CR747" s="18"/>
      <c r="CS747" s="18"/>
      <c r="CT747" s="18"/>
      <c r="CW747" s="18"/>
      <c r="CX747" s="18"/>
      <c r="CY747" s="18"/>
      <c r="DB747" s="18"/>
      <c r="DC747" s="31"/>
      <c r="DD747" s="31"/>
    </row>
    <row r="748" spans="71:108" x14ac:dyDescent="0.25"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 s="18"/>
      <c r="CI748" s="18"/>
      <c r="CJ748" s="18"/>
      <c r="CK748" s="18"/>
      <c r="CL748" s="18"/>
      <c r="CM748" s="18"/>
      <c r="CO748" s="18"/>
      <c r="CR748" s="18"/>
      <c r="CS748" s="18"/>
      <c r="CT748" s="18"/>
      <c r="CW748" s="18"/>
      <c r="CX748" s="18"/>
      <c r="CY748" s="18"/>
      <c r="DB748" s="18"/>
      <c r="DC748" s="31"/>
      <c r="DD748" s="31"/>
    </row>
    <row r="749" spans="71:108" x14ac:dyDescent="0.25"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 s="18"/>
      <c r="CI749" s="18"/>
      <c r="CJ749" s="18"/>
      <c r="CK749" s="18"/>
      <c r="CL749" s="18"/>
      <c r="CM749" s="18"/>
      <c r="CO749" s="18"/>
      <c r="CR749" s="18"/>
      <c r="CS749" s="18"/>
      <c r="CT749" s="18"/>
      <c r="CW749" s="18"/>
      <c r="CX749" s="18"/>
      <c r="CY749" s="18"/>
      <c r="DB749" s="18"/>
      <c r="DC749" s="31"/>
      <c r="DD749" s="31"/>
    </row>
    <row r="750" spans="71:108" x14ac:dyDescent="0.25"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 s="18"/>
      <c r="CI750" s="18"/>
      <c r="CJ750" s="18"/>
      <c r="CK750" s="18"/>
      <c r="CL750" s="18"/>
      <c r="CM750" s="18"/>
      <c r="CO750" s="18"/>
      <c r="CR750" s="18"/>
      <c r="CS750" s="18"/>
      <c r="CT750" s="18"/>
      <c r="CW750" s="18"/>
      <c r="CX750" s="18"/>
      <c r="CY750" s="18"/>
      <c r="DB750" s="18"/>
      <c r="DC750" s="31"/>
      <c r="DD750" s="31"/>
    </row>
    <row r="751" spans="71:108" x14ac:dyDescent="0.25"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 s="18"/>
      <c r="CI751" s="18"/>
      <c r="CJ751" s="18"/>
      <c r="CK751" s="18"/>
      <c r="CL751" s="18"/>
      <c r="CM751" s="18"/>
      <c r="CO751" s="18"/>
      <c r="CR751" s="18"/>
      <c r="CS751" s="18"/>
      <c r="CT751" s="18"/>
      <c r="CW751" s="18"/>
      <c r="CX751" s="18"/>
      <c r="CY751" s="18"/>
      <c r="DB751" s="18"/>
      <c r="DC751" s="31"/>
      <c r="DD751" s="31"/>
    </row>
    <row r="752" spans="71:108" x14ac:dyDescent="0.25"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 s="18"/>
      <c r="CI752" s="18"/>
      <c r="CJ752" s="18"/>
      <c r="CK752" s="18"/>
      <c r="CL752" s="18"/>
      <c r="CM752" s="18"/>
      <c r="CO752" s="18"/>
      <c r="CR752" s="18"/>
      <c r="CS752" s="18"/>
      <c r="CT752" s="18"/>
      <c r="CW752" s="18"/>
      <c r="CX752" s="18"/>
      <c r="CY752" s="18"/>
      <c r="DB752" s="18"/>
      <c r="DC752" s="31"/>
      <c r="DD752" s="31"/>
    </row>
    <row r="753" spans="71:108" x14ac:dyDescent="0.25"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 s="18"/>
      <c r="CI753" s="18"/>
      <c r="CJ753" s="18"/>
      <c r="CK753" s="18"/>
      <c r="CL753" s="18"/>
      <c r="CM753" s="18"/>
      <c r="CO753" s="18"/>
      <c r="CR753" s="18"/>
      <c r="CS753" s="18"/>
      <c r="CT753" s="18"/>
      <c r="CW753" s="18"/>
      <c r="CX753" s="18"/>
      <c r="CY753" s="18"/>
      <c r="DB753" s="18"/>
      <c r="DC753" s="31"/>
      <c r="DD753" s="31"/>
    </row>
    <row r="754" spans="71:108" x14ac:dyDescent="0.25"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 s="18"/>
      <c r="CI754" s="18"/>
      <c r="CJ754" s="18"/>
      <c r="CK754" s="18"/>
      <c r="CL754" s="18"/>
      <c r="CM754" s="18"/>
      <c r="CO754" s="18"/>
      <c r="CR754" s="18"/>
      <c r="CS754" s="18"/>
      <c r="CT754" s="18"/>
      <c r="CW754" s="18"/>
      <c r="CX754" s="18"/>
      <c r="CY754" s="18"/>
      <c r="DB754" s="18"/>
      <c r="DC754" s="31"/>
      <c r="DD754" s="31"/>
    </row>
    <row r="755" spans="71:108" x14ac:dyDescent="0.25"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 s="18"/>
      <c r="CI755" s="18"/>
      <c r="CJ755" s="18"/>
      <c r="CK755" s="18"/>
      <c r="CL755" s="18"/>
      <c r="CM755" s="18"/>
      <c r="CO755" s="18"/>
      <c r="CR755" s="18"/>
      <c r="CS755" s="18"/>
      <c r="CT755" s="18"/>
      <c r="CW755" s="18"/>
      <c r="CX755" s="18"/>
      <c r="CY755" s="18"/>
      <c r="DB755" s="18"/>
      <c r="DC755" s="31"/>
      <c r="DD755" s="31"/>
    </row>
    <row r="756" spans="71:108" x14ac:dyDescent="0.25"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 s="18"/>
      <c r="CI756" s="18"/>
      <c r="CJ756" s="18"/>
      <c r="CK756" s="18"/>
      <c r="CL756" s="18"/>
      <c r="CM756" s="18"/>
      <c r="CO756" s="18"/>
      <c r="CR756" s="18"/>
      <c r="CS756" s="18"/>
      <c r="CT756" s="18"/>
      <c r="CW756" s="18"/>
      <c r="CX756" s="18"/>
      <c r="CY756" s="18"/>
      <c r="DB756" s="18"/>
      <c r="DC756" s="31"/>
      <c r="DD756" s="31"/>
    </row>
    <row r="757" spans="71:108" x14ac:dyDescent="0.25"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 s="18"/>
      <c r="CI757" s="18"/>
      <c r="CJ757" s="18"/>
      <c r="CK757" s="18"/>
      <c r="CL757" s="18"/>
      <c r="CM757" s="18"/>
      <c r="CO757" s="18"/>
      <c r="CR757" s="18"/>
      <c r="CS757" s="18"/>
      <c r="CT757" s="18"/>
      <c r="CW757" s="18"/>
      <c r="CX757" s="18"/>
      <c r="CY757" s="18"/>
      <c r="DB757" s="18"/>
      <c r="DC757" s="31"/>
      <c r="DD757" s="31"/>
    </row>
    <row r="758" spans="71:108" x14ac:dyDescent="0.25"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 s="18"/>
      <c r="CI758" s="18"/>
      <c r="CJ758" s="18"/>
      <c r="CK758" s="18"/>
      <c r="CL758" s="18"/>
      <c r="CM758" s="18"/>
      <c r="CO758" s="18"/>
      <c r="CR758" s="18"/>
      <c r="CS758" s="18"/>
      <c r="CT758" s="18"/>
      <c r="CW758" s="18"/>
      <c r="CX758" s="18"/>
      <c r="CY758" s="18"/>
      <c r="DB758" s="18"/>
      <c r="DC758" s="31"/>
      <c r="DD758" s="31"/>
    </row>
    <row r="759" spans="71:108" x14ac:dyDescent="0.25"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 s="18"/>
      <c r="CI759" s="18"/>
      <c r="CJ759" s="18"/>
      <c r="CK759" s="18"/>
      <c r="CL759" s="18"/>
      <c r="CM759" s="18"/>
      <c r="CO759" s="18"/>
      <c r="CR759" s="18"/>
      <c r="CS759" s="18"/>
      <c r="CT759" s="18"/>
      <c r="CW759" s="18"/>
      <c r="CX759" s="18"/>
      <c r="CY759" s="18"/>
      <c r="DB759" s="18"/>
      <c r="DC759" s="31"/>
      <c r="DD759" s="31"/>
    </row>
    <row r="760" spans="71:108" x14ac:dyDescent="0.25"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 s="18"/>
      <c r="CI760" s="18"/>
      <c r="CJ760" s="18"/>
      <c r="CK760" s="18"/>
      <c r="CL760" s="18"/>
      <c r="CM760" s="18"/>
      <c r="CO760" s="18"/>
      <c r="CR760" s="18"/>
      <c r="CS760" s="18"/>
      <c r="CT760" s="18"/>
      <c r="CW760" s="18"/>
      <c r="CX760" s="18"/>
      <c r="CY760" s="18"/>
      <c r="DB760" s="18"/>
      <c r="DC760" s="31"/>
      <c r="DD760" s="31"/>
    </row>
    <row r="761" spans="71:108" x14ac:dyDescent="0.25"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 s="18"/>
      <c r="CI761" s="18"/>
      <c r="CJ761" s="18"/>
      <c r="CK761" s="18"/>
      <c r="CL761" s="18"/>
      <c r="CM761" s="18"/>
      <c r="CO761" s="18"/>
      <c r="CR761" s="18"/>
      <c r="CS761" s="18"/>
      <c r="CT761" s="18"/>
      <c r="CW761" s="18"/>
      <c r="CX761" s="18"/>
      <c r="CY761" s="18"/>
      <c r="DB761" s="18"/>
      <c r="DC761" s="31"/>
      <c r="DD761" s="31"/>
    </row>
    <row r="762" spans="71:108" x14ac:dyDescent="0.25"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 s="18"/>
      <c r="CI762" s="18"/>
      <c r="CJ762" s="18"/>
      <c r="CK762" s="18"/>
      <c r="CL762" s="18"/>
      <c r="CM762" s="18"/>
      <c r="CO762" s="18"/>
      <c r="CR762" s="18"/>
      <c r="CS762" s="18"/>
      <c r="CT762" s="18"/>
      <c r="CW762" s="18"/>
      <c r="CX762" s="18"/>
      <c r="CY762" s="18"/>
      <c r="DB762" s="18"/>
      <c r="DC762" s="31"/>
      <c r="DD762" s="31"/>
    </row>
    <row r="763" spans="71:108" x14ac:dyDescent="0.25"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 s="18"/>
      <c r="CI763" s="18"/>
      <c r="CJ763" s="18"/>
      <c r="CK763" s="18"/>
      <c r="CL763" s="18"/>
      <c r="CM763" s="18"/>
      <c r="CO763" s="18"/>
      <c r="CR763" s="18"/>
      <c r="CS763" s="18"/>
      <c r="CT763" s="18"/>
      <c r="CW763" s="18"/>
      <c r="CX763" s="18"/>
      <c r="CY763" s="18"/>
      <c r="DB763" s="18"/>
      <c r="DC763" s="31"/>
      <c r="DD763" s="31"/>
    </row>
    <row r="764" spans="71:108" x14ac:dyDescent="0.25"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 s="18"/>
      <c r="CI764" s="18"/>
      <c r="CJ764" s="18"/>
      <c r="CK764" s="18"/>
      <c r="CL764" s="18"/>
      <c r="CM764" s="18"/>
      <c r="CO764" s="18"/>
      <c r="CR764" s="18"/>
      <c r="CS764" s="18"/>
      <c r="CT764" s="18"/>
      <c r="CW764" s="18"/>
      <c r="CX764" s="18"/>
      <c r="CY764" s="18"/>
      <c r="DB764" s="18"/>
      <c r="DC764" s="31"/>
      <c r="DD764" s="31"/>
    </row>
    <row r="765" spans="71:108" x14ac:dyDescent="0.25"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 s="18"/>
      <c r="CI765" s="18"/>
      <c r="CJ765" s="18"/>
      <c r="CK765" s="18"/>
      <c r="CL765" s="18"/>
      <c r="CM765" s="18"/>
      <c r="CO765" s="18"/>
      <c r="CR765" s="18"/>
      <c r="CS765" s="18"/>
      <c r="CT765" s="18"/>
      <c r="CW765" s="18"/>
      <c r="CX765" s="18"/>
      <c r="CY765" s="18"/>
      <c r="DB765" s="18"/>
      <c r="DC765" s="31"/>
      <c r="DD765" s="31"/>
    </row>
    <row r="766" spans="71:108" x14ac:dyDescent="0.25"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 s="18"/>
      <c r="CI766" s="18"/>
      <c r="CJ766" s="18"/>
      <c r="CK766" s="18"/>
      <c r="CL766" s="18"/>
      <c r="CM766" s="18"/>
      <c r="CO766" s="18"/>
      <c r="CR766" s="18"/>
      <c r="CS766" s="18"/>
      <c r="CT766" s="18"/>
      <c r="CW766" s="18"/>
      <c r="CX766" s="18"/>
      <c r="CY766" s="18"/>
      <c r="DB766" s="18"/>
      <c r="DC766" s="31"/>
      <c r="DD766" s="31"/>
    </row>
    <row r="767" spans="71:108" x14ac:dyDescent="0.25"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 s="18"/>
      <c r="CI767" s="18"/>
      <c r="CJ767" s="18"/>
      <c r="CK767" s="18"/>
      <c r="CL767" s="18"/>
      <c r="CM767" s="18"/>
      <c r="CO767" s="18"/>
      <c r="CR767" s="18"/>
      <c r="CS767" s="18"/>
      <c r="CT767" s="18"/>
      <c r="CW767" s="18"/>
      <c r="CX767" s="18"/>
      <c r="CY767" s="18"/>
      <c r="DB767" s="18"/>
      <c r="DC767" s="31"/>
      <c r="DD767" s="31"/>
    </row>
    <row r="768" spans="71:108" x14ac:dyDescent="0.25"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 s="18"/>
      <c r="CI768" s="18"/>
      <c r="CJ768" s="18"/>
      <c r="CK768" s="18"/>
      <c r="CL768" s="18"/>
      <c r="CM768" s="18"/>
      <c r="CO768" s="18"/>
      <c r="CR768" s="18"/>
      <c r="CS768" s="18"/>
      <c r="CT768" s="18"/>
      <c r="CW768" s="18"/>
      <c r="CX768" s="18"/>
      <c r="CY768" s="18"/>
      <c r="DB768" s="18"/>
      <c r="DC768" s="31"/>
      <c r="DD768" s="31"/>
    </row>
    <row r="769" spans="71:108" x14ac:dyDescent="0.25"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 s="18"/>
      <c r="CI769" s="18"/>
      <c r="CJ769" s="18"/>
      <c r="CK769" s="18"/>
      <c r="CL769" s="18"/>
      <c r="CM769" s="18"/>
      <c r="CO769" s="18"/>
      <c r="CR769" s="18"/>
      <c r="CS769" s="18"/>
      <c r="CT769" s="18"/>
      <c r="CW769" s="18"/>
      <c r="CX769" s="18"/>
      <c r="CY769" s="18"/>
      <c r="DB769" s="18"/>
      <c r="DC769" s="31"/>
      <c r="DD769" s="31"/>
    </row>
    <row r="770" spans="71:108" x14ac:dyDescent="0.25"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 s="18"/>
      <c r="CI770" s="18"/>
      <c r="CJ770" s="18"/>
      <c r="CK770" s="18"/>
      <c r="CL770" s="18"/>
      <c r="CM770" s="18"/>
      <c r="CO770" s="18"/>
      <c r="CR770" s="18"/>
      <c r="CS770" s="18"/>
      <c r="CT770" s="18"/>
      <c r="CW770" s="18"/>
      <c r="CX770" s="18"/>
      <c r="CY770" s="18"/>
      <c r="DB770" s="18"/>
      <c r="DC770" s="31"/>
      <c r="DD770" s="31"/>
    </row>
    <row r="771" spans="71:108" x14ac:dyDescent="0.25"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 s="18"/>
      <c r="CI771" s="18"/>
      <c r="CJ771" s="18"/>
      <c r="CK771" s="18"/>
      <c r="CL771" s="18"/>
      <c r="CM771" s="18"/>
      <c r="CO771" s="18"/>
      <c r="CR771" s="18"/>
      <c r="CS771" s="18"/>
      <c r="CT771" s="18"/>
      <c r="CW771" s="18"/>
      <c r="CX771" s="18"/>
      <c r="CY771" s="18"/>
      <c r="DB771" s="18"/>
      <c r="DC771" s="31"/>
      <c r="DD771" s="31"/>
    </row>
    <row r="772" spans="71:108" x14ac:dyDescent="0.25"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 s="18"/>
      <c r="CI772" s="18"/>
      <c r="CJ772" s="18"/>
      <c r="CK772" s="18"/>
      <c r="CL772" s="18"/>
      <c r="CM772" s="18"/>
      <c r="CO772" s="18"/>
      <c r="CR772" s="18"/>
      <c r="CS772" s="18"/>
      <c r="CT772" s="18"/>
      <c r="CW772" s="18"/>
      <c r="CX772" s="18"/>
      <c r="CY772" s="18"/>
      <c r="DB772" s="18"/>
      <c r="DC772" s="31"/>
      <c r="DD772" s="31"/>
    </row>
    <row r="773" spans="71:108" x14ac:dyDescent="0.25"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 s="18"/>
      <c r="CI773" s="18"/>
      <c r="CJ773" s="18"/>
      <c r="CK773" s="18"/>
      <c r="CL773" s="18"/>
      <c r="CM773" s="18"/>
      <c r="CO773" s="18"/>
      <c r="CR773" s="18"/>
      <c r="CS773" s="18"/>
      <c r="CT773" s="18"/>
      <c r="CW773" s="18"/>
      <c r="CX773" s="18"/>
      <c r="CY773" s="18"/>
      <c r="DB773" s="18"/>
      <c r="DC773" s="31"/>
      <c r="DD773" s="31"/>
    </row>
    <row r="774" spans="71:108" x14ac:dyDescent="0.25"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 s="18"/>
      <c r="CI774" s="18"/>
      <c r="CJ774" s="18"/>
      <c r="CK774" s="18"/>
      <c r="CL774" s="18"/>
      <c r="CM774" s="18"/>
      <c r="CO774" s="18"/>
      <c r="CR774" s="18"/>
      <c r="CS774" s="18"/>
      <c r="CT774" s="18"/>
      <c r="CW774" s="18"/>
      <c r="CX774" s="18"/>
      <c r="CY774" s="18"/>
      <c r="DB774" s="18"/>
      <c r="DC774" s="31"/>
      <c r="DD774" s="31"/>
    </row>
    <row r="775" spans="71:108" x14ac:dyDescent="0.25"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 s="18"/>
      <c r="CI775" s="18"/>
      <c r="CJ775" s="18"/>
      <c r="CK775" s="18"/>
      <c r="CL775" s="18"/>
      <c r="CM775" s="18"/>
      <c r="CO775" s="18"/>
      <c r="CR775" s="18"/>
      <c r="CS775" s="18"/>
      <c r="CT775" s="18"/>
      <c r="CW775" s="18"/>
      <c r="CX775" s="18"/>
      <c r="CY775" s="18"/>
      <c r="DB775" s="18"/>
      <c r="DC775" s="31"/>
      <c r="DD775" s="31"/>
    </row>
    <row r="776" spans="71:108" x14ac:dyDescent="0.25"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 s="18"/>
      <c r="CI776" s="18"/>
      <c r="CJ776" s="18"/>
      <c r="CK776" s="18"/>
      <c r="CL776" s="18"/>
      <c r="CM776" s="18"/>
      <c r="CO776" s="18"/>
      <c r="CR776" s="18"/>
      <c r="CS776" s="18"/>
      <c r="CT776" s="18"/>
      <c r="CW776" s="18"/>
      <c r="CX776" s="18"/>
      <c r="CY776" s="18"/>
      <c r="DB776" s="18"/>
      <c r="DC776" s="31"/>
      <c r="DD776" s="31"/>
    </row>
    <row r="777" spans="71:108" x14ac:dyDescent="0.25"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 s="18"/>
      <c r="CI777" s="18"/>
      <c r="CJ777" s="18"/>
      <c r="CK777" s="18"/>
      <c r="CL777" s="18"/>
      <c r="CM777" s="18"/>
      <c r="CO777" s="18"/>
      <c r="CR777" s="18"/>
      <c r="CS777" s="18"/>
      <c r="CT777" s="18"/>
      <c r="CW777" s="18"/>
      <c r="CX777" s="18"/>
      <c r="CY777" s="18"/>
      <c r="DB777" s="18"/>
      <c r="DC777" s="31"/>
      <c r="DD777" s="31"/>
    </row>
    <row r="778" spans="71:108" x14ac:dyDescent="0.25"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 s="18"/>
      <c r="CI778" s="18"/>
      <c r="CJ778" s="18"/>
      <c r="CK778" s="18"/>
      <c r="CL778" s="18"/>
      <c r="CM778" s="18"/>
      <c r="CO778" s="18"/>
      <c r="CR778" s="18"/>
      <c r="CS778" s="18"/>
      <c r="CT778" s="18"/>
      <c r="CW778" s="18"/>
      <c r="CX778" s="18"/>
      <c r="CY778" s="18"/>
      <c r="DB778" s="18"/>
      <c r="DC778" s="31"/>
      <c r="DD778" s="31"/>
    </row>
    <row r="779" spans="71:108" x14ac:dyDescent="0.25"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 s="18"/>
      <c r="CI779" s="18"/>
      <c r="CJ779" s="18"/>
      <c r="CK779" s="18"/>
      <c r="CL779" s="18"/>
      <c r="CM779" s="18"/>
      <c r="CO779" s="18"/>
      <c r="CR779" s="18"/>
      <c r="CS779" s="18"/>
      <c r="CT779" s="18"/>
      <c r="CW779" s="18"/>
      <c r="CX779" s="18"/>
      <c r="CY779" s="18"/>
      <c r="DB779" s="18"/>
      <c r="DC779" s="31"/>
      <c r="DD779" s="31"/>
    </row>
    <row r="780" spans="71:108" x14ac:dyDescent="0.25"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 s="18"/>
      <c r="CI780" s="18"/>
      <c r="CJ780" s="18"/>
      <c r="CK780" s="18"/>
      <c r="CL780" s="18"/>
      <c r="CM780" s="18"/>
      <c r="CO780" s="18"/>
      <c r="CR780" s="18"/>
      <c r="CS780" s="18"/>
      <c r="CT780" s="18"/>
      <c r="CW780" s="18"/>
      <c r="CX780" s="18"/>
      <c r="CY780" s="18"/>
      <c r="DB780" s="18"/>
      <c r="DC780" s="31"/>
      <c r="DD780" s="31"/>
    </row>
    <row r="781" spans="71:108" x14ac:dyDescent="0.25"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 s="18"/>
      <c r="CI781" s="18"/>
      <c r="CJ781" s="18"/>
      <c r="CK781" s="18"/>
      <c r="CL781" s="18"/>
      <c r="CM781" s="18"/>
      <c r="CO781" s="18"/>
      <c r="CR781" s="18"/>
      <c r="CS781" s="18"/>
      <c r="CT781" s="18"/>
      <c r="CW781" s="18"/>
      <c r="CX781" s="18"/>
      <c r="CY781" s="18"/>
      <c r="DB781" s="18"/>
      <c r="DC781" s="31"/>
      <c r="DD781" s="31"/>
    </row>
    <row r="782" spans="71:108" x14ac:dyDescent="0.25"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 s="18"/>
      <c r="CI782" s="18"/>
      <c r="CJ782" s="18"/>
      <c r="CK782" s="18"/>
      <c r="CL782" s="18"/>
      <c r="CM782" s="18"/>
      <c r="CO782" s="18"/>
      <c r="CR782" s="18"/>
      <c r="CS782" s="18"/>
      <c r="CT782" s="18"/>
      <c r="CW782" s="18"/>
      <c r="CX782" s="18"/>
      <c r="CY782" s="18"/>
      <c r="DB782" s="18"/>
      <c r="DC782" s="31"/>
      <c r="DD782" s="31"/>
    </row>
    <row r="783" spans="71:108" x14ac:dyDescent="0.25"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 s="18"/>
      <c r="CI783" s="18"/>
      <c r="CJ783" s="18"/>
      <c r="CK783" s="18"/>
      <c r="CL783" s="18"/>
      <c r="CM783" s="18"/>
      <c r="CO783" s="18"/>
      <c r="CR783" s="18"/>
      <c r="CS783" s="18"/>
      <c r="CT783" s="18"/>
      <c r="CW783" s="18"/>
      <c r="CX783" s="18"/>
      <c r="CY783" s="18"/>
      <c r="DB783" s="18"/>
      <c r="DC783" s="31"/>
      <c r="DD783" s="31"/>
    </row>
    <row r="784" spans="71:108" x14ac:dyDescent="0.25"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 s="18"/>
      <c r="CI784" s="18"/>
      <c r="CJ784" s="18"/>
      <c r="CK784" s="18"/>
      <c r="CL784" s="18"/>
      <c r="CM784" s="18"/>
      <c r="CO784" s="18"/>
      <c r="CR784" s="18"/>
      <c r="CS784" s="18"/>
      <c r="CT784" s="18"/>
      <c r="CW784" s="18"/>
      <c r="CX784" s="18"/>
      <c r="CY784" s="18"/>
      <c r="DB784" s="18"/>
      <c r="DC784" s="31"/>
      <c r="DD784" s="31"/>
    </row>
    <row r="785" spans="71:108" x14ac:dyDescent="0.25"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 s="18"/>
      <c r="CI785" s="18"/>
      <c r="CJ785" s="18"/>
      <c r="CK785" s="18"/>
      <c r="CL785" s="18"/>
      <c r="CM785" s="18"/>
      <c r="CO785" s="18"/>
      <c r="CR785" s="18"/>
      <c r="CS785" s="18"/>
      <c r="CT785" s="18"/>
      <c r="CW785" s="18"/>
      <c r="CX785" s="18"/>
      <c r="CY785" s="18"/>
      <c r="DB785" s="18"/>
      <c r="DC785" s="31"/>
      <c r="DD785" s="31"/>
    </row>
    <row r="786" spans="71:108" x14ac:dyDescent="0.25"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 s="18"/>
      <c r="CI786" s="18"/>
      <c r="CJ786" s="18"/>
      <c r="CK786" s="18"/>
      <c r="CL786" s="18"/>
      <c r="CM786" s="18"/>
      <c r="CO786" s="18"/>
      <c r="CR786" s="18"/>
      <c r="CS786" s="18"/>
      <c r="CT786" s="18"/>
      <c r="CW786" s="18"/>
      <c r="CX786" s="18"/>
      <c r="CY786" s="18"/>
      <c r="DB786" s="18"/>
      <c r="DC786" s="31"/>
      <c r="DD786" s="31"/>
    </row>
    <row r="787" spans="71:108" x14ac:dyDescent="0.25"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 s="18"/>
      <c r="CI787" s="18"/>
      <c r="CJ787" s="18"/>
      <c r="CK787" s="18"/>
      <c r="CL787" s="18"/>
      <c r="CM787" s="18"/>
      <c r="CO787" s="18"/>
      <c r="CR787" s="18"/>
      <c r="CS787" s="18"/>
      <c r="CT787" s="18"/>
      <c r="CW787" s="18"/>
      <c r="CX787" s="18"/>
      <c r="CY787" s="18"/>
      <c r="DB787" s="18"/>
      <c r="DC787" s="31"/>
      <c r="DD787" s="31"/>
    </row>
    <row r="788" spans="71:108" x14ac:dyDescent="0.25"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 s="18"/>
      <c r="CI788" s="18"/>
      <c r="CJ788" s="18"/>
      <c r="CK788" s="18"/>
      <c r="CL788" s="18"/>
      <c r="CM788" s="18"/>
      <c r="CO788" s="18"/>
      <c r="CR788" s="18"/>
      <c r="CS788" s="18"/>
      <c r="CT788" s="18"/>
      <c r="CW788" s="18"/>
      <c r="CX788" s="18"/>
      <c r="CY788" s="18"/>
      <c r="DB788" s="18"/>
      <c r="DC788" s="31"/>
      <c r="DD788" s="31"/>
    </row>
    <row r="789" spans="71:108" x14ac:dyDescent="0.25"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 s="18"/>
      <c r="CI789" s="18"/>
      <c r="CJ789" s="18"/>
      <c r="CK789" s="18"/>
      <c r="CL789" s="18"/>
      <c r="CM789" s="18"/>
      <c r="CO789" s="18"/>
      <c r="CR789" s="18"/>
      <c r="CS789" s="18"/>
      <c r="CT789" s="18"/>
      <c r="CW789" s="18"/>
      <c r="CX789" s="18"/>
      <c r="CY789" s="18"/>
      <c r="DB789" s="18"/>
      <c r="DC789" s="31"/>
      <c r="DD789" s="31"/>
    </row>
    <row r="790" spans="71:108" x14ac:dyDescent="0.25"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 s="18"/>
      <c r="CI790" s="18"/>
      <c r="CJ790" s="18"/>
      <c r="CK790" s="18"/>
      <c r="CL790" s="18"/>
      <c r="CM790" s="18"/>
      <c r="CO790" s="18"/>
      <c r="CR790" s="18"/>
      <c r="CS790" s="18"/>
      <c r="CT790" s="18"/>
      <c r="CW790" s="18"/>
      <c r="CX790" s="18"/>
      <c r="CY790" s="18"/>
      <c r="DB790" s="18"/>
      <c r="DC790" s="31"/>
      <c r="DD790" s="31"/>
    </row>
    <row r="791" spans="71:108" x14ac:dyDescent="0.25"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 s="18"/>
      <c r="CI791" s="18"/>
      <c r="CJ791" s="18"/>
      <c r="CK791" s="18"/>
      <c r="CL791" s="18"/>
      <c r="CM791" s="18"/>
      <c r="CO791" s="18"/>
      <c r="CR791" s="18"/>
      <c r="CS791" s="18"/>
      <c r="CT791" s="18"/>
      <c r="CW791" s="18"/>
      <c r="CX791" s="18"/>
      <c r="CY791" s="18"/>
      <c r="DB791" s="18"/>
      <c r="DC791" s="31"/>
      <c r="DD791" s="31"/>
    </row>
    <row r="792" spans="71:108" x14ac:dyDescent="0.25"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 s="18"/>
      <c r="CI792" s="18"/>
      <c r="CJ792" s="18"/>
      <c r="CK792" s="18"/>
      <c r="CL792" s="18"/>
      <c r="CM792" s="18"/>
      <c r="CO792" s="18"/>
      <c r="CR792" s="18"/>
      <c r="CS792" s="18"/>
      <c r="CT792" s="18"/>
      <c r="CW792" s="18"/>
      <c r="CX792" s="18"/>
      <c r="CY792" s="18"/>
      <c r="DB792" s="18"/>
      <c r="DC792" s="31"/>
      <c r="DD792" s="31"/>
    </row>
    <row r="793" spans="71:108" x14ac:dyDescent="0.25"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 s="18"/>
      <c r="CI793" s="18"/>
      <c r="CJ793" s="18"/>
      <c r="CK793" s="18"/>
      <c r="CL793" s="18"/>
      <c r="CM793" s="18"/>
      <c r="CO793" s="18"/>
      <c r="CR793" s="18"/>
      <c r="CS793" s="18"/>
      <c r="CT793" s="18"/>
      <c r="CW793" s="18"/>
      <c r="CX793" s="18"/>
      <c r="CY793" s="18"/>
      <c r="DB793" s="18"/>
      <c r="DC793" s="31"/>
      <c r="DD793" s="31"/>
    </row>
    <row r="794" spans="71:108" x14ac:dyDescent="0.25"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 s="18"/>
      <c r="CI794" s="18"/>
      <c r="CJ794" s="18"/>
      <c r="CK794" s="18"/>
      <c r="CL794" s="18"/>
      <c r="CM794" s="18"/>
      <c r="CO794" s="18"/>
      <c r="CR794" s="18"/>
      <c r="CS794" s="18"/>
      <c r="CT794" s="18"/>
      <c r="CW794" s="18"/>
      <c r="CX794" s="18"/>
      <c r="CY794" s="18"/>
      <c r="DB794" s="18"/>
      <c r="DC794" s="31"/>
      <c r="DD794" s="31"/>
    </row>
    <row r="795" spans="71:108" x14ac:dyDescent="0.25"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 s="18"/>
      <c r="CI795" s="18"/>
      <c r="CJ795" s="18"/>
      <c r="CK795" s="18"/>
      <c r="CL795" s="18"/>
      <c r="CM795" s="18"/>
      <c r="CO795" s="18"/>
      <c r="CR795" s="18"/>
      <c r="CS795" s="18"/>
      <c r="CT795" s="18"/>
      <c r="CW795" s="18"/>
      <c r="CX795" s="18"/>
      <c r="CY795" s="18"/>
      <c r="DB795" s="18"/>
      <c r="DC795" s="31"/>
      <c r="DD795" s="31"/>
    </row>
    <row r="796" spans="71:108" x14ac:dyDescent="0.25"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 s="18"/>
      <c r="CI796" s="18"/>
      <c r="CJ796" s="18"/>
      <c r="CK796" s="18"/>
      <c r="CL796" s="18"/>
      <c r="CM796" s="18"/>
      <c r="CO796" s="18"/>
      <c r="CR796" s="18"/>
      <c r="CS796" s="18"/>
      <c r="CT796" s="18"/>
      <c r="CW796" s="18"/>
      <c r="CX796" s="18"/>
      <c r="CY796" s="18"/>
      <c r="DB796" s="18"/>
      <c r="DC796" s="31"/>
      <c r="DD796" s="31"/>
    </row>
    <row r="797" spans="71:108" x14ac:dyDescent="0.25"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 s="18"/>
      <c r="CI797" s="18"/>
      <c r="CJ797" s="18"/>
      <c r="CK797" s="18"/>
      <c r="CL797" s="18"/>
      <c r="CM797" s="18"/>
      <c r="CO797" s="18"/>
      <c r="CR797" s="18"/>
      <c r="CS797" s="18"/>
      <c r="CT797" s="18"/>
      <c r="CW797" s="18"/>
      <c r="CX797" s="18"/>
      <c r="CY797" s="18"/>
      <c r="DB797" s="18"/>
      <c r="DC797" s="31"/>
      <c r="DD797" s="31"/>
    </row>
    <row r="798" spans="71:108" x14ac:dyDescent="0.25"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 s="18"/>
      <c r="CI798" s="18"/>
      <c r="CJ798" s="18"/>
      <c r="CK798" s="18"/>
      <c r="CL798" s="18"/>
      <c r="CM798" s="18"/>
      <c r="CO798" s="18"/>
      <c r="CR798" s="18"/>
      <c r="CS798" s="18"/>
      <c r="CT798" s="18"/>
      <c r="CW798" s="18"/>
      <c r="CX798" s="18"/>
      <c r="CY798" s="18"/>
      <c r="DB798" s="18"/>
      <c r="DC798" s="31"/>
      <c r="DD798" s="31"/>
    </row>
    <row r="799" spans="71:108" x14ac:dyDescent="0.25"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 s="18"/>
      <c r="CI799" s="18"/>
      <c r="CJ799" s="18"/>
      <c r="CK799" s="18"/>
      <c r="CL799" s="18"/>
      <c r="CM799" s="18"/>
      <c r="CO799" s="18"/>
      <c r="CR799" s="18"/>
      <c r="CS799" s="18"/>
      <c r="CT799" s="18"/>
      <c r="CW799" s="18"/>
      <c r="CX799" s="18"/>
      <c r="CY799" s="18"/>
      <c r="DB799" s="18"/>
      <c r="DC799" s="31"/>
      <c r="DD799" s="31"/>
    </row>
    <row r="800" spans="71:108" x14ac:dyDescent="0.25"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 s="18"/>
      <c r="CI800" s="18"/>
      <c r="CJ800" s="18"/>
      <c r="CK800" s="18"/>
      <c r="CL800" s="18"/>
      <c r="CM800" s="18"/>
      <c r="CO800" s="18"/>
      <c r="CR800" s="18"/>
      <c r="CS800" s="18"/>
      <c r="CT800" s="18"/>
      <c r="CW800" s="18"/>
      <c r="CX800" s="18"/>
      <c r="CY800" s="18"/>
      <c r="DB800" s="18"/>
      <c r="DC800" s="31"/>
      <c r="DD800" s="31"/>
    </row>
    <row r="801" spans="71:108" x14ac:dyDescent="0.25"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 s="18"/>
      <c r="CI801" s="18"/>
      <c r="CJ801" s="18"/>
      <c r="CK801" s="18"/>
      <c r="CL801" s="18"/>
      <c r="CM801" s="18"/>
      <c r="CO801" s="18"/>
      <c r="CR801" s="18"/>
      <c r="CS801" s="18"/>
      <c r="CT801" s="18"/>
      <c r="CW801" s="18"/>
      <c r="CX801" s="18"/>
      <c r="CY801" s="18"/>
      <c r="DB801" s="18"/>
      <c r="DC801" s="31"/>
      <c r="DD801" s="31"/>
    </row>
    <row r="802" spans="71:108" x14ac:dyDescent="0.25"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 s="18"/>
      <c r="CI802" s="18"/>
      <c r="CJ802" s="18"/>
      <c r="CK802" s="18"/>
      <c r="CL802" s="18"/>
      <c r="CM802" s="18"/>
      <c r="CO802" s="18"/>
      <c r="CR802" s="18"/>
      <c r="CS802" s="18"/>
      <c r="CT802" s="18"/>
      <c r="CW802" s="18"/>
      <c r="CX802" s="18"/>
      <c r="CY802" s="18"/>
      <c r="DB802" s="18"/>
      <c r="DC802" s="31"/>
      <c r="DD802" s="31"/>
    </row>
    <row r="803" spans="71:108" x14ac:dyDescent="0.25"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 s="18"/>
      <c r="CI803" s="18"/>
      <c r="CJ803" s="18"/>
      <c r="CK803" s="18"/>
      <c r="CL803" s="18"/>
      <c r="CM803" s="18"/>
      <c r="CO803" s="18"/>
      <c r="CR803" s="18"/>
      <c r="CS803" s="18"/>
      <c r="CT803" s="18"/>
      <c r="CW803" s="18"/>
      <c r="CX803" s="18"/>
      <c r="CY803" s="18"/>
      <c r="DB803" s="18"/>
      <c r="DC803" s="31"/>
      <c r="DD803" s="31"/>
    </row>
    <row r="804" spans="71:108" x14ac:dyDescent="0.25"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 s="18"/>
      <c r="CI804" s="18"/>
      <c r="CJ804" s="18"/>
      <c r="CK804" s="18"/>
      <c r="CL804" s="18"/>
      <c r="CM804" s="18"/>
      <c r="CO804" s="18"/>
      <c r="CR804" s="18"/>
      <c r="CS804" s="18"/>
      <c r="CT804" s="18"/>
      <c r="CW804" s="18"/>
      <c r="CX804" s="18"/>
      <c r="CY804" s="18"/>
      <c r="DB804" s="18"/>
      <c r="DC804" s="31"/>
      <c r="DD804" s="31"/>
    </row>
    <row r="805" spans="71:108" x14ac:dyDescent="0.25"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 s="18"/>
      <c r="CI805" s="18"/>
      <c r="CJ805" s="18"/>
      <c r="CK805" s="18"/>
      <c r="CL805" s="18"/>
      <c r="CM805" s="18"/>
      <c r="CO805" s="18"/>
      <c r="CR805" s="18"/>
      <c r="CS805" s="18"/>
      <c r="CT805" s="18"/>
      <c r="CW805" s="18"/>
      <c r="CX805" s="18"/>
      <c r="CY805" s="18"/>
      <c r="DB805" s="18"/>
      <c r="DC805" s="31"/>
      <c r="DD805" s="31"/>
    </row>
    <row r="806" spans="71:108" x14ac:dyDescent="0.25"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 s="18"/>
      <c r="CI806" s="18"/>
      <c r="CJ806" s="18"/>
      <c r="CK806" s="18"/>
      <c r="CL806" s="18"/>
      <c r="CM806" s="18"/>
      <c r="CO806" s="18"/>
      <c r="CR806" s="18"/>
      <c r="CS806" s="18"/>
      <c r="CT806" s="18"/>
      <c r="CW806" s="18"/>
      <c r="CX806" s="18"/>
      <c r="CY806" s="18"/>
      <c r="DB806" s="18"/>
      <c r="DC806" s="31"/>
      <c r="DD806" s="31"/>
    </row>
    <row r="807" spans="71:108" x14ac:dyDescent="0.25"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 s="18"/>
      <c r="CI807" s="18"/>
      <c r="CJ807" s="18"/>
      <c r="CK807" s="18"/>
      <c r="CL807" s="18"/>
      <c r="CM807" s="18"/>
      <c r="CO807" s="18"/>
      <c r="CR807" s="18"/>
      <c r="CS807" s="18"/>
      <c r="CT807" s="18"/>
      <c r="CW807" s="18"/>
      <c r="CX807" s="18"/>
      <c r="CY807" s="18"/>
      <c r="DB807" s="18"/>
      <c r="DC807" s="31"/>
      <c r="DD807" s="31"/>
    </row>
    <row r="808" spans="71:108" x14ac:dyDescent="0.25"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 s="18"/>
      <c r="CI808" s="18"/>
      <c r="CJ808" s="18"/>
      <c r="CK808" s="18"/>
      <c r="CL808" s="18"/>
      <c r="CM808" s="18"/>
      <c r="CO808" s="18"/>
      <c r="CR808" s="18"/>
      <c r="CS808" s="18"/>
      <c r="CT808" s="18"/>
      <c r="CW808" s="18"/>
      <c r="CX808" s="18"/>
      <c r="CY808" s="18"/>
      <c r="DB808" s="18"/>
      <c r="DC808" s="31"/>
      <c r="DD808" s="31"/>
    </row>
    <row r="809" spans="71:108" x14ac:dyDescent="0.25"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 s="18"/>
      <c r="CI809" s="18"/>
      <c r="CJ809" s="18"/>
      <c r="CK809" s="18"/>
      <c r="CL809" s="18"/>
      <c r="CM809" s="18"/>
      <c r="CO809" s="18"/>
      <c r="CR809" s="18"/>
      <c r="CS809" s="18"/>
      <c r="CT809" s="18"/>
      <c r="CW809" s="18"/>
      <c r="CX809" s="18"/>
      <c r="CY809" s="18"/>
      <c r="DB809" s="18"/>
      <c r="DC809" s="31"/>
      <c r="DD809" s="31"/>
    </row>
    <row r="810" spans="71:108" x14ac:dyDescent="0.25"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 s="18"/>
      <c r="CI810" s="18"/>
      <c r="CJ810" s="18"/>
      <c r="CK810" s="18"/>
      <c r="CL810" s="18"/>
      <c r="CM810" s="18"/>
      <c r="CO810" s="18"/>
      <c r="CR810" s="18"/>
      <c r="CS810" s="18"/>
      <c r="CT810" s="18"/>
      <c r="CW810" s="18"/>
      <c r="CX810" s="18"/>
      <c r="CY810" s="18"/>
      <c r="DB810" s="18"/>
      <c r="DC810" s="31"/>
      <c r="DD810" s="31"/>
    </row>
    <row r="811" spans="71:108" x14ac:dyDescent="0.25"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 s="18"/>
      <c r="CI811" s="18"/>
      <c r="CJ811" s="18"/>
      <c r="CK811" s="18"/>
      <c r="CL811" s="18"/>
      <c r="CM811" s="18"/>
      <c r="CO811" s="18"/>
      <c r="CR811" s="18"/>
      <c r="CS811" s="18"/>
      <c r="CT811" s="18"/>
      <c r="CW811" s="18"/>
      <c r="CX811" s="18"/>
      <c r="CY811" s="18"/>
      <c r="DB811" s="18"/>
      <c r="DC811" s="31"/>
      <c r="DD811" s="31"/>
    </row>
    <row r="812" spans="71:108" x14ac:dyDescent="0.25"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 s="18"/>
      <c r="CI812" s="18"/>
      <c r="CJ812" s="18"/>
      <c r="CK812" s="18"/>
      <c r="CL812" s="18"/>
      <c r="CM812" s="18"/>
      <c r="CO812" s="18"/>
      <c r="CR812" s="18"/>
      <c r="CS812" s="18"/>
      <c r="CT812" s="18"/>
      <c r="CW812" s="18"/>
      <c r="CX812" s="18"/>
      <c r="CY812" s="18"/>
      <c r="DB812" s="18"/>
      <c r="DC812" s="31"/>
      <c r="DD812" s="31"/>
    </row>
    <row r="813" spans="71:108" x14ac:dyDescent="0.25"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 s="18"/>
      <c r="CI813" s="18"/>
      <c r="CJ813" s="18"/>
      <c r="CK813" s="18"/>
      <c r="CL813" s="18"/>
      <c r="CM813" s="18"/>
      <c r="CO813" s="18"/>
      <c r="CR813" s="18"/>
      <c r="CS813" s="18"/>
      <c r="CT813" s="18"/>
      <c r="CW813" s="18"/>
      <c r="CX813" s="18"/>
      <c r="CY813" s="18"/>
      <c r="DB813" s="18"/>
      <c r="DC813" s="31"/>
      <c r="DD813" s="31"/>
    </row>
    <row r="814" spans="71:108" x14ac:dyDescent="0.25"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 s="18"/>
      <c r="CI814" s="18"/>
      <c r="CJ814" s="18"/>
      <c r="CK814" s="18"/>
      <c r="CL814" s="18"/>
      <c r="CM814" s="18"/>
      <c r="CO814" s="18"/>
      <c r="CR814" s="18"/>
      <c r="CS814" s="18"/>
      <c r="CT814" s="18"/>
      <c r="CW814" s="18"/>
      <c r="CX814" s="18"/>
      <c r="CY814" s="18"/>
      <c r="DB814" s="18"/>
      <c r="DC814" s="31"/>
      <c r="DD814" s="31"/>
    </row>
    <row r="815" spans="71:108" x14ac:dyDescent="0.25"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 s="18"/>
      <c r="CI815" s="18"/>
      <c r="CJ815" s="18"/>
      <c r="CK815" s="18"/>
      <c r="CL815" s="18"/>
      <c r="CM815" s="18"/>
      <c r="CO815" s="18"/>
      <c r="CR815" s="18"/>
      <c r="CS815" s="18"/>
      <c r="CT815" s="18"/>
      <c r="CW815" s="18"/>
      <c r="CX815" s="18"/>
      <c r="CY815" s="18"/>
      <c r="DB815" s="18"/>
      <c r="DC815" s="31"/>
      <c r="DD815" s="31"/>
    </row>
    <row r="816" spans="71:108" x14ac:dyDescent="0.25"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 s="18"/>
      <c r="CI816" s="18"/>
      <c r="CJ816" s="18"/>
      <c r="CK816" s="18"/>
      <c r="CL816" s="18"/>
      <c r="CM816" s="18"/>
      <c r="CO816" s="18"/>
      <c r="CR816" s="18"/>
      <c r="CS816" s="18"/>
      <c r="CT816" s="18"/>
      <c r="CW816" s="18"/>
      <c r="CX816" s="18"/>
      <c r="CY816" s="18"/>
      <c r="DB816" s="18"/>
      <c r="DC816" s="31"/>
      <c r="DD816" s="31"/>
    </row>
    <row r="817" spans="71:108" x14ac:dyDescent="0.25"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 s="18"/>
      <c r="CI817" s="18"/>
      <c r="CJ817" s="18"/>
      <c r="CK817" s="18"/>
      <c r="CL817" s="18"/>
      <c r="CM817" s="18"/>
      <c r="CO817" s="18"/>
      <c r="CR817" s="18"/>
      <c r="CS817" s="18"/>
      <c r="CT817" s="18"/>
      <c r="CW817" s="18"/>
      <c r="CX817" s="18"/>
      <c r="CY817" s="18"/>
      <c r="DB817" s="18"/>
      <c r="DC817" s="31"/>
      <c r="DD817" s="31"/>
    </row>
    <row r="818" spans="71:108" x14ac:dyDescent="0.25"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 s="18"/>
      <c r="CI818" s="18"/>
      <c r="CJ818" s="18"/>
      <c r="CK818" s="18"/>
      <c r="CL818" s="18"/>
      <c r="CM818" s="18"/>
      <c r="CO818" s="18"/>
      <c r="CR818" s="18"/>
      <c r="CS818" s="18"/>
      <c r="CT818" s="18"/>
      <c r="CW818" s="18"/>
      <c r="CX818" s="18"/>
      <c r="CY818" s="18"/>
      <c r="DB818" s="18"/>
      <c r="DC818" s="31"/>
      <c r="DD818" s="31"/>
    </row>
    <row r="819" spans="71:108" x14ac:dyDescent="0.25"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 s="18"/>
      <c r="CI819" s="18"/>
      <c r="CJ819" s="18"/>
      <c r="CK819" s="18"/>
      <c r="CL819" s="18"/>
      <c r="CM819" s="18"/>
      <c r="CO819" s="18"/>
      <c r="CR819" s="18"/>
      <c r="CS819" s="18"/>
      <c r="CT819" s="18"/>
      <c r="CW819" s="18"/>
      <c r="CX819" s="18"/>
      <c r="CY819" s="18"/>
      <c r="DB819" s="18"/>
      <c r="DC819" s="31"/>
      <c r="DD819" s="31"/>
    </row>
    <row r="820" spans="71:108" x14ac:dyDescent="0.25"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 s="18"/>
      <c r="CI820" s="18"/>
      <c r="CJ820" s="18"/>
      <c r="CK820" s="18"/>
      <c r="CL820" s="18"/>
      <c r="CM820" s="18"/>
      <c r="CO820" s="18"/>
      <c r="CR820" s="18"/>
      <c r="CS820" s="18"/>
      <c r="CT820" s="18"/>
      <c r="CW820" s="18"/>
      <c r="CX820" s="18"/>
      <c r="CY820" s="18"/>
      <c r="DB820" s="18"/>
      <c r="DC820" s="31"/>
      <c r="DD820" s="31"/>
    </row>
    <row r="821" spans="71:108" x14ac:dyDescent="0.25"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 s="18"/>
      <c r="CI821" s="18"/>
      <c r="CJ821" s="18"/>
      <c r="CK821" s="18"/>
      <c r="CL821" s="18"/>
      <c r="CM821" s="18"/>
      <c r="CO821" s="18"/>
      <c r="CR821" s="18"/>
      <c r="CS821" s="18"/>
      <c r="CT821" s="18"/>
      <c r="CW821" s="18"/>
      <c r="CX821" s="18"/>
      <c r="CY821" s="18"/>
      <c r="DB821" s="18"/>
      <c r="DC821" s="31"/>
      <c r="DD821" s="31"/>
    </row>
    <row r="822" spans="71:108" x14ac:dyDescent="0.25"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 s="18"/>
      <c r="CI822" s="18"/>
      <c r="CJ822" s="18"/>
      <c r="CK822" s="18"/>
      <c r="CL822" s="18"/>
      <c r="CM822" s="18"/>
      <c r="CO822" s="18"/>
      <c r="CR822" s="18"/>
      <c r="CS822" s="18"/>
      <c r="CT822" s="18"/>
      <c r="CW822" s="18"/>
      <c r="CX822" s="18"/>
      <c r="CY822" s="18"/>
      <c r="DB822" s="18"/>
      <c r="DC822" s="31"/>
      <c r="DD822" s="31"/>
    </row>
    <row r="823" spans="71:108" x14ac:dyDescent="0.25"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 s="18"/>
      <c r="CI823" s="18"/>
      <c r="CJ823" s="18"/>
      <c r="CK823" s="18"/>
      <c r="CL823" s="18"/>
      <c r="CM823" s="18"/>
      <c r="CO823" s="18"/>
      <c r="CR823" s="18"/>
      <c r="CS823" s="18"/>
      <c r="CT823" s="18"/>
      <c r="CW823" s="18"/>
      <c r="CX823" s="18"/>
      <c r="CY823" s="18"/>
      <c r="DB823" s="18"/>
      <c r="DC823" s="31"/>
      <c r="DD823" s="31"/>
    </row>
    <row r="824" spans="71:108" x14ac:dyDescent="0.25"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 s="18"/>
      <c r="CI824" s="18"/>
      <c r="CJ824" s="18"/>
      <c r="CK824" s="18"/>
      <c r="CL824" s="18"/>
      <c r="CM824" s="18"/>
      <c r="CO824" s="18"/>
      <c r="CR824" s="18"/>
      <c r="CS824" s="18"/>
      <c r="CT824" s="18"/>
      <c r="CW824" s="18"/>
      <c r="CX824" s="18"/>
      <c r="CY824" s="18"/>
      <c r="DB824" s="18"/>
      <c r="DC824" s="31"/>
      <c r="DD824" s="31"/>
    </row>
    <row r="825" spans="71:108" x14ac:dyDescent="0.25"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 s="18"/>
      <c r="CI825" s="18"/>
      <c r="CJ825" s="18"/>
      <c r="CK825" s="18"/>
      <c r="CL825" s="18"/>
      <c r="CM825" s="18"/>
      <c r="CO825" s="18"/>
      <c r="CR825" s="18"/>
      <c r="CS825" s="18"/>
      <c r="CT825" s="18"/>
      <c r="CW825" s="18"/>
      <c r="CX825" s="18"/>
      <c r="CY825" s="18"/>
      <c r="DB825" s="18"/>
      <c r="DC825" s="31"/>
      <c r="DD825" s="31"/>
    </row>
    <row r="826" spans="71:108" x14ac:dyDescent="0.25"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 s="18"/>
      <c r="CI826" s="18"/>
      <c r="CJ826" s="18"/>
      <c r="CK826" s="18"/>
      <c r="CL826" s="18"/>
      <c r="CM826" s="18"/>
      <c r="CO826" s="18"/>
      <c r="CR826" s="18"/>
      <c r="CS826" s="18"/>
      <c r="CT826" s="18"/>
      <c r="CW826" s="18"/>
      <c r="CX826" s="18"/>
      <c r="CY826" s="18"/>
      <c r="DB826" s="18"/>
      <c r="DC826" s="31"/>
      <c r="DD826" s="31"/>
    </row>
    <row r="827" spans="71:108" x14ac:dyDescent="0.25"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 s="18"/>
      <c r="CI827" s="18"/>
      <c r="CJ827" s="18"/>
      <c r="CK827" s="18"/>
      <c r="CL827" s="18"/>
      <c r="CM827" s="18"/>
      <c r="CO827" s="18"/>
      <c r="CR827" s="18"/>
      <c r="CS827" s="18"/>
      <c r="CT827" s="18"/>
      <c r="CW827" s="18"/>
      <c r="CX827" s="18"/>
      <c r="CY827" s="18"/>
      <c r="DB827" s="18"/>
      <c r="DC827" s="31"/>
      <c r="DD827" s="31"/>
    </row>
    <row r="828" spans="71:108" x14ac:dyDescent="0.25"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 s="18"/>
      <c r="CI828" s="18"/>
      <c r="CJ828" s="18"/>
      <c r="CK828" s="18"/>
      <c r="CL828" s="18"/>
      <c r="CM828" s="18"/>
      <c r="CO828" s="18"/>
      <c r="CR828" s="18"/>
      <c r="CS828" s="18"/>
      <c r="CT828" s="18"/>
      <c r="CW828" s="18"/>
      <c r="CX828" s="18"/>
      <c r="CY828" s="18"/>
      <c r="DB828" s="18"/>
      <c r="DC828" s="31"/>
      <c r="DD828" s="31"/>
    </row>
    <row r="829" spans="71:108" x14ac:dyDescent="0.25"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 s="18"/>
      <c r="CI829" s="18"/>
      <c r="CJ829" s="18"/>
      <c r="CK829" s="18"/>
      <c r="CL829" s="18"/>
      <c r="CM829" s="18"/>
      <c r="CO829" s="18"/>
      <c r="CR829" s="18"/>
      <c r="CS829" s="18"/>
      <c r="CT829" s="18"/>
      <c r="CW829" s="18"/>
      <c r="CX829" s="18"/>
      <c r="CY829" s="18"/>
      <c r="DB829" s="18"/>
      <c r="DC829" s="31"/>
      <c r="DD829" s="31"/>
    </row>
    <row r="830" spans="71:108" x14ac:dyDescent="0.25"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 s="18"/>
      <c r="CI830" s="18"/>
      <c r="CJ830" s="18"/>
      <c r="CK830" s="18"/>
      <c r="CL830" s="18"/>
      <c r="CM830" s="18"/>
      <c r="CO830" s="18"/>
      <c r="CR830" s="18"/>
      <c r="CS830" s="18"/>
      <c r="CT830" s="18"/>
      <c r="CW830" s="18"/>
      <c r="CX830" s="18"/>
      <c r="CY830" s="18"/>
      <c r="DB830" s="18"/>
      <c r="DC830" s="31"/>
      <c r="DD830" s="31"/>
    </row>
    <row r="831" spans="71:108" x14ac:dyDescent="0.25"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 s="18"/>
      <c r="CI831" s="18"/>
      <c r="CJ831" s="18"/>
      <c r="CK831" s="18"/>
      <c r="CL831" s="18"/>
      <c r="CM831" s="18"/>
      <c r="CO831" s="18"/>
      <c r="CR831" s="18"/>
      <c r="CS831" s="18"/>
      <c r="CT831" s="18"/>
      <c r="CW831" s="18"/>
      <c r="CX831" s="18"/>
      <c r="CY831" s="18"/>
      <c r="DB831" s="18"/>
      <c r="DC831" s="31"/>
      <c r="DD831" s="31"/>
    </row>
    <row r="832" spans="71:108" x14ac:dyDescent="0.25"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 s="18"/>
      <c r="CI832" s="18"/>
      <c r="CJ832" s="18"/>
      <c r="CK832" s="18"/>
      <c r="CL832" s="18"/>
      <c r="CM832" s="18"/>
      <c r="CO832" s="18"/>
      <c r="CR832" s="18"/>
      <c r="CS832" s="18"/>
      <c r="CT832" s="18"/>
      <c r="CW832" s="18"/>
      <c r="CX832" s="18"/>
      <c r="CY832" s="18"/>
      <c r="DB832" s="18"/>
      <c r="DC832" s="31"/>
      <c r="DD832" s="31"/>
    </row>
    <row r="833" spans="71:108" x14ac:dyDescent="0.25"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 s="18"/>
      <c r="CI833" s="18"/>
      <c r="CJ833" s="18"/>
      <c r="CK833" s="18"/>
      <c r="CL833" s="18"/>
      <c r="CM833" s="18"/>
      <c r="CO833" s="18"/>
      <c r="CR833" s="18"/>
      <c r="CS833" s="18"/>
      <c r="CT833" s="18"/>
      <c r="CW833" s="18"/>
      <c r="CX833" s="18"/>
      <c r="CY833" s="18"/>
      <c r="DB833" s="18"/>
      <c r="DC833" s="31"/>
      <c r="DD833" s="31"/>
    </row>
    <row r="834" spans="71:108" x14ac:dyDescent="0.25"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 s="18"/>
      <c r="CI834" s="18"/>
      <c r="CJ834" s="18"/>
      <c r="CK834" s="18"/>
      <c r="CL834" s="18"/>
      <c r="CM834" s="18"/>
      <c r="CO834" s="18"/>
      <c r="CR834" s="18"/>
      <c r="CS834" s="18"/>
      <c r="CT834" s="18"/>
      <c r="CW834" s="18"/>
      <c r="CX834" s="18"/>
      <c r="CY834" s="18"/>
      <c r="DB834" s="18"/>
      <c r="DC834" s="31"/>
      <c r="DD834" s="31"/>
    </row>
    <row r="835" spans="71:108" x14ac:dyDescent="0.25"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 s="18"/>
      <c r="CI835" s="18"/>
      <c r="CJ835" s="18"/>
      <c r="CK835" s="18"/>
      <c r="CL835" s="18"/>
      <c r="CM835" s="18"/>
      <c r="CO835" s="18"/>
      <c r="CR835" s="18"/>
      <c r="CS835" s="18"/>
      <c r="CT835" s="18"/>
      <c r="CW835" s="18"/>
      <c r="CX835" s="18"/>
      <c r="CY835" s="18"/>
      <c r="DB835" s="18"/>
      <c r="DC835" s="31"/>
      <c r="DD835" s="31"/>
    </row>
    <row r="836" spans="71:108" x14ac:dyDescent="0.25"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 s="18"/>
      <c r="CI836" s="18"/>
      <c r="CJ836" s="18"/>
      <c r="CK836" s="18"/>
      <c r="CL836" s="18"/>
      <c r="CM836" s="18"/>
      <c r="CO836" s="18"/>
      <c r="CR836" s="18"/>
      <c r="CS836" s="18"/>
      <c r="CT836" s="18"/>
      <c r="CW836" s="18"/>
      <c r="CX836" s="18"/>
      <c r="CY836" s="18"/>
      <c r="DB836" s="18"/>
      <c r="DC836" s="31"/>
      <c r="DD836" s="31"/>
    </row>
    <row r="837" spans="71:108" x14ac:dyDescent="0.25"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 s="18"/>
      <c r="CI837" s="18"/>
      <c r="CJ837" s="18"/>
      <c r="CK837" s="18"/>
      <c r="CL837" s="18"/>
      <c r="CM837" s="18"/>
      <c r="CO837" s="18"/>
      <c r="CR837" s="18"/>
      <c r="CS837" s="18"/>
      <c r="CT837" s="18"/>
      <c r="CW837" s="18"/>
      <c r="CX837" s="18"/>
      <c r="CY837" s="18"/>
      <c r="DB837" s="18"/>
      <c r="DC837" s="31"/>
      <c r="DD837" s="31"/>
    </row>
    <row r="838" spans="71:108" x14ac:dyDescent="0.25"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 s="18"/>
      <c r="CI838" s="18"/>
      <c r="CJ838" s="18"/>
      <c r="CK838" s="18"/>
      <c r="CL838" s="18"/>
      <c r="CM838" s="18"/>
      <c r="CO838" s="18"/>
      <c r="CR838" s="18"/>
      <c r="CS838" s="18"/>
      <c r="CT838" s="18"/>
      <c r="CW838" s="18"/>
      <c r="CX838" s="18"/>
      <c r="CY838" s="18"/>
      <c r="DB838" s="18"/>
      <c r="DC838" s="31"/>
      <c r="DD838" s="31"/>
    </row>
    <row r="839" spans="71:108" x14ac:dyDescent="0.25"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 s="18"/>
      <c r="CI839" s="18"/>
      <c r="CJ839" s="18"/>
      <c r="CK839" s="18"/>
      <c r="CL839" s="18"/>
      <c r="CM839" s="18"/>
      <c r="CO839" s="18"/>
      <c r="CR839" s="18"/>
      <c r="CS839" s="18"/>
      <c r="CT839" s="18"/>
      <c r="CW839" s="18"/>
      <c r="CX839" s="18"/>
      <c r="CY839" s="18"/>
      <c r="DB839" s="18"/>
      <c r="DC839" s="31"/>
      <c r="DD839" s="31"/>
    </row>
    <row r="840" spans="71:108" x14ac:dyDescent="0.25"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 s="18"/>
      <c r="CI840" s="18"/>
      <c r="CJ840" s="18"/>
      <c r="CK840" s="18"/>
      <c r="CL840" s="18"/>
      <c r="CM840" s="18"/>
      <c r="CO840" s="18"/>
      <c r="CR840" s="18"/>
      <c r="CS840" s="18"/>
      <c r="CT840" s="18"/>
      <c r="CW840" s="18"/>
      <c r="CX840" s="18"/>
      <c r="CY840" s="18"/>
      <c r="DB840" s="18"/>
      <c r="DC840" s="31"/>
      <c r="DD840" s="31"/>
    </row>
    <row r="841" spans="71:108" x14ac:dyDescent="0.25"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 s="18"/>
      <c r="CI841" s="18"/>
      <c r="CJ841" s="18"/>
      <c r="CK841" s="18"/>
      <c r="CL841" s="18"/>
      <c r="CM841" s="18"/>
      <c r="CO841" s="18"/>
      <c r="CR841" s="18"/>
      <c r="CS841" s="18"/>
      <c r="CT841" s="18"/>
      <c r="CW841" s="18"/>
      <c r="CX841" s="18"/>
      <c r="CY841" s="18"/>
      <c r="DB841" s="18"/>
      <c r="DC841" s="31"/>
      <c r="DD841" s="31"/>
    </row>
    <row r="842" spans="71:108" x14ac:dyDescent="0.25"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 s="18"/>
      <c r="CI842" s="18"/>
      <c r="CJ842" s="18"/>
      <c r="CK842" s="18"/>
      <c r="CL842" s="18"/>
      <c r="CM842" s="18"/>
      <c r="CO842" s="18"/>
      <c r="CR842" s="18"/>
      <c r="CS842" s="18"/>
      <c r="CT842" s="18"/>
      <c r="CW842" s="18"/>
      <c r="CX842" s="18"/>
      <c r="CY842" s="18"/>
      <c r="DB842" s="18"/>
      <c r="DC842" s="31"/>
      <c r="DD842" s="31"/>
    </row>
    <row r="843" spans="71:108" x14ac:dyDescent="0.25"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 s="18"/>
      <c r="CI843" s="18"/>
      <c r="CJ843" s="18"/>
      <c r="CK843" s="18"/>
      <c r="CL843" s="18"/>
      <c r="CM843" s="18"/>
      <c r="CO843" s="18"/>
      <c r="CR843" s="18"/>
      <c r="CS843" s="18"/>
      <c r="CT843" s="18"/>
      <c r="CW843" s="18"/>
      <c r="CX843" s="18"/>
      <c r="CY843" s="18"/>
      <c r="DB843" s="18"/>
      <c r="DC843" s="31"/>
      <c r="DD843" s="31"/>
    </row>
    <row r="844" spans="71:108" x14ac:dyDescent="0.25"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 s="18"/>
      <c r="CI844" s="18"/>
      <c r="CJ844" s="18"/>
      <c r="CK844" s="18"/>
      <c r="CL844" s="18"/>
      <c r="CM844" s="18"/>
      <c r="CO844" s="18"/>
      <c r="CR844" s="18"/>
      <c r="CS844" s="18"/>
      <c r="CT844" s="18"/>
      <c r="CW844" s="18"/>
      <c r="CX844" s="18"/>
      <c r="CY844" s="18"/>
      <c r="DB844" s="18"/>
      <c r="DC844" s="31"/>
      <c r="DD844" s="31"/>
    </row>
    <row r="845" spans="71:108" x14ac:dyDescent="0.25"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 s="18"/>
      <c r="CI845" s="18"/>
      <c r="CJ845" s="18"/>
      <c r="CK845" s="18"/>
      <c r="CL845" s="18"/>
      <c r="CM845" s="18"/>
      <c r="CO845" s="18"/>
      <c r="CR845" s="18"/>
      <c r="CS845" s="18"/>
      <c r="CT845" s="18"/>
      <c r="CW845" s="18"/>
      <c r="CX845" s="18"/>
      <c r="CY845" s="18"/>
      <c r="DB845" s="18"/>
      <c r="DC845" s="31"/>
      <c r="DD845" s="31"/>
    </row>
    <row r="846" spans="71:108" x14ac:dyDescent="0.25"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 s="18"/>
      <c r="CI846" s="18"/>
      <c r="CJ846" s="18"/>
      <c r="CK846" s="18"/>
      <c r="CL846" s="18"/>
      <c r="CM846" s="18"/>
      <c r="CO846" s="18"/>
      <c r="CR846" s="18"/>
      <c r="CS846" s="18"/>
      <c r="CT846" s="18"/>
      <c r="CW846" s="18"/>
      <c r="CX846" s="18"/>
      <c r="CY846" s="18"/>
      <c r="DB846" s="18"/>
      <c r="DC846" s="31"/>
      <c r="DD846" s="31"/>
    </row>
    <row r="847" spans="71:108" x14ac:dyDescent="0.25"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 s="18"/>
      <c r="CI847" s="18"/>
      <c r="CJ847" s="18"/>
      <c r="CK847" s="18"/>
      <c r="CL847" s="18"/>
      <c r="CM847" s="18"/>
      <c r="CO847" s="18"/>
      <c r="CR847" s="18"/>
      <c r="CS847" s="18"/>
      <c r="CT847" s="18"/>
      <c r="CW847" s="18"/>
      <c r="CX847" s="18"/>
      <c r="CY847" s="18"/>
      <c r="DB847" s="18"/>
      <c r="DC847" s="31"/>
      <c r="DD847" s="31"/>
    </row>
    <row r="848" spans="71:108" x14ac:dyDescent="0.25"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 s="18"/>
      <c r="CI848" s="18"/>
      <c r="CJ848" s="18"/>
      <c r="CK848" s="18"/>
      <c r="CL848" s="18"/>
      <c r="CM848" s="18"/>
      <c r="CO848" s="18"/>
      <c r="CR848" s="18"/>
      <c r="CS848" s="18"/>
      <c r="CT848" s="18"/>
      <c r="CW848" s="18"/>
      <c r="CX848" s="18"/>
      <c r="CY848" s="18"/>
      <c r="DB848" s="18"/>
      <c r="DC848" s="31"/>
      <c r="DD848" s="31"/>
    </row>
    <row r="849" spans="71:108" x14ac:dyDescent="0.25"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 s="18"/>
      <c r="CI849" s="18"/>
      <c r="CJ849" s="18"/>
      <c r="CK849" s="18"/>
      <c r="CL849" s="18"/>
      <c r="CM849" s="18"/>
      <c r="CO849" s="18"/>
      <c r="CR849" s="18"/>
      <c r="CS849" s="18"/>
      <c r="CT849" s="18"/>
      <c r="CW849" s="18"/>
      <c r="CX849" s="18"/>
      <c r="CY849" s="18"/>
      <c r="DB849" s="18"/>
      <c r="DC849" s="31"/>
      <c r="DD849" s="31"/>
    </row>
    <row r="850" spans="71:108" x14ac:dyDescent="0.25"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 s="18"/>
      <c r="CI850" s="18"/>
      <c r="CJ850" s="18"/>
      <c r="CK850" s="18"/>
      <c r="CL850" s="18"/>
      <c r="CM850" s="18"/>
      <c r="CO850" s="18"/>
      <c r="CR850" s="18"/>
      <c r="CS850" s="18"/>
      <c r="CT850" s="18"/>
      <c r="CW850" s="18"/>
      <c r="CX850" s="18"/>
      <c r="CY850" s="18"/>
      <c r="DB850" s="18"/>
      <c r="DC850" s="31"/>
      <c r="DD850" s="31"/>
    </row>
    <row r="851" spans="71:108" x14ac:dyDescent="0.25"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 s="18"/>
      <c r="CI851" s="18"/>
      <c r="CJ851" s="18"/>
      <c r="CK851" s="18"/>
      <c r="CL851" s="18"/>
      <c r="CM851" s="18"/>
      <c r="CO851" s="18"/>
      <c r="CR851" s="18"/>
      <c r="CS851" s="18"/>
      <c r="CT851" s="18"/>
      <c r="CW851" s="18"/>
      <c r="CX851" s="18"/>
      <c r="CY851" s="18"/>
      <c r="DB851" s="18"/>
      <c r="DC851" s="31"/>
      <c r="DD851" s="31"/>
    </row>
    <row r="852" spans="71:108" x14ac:dyDescent="0.25"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 s="18"/>
      <c r="CI852" s="18"/>
      <c r="CJ852" s="18"/>
      <c r="CK852" s="18"/>
      <c r="CL852" s="18"/>
      <c r="CM852" s="18"/>
      <c r="CO852" s="18"/>
      <c r="CR852" s="18"/>
      <c r="CS852" s="18"/>
      <c r="CT852" s="18"/>
      <c r="CW852" s="18"/>
      <c r="CX852" s="18"/>
      <c r="CY852" s="18"/>
      <c r="DB852" s="18"/>
      <c r="DC852" s="31"/>
      <c r="DD852" s="31"/>
    </row>
    <row r="853" spans="71:108" x14ac:dyDescent="0.25"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 s="18"/>
      <c r="CI853" s="18"/>
      <c r="CJ853" s="18"/>
      <c r="CK853" s="18"/>
      <c r="CL853" s="18"/>
      <c r="CM853" s="18"/>
      <c r="CO853" s="18"/>
      <c r="CR853" s="18"/>
      <c r="CS853" s="18"/>
      <c r="CT853" s="18"/>
      <c r="CW853" s="18"/>
      <c r="CX853" s="18"/>
      <c r="CY853" s="18"/>
      <c r="DB853" s="18"/>
      <c r="DC853" s="31"/>
      <c r="DD853" s="31"/>
    </row>
    <row r="854" spans="71:108" x14ac:dyDescent="0.25"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 s="18"/>
      <c r="CI854" s="18"/>
      <c r="CJ854" s="18"/>
      <c r="CK854" s="18"/>
      <c r="CL854" s="18"/>
      <c r="CM854" s="18"/>
      <c r="CO854" s="18"/>
      <c r="CR854" s="18"/>
      <c r="CS854" s="18"/>
      <c r="CT854" s="18"/>
      <c r="CW854" s="18"/>
      <c r="CX854" s="18"/>
      <c r="CY854" s="18"/>
      <c r="DB854" s="18"/>
      <c r="DC854" s="31"/>
      <c r="DD854" s="31"/>
    </row>
    <row r="855" spans="71:108" x14ac:dyDescent="0.25"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 s="18"/>
      <c r="CI855" s="18"/>
      <c r="CJ855" s="18"/>
      <c r="CK855" s="18"/>
      <c r="CL855" s="18"/>
      <c r="CM855" s="18"/>
      <c r="CO855" s="18"/>
      <c r="CR855" s="18"/>
      <c r="CS855" s="18"/>
      <c r="CT855" s="18"/>
      <c r="CW855" s="18"/>
      <c r="CX855" s="18"/>
      <c r="CY855" s="18"/>
      <c r="DB855" s="18"/>
      <c r="DC855" s="31"/>
      <c r="DD855" s="31"/>
    </row>
    <row r="856" spans="71:108" x14ac:dyDescent="0.25"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 s="18"/>
      <c r="CI856" s="18"/>
      <c r="CJ856" s="18"/>
      <c r="CK856" s="18"/>
      <c r="CL856" s="18"/>
      <c r="CM856" s="18"/>
      <c r="CO856" s="18"/>
      <c r="CR856" s="18"/>
      <c r="CS856" s="18"/>
      <c r="CT856" s="18"/>
      <c r="CW856" s="18"/>
      <c r="CX856" s="18"/>
      <c r="CY856" s="18"/>
      <c r="DB856" s="18"/>
      <c r="DC856" s="31"/>
      <c r="DD856" s="31"/>
    </row>
    <row r="857" spans="71:108" x14ac:dyDescent="0.25"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 s="18"/>
      <c r="CI857" s="18"/>
      <c r="CJ857" s="18"/>
      <c r="CK857" s="18"/>
      <c r="CL857" s="18"/>
      <c r="CM857" s="18"/>
      <c r="CO857" s="18"/>
      <c r="CR857" s="18"/>
      <c r="CS857" s="18"/>
      <c r="CT857" s="18"/>
      <c r="CW857" s="18"/>
      <c r="CX857" s="18"/>
      <c r="CY857" s="18"/>
      <c r="DB857" s="18"/>
      <c r="DC857" s="31"/>
      <c r="DD857" s="31"/>
    </row>
    <row r="858" spans="71:108" x14ac:dyDescent="0.25"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 s="18"/>
      <c r="CI858" s="18"/>
      <c r="CJ858" s="18"/>
      <c r="CK858" s="18"/>
      <c r="CL858" s="18"/>
      <c r="CM858" s="18"/>
      <c r="CO858" s="18"/>
      <c r="CR858" s="18"/>
      <c r="CS858" s="18"/>
      <c r="CT858" s="18"/>
      <c r="CW858" s="18"/>
      <c r="CX858" s="18"/>
      <c r="CY858" s="18"/>
      <c r="DB858" s="18"/>
      <c r="DC858" s="31"/>
      <c r="DD858" s="31"/>
    </row>
    <row r="859" spans="71:108" x14ac:dyDescent="0.25"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 s="18"/>
      <c r="CI859" s="18"/>
      <c r="CJ859" s="18"/>
      <c r="CK859" s="18"/>
      <c r="CL859" s="18"/>
      <c r="CM859" s="18"/>
      <c r="CO859" s="18"/>
      <c r="CR859" s="18"/>
      <c r="CS859" s="18"/>
      <c r="CT859" s="18"/>
      <c r="CW859" s="18"/>
      <c r="CX859" s="18"/>
      <c r="CY859" s="18"/>
      <c r="DB859" s="18"/>
      <c r="DC859" s="31"/>
      <c r="DD859" s="31"/>
    </row>
    <row r="860" spans="71:108" x14ac:dyDescent="0.25"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 s="18"/>
      <c r="CI860" s="18"/>
      <c r="CJ860" s="18"/>
      <c r="CK860" s="18"/>
      <c r="CL860" s="18"/>
      <c r="CM860" s="18"/>
      <c r="CO860" s="18"/>
      <c r="CR860" s="18"/>
      <c r="CS860" s="18"/>
      <c r="CT860" s="18"/>
      <c r="CW860" s="18"/>
      <c r="CX860" s="18"/>
      <c r="CY860" s="18"/>
      <c r="DB860" s="18"/>
      <c r="DC860" s="31"/>
      <c r="DD860" s="31"/>
    </row>
    <row r="861" spans="71:108" x14ac:dyDescent="0.25"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 s="18"/>
      <c r="CI861" s="18"/>
      <c r="CJ861" s="18"/>
      <c r="CK861" s="18"/>
      <c r="CL861" s="18"/>
      <c r="CM861" s="18"/>
      <c r="CO861" s="18"/>
      <c r="CR861" s="18"/>
      <c r="CS861" s="18"/>
      <c r="CT861" s="18"/>
      <c r="CW861" s="18"/>
      <c r="CX861" s="18"/>
      <c r="CY861" s="18"/>
      <c r="DB861" s="18"/>
      <c r="DC861" s="31"/>
      <c r="DD861" s="31"/>
    </row>
    <row r="862" spans="71:108" x14ac:dyDescent="0.25"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 s="18"/>
      <c r="CI862" s="18"/>
      <c r="CJ862" s="18"/>
      <c r="CK862" s="18"/>
      <c r="CL862" s="18"/>
      <c r="CM862" s="18"/>
      <c r="CO862" s="18"/>
      <c r="CR862" s="18"/>
      <c r="CS862" s="18"/>
      <c r="CT862" s="18"/>
      <c r="CW862" s="18"/>
      <c r="CX862" s="18"/>
      <c r="CY862" s="18"/>
      <c r="DB862" s="18"/>
      <c r="DC862" s="31"/>
      <c r="DD862" s="31"/>
    </row>
    <row r="863" spans="71:108" x14ac:dyDescent="0.25"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 s="18"/>
      <c r="CI863" s="18"/>
      <c r="CJ863" s="18"/>
      <c r="CK863" s="18"/>
      <c r="CL863" s="18"/>
      <c r="CM863" s="18"/>
      <c r="CO863" s="18"/>
      <c r="CR863" s="18"/>
      <c r="CS863" s="18"/>
      <c r="CT863" s="18"/>
      <c r="CW863" s="18"/>
      <c r="CX863" s="18"/>
      <c r="CY863" s="18"/>
      <c r="DB863" s="18"/>
      <c r="DC863" s="31"/>
      <c r="DD863" s="31"/>
    </row>
    <row r="864" spans="71:108" x14ac:dyDescent="0.25"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 s="18"/>
      <c r="CI864" s="18"/>
      <c r="CJ864" s="18"/>
      <c r="CK864" s="18"/>
      <c r="CL864" s="18"/>
      <c r="CM864" s="18"/>
      <c r="CO864" s="18"/>
      <c r="CR864" s="18"/>
      <c r="CS864" s="18"/>
      <c r="CT864" s="18"/>
      <c r="CW864" s="18"/>
      <c r="CX864" s="18"/>
      <c r="CY864" s="18"/>
      <c r="DB864" s="18"/>
      <c r="DC864" s="31"/>
      <c r="DD864" s="31"/>
    </row>
    <row r="865" spans="71:108" x14ac:dyDescent="0.25"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 s="18"/>
      <c r="CI865" s="18"/>
      <c r="CJ865" s="18"/>
      <c r="CK865" s="18"/>
      <c r="CL865" s="18"/>
      <c r="CM865" s="18"/>
      <c r="CO865" s="18"/>
      <c r="CR865" s="18"/>
      <c r="CS865" s="18"/>
      <c r="CT865" s="18"/>
      <c r="CW865" s="18"/>
      <c r="CX865" s="18"/>
      <c r="CY865" s="18"/>
      <c r="DB865" s="18"/>
      <c r="DC865" s="31"/>
      <c r="DD865" s="31"/>
    </row>
    <row r="866" spans="71:108" x14ac:dyDescent="0.25"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 s="18"/>
      <c r="CI866" s="18"/>
      <c r="CJ866" s="18"/>
      <c r="CK866" s="18"/>
      <c r="CL866" s="18"/>
      <c r="CM866" s="18"/>
      <c r="CO866" s="18"/>
      <c r="CR866" s="18"/>
      <c r="CS866" s="18"/>
      <c r="CT866" s="18"/>
      <c r="CW866" s="18"/>
      <c r="CX866" s="18"/>
      <c r="CY866" s="18"/>
      <c r="DB866" s="18"/>
      <c r="DC866" s="31"/>
      <c r="DD866" s="31"/>
    </row>
    <row r="867" spans="71:108" x14ac:dyDescent="0.25"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 s="18"/>
      <c r="CI867" s="18"/>
      <c r="CJ867" s="18"/>
      <c r="CK867" s="18"/>
      <c r="CL867" s="18"/>
      <c r="CM867" s="18"/>
      <c r="CO867" s="18"/>
      <c r="CR867" s="18"/>
      <c r="CS867" s="18"/>
      <c r="CT867" s="18"/>
      <c r="CW867" s="18"/>
      <c r="CX867" s="18"/>
      <c r="CY867" s="18"/>
      <c r="DB867" s="18"/>
      <c r="DC867" s="31"/>
      <c r="DD867" s="31"/>
    </row>
    <row r="868" spans="71:108" x14ac:dyDescent="0.25"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 s="18"/>
      <c r="CI868" s="18"/>
      <c r="CJ868" s="18"/>
      <c r="CK868" s="18"/>
      <c r="CL868" s="18"/>
      <c r="CM868" s="18"/>
      <c r="CO868" s="18"/>
      <c r="CR868" s="18"/>
      <c r="CS868" s="18"/>
      <c r="CT868" s="18"/>
      <c r="CW868" s="18"/>
      <c r="CX868" s="18"/>
      <c r="CY868" s="18"/>
      <c r="DB868" s="18"/>
      <c r="DC868" s="31"/>
      <c r="DD868" s="31"/>
    </row>
    <row r="869" spans="71:108" x14ac:dyDescent="0.25"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 s="18"/>
      <c r="CI869" s="18"/>
      <c r="CJ869" s="18"/>
      <c r="CK869" s="18"/>
      <c r="CL869" s="18"/>
      <c r="CM869" s="18"/>
      <c r="CO869" s="18"/>
      <c r="CR869" s="18"/>
      <c r="CS869" s="18"/>
      <c r="CT869" s="18"/>
      <c r="CW869" s="18"/>
      <c r="CX869" s="18"/>
      <c r="CY869" s="18"/>
      <c r="DB869" s="18"/>
      <c r="DC869" s="31"/>
      <c r="DD869" s="31"/>
    </row>
    <row r="870" spans="71:108" x14ac:dyDescent="0.25"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 s="18"/>
      <c r="CI870" s="18"/>
      <c r="CJ870" s="18"/>
      <c r="CK870" s="18"/>
      <c r="CL870" s="18"/>
      <c r="CM870" s="18"/>
      <c r="CO870" s="18"/>
      <c r="CR870" s="18"/>
      <c r="CS870" s="18"/>
      <c r="CT870" s="18"/>
      <c r="CW870" s="18"/>
      <c r="CX870" s="18"/>
      <c r="CY870" s="18"/>
      <c r="DB870" s="18"/>
      <c r="DC870" s="31"/>
      <c r="DD870" s="31"/>
    </row>
    <row r="871" spans="71:108" x14ac:dyDescent="0.25"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 s="18"/>
      <c r="CI871" s="18"/>
      <c r="CJ871" s="18"/>
      <c r="CK871" s="18"/>
      <c r="CL871" s="18"/>
      <c r="CM871" s="18"/>
      <c r="CO871" s="18"/>
      <c r="CR871" s="18"/>
      <c r="CS871" s="18"/>
      <c r="CT871" s="18"/>
      <c r="CW871" s="18"/>
      <c r="CX871" s="18"/>
      <c r="CY871" s="18"/>
      <c r="DB871" s="18"/>
      <c r="DC871" s="31"/>
      <c r="DD871" s="31"/>
    </row>
    <row r="872" spans="71:108" x14ac:dyDescent="0.25"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 s="18"/>
      <c r="CI872" s="18"/>
      <c r="CJ872" s="18"/>
      <c r="CK872" s="18"/>
      <c r="CL872" s="18"/>
      <c r="CM872" s="18"/>
      <c r="CO872" s="18"/>
      <c r="CR872" s="18"/>
      <c r="CS872" s="18"/>
      <c r="CT872" s="18"/>
      <c r="CW872" s="18"/>
      <c r="CX872" s="18"/>
      <c r="CY872" s="18"/>
      <c r="DB872" s="18"/>
      <c r="DC872" s="31"/>
      <c r="DD872" s="31"/>
    </row>
    <row r="873" spans="71:108" x14ac:dyDescent="0.25"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 s="18"/>
      <c r="CI873" s="18"/>
      <c r="CJ873" s="18"/>
      <c r="CK873" s="18"/>
      <c r="CL873" s="18"/>
      <c r="CM873" s="18"/>
      <c r="CO873" s="18"/>
      <c r="CR873" s="18"/>
      <c r="CS873" s="18"/>
      <c r="CT873" s="18"/>
      <c r="CW873" s="18"/>
      <c r="CX873" s="18"/>
      <c r="CY873" s="18"/>
      <c r="DB873" s="18"/>
      <c r="DC873" s="31"/>
      <c r="DD873" s="31"/>
    </row>
    <row r="874" spans="71:108" x14ac:dyDescent="0.25"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 s="18"/>
      <c r="CI874" s="18"/>
      <c r="CJ874" s="18"/>
      <c r="CK874" s="18"/>
      <c r="CL874" s="18"/>
      <c r="CM874" s="18"/>
      <c r="CO874" s="18"/>
      <c r="CR874" s="18"/>
      <c r="CS874" s="18"/>
      <c r="CT874" s="18"/>
      <c r="CW874" s="18"/>
      <c r="CX874" s="18"/>
      <c r="CY874" s="18"/>
      <c r="DB874" s="18"/>
      <c r="DC874" s="31"/>
      <c r="DD874" s="31"/>
    </row>
    <row r="875" spans="71:108" x14ac:dyDescent="0.25"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 s="18"/>
      <c r="CI875" s="18"/>
      <c r="CJ875" s="18"/>
      <c r="CK875" s="18"/>
      <c r="CL875" s="18"/>
      <c r="CM875" s="18"/>
      <c r="CO875" s="18"/>
      <c r="CR875" s="18"/>
      <c r="CS875" s="18"/>
      <c r="CT875" s="18"/>
      <c r="CW875" s="18"/>
      <c r="CX875" s="18"/>
      <c r="CY875" s="18"/>
      <c r="DB875" s="18"/>
      <c r="DC875" s="31"/>
      <c r="DD875" s="31"/>
    </row>
    <row r="876" spans="71:108" x14ac:dyDescent="0.25"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 s="18"/>
      <c r="CI876" s="18"/>
      <c r="CJ876" s="18"/>
      <c r="CK876" s="18"/>
      <c r="CL876" s="18"/>
      <c r="CM876" s="18"/>
      <c r="CO876" s="18"/>
      <c r="CR876" s="18"/>
      <c r="CS876" s="18"/>
      <c r="CT876" s="18"/>
      <c r="CW876" s="18"/>
      <c r="CX876" s="18"/>
      <c r="CY876" s="18"/>
      <c r="DB876" s="18"/>
      <c r="DC876" s="31"/>
      <c r="DD876" s="31"/>
    </row>
    <row r="877" spans="71:108" x14ac:dyDescent="0.25"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 s="18"/>
      <c r="CI877" s="18"/>
      <c r="CJ877" s="18"/>
      <c r="CK877" s="18"/>
      <c r="CL877" s="18"/>
      <c r="CM877" s="18"/>
      <c r="CO877" s="18"/>
      <c r="CR877" s="18"/>
      <c r="CS877" s="18"/>
      <c r="CT877" s="18"/>
      <c r="CW877" s="18"/>
      <c r="CX877" s="18"/>
      <c r="CY877" s="18"/>
      <c r="DB877" s="18"/>
      <c r="DC877" s="31"/>
      <c r="DD877" s="31"/>
    </row>
    <row r="878" spans="71:108" x14ac:dyDescent="0.25"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 s="18"/>
      <c r="CI878" s="18"/>
      <c r="CJ878" s="18"/>
      <c r="CK878" s="18"/>
      <c r="CL878" s="18"/>
      <c r="CM878" s="18"/>
      <c r="CO878" s="18"/>
      <c r="CR878" s="18"/>
      <c r="CS878" s="18"/>
      <c r="CT878" s="18"/>
      <c r="CW878" s="18"/>
      <c r="CX878" s="18"/>
      <c r="CY878" s="18"/>
      <c r="DB878" s="18"/>
      <c r="DC878" s="31"/>
      <c r="DD878" s="31"/>
    </row>
    <row r="879" spans="71:108" x14ac:dyDescent="0.25"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 s="18"/>
      <c r="CI879" s="18"/>
      <c r="CJ879" s="18"/>
      <c r="CK879" s="18"/>
      <c r="CL879" s="18"/>
      <c r="CM879" s="18"/>
      <c r="CO879" s="18"/>
      <c r="CR879" s="18"/>
      <c r="CS879" s="18"/>
      <c r="CT879" s="18"/>
      <c r="CW879" s="18"/>
      <c r="CX879" s="18"/>
      <c r="CY879" s="18"/>
      <c r="DB879" s="18"/>
      <c r="DC879" s="31"/>
      <c r="DD879" s="31"/>
    </row>
    <row r="880" spans="71:108" x14ac:dyDescent="0.25"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 s="18"/>
      <c r="CI880" s="18"/>
      <c r="CJ880" s="18"/>
      <c r="CK880" s="18"/>
      <c r="CL880" s="18"/>
      <c r="CM880" s="18"/>
      <c r="CO880" s="18"/>
      <c r="CR880" s="18"/>
      <c r="CS880" s="18"/>
      <c r="CT880" s="18"/>
      <c r="CW880" s="18"/>
      <c r="CX880" s="18"/>
      <c r="CY880" s="18"/>
      <c r="DB880" s="18"/>
      <c r="DC880" s="31"/>
      <c r="DD880" s="31"/>
    </row>
    <row r="881" spans="71:108" x14ac:dyDescent="0.25"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 s="18"/>
      <c r="CI881" s="18"/>
      <c r="CJ881" s="18"/>
      <c r="CK881" s="18"/>
      <c r="CL881" s="18"/>
      <c r="CM881" s="18"/>
      <c r="CO881" s="18"/>
      <c r="CR881" s="18"/>
      <c r="CS881" s="18"/>
      <c r="CT881" s="18"/>
      <c r="CW881" s="18"/>
      <c r="CX881" s="18"/>
      <c r="CY881" s="18"/>
      <c r="DB881" s="18"/>
      <c r="DC881" s="31"/>
      <c r="DD881" s="31"/>
    </row>
    <row r="882" spans="71:108" x14ac:dyDescent="0.25"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 s="18"/>
      <c r="CI882" s="18"/>
      <c r="CJ882" s="18"/>
      <c r="CK882" s="18"/>
      <c r="CL882" s="18"/>
      <c r="CM882" s="18"/>
      <c r="CO882" s="18"/>
      <c r="CR882" s="18"/>
      <c r="CS882" s="18"/>
      <c r="CT882" s="18"/>
      <c r="CW882" s="18"/>
      <c r="CX882" s="18"/>
      <c r="CY882" s="18"/>
      <c r="DB882" s="18"/>
      <c r="DC882" s="31"/>
      <c r="DD882" s="31"/>
    </row>
    <row r="883" spans="71:108" x14ac:dyDescent="0.25"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 s="18"/>
      <c r="CI883" s="18"/>
      <c r="CJ883" s="18"/>
      <c r="CK883" s="18"/>
      <c r="CL883" s="18"/>
      <c r="CM883" s="18"/>
      <c r="CO883" s="18"/>
      <c r="CR883" s="18"/>
      <c r="CS883" s="18"/>
      <c r="CT883" s="18"/>
      <c r="CW883" s="18"/>
      <c r="CX883" s="18"/>
      <c r="CY883" s="18"/>
      <c r="DB883" s="18"/>
      <c r="DC883" s="31"/>
      <c r="DD883" s="31"/>
    </row>
    <row r="884" spans="71:108" x14ac:dyDescent="0.25"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 s="18"/>
      <c r="CI884" s="18"/>
      <c r="CJ884" s="18"/>
      <c r="CK884" s="18"/>
      <c r="CL884" s="18"/>
      <c r="CM884" s="18"/>
      <c r="CO884" s="18"/>
      <c r="CR884" s="18"/>
      <c r="CS884" s="18"/>
      <c r="CT884" s="18"/>
      <c r="CW884" s="18"/>
      <c r="CX884" s="18"/>
      <c r="CY884" s="18"/>
      <c r="DB884" s="18"/>
      <c r="DC884" s="31"/>
      <c r="DD884" s="31"/>
    </row>
    <row r="885" spans="71:108" x14ac:dyDescent="0.25"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 s="18"/>
      <c r="CI885" s="18"/>
      <c r="CJ885" s="18"/>
      <c r="CK885" s="18"/>
      <c r="CL885" s="18"/>
      <c r="CM885" s="18"/>
      <c r="CO885" s="18"/>
      <c r="CR885" s="18"/>
      <c r="CS885" s="18"/>
      <c r="CT885" s="18"/>
      <c r="CW885" s="18"/>
      <c r="CX885" s="18"/>
      <c r="CY885" s="18"/>
      <c r="DB885" s="18"/>
      <c r="DC885" s="31"/>
      <c r="DD885" s="31"/>
    </row>
    <row r="886" spans="71:108" x14ac:dyDescent="0.25"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 s="18"/>
      <c r="CI886" s="18"/>
      <c r="CJ886" s="18"/>
      <c r="CK886" s="18"/>
      <c r="CL886" s="18"/>
      <c r="CM886" s="18"/>
      <c r="CO886" s="18"/>
      <c r="CR886" s="18"/>
      <c r="CS886" s="18"/>
      <c r="CT886" s="18"/>
      <c r="CW886" s="18"/>
      <c r="CX886" s="18"/>
      <c r="CY886" s="18"/>
      <c r="DB886" s="18"/>
      <c r="DC886" s="31"/>
      <c r="DD886" s="31"/>
    </row>
    <row r="887" spans="71:108" x14ac:dyDescent="0.25"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 s="18"/>
      <c r="CI887" s="18"/>
      <c r="CJ887" s="18"/>
      <c r="CK887" s="18"/>
      <c r="CL887" s="18"/>
      <c r="CM887" s="18"/>
      <c r="CO887" s="18"/>
      <c r="CR887" s="18"/>
      <c r="CS887" s="18"/>
      <c r="CT887" s="18"/>
      <c r="CW887" s="18"/>
      <c r="CX887" s="18"/>
      <c r="CY887" s="18"/>
      <c r="DB887" s="18"/>
      <c r="DC887" s="31"/>
      <c r="DD887" s="31"/>
    </row>
    <row r="888" spans="71:108" x14ac:dyDescent="0.25"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 s="18"/>
      <c r="CI888" s="18"/>
      <c r="CJ888" s="18"/>
      <c r="CK888" s="18"/>
      <c r="CL888" s="18"/>
      <c r="CM888" s="18"/>
      <c r="CO888" s="18"/>
      <c r="CR888" s="18"/>
      <c r="CS888" s="18"/>
      <c r="CT888" s="18"/>
      <c r="CW888" s="18"/>
      <c r="CX888" s="18"/>
      <c r="CY888" s="18"/>
      <c r="DB888" s="18"/>
      <c r="DC888" s="31"/>
      <c r="DD888" s="31"/>
    </row>
    <row r="889" spans="71:108" x14ac:dyDescent="0.25"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 s="18"/>
      <c r="CI889" s="18"/>
      <c r="CJ889" s="18"/>
      <c r="CK889" s="18"/>
      <c r="CL889" s="18"/>
      <c r="CM889" s="18"/>
      <c r="CO889" s="18"/>
      <c r="CR889" s="18"/>
      <c r="CS889" s="18"/>
      <c r="CT889" s="18"/>
      <c r="CW889" s="18"/>
      <c r="CX889" s="18"/>
      <c r="CY889" s="18"/>
      <c r="DB889" s="18"/>
      <c r="DC889" s="31"/>
      <c r="DD889" s="31"/>
    </row>
    <row r="890" spans="71:108" x14ac:dyDescent="0.25"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 s="18"/>
      <c r="CI890" s="18"/>
      <c r="CJ890" s="18"/>
      <c r="CK890" s="18"/>
      <c r="CL890" s="18"/>
      <c r="CM890" s="18"/>
      <c r="CO890" s="18"/>
      <c r="CR890" s="18"/>
      <c r="CS890" s="18"/>
      <c r="CT890" s="18"/>
      <c r="CW890" s="18"/>
      <c r="CX890" s="18"/>
      <c r="CY890" s="18"/>
      <c r="DB890" s="18"/>
      <c r="DC890" s="31"/>
      <c r="DD890" s="31"/>
    </row>
    <row r="891" spans="71:108" x14ac:dyDescent="0.25"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 s="18"/>
      <c r="CI891" s="18"/>
      <c r="CJ891" s="18"/>
      <c r="CK891" s="18"/>
      <c r="CL891" s="18"/>
      <c r="CM891" s="18"/>
      <c r="CO891" s="18"/>
      <c r="CR891" s="18"/>
      <c r="CS891" s="18"/>
      <c r="CT891" s="18"/>
      <c r="CW891" s="18"/>
      <c r="CX891" s="18"/>
      <c r="CY891" s="18"/>
      <c r="DB891" s="18"/>
      <c r="DC891" s="31"/>
      <c r="DD891" s="31"/>
    </row>
    <row r="892" spans="71:108" x14ac:dyDescent="0.25"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 s="18"/>
      <c r="CI892" s="18"/>
      <c r="CJ892" s="18"/>
      <c r="CK892" s="18"/>
      <c r="CL892" s="18"/>
      <c r="CM892" s="18"/>
      <c r="CO892" s="18"/>
      <c r="CR892" s="18"/>
      <c r="CS892" s="18"/>
      <c r="CT892" s="18"/>
      <c r="CW892" s="18"/>
      <c r="CX892" s="18"/>
      <c r="CY892" s="18"/>
      <c r="DB892" s="18"/>
      <c r="DC892" s="31"/>
      <c r="DD892" s="31"/>
    </row>
    <row r="893" spans="71:108" x14ac:dyDescent="0.25"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 s="18"/>
      <c r="CI893" s="18"/>
      <c r="CJ893" s="18"/>
      <c r="CK893" s="18"/>
      <c r="CL893" s="18"/>
      <c r="CM893" s="18"/>
      <c r="CO893" s="18"/>
      <c r="CR893" s="18"/>
      <c r="CS893" s="18"/>
      <c r="CT893" s="18"/>
      <c r="CW893" s="18"/>
      <c r="CX893" s="18"/>
      <c r="CY893" s="18"/>
      <c r="DB893" s="18"/>
      <c r="DC893" s="31"/>
      <c r="DD893" s="31"/>
    </row>
    <row r="894" spans="71:108" x14ac:dyDescent="0.25"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 s="18"/>
      <c r="CI894" s="18"/>
      <c r="CJ894" s="18"/>
      <c r="CK894" s="18"/>
      <c r="CL894" s="18"/>
      <c r="CM894" s="18"/>
      <c r="CO894" s="18"/>
      <c r="CR894" s="18"/>
      <c r="CS894" s="18"/>
      <c r="CT894" s="18"/>
      <c r="CW894" s="18"/>
      <c r="CX894" s="18"/>
      <c r="CY894" s="18"/>
      <c r="DB894" s="18"/>
      <c r="DC894" s="31"/>
      <c r="DD894" s="31"/>
    </row>
    <row r="895" spans="71:108" x14ac:dyDescent="0.25"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 s="18"/>
      <c r="CI895" s="18"/>
      <c r="CJ895" s="18"/>
      <c r="CK895" s="18"/>
      <c r="CL895" s="18"/>
      <c r="CM895" s="18"/>
      <c r="CO895" s="18"/>
      <c r="CR895" s="18"/>
      <c r="CS895" s="18"/>
      <c r="CT895" s="18"/>
      <c r="CW895" s="18"/>
      <c r="CX895" s="18"/>
      <c r="CY895" s="18"/>
      <c r="DB895" s="18"/>
      <c r="DC895" s="31"/>
      <c r="DD895" s="31"/>
    </row>
    <row r="896" spans="71:108" x14ac:dyDescent="0.25"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 s="18"/>
      <c r="CI896" s="18"/>
      <c r="CJ896" s="18"/>
      <c r="CK896" s="18"/>
      <c r="CL896" s="18"/>
      <c r="CM896" s="18"/>
      <c r="CO896" s="18"/>
      <c r="CR896" s="18"/>
      <c r="CS896" s="18"/>
      <c r="CT896" s="18"/>
      <c r="CW896" s="18"/>
      <c r="CX896" s="18"/>
      <c r="CY896" s="18"/>
      <c r="DB896" s="18"/>
      <c r="DC896" s="31"/>
      <c r="DD896" s="31"/>
    </row>
    <row r="897" spans="71:108" x14ac:dyDescent="0.25"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 s="18"/>
      <c r="CI897" s="18"/>
      <c r="CJ897" s="18"/>
      <c r="CK897" s="18"/>
      <c r="CL897" s="18"/>
      <c r="CM897" s="18"/>
      <c r="CO897" s="18"/>
      <c r="CR897" s="18"/>
      <c r="CS897" s="18"/>
      <c r="CT897" s="18"/>
      <c r="CW897" s="18"/>
      <c r="CX897" s="18"/>
      <c r="CY897" s="18"/>
      <c r="DB897" s="18"/>
      <c r="DC897" s="31"/>
      <c r="DD897" s="31"/>
    </row>
    <row r="898" spans="71:108" x14ac:dyDescent="0.25"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 s="18"/>
      <c r="CI898" s="18"/>
      <c r="CJ898" s="18"/>
      <c r="CK898" s="18"/>
      <c r="CL898" s="18"/>
      <c r="CM898" s="18"/>
      <c r="CO898" s="18"/>
      <c r="CR898" s="18"/>
      <c r="CS898" s="18"/>
      <c r="CT898" s="18"/>
      <c r="CW898" s="18"/>
      <c r="CX898" s="18"/>
      <c r="CY898" s="18"/>
      <c r="DB898" s="18"/>
      <c r="DC898" s="31"/>
      <c r="DD898" s="31"/>
    </row>
    <row r="899" spans="71:108" x14ac:dyDescent="0.25"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 s="18"/>
      <c r="CI899" s="18"/>
      <c r="CJ899" s="18"/>
      <c r="CK899" s="18"/>
      <c r="CL899" s="18"/>
      <c r="CM899" s="18"/>
      <c r="CO899" s="18"/>
      <c r="CR899" s="18"/>
      <c r="CS899" s="18"/>
      <c r="CT899" s="18"/>
      <c r="CW899" s="18"/>
      <c r="CX899" s="18"/>
      <c r="CY899" s="18"/>
      <c r="DB899" s="18"/>
      <c r="DC899" s="31"/>
      <c r="DD899" s="31"/>
    </row>
    <row r="900" spans="71:108" x14ac:dyDescent="0.25"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 s="18"/>
      <c r="CI900" s="18"/>
      <c r="CJ900" s="18"/>
      <c r="CK900" s="18"/>
      <c r="CL900" s="18"/>
      <c r="CM900" s="18"/>
      <c r="CO900" s="18"/>
      <c r="CR900" s="18"/>
      <c r="CS900" s="18"/>
      <c r="CT900" s="18"/>
      <c r="CW900" s="18"/>
      <c r="CX900" s="18"/>
      <c r="CY900" s="18"/>
      <c r="DB900" s="18"/>
      <c r="DC900" s="31"/>
      <c r="DD900" s="31"/>
    </row>
    <row r="901" spans="71:108" x14ac:dyDescent="0.25"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 s="18"/>
      <c r="CI901" s="18"/>
      <c r="CJ901" s="18"/>
      <c r="CK901" s="18"/>
      <c r="CL901" s="18"/>
      <c r="CM901" s="18"/>
      <c r="CO901" s="18"/>
      <c r="CR901" s="18"/>
      <c r="CS901" s="18"/>
      <c r="CT901" s="18"/>
      <c r="CW901" s="18"/>
      <c r="CX901" s="18"/>
      <c r="CY901" s="18"/>
      <c r="DB901" s="18"/>
      <c r="DC901" s="31"/>
      <c r="DD901" s="31"/>
    </row>
    <row r="902" spans="71:108" x14ac:dyDescent="0.25"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 s="18"/>
      <c r="CI902" s="18"/>
      <c r="CJ902" s="18"/>
      <c r="CK902" s="18"/>
      <c r="CL902" s="18"/>
      <c r="CM902" s="18"/>
      <c r="CO902" s="18"/>
      <c r="CR902" s="18"/>
      <c r="CS902" s="18"/>
      <c r="CT902" s="18"/>
      <c r="CW902" s="18"/>
      <c r="CX902" s="18"/>
      <c r="CY902" s="18"/>
      <c r="DB902" s="18"/>
      <c r="DC902" s="31"/>
      <c r="DD902" s="31"/>
    </row>
    <row r="903" spans="71:108" x14ac:dyDescent="0.25"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 s="18"/>
      <c r="CI903" s="18"/>
      <c r="CJ903" s="18"/>
      <c r="CK903" s="18"/>
      <c r="CL903" s="18"/>
      <c r="CM903" s="18"/>
      <c r="CO903" s="18"/>
      <c r="CR903" s="18"/>
      <c r="CS903" s="18"/>
      <c r="CT903" s="18"/>
      <c r="CW903" s="18"/>
      <c r="CX903" s="18"/>
      <c r="CY903" s="18"/>
      <c r="DB903" s="18"/>
      <c r="DC903" s="31"/>
      <c r="DD903" s="31"/>
    </row>
    <row r="904" spans="71:108" x14ac:dyDescent="0.25"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 s="18"/>
      <c r="CI904" s="18"/>
      <c r="CJ904" s="18"/>
      <c r="CK904" s="18"/>
      <c r="CL904" s="18"/>
      <c r="CM904" s="18"/>
      <c r="CO904" s="18"/>
      <c r="CR904" s="18"/>
      <c r="CS904" s="18"/>
      <c r="CT904" s="18"/>
      <c r="CW904" s="18"/>
      <c r="CX904" s="18"/>
      <c r="CY904" s="18"/>
      <c r="DB904" s="18"/>
      <c r="DC904" s="31"/>
      <c r="DD904" s="31"/>
    </row>
    <row r="905" spans="71:108" x14ac:dyDescent="0.25"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 s="18"/>
      <c r="CI905" s="18"/>
      <c r="CJ905" s="18"/>
      <c r="CK905" s="18"/>
      <c r="CL905" s="18"/>
      <c r="CM905" s="18"/>
      <c r="CO905" s="18"/>
      <c r="CR905" s="18"/>
      <c r="CS905" s="18"/>
      <c r="CT905" s="18"/>
      <c r="CW905" s="18"/>
      <c r="CX905" s="18"/>
      <c r="CY905" s="18"/>
      <c r="DB905" s="18"/>
      <c r="DC905" s="31"/>
      <c r="DD905" s="31"/>
    </row>
    <row r="906" spans="71:108" x14ac:dyDescent="0.25"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 s="18"/>
      <c r="CI906" s="18"/>
      <c r="CJ906" s="18"/>
      <c r="CK906" s="18"/>
      <c r="CL906" s="18"/>
      <c r="CM906" s="18"/>
      <c r="CO906" s="18"/>
      <c r="CR906" s="18"/>
      <c r="CS906" s="18"/>
      <c r="CT906" s="18"/>
      <c r="CW906" s="18"/>
      <c r="CX906" s="18"/>
      <c r="CY906" s="18"/>
      <c r="DB906" s="18"/>
      <c r="DC906" s="31"/>
      <c r="DD906" s="31"/>
    </row>
    <row r="907" spans="71:108" x14ac:dyDescent="0.25"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 s="18"/>
      <c r="CI907" s="18"/>
      <c r="CJ907" s="18"/>
      <c r="CK907" s="18"/>
      <c r="CL907" s="18"/>
      <c r="CM907" s="18"/>
      <c r="CO907" s="18"/>
      <c r="CR907" s="18"/>
      <c r="CS907" s="18"/>
      <c r="CT907" s="18"/>
      <c r="CW907" s="18"/>
      <c r="CX907" s="18"/>
      <c r="CY907" s="18"/>
      <c r="DB907" s="18"/>
      <c r="DC907" s="31"/>
      <c r="DD907" s="31"/>
    </row>
    <row r="908" spans="71:108" x14ac:dyDescent="0.25"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 s="18"/>
      <c r="CI908" s="18"/>
      <c r="CJ908" s="18"/>
      <c r="CK908" s="18"/>
      <c r="CL908" s="18"/>
      <c r="CM908" s="18"/>
      <c r="CO908" s="18"/>
      <c r="CR908" s="18"/>
      <c r="CS908" s="18"/>
      <c r="CT908" s="18"/>
      <c r="CW908" s="18"/>
      <c r="CX908" s="18"/>
      <c r="CY908" s="18"/>
      <c r="DB908" s="18"/>
      <c r="DC908" s="31"/>
      <c r="DD908" s="31"/>
    </row>
    <row r="909" spans="71:108" x14ac:dyDescent="0.25"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 s="18"/>
      <c r="CI909" s="18"/>
      <c r="CJ909" s="18"/>
      <c r="CK909" s="18"/>
      <c r="CL909" s="18"/>
      <c r="CM909" s="18"/>
      <c r="CO909" s="18"/>
      <c r="CR909" s="18"/>
      <c r="CS909" s="18"/>
      <c r="CT909" s="18"/>
      <c r="CW909" s="18"/>
      <c r="CX909" s="18"/>
      <c r="CY909" s="18"/>
      <c r="DB909" s="18"/>
      <c r="DC909" s="31"/>
      <c r="DD909" s="31"/>
    </row>
    <row r="910" spans="71:108" x14ac:dyDescent="0.25"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 s="18"/>
      <c r="CI910" s="18"/>
      <c r="CJ910" s="18"/>
      <c r="CK910" s="18"/>
      <c r="CL910" s="18"/>
      <c r="CM910" s="18"/>
      <c r="CO910" s="18"/>
      <c r="CR910" s="18"/>
      <c r="CS910" s="18"/>
      <c r="CT910" s="18"/>
      <c r="CW910" s="18"/>
      <c r="CX910" s="18"/>
      <c r="CY910" s="18"/>
      <c r="DB910" s="18"/>
      <c r="DC910" s="31"/>
      <c r="DD910" s="31"/>
    </row>
    <row r="911" spans="71:108" x14ac:dyDescent="0.25"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 s="18"/>
      <c r="CI911" s="18"/>
      <c r="CJ911" s="18"/>
      <c r="CK911" s="18"/>
      <c r="CL911" s="18"/>
      <c r="CM911" s="18"/>
      <c r="CO911" s="18"/>
      <c r="CR911" s="18"/>
      <c r="CS911" s="18"/>
      <c r="CT911" s="18"/>
      <c r="CW911" s="18"/>
      <c r="CX911" s="18"/>
      <c r="CY911" s="18"/>
      <c r="DB911" s="18"/>
      <c r="DC911" s="31"/>
      <c r="DD911" s="31"/>
    </row>
    <row r="912" spans="71:108" x14ac:dyDescent="0.25"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 s="18"/>
      <c r="CI912" s="18"/>
      <c r="CJ912" s="18"/>
      <c r="CK912" s="18"/>
      <c r="CL912" s="18"/>
      <c r="CM912" s="18"/>
      <c r="CO912" s="18"/>
      <c r="CR912" s="18"/>
      <c r="CS912" s="18"/>
      <c r="CT912" s="18"/>
      <c r="CW912" s="18"/>
      <c r="CX912" s="18"/>
      <c r="CY912" s="18"/>
      <c r="DB912" s="18"/>
      <c r="DC912" s="31"/>
      <c r="DD912" s="31"/>
    </row>
    <row r="913" spans="71:108" x14ac:dyDescent="0.25"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 s="18"/>
      <c r="CI913" s="18"/>
      <c r="CJ913" s="18"/>
      <c r="CK913" s="18"/>
      <c r="CL913" s="18"/>
      <c r="CM913" s="18"/>
      <c r="CO913" s="18"/>
      <c r="CR913" s="18"/>
      <c r="CS913" s="18"/>
      <c r="CT913" s="18"/>
      <c r="CW913" s="18"/>
      <c r="CX913" s="18"/>
      <c r="CY913" s="18"/>
      <c r="DB913" s="18"/>
      <c r="DC913" s="31"/>
      <c r="DD913" s="31"/>
    </row>
    <row r="914" spans="71:108" x14ac:dyDescent="0.25"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 s="18"/>
      <c r="CI914" s="18"/>
      <c r="CJ914" s="18"/>
      <c r="CK914" s="18"/>
      <c r="CL914" s="18"/>
      <c r="CM914" s="18"/>
      <c r="CO914" s="18"/>
      <c r="CR914" s="18"/>
      <c r="CS914" s="18"/>
      <c r="CT914" s="18"/>
      <c r="CW914" s="18"/>
      <c r="CX914" s="18"/>
      <c r="CY914" s="18"/>
      <c r="DB914" s="18"/>
      <c r="DC914" s="31"/>
      <c r="DD914" s="31"/>
    </row>
    <row r="915" spans="71:108" x14ac:dyDescent="0.25"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 s="18"/>
      <c r="CI915" s="18"/>
      <c r="CJ915" s="18"/>
      <c r="CK915" s="18"/>
      <c r="CL915" s="18"/>
      <c r="CM915" s="18"/>
      <c r="CO915" s="18"/>
      <c r="CR915" s="18"/>
      <c r="CS915" s="18"/>
      <c r="CT915" s="18"/>
      <c r="CW915" s="18"/>
      <c r="CX915" s="18"/>
      <c r="CY915" s="18"/>
      <c r="DB915" s="18"/>
      <c r="DC915" s="31"/>
      <c r="DD915" s="31"/>
    </row>
    <row r="916" spans="71:108" x14ac:dyDescent="0.25"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 s="18"/>
      <c r="CI916" s="18"/>
      <c r="CJ916" s="18"/>
      <c r="CK916" s="18"/>
      <c r="CL916" s="18"/>
      <c r="CM916" s="18"/>
      <c r="CO916" s="18"/>
      <c r="CR916" s="18"/>
      <c r="CS916" s="18"/>
      <c r="CT916" s="18"/>
      <c r="CW916" s="18"/>
      <c r="CX916" s="18"/>
      <c r="CY916" s="18"/>
      <c r="DB916" s="18"/>
      <c r="DC916" s="31"/>
      <c r="DD916" s="31"/>
    </row>
    <row r="917" spans="71:108" x14ac:dyDescent="0.25"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 s="18"/>
      <c r="CI917" s="18"/>
      <c r="CJ917" s="18"/>
      <c r="CK917" s="18"/>
      <c r="CL917" s="18"/>
      <c r="CM917" s="18"/>
      <c r="CO917" s="18"/>
      <c r="CR917" s="18"/>
      <c r="CS917" s="18"/>
      <c r="CT917" s="18"/>
      <c r="CW917" s="18"/>
      <c r="CX917" s="18"/>
      <c r="CY917" s="18"/>
      <c r="DB917" s="18"/>
      <c r="DC917" s="31"/>
      <c r="DD917" s="31"/>
    </row>
    <row r="918" spans="71:108" x14ac:dyDescent="0.25"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 s="18"/>
      <c r="CI918" s="18"/>
      <c r="CJ918" s="18"/>
      <c r="CK918" s="18"/>
      <c r="CL918" s="18"/>
      <c r="CM918" s="18"/>
      <c r="CO918" s="18"/>
      <c r="CR918" s="18"/>
      <c r="CS918" s="18"/>
      <c r="CT918" s="18"/>
      <c r="CW918" s="18"/>
      <c r="CX918" s="18"/>
      <c r="CY918" s="18"/>
      <c r="DB918" s="18"/>
      <c r="DC918" s="31"/>
      <c r="DD918" s="31"/>
    </row>
    <row r="919" spans="71:108" x14ac:dyDescent="0.25"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 s="18"/>
      <c r="CI919" s="18"/>
      <c r="CJ919" s="18"/>
      <c r="CK919" s="18"/>
      <c r="CL919" s="18"/>
      <c r="CM919" s="18"/>
      <c r="CO919" s="18"/>
      <c r="CR919" s="18"/>
      <c r="CS919" s="18"/>
      <c r="CT919" s="18"/>
      <c r="CW919" s="18"/>
      <c r="CX919" s="18"/>
      <c r="CY919" s="18"/>
      <c r="DB919" s="18"/>
      <c r="DC919" s="31"/>
      <c r="DD919" s="31"/>
    </row>
    <row r="920" spans="71:108" x14ac:dyDescent="0.25"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 s="18"/>
      <c r="CI920" s="18"/>
      <c r="CJ920" s="18"/>
      <c r="CK920" s="18"/>
      <c r="CL920" s="18"/>
      <c r="CM920" s="18"/>
      <c r="CO920" s="18"/>
      <c r="CR920" s="18"/>
      <c r="CS920" s="18"/>
      <c r="CT920" s="18"/>
      <c r="CW920" s="18"/>
      <c r="CX920" s="18"/>
      <c r="CY920" s="18"/>
      <c r="DB920" s="18"/>
      <c r="DC920" s="31"/>
      <c r="DD920" s="31"/>
    </row>
    <row r="921" spans="71:108" x14ac:dyDescent="0.25"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 s="18"/>
      <c r="CI921" s="18"/>
      <c r="CJ921" s="18"/>
      <c r="CK921" s="18"/>
      <c r="CL921" s="18"/>
      <c r="CM921" s="18"/>
      <c r="CO921" s="18"/>
      <c r="CR921" s="18"/>
      <c r="CS921" s="18"/>
      <c r="CT921" s="18"/>
      <c r="CW921" s="18"/>
      <c r="CX921" s="18"/>
      <c r="CY921" s="18"/>
      <c r="DB921" s="18"/>
      <c r="DC921" s="31"/>
      <c r="DD921" s="31"/>
    </row>
    <row r="922" spans="71:108" x14ac:dyDescent="0.25"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 s="18"/>
      <c r="CI922" s="18"/>
      <c r="CJ922" s="18"/>
      <c r="CK922" s="18"/>
      <c r="CL922" s="18"/>
      <c r="CM922" s="18"/>
      <c r="CO922" s="18"/>
      <c r="CR922" s="18"/>
      <c r="CS922" s="18"/>
      <c r="CT922" s="18"/>
      <c r="CW922" s="18"/>
      <c r="CX922" s="18"/>
      <c r="CY922" s="18"/>
      <c r="DB922" s="18"/>
      <c r="DC922" s="31"/>
      <c r="DD922" s="31"/>
    </row>
    <row r="923" spans="71:108" x14ac:dyDescent="0.25"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 s="18"/>
      <c r="CI923" s="18"/>
      <c r="CJ923" s="18"/>
      <c r="CK923" s="18"/>
      <c r="CL923" s="18"/>
      <c r="CM923" s="18"/>
      <c r="CO923" s="18"/>
      <c r="CR923" s="18"/>
      <c r="CS923" s="18"/>
      <c r="CT923" s="18"/>
      <c r="CW923" s="18"/>
      <c r="CX923" s="18"/>
      <c r="CY923" s="18"/>
      <c r="DB923" s="18"/>
      <c r="DC923" s="31"/>
      <c r="DD923" s="31"/>
    </row>
    <row r="924" spans="71:108" x14ac:dyDescent="0.25"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 s="18"/>
      <c r="CI924" s="18"/>
      <c r="CJ924" s="18"/>
      <c r="CK924" s="18"/>
      <c r="CL924" s="18"/>
      <c r="CM924" s="18"/>
      <c r="CO924" s="18"/>
      <c r="CR924" s="18"/>
      <c r="CS924" s="18"/>
      <c r="CT924" s="18"/>
      <c r="CW924" s="18"/>
      <c r="CX924" s="18"/>
      <c r="CY924" s="18"/>
      <c r="DB924" s="18"/>
      <c r="DC924" s="31"/>
      <c r="DD924" s="31"/>
    </row>
    <row r="925" spans="71:108" x14ac:dyDescent="0.25"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 s="18"/>
      <c r="CI925" s="18"/>
      <c r="CJ925" s="18"/>
      <c r="CK925" s="18"/>
      <c r="CL925" s="18"/>
      <c r="CM925" s="18"/>
      <c r="CO925" s="18"/>
      <c r="CR925" s="18"/>
      <c r="CS925" s="18"/>
      <c r="CT925" s="18"/>
      <c r="CW925" s="18"/>
      <c r="CX925" s="18"/>
      <c r="CY925" s="18"/>
      <c r="DB925" s="18"/>
      <c r="DC925" s="31"/>
      <c r="DD925" s="31"/>
    </row>
    <row r="926" spans="71:108" x14ac:dyDescent="0.25"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 s="18"/>
      <c r="CI926" s="18"/>
      <c r="CJ926" s="18"/>
      <c r="CK926" s="18"/>
      <c r="CL926" s="18"/>
      <c r="CM926" s="18"/>
      <c r="CO926" s="18"/>
      <c r="CR926" s="18"/>
      <c r="CS926" s="18"/>
      <c r="CT926" s="18"/>
      <c r="CW926" s="18"/>
      <c r="CX926" s="18"/>
      <c r="CY926" s="18"/>
      <c r="DB926" s="18"/>
      <c r="DC926" s="31"/>
      <c r="DD926" s="31"/>
    </row>
    <row r="927" spans="71:108" x14ac:dyDescent="0.25"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 s="18"/>
      <c r="CI927" s="18"/>
      <c r="CJ927" s="18"/>
      <c r="CK927" s="18"/>
      <c r="CL927" s="18"/>
      <c r="CM927" s="18"/>
      <c r="CO927" s="18"/>
      <c r="CR927" s="18"/>
      <c r="CS927" s="18"/>
      <c r="CT927" s="18"/>
      <c r="CW927" s="18"/>
      <c r="CX927" s="18"/>
      <c r="CY927" s="18"/>
      <c r="DB927" s="18"/>
      <c r="DC927" s="31"/>
      <c r="DD927" s="31"/>
    </row>
    <row r="928" spans="71:108" x14ac:dyDescent="0.25"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 s="18"/>
      <c r="CI928" s="18"/>
      <c r="CJ928" s="18"/>
      <c r="CK928" s="18"/>
      <c r="CL928" s="18"/>
      <c r="CM928" s="18"/>
      <c r="CO928" s="18"/>
      <c r="CR928" s="18"/>
      <c r="CS928" s="18"/>
      <c r="CT928" s="18"/>
      <c r="CW928" s="18"/>
      <c r="CX928" s="18"/>
      <c r="CY928" s="18"/>
      <c r="DB928" s="18"/>
      <c r="DC928" s="31"/>
      <c r="DD928" s="31"/>
    </row>
    <row r="929" spans="71:108" x14ac:dyDescent="0.25"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 s="18"/>
      <c r="CI929" s="18"/>
      <c r="CJ929" s="18"/>
      <c r="CK929" s="18"/>
      <c r="CL929" s="18"/>
      <c r="CM929" s="18"/>
      <c r="CO929" s="18"/>
      <c r="CR929" s="18"/>
      <c r="CS929" s="18"/>
      <c r="CT929" s="18"/>
      <c r="CW929" s="18"/>
      <c r="CX929" s="18"/>
      <c r="CY929" s="18"/>
      <c r="DB929" s="18"/>
      <c r="DC929" s="31"/>
      <c r="DD929" s="31"/>
    </row>
    <row r="930" spans="71:108" x14ac:dyDescent="0.25"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 s="18"/>
      <c r="CI930" s="18"/>
      <c r="CJ930" s="18"/>
      <c r="CK930" s="18"/>
      <c r="CL930" s="18"/>
      <c r="CM930" s="18"/>
      <c r="CO930" s="18"/>
      <c r="CR930" s="18"/>
      <c r="CS930" s="18"/>
      <c r="CT930" s="18"/>
      <c r="CW930" s="18"/>
      <c r="CX930" s="18"/>
      <c r="CY930" s="18"/>
      <c r="DB930" s="18"/>
      <c r="DC930" s="31"/>
      <c r="DD930" s="31"/>
    </row>
    <row r="931" spans="71:108" x14ac:dyDescent="0.25"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 s="18"/>
      <c r="CI931" s="18"/>
      <c r="CJ931" s="18"/>
      <c r="CK931" s="18"/>
      <c r="CL931" s="18"/>
      <c r="CM931" s="18"/>
      <c r="CO931" s="18"/>
      <c r="CR931" s="18"/>
      <c r="CS931" s="18"/>
      <c r="CT931" s="18"/>
      <c r="CW931" s="18"/>
      <c r="CX931" s="18"/>
      <c r="CY931" s="18"/>
      <c r="DB931" s="18"/>
      <c r="DC931" s="31"/>
      <c r="DD931" s="31"/>
    </row>
    <row r="932" spans="71:108" x14ac:dyDescent="0.25"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 s="18"/>
      <c r="CI932" s="18"/>
      <c r="CJ932" s="18"/>
      <c r="CK932" s="18"/>
      <c r="CL932" s="18"/>
      <c r="CM932" s="18"/>
      <c r="CO932" s="18"/>
      <c r="CR932" s="18"/>
      <c r="CS932" s="18"/>
      <c r="CT932" s="18"/>
      <c r="CW932" s="18"/>
      <c r="CX932" s="18"/>
      <c r="CY932" s="18"/>
      <c r="DB932" s="18"/>
      <c r="DC932" s="31"/>
      <c r="DD932" s="31"/>
    </row>
    <row r="933" spans="71:108" x14ac:dyDescent="0.25"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 s="18"/>
      <c r="CI933" s="18"/>
      <c r="CJ933" s="18"/>
      <c r="CK933" s="18"/>
      <c r="CL933" s="18"/>
      <c r="CM933" s="18"/>
      <c r="CO933" s="18"/>
      <c r="CR933" s="18"/>
      <c r="CS933" s="18"/>
      <c r="CT933" s="18"/>
      <c r="CW933" s="18"/>
      <c r="CX933" s="18"/>
      <c r="CY933" s="18"/>
      <c r="DB933" s="18"/>
      <c r="DC933" s="31"/>
      <c r="DD933" s="31"/>
    </row>
    <row r="934" spans="71:108" x14ac:dyDescent="0.25"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 s="18"/>
      <c r="CI934" s="18"/>
      <c r="CJ934" s="18"/>
      <c r="CK934" s="18"/>
      <c r="CL934" s="18"/>
      <c r="CM934" s="18"/>
      <c r="CO934" s="18"/>
      <c r="CR934" s="18"/>
      <c r="CS934" s="18"/>
      <c r="CT934" s="18"/>
      <c r="CW934" s="18"/>
      <c r="CX934" s="18"/>
      <c r="CY934" s="18"/>
      <c r="DB934" s="18"/>
      <c r="DC934" s="31"/>
      <c r="DD934" s="31"/>
    </row>
    <row r="935" spans="71:108" x14ac:dyDescent="0.25"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 s="18"/>
      <c r="CI935" s="18"/>
      <c r="CJ935" s="18"/>
      <c r="CK935" s="18"/>
      <c r="CL935" s="18"/>
      <c r="CM935" s="18"/>
      <c r="CO935" s="18"/>
      <c r="CR935" s="18"/>
      <c r="CS935" s="18"/>
      <c r="CT935" s="18"/>
      <c r="CW935" s="18"/>
      <c r="CX935" s="18"/>
      <c r="CY935" s="18"/>
      <c r="DB935" s="18"/>
      <c r="DC935" s="31"/>
      <c r="DD935" s="31"/>
    </row>
    <row r="936" spans="71:108" x14ac:dyDescent="0.25"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 s="18"/>
      <c r="CI936" s="18"/>
      <c r="CJ936" s="18"/>
      <c r="CK936" s="18"/>
      <c r="CL936" s="18"/>
      <c r="CM936" s="18"/>
      <c r="CO936" s="18"/>
      <c r="CR936" s="18"/>
      <c r="CS936" s="18"/>
      <c r="CT936" s="18"/>
      <c r="CW936" s="18"/>
      <c r="CX936" s="18"/>
      <c r="CY936" s="18"/>
      <c r="DB936" s="18"/>
      <c r="DC936" s="31"/>
      <c r="DD936" s="31"/>
    </row>
    <row r="937" spans="71:108" x14ac:dyDescent="0.25"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 s="18"/>
      <c r="CI937" s="18"/>
      <c r="CJ937" s="18"/>
      <c r="CK937" s="18"/>
      <c r="CL937" s="18"/>
      <c r="CM937" s="18"/>
      <c r="CO937" s="18"/>
      <c r="CR937" s="18"/>
      <c r="CS937" s="18"/>
      <c r="CT937" s="18"/>
      <c r="CW937" s="18"/>
      <c r="CX937" s="18"/>
      <c r="CY937" s="18"/>
      <c r="DB937" s="18"/>
      <c r="DC937" s="31"/>
      <c r="DD937" s="31"/>
    </row>
    <row r="938" spans="71:108" x14ac:dyDescent="0.25"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 s="18"/>
      <c r="CI938" s="18"/>
      <c r="CJ938" s="18"/>
      <c r="CK938" s="18"/>
      <c r="CL938" s="18"/>
      <c r="CM938" s="18"/>
      <c r="CO938" s="18"/>
      <c r="CR938" s="18"/>
      <c r="CS938" s="18"/>
      <c r="CT938" s="18"/>
      <c r="CW938" s="18"/>
      <c r="CX938" s="18"/>
      <c r="CY938" s="18"/>
      <c r="DB938" s="18"/>
      <c r="DC938" s="31"/>
      <c r="DD938" s="31"/>
    </row>
    <row r="939" spans="71:108" x14ac:dyDescent="0.25"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 s="18"/>
      <c r="CI939" s="18"/>
      <c r="CJ939" s="18"/>
      <c r="CK939" s="18"/>
      <c r="CL939" s="18"/>
      <c r="CM939" s="18"/>
      <c r="CO939" s="18"/>
      <c r="CR939" s="18"/>
      <c r="CS939" s="18"/>
      <c r="CT939" s="18"/>
      <c r="CW939" s="18"/>
      <c r="CX939" s="18"/>
      <c r="CY939" s="18"/>
      <c r="DB939" s="18"/>
      <c r="DC939" s="31"/>
      <c r="DD939" s="31"/>
    </row>
    <row r="940" spans="71:108" x14ac:dyDescent="0.25"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 s="18"/>
      <c r="CI940" s="18"/>
      <c r="CJ940" s="18"/>
      <c r="CK940" s="18"/>
      <c r="CL940" s="18"/>
      <c r="CM940" s="18"/>
      <c r="CO940" s="18"/>
      <c r="CR940" s="18"/>
      <c r="CS940" s="18"/>
      <c r="CT940" s="18"/>
      <c r="CW940" s="18"/>
      <c r="CX940" s="18"/>
      <c r="CY940" s="18"/>
      <c r="DB940" s="18"/>
      <c r="DC940" s="31"/>
      <c r="DD940" s="31"/>
    </row>
    <row r="941" spans="71:108" x14ac:dyDescent="0.25"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 s="18"/>
      <c r="CI941" s="18"/>
      <c r="CJ941" s="18"/>
      <c r="CK941" s="18"/>
      <c r="CL941" s="18"/>
      <c r="CM941" s="18"/>
      <c r="CO941" s="18"/>
      <c r="CR941" s="18"/>
      <c r="CS941" s="18"/>
      <c r="CT941" s="18"/>
      <c r="CW941" s="18"/>
      <c r="CX941" s="18"/>
      <c r="CY941" s="18"/>
      <c r="DB941" s="18"/>
      <c r="DC941" s="31"/>
      <c r="DD941" s="31"/>
    </row>
    <row r="942" spans="71:108" x14ac:dyDescent="0.25"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 s="18"/>
      <c r="CI942" s="18"/>
      <c r="CJ942" s="18"/>
      <c r="CK942" s="18"/>
      <c r="CL942" s="18"/>
      <c r="CM942" s="18"/>
      <c r="CO942" s="18"/>
      <c r="CR942" s="18"/>
      <c r="CS942" s="18"/>
      <c r="CT942" s="18"/>
      <c r="CW942" s="18"/>
      <c r="CX942" s="18"/>
      <c r="CY942" s="18"/>
      <c r="DB942" s="18"/>
      <c r="DC942" s="31"/>
      <c r="DD942" s="31"/>
    </row>
    <row r="943" spans="71:108" x14ac:dyDescent="0.25"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 s="18"/>
      <c r="CI943" s="18"/>
      <c r="CJ943" s="18"/>
      <c r="CK943" s="18"/>
      <c r="CL943" s="18"/>
      <c r="CM943" s="18"/>
      <c r="CO943" s="18"/>
      <c r="CR943" s="18"/>
      <c r="CS943" s="18"/>
      <c r="CT943" s="18"/>
      <c r="CW943" s="18"/>
      <c r="CX943" s="18"/>
      <c r="CY943" s="18"/>
      <c r="DB943" s="18"/>
      <c r="DC943" s="31"/>
      <c r="DD943" s="31"/>
    </row>
    <row r="944" spans="71:108" x14ac:dyDescent="0.25"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 s="18"/>
      <c r="CI944" s="18"/>
      <c r="CJ944" s="18"/>
      <c r="CK944" s="18"/>
      <c r="CL944" s="18"/>
      <c r="CM944" s="18"/>
      <c r="CO944" s="18"/>
      <c r="CR944" s="18"/>
      <c r="CS944" s="18"/>
      <c r="CT944" s="18"/>
      <c r="CW944" s="18"/>
      <c r="CX944" s="18"/>
      <c r="CY944" s="18"/>
      <c r="DB944" s="18"/>
      <c r="DC944" s="31"/>
      <c r="DD944" s="31"/>
    </row>
    <row r="945" spans="71:108" x14ac:dyDescent="0.25"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 s="18"/>
      <c r="CI945" s="18"/>
      <c r="CJ945" s="18"/>
      <c r="CK945" s="18"/>
      <c r="CL945" s="18"/>
      <c r="CM945" s="18"/>
      <c r="CO945" s="18"/>
      <c r="CR945" s="18"/>
      <c r="CS945" s="18"/>
      <c r="CT945" s="18"/>
      <c r="CW945" s="18"/>
      <c r="CX945" s="18"/>
      <c r="CY945" s="18"/>
      <c r="DB945" s="18"/>
      <c r="DC945" s="31"/>
      <c r="DD945" s="31"/>
    </row>
    <row r="946" spans="71:108" x14ac:dyDescent="0.25"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 s="18"/>
      <c r="CI946" s="18"/>
      <c r="CJ946" s="18"/>
      <c r="CK946" s="18"/>
      <c r="CL946" s="18"/>
      <c r="CM946" s="18"/>
      <c r="CO946" s="18"/>
      <c r="CR946" s="18"/>
      <c r="CS946" s="18"/>
      <c r="CT946" s="18"/>
      <c r="CW946" s="18"/>
      <c r="CX946" s="18"/>
      <c r="CY946" s="18"/>
      <c r="DB946" s="18"/>
      <c r="DC946" s="31"/>
      <c r="DD946" s="31"/>
    </row>
    <row r="947" spans="71:108" x14ac:dyDescent="0.25"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 s="18"/>
      <c r="CI947" s="18"/>
      <c r="CJ947" s="18"/>
      <c r="CK947" s="18"/>
      <c r="CL947" s="18"/>
      <c r="CM947" s="18"/>
      <c r="CO947" s="18"/>
      <c r="CR947" s="18"/>
      <c r="CS947" s="18"/>
      <c r="CT947" s="18"/>
      <c r="CW947" s="18"/>
      <c r="CX947" s="18"/>
      <c r="CY947" s="18"/>
      <c r="DB947" s="18"/>
      <c r="DC947" s="31"/>
      <c r="DD947" s="31"/>
    </row>
    <row r="948" spans="71:108" x14ac:dyDescent="0.25"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 s="18"/>
      <c r="CI948" s="18"/>
      <c r="CJ948" s="18"/>
      <c r="CK948" s="18"/>
      <c r="CL948" s="18"/>
      <c r="CM948" s="18"/>
      <c r="CO948" s="18"/>
      <c r="CR948" s="18"/>
      <c r="CS948" s="18"/>
      <c r="CT948" s="18"/>
      <c r="CW948" s="18"/>
      <c r="CX948" s="18"/>
      <c r="CY948" s="18"/>
      <c r="DB948" s="18"/>
      <c r="DC948" s="31"/>
      <c r="DD948" s="31"/>
    </row>
    <row r="949" spans="71:108" x14ac:dyDescent="0.25"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 s="18"/>
      <c r="CI949" s="18"/>
      <c r="CJ949" s="18"/>
      <c r="CK949" s="18"/>
      <c r="CL949" s="18"/>
      <c r="CM949" s="18"/>
      <c r="CO949" s="18"/>
      <c r="CR949" s="18"/>
      <c r="CS949" s="18"/>
      <c r="CT949" s="18"/>
      <c r="CW949" s="18"/>
      <c r="CX949" s="18"/>
      <c r="CY949" s="18"/>
      <c r="DB949" s="18"/>
      <c r="DC949" s="31"/>
      <c r="DD949" s="31"/>
    </row>
    <row r="950" spans="71:108" x14ac:dyDescent="0.25"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 s="18"/>
      <c r="CI950" s="18"/>
      <c r="CJ950" s="18"/>
      <c r="CK950" s="18"/>
      <c r="CL950" s="18"/>
      <c r="CM950" s="18"/>
      <c r="CO950" s="18"/>
      <c r="CR950" s="18"/>
      <c r="CS950" s="18"/>
      <c r="CT950" s="18"/>
      <c r="CW950" s="18"/>
      <c r="CX950" s="18"/>
      <c r="CY950" s="18"/>
      <c r="DB950" s="18"/>
      <c r="DC950" s="31"/>
      <c r="DD950" s="31"/>
    </row>
    <row r="951" spans="71:108" x14ac:dyDescent="0.25"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 s="18"/>
      <c r="CI951" s="18"/>
      <c r="CJ951" s="18"/>
      <c r="CK951" s="18"/>
      <c r="CL951" s="18"/>
      <c r="CM951" s="18"/>
      <c r="CO951" s="18"/>
      <c r="CR951" s="18"/>
      <c r="CS951" s="18"/>
      <c r="CT951" s="18"/>
      <c r="CW951" s="18"/>
      <c r="CX951" s="18"/>
      <c r="CY951" s="18"/>
      <c r="DB951" s="18"/>
      <c r="DC951" s="31"/>
      <c r="DD951" s="31"/>
    </row>
    <row r="952" spans="71:108" x14ac:dyDescent="0.25"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 s="18"/>
      <c r="CI952" s="18"/>
      <c r="CJ952" s="18"/>
      <c r="CK952" s="18"/>
      <c r="CL952" s="18"/>
      <c r="CM952" s="18"/>
      <c r="CO952" s="18"/>
      <c r="CR952" s="18"/>
      <c r="CS952" s="18"/>
      <c r="CT952" s="18"/>
      <c r="CW952" s="18"/>
      <c r="CX952" s="18"/>
      <c r="CY952" s="18"/>
      <c r="DB952" s="18"/>
      <c r="DC952" s="31"/>
      <c r="DD952" s="31"/>
    </row>
    <row r="953" spans="71:108" x14ac:dyDescent="0.25"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 s="18"/>
      <c r="CI953" s="18"/>
      <c r="CJ953" s="18"/>
      <c r="CK953" s="18"/>
      <c r="CL953" s="18"/>
      <c r="CM953" s="18"/>
      <c r="CO953" s="18"/>
      <c r="CR953" s="18"/>
      <c r="CS953" s="18"/>
      <c r="CT953" s="18"/>
      <c r="CW953" s="18"/>
      <c r="CX953" s="18"/>
      <c r="CY953" s="18"/>
      <c r="DB953" s="18"/>
      <c r="DC953" s="31"/>
      <c r="DD953" s="31"/>
    </row>
    <row r="954" spans="71:108" x14ac:dyDescent="0.25"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 s="18"/>
      <c r="CI954" s="18"/>
      <c r="CJ954" s="18"/>
      <c r="CK954" s="18"/>
      <c r="CL954" s="18"/>
      <c r="CM954" s="18"/>
      <c r="CO954" s="18"/>
      <c r="CR954" s="18"/>
      <c r="CS954" s="18"/>
      <c r="CT954" s="18"/>
      <c r="CW954" s="18"/>
      <c r="CX954" s="18"/>
      <c r="CY954" s="18"/>
      <c r="DB954" s="18"/>
      <c r="DC954" s="31"/>
      <c r="DD954" s="31"/>
    </row>
    <row r="955" spans="71:108" x14ac:dyDescent="0.25"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 s="18"/>
      <c r="CI955" s="18"/>
      <c r="CJ955" s="18"/>
      <c r="CK955" s="18"/>
      <c r="CL955" s="18"/>
      <c r="CM955" s="18"/>
      <c r="CO955" s="18"/>
      <c r="CR955" s="18"/>
      <c r="CS955" s="18"/>
      <c r="CT955" s="18"/>
      <c r="CW955" s="18"/>
      <c r="CX955" s="18"/>
      <c r="CY955" s="18"/>
      <c r="DB955" s="18"/>
      <c r="DC955" s="31"/>
      <c r="DD955" s="31"/>
    </row>
    <row r="956" spans="71:108" x14ac:dyDescent="0.25"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 s="18"/>
      <c r="CI956" s="18"/>
      <c r="CJ956" s="18"/>
      <c r="CK956" s="18"/>
      <c r="CL956" s="18"/>
      <c r="CM956" s="18"/>
      <c r="CO956" s="18"/>
      <c r="CR956" s="18"/>
      <c r="CS956" s="18"/>
      <c r="CT956" s="18"/>
      <c r="CW956" s="18"/>
      <c r="CX956" s="18"/>
      <c r="CY956" s="18"/>
      <c r="DB956" s="18"/>
      <c r="DC956" s="31"/>
      <c r="DD956" s="31"/>
    </row>
    <row r="957" spans="71:108" x14ac:dyDescent="0.25"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 s="18"/>
      <c r="CI957" s="18"/>
      <c r="CJ957" s="18"/>
      <c r="CK957" s="18"/>
      <c r="CL957" s="18"/>
      <c r="CM957" s="18"/>
      <c r="CO957" s="18"/>
      <c r="CR957" s="18"/>
      <c r="CS957" s="18"/>
      <c r="CT957" s="18"/>
      <c r="CW957" s="18"/>
      <c r="CX957" s="18"/>
      <c r="CY957" s="18"/>
      <c r="DB957" s="18"/>
      <c r="DC957" s="31"/>
      <c r="DD957" s="31"/>
    </row>
    <row r="958" spans="71:108" x14ac:dyDescent="0.25"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 s="18"/>
      <c r="CI958" s="18"/>
      <c r="CJ958" s="18"/>
      <c r="CK958" s="18"/>
      <c r="CL958" s="18"/>
      <c r="CM958" s="18"/>
      <c r="CO958" s="18"/>
      <c r="CR958" s="18"/>
      <c r="CS958" s="18"/>
      <c r="CT958" s="18"/>
      <c r="CW958" s="18"/>
      <c r="CX958" s="18"/>
      <c r="CY958" s="18"/>
      <c r="DB958" s="18"/>
      <c r="DC958" s="31"/>
      <c r="DD958" s="31"/>
    </row>
    <row r="959" spans="71:108" x14ac:dyDescent="0.25"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 s="18"/>
      <c r="CI959" s="18"/>
      <c r="CJ959" s="18"/>
      <c r="CK959" s="18"/>
      <c r="CL959" s="18"/>
      <c r="CM959" s="18"/>
      <c r="CO959" s="18"/>
      <c r="CR959" s="18"/>
      <c r="CS959" s="18"/>
      <c r="CT959" s="18"/>
      <c r="CW959" s="18"/>
      <c r="CX959" s="18"/>
      <c r="CY959" s="18"/>
      <c r="DB959" s="18"/>
      <c r="DC959" s="31"/>
      <c r="DD959" s="31"/>
    </row>
    <row r="960" spans="71:108" x14ac:dyDescent="0.25"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 s="18"/>
      <c r="CI960" s="18"/>
      <c r="CJ960" s="18"/>
      <c r="CK960" s="18"/>
      <c r="CL960" s="18"/>
      <c r="CM960" s="18"/>
      <c r="CO960" s="18"/>
      <c r="CR960" s="18"/>
      <c r="CS960" s="18"/>
      <c r="CT960" s="18"/>
      <c r="CW960" s="18"/>
      <c r="CX960" s="18"/>
      <c r="CY960" s="18"/>
      <c r="DB960" s="18"/>
      <c r="DC960" s="31"/>
      <c r="DD960" s="31"/>
    </row>
    <row r="961" spans="71:108" x14ac:dyDescent="0.25"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 s="18"/>
      <c r="CI961" s="18"/>
      <c r="CJ961" s="18"/>
      <c r="CK961" s="18"/>
      <c r="CL961" s="18"/>
      <c r="CM961" s="18"/>
      <c r="CO961" s="18"/>
      <c r="CR961" s="18"/>
      <c r="CS961" s="18"/>
      <c r="CT961" s="18"/>
      <c r="CW961" s="18"/>
      <c r="CX961" s="18"/>
      <c r="CY961" s="18"/>
      <c r="DB961" s="18"/>
      <c r="DC961" s="31"/>
      <c r="DD961" s="31"/>
    </row>
    <row r="962" spans="71:108" x14ac:dyDescent="0.25"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 s="18"/>
      <c r="CI962" s="18"/>
      <c r="CJ962" s="18"/>
      <c r="CK962" s="18"/>
      <c r="CL962" s="18"/>
      <c r="CM962" s="18"/>
      <c r="CO962" s="18"/>
      <c r="CR962" s="18"/>
      <c r="CS962" s="18"/>
      <c r="CT962" s="18"/>
      <c r="CW962" s="18"/>
      <c r="CX962" s="18"/>
      <c r="CY962" s="18"/>
      <c r="DB962" s="18"/>
      <c r="DC962" s="31"/>
      <c r="DD962" s="31"/>
    </row>
    <row r="963" spans="71:108" x14ac:dyDescent="0.25"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 s="18"/>
      <c r="CI963" s="18"/>
      <c r="CJ963" s="18"/>
      <c r="CK963" s="18"/>
      <c r="CL963" s="18"/>
      <c r="CM963" s="18"/>
      <c r="CO963" s="18"/>
      <c r="CR963" s="18"/>
      <c r="CS963" s="18"/>
      <c r="CT963" s="18"/>
      <c r="CW963" s="18"/>
      <c r="CX963" s="18"/>
      <c r="CY963" s="18"/>
      <c r="DB963" s="18"/>
      <c r="DC963" s="31"/>
      <c r="DD963" s="31"/>
    </row>
    <row r="964" spans="71:108" x14ac:dyDescent="0.25"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 s="18"/>
      <c r="CI964" s="18"/>
      <c r="CJ964" s="18"/>
      <c r="CK964" s="18"/>
      <c r="CL964" s="18"/>
      <c r="CM964" s="18"/>
      <c r="CO964" s="18"/>
      <c r="CR964" s="18"/>
      <c r="CS964" s="18"/>
      <c r="CT964" s="18"/>
      <c r="CW964" s="18"/>
      <c r="CX964" s="18"/>
      <c r="CY964" s="18"/>
      <c r="DB964" s="18"/>
      <c r="DC964" s="31"/>
      <c r="DD964" s="31"/>
    </row>
    <row r="965" spans="71:108" x14ac:dyDescent="0.25"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 s="18"/>
      <c r="CI965" s="18"/>
      <c r="CJ965" s="18"/>
      <c r="CK965" s="18"/>
      <c r="CL965" s="18"/>
      <c r="CM965" s="18"/>
      <c r="CO965" s="18"/>
      <c r="CR965" s="18"/>
      <c r="CS965" s="18"/>
      <c r="CT965" s="18"/>
      <c r="CW965" s="18"/>
      <c r="CX965" s="18"/>
      <c r="CY965" s="18"/>
      <c r="DB965" s="18"/>
      <c r="DC965" s="31"/>
      <c r="DD965" s="31"/>
    </row>
    <row r="966" spans="71:108" x14ac:dyDescent="0.25"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 s="18"/>
      <c r="CI966" s="18"/>
      <c r="CJ966" s="18"/>
      <c r="CK966" s="18"/>
      <c r="CL966" s="18"/>
      <c r="CM966" s="18"/>
      <c r="CO966" s="18"/>
      <c r="CR966" s="18"/>
      <c r="CS966" s="18"/>
      <c r="CT966" s="18"/>
      <c r="CW966" s="18"/>
      <c r="CX966" s="18"/>
      <c r="CY966" s="18"/>
      <c r="DB966" s="18"/>
      <c r="DC966" s="31"/>
      <c r="DD966" s="31"/>
    </row>
    <row r="967" spans="71:108" x14ac:dyDescent="0.25"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 s="18"/>
      <c r="CI967" s="18"/>
      <c r="CJ967" s="18"/>
      <c r="CK967" s="18"/>
      <c r="CL967" s="18"/>
      <c r="CM967" s="18"/>
      <c r="CO967" s="18"/>
      <c r="CR967" s="18"/>
      <c r="CS967" s="18"/>
      <c r="CT967" s="18"/>
      <c r="CW967" s="18"/>
      <c r="CX967" s="18"/>
      <c r="CY967" s="18"/>
      <c r="DB967" s="18"/>
      <c r="DC967" s="31"/>
      <c r="DD967" s="31"/>
    </row>
    <row r="968" spans="71:108" x14ac:dyDescent="0.25"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 s="18"/>
      <c r="CI968" s="18"/>
      <c r="CJ968" s="18"/>
      <c r="CK968" s="18"/>
      <c r="CL968" s="18"/>
      <c r="CM968" s="18"/>
      <c r="CO968" s="18"/>
      <c r="CR968" s="18"/>
      <c r="CS968" s="18"/>
      <c r="CT968" s="18"/>
      <c r="CW968" s="18"/>
      <c r="CX968" s="18"/>
      <c r="CY968" s="18"/>
      <c r="DB968" s="18"/>
      <c r="DC968" s="31"/>
      <c r="DD968" s="31"/>
    </row>
    <row r="969" spans="71:108" x14ac:dyDescent="0.25"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 s="18"/>
      <c r="CI969" s="18"/>
      <c r="CJ969" s="18"/>
      <c r="CK969" s="18"/>
      <c r="CL969" s="18"/>
      <c r="CM969" s="18"/>
      <c r="CO969" s="18"/>
      <c r="CR969" s="18"/>
      <c r="CS969" s="18"/>
      <c r="CT969" s="18"/>
      <c r="CW969" s="18"/>
      <c r="CX969" s="18"/>
      <c r="CY969" s="18"/>
      <c r="DB969" s="18"/>
      <c r="DC969" s="31"/>
      <c r="DD969" s="31"/>
    </row>
    <row r="970" spans="71:108" x14ac:dyDescent="0.25"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 s="18"/>
      <c r="CI970" s="18"/>
      <c r="CJ970" s="18"/>
      <c r="CK970" s="18"/>
      <c r="CL970" s="18"/>
      <c r="CM970" s="18"/>
      <c r="CO970" s="18"/>
      <c r="CR970" s="18"/>
      <c r="CS970" s="18"/>
      <c r="CT970" s="18"/>
      <c r="CW970" s="18"/>
      <c r="CX970" s="18"/>
      <c r="CY970" s="18"/>
      <c r="DB970" s="18"/>
      <c r="DC970" s="31"/>
      <c r="DD970" s="31"/>
    </row>
    <row r="971" spans="71:108" x14ac:dyDescent="0.25"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 s="18"/>
      <c r="CI971" s="18"/>
      <c r="CJ971" s="18"/>
      <c r="CK971" s="18"/>
      <c r="CL971" s="18"/>
      <c r="CM971" s="18"/>
      <c r="CO971" s="18"/>
      <c r="CR971" s="18"/>
      <c r="CS971" s="18"/>
      <c r="CT971" s="18"/>
      <c r="CW971" s="18"/>
      <c r="CX971" s="18"/>
      <c r="CY971" s="18"/>
      <c r="DB971" s="18"/>
      <c r="DC971" s="31"/>
      <c r="DD971" s="31"/>
    </row>
    <row r="972" spans="71:108" x14ac:dyDescent="0.25"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 s="18"/>
      <c r="CI972" s="18"/>
      <c r="CJ972" s="18"/>
      <c r="CK972" s="18"/>
      <c r="CL972" s="18"/>
      <c r="CM972" s="18"/>
      <c r="CO972" s="18"/>
      <c r="CR972" s="18"/>
      <c r="CS972" s="18"/>
      <c r="CT972" s="18"/>
      <c r="CW972" s="18"/>
      <c r="CX972" s="18"/>
      <c r="CY972" s="18"/>
      <c r="DB972" s="18"/>
      <c r="DC972" s="31"/>
      <c r="DD972" s="31"/>
    </row>
    <row r="973" spans="71:108" x14ac:dyDescent="0.25"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 s="18"/>
      <c r="CI973" s="18"/>
      <c r="CJ973" s="18"/>
      <c r="CK973" s="18"/>
      <c r="CL973" s="18"/>
      <c r="CM973" s="18"/>
      <c r="CO973" s="18"/>
      <c r="CR973" s="18"/>
      <c r="CS973" s="18"/>
      <c r="CT973" s="18"/>
      <c r="CW973" s="18"/>
      <c r="CX973" s="18"/>
      <c r="CY973" s="18"/>
      <c r="DB973" s="18"/>
      <c r="DC973" s="31"/>
      <c r="DD973" s="31"/>
    </row>
    <row r="974" spans="71:108" x14ac:dyDescent="0.25"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 s="18"/>
      <c r="CI974" s="18"/>
      <c r="CJ974" s="18"/>
      <c r="CK974" s="18"/>
      <c r="CL974" s="18"/>
      <c r="CM974" s="18"/>
      <c r="CO974" s="18"/>
      <c r="CR974" s="18"/>
      <c r="CS974" s="18"/>
      <c r="CT974" s="18"/>
      <c r="CW974" s="18"/>
      <c r="CX974" s="18"/>
      <c r="CY974" s="18"/>
      <c r="DB974" s="18"/>
      <c r="DC974" s="31"/>
      <c r="DD974" s="31"/>
    </row>
    <row r="975" spans="71:108" x14ac:dyDescent="0.25"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 s="18"/>
      <c r="CI975" s="18"/>
      <c r="CJ975" s="18"/>
      <c r="CK975" s="18"/>
      <c r="CL975" s="18"/>
      <c r="CM975" s="18"/>
      <c r="CO975" s="18"/>
      <c r="CR975" s="18"/>
      <c r="CS975" s="18"/>
      <c r="CT975" s="18"/>
      <c r="CW975" s="18"/>
      <c r="CX975" s="18"/>
      <c r="CY975" s="18"/>
      <c r="DB975" s="18"/>
      <c r="DC975" s="31"/>
      <c r="DD975" s="31"/>
    </row>
    <row r="976" spans="71:108" x14ac:dyDescent="0.25"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 s="18"/>
      <c r="CI976" s="18"/>
      <c r="CJ976" s="18"/>
      <c r="CK976" s="18"/>
      <c r="CL976" s="18"/>
      <c r="CM976" s="18"/>
      <c r="CO976" s="18"/>
      <c r="CR976" s="18"/>
      <c r="CS976" s="18"/>
      <c r="CT976" s="18"/>
      <c r="CW976" s="18"/>
      <c r="CX976" s="18"/>
      <c r="CY976" s="18"/>
      <c r="DB976" s="18"/>
      <c r="DC976" s="31"/>
      <c r="DD976" s="31"/>
    </row>
    <row r="977" spans="71:108" x14ac:dyDescent="0.25"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 s="18"/>
      <c r="CI977" s="18"/>
      <c r="CJ977" s="18"/>
      <c r="CK977" s="18"/>
      <c r="CL977" s="18"/>
      <c r="CM977" s="18"/>
      <c r="CO977" s="18"/>
      <c r="CR977" s="18"/>
      <c r="CS977" s="18"/>
      <c r="CT977" s="18"/>
      <c r="CW977" s="18"/>
      <c r="CX977" s="18"/>
      <c r="CY977" s="18"/>
      <c r="DB977" s="18"/>
      <c r="DC977" s="31"/>
      <c r="DD977" s="31"/>
    </row>
    <row r="978" spans="71:108" x14ac:dyDescent="0.25"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 s="18"/>
      <c r="CI978" s="18"/>
      <c r="CJ978" s="18"/>
      <c r="CK978" s="18"/>
      <c r="CL978" s="18"/>
      <c r="CM978" s="18"/>
      <c r="CO978" s="18"/>
      <c r="CR978" s="18"/>
      <c r="CS978" s="18"/>
      <c r="CT978" s="18"/>
      <c r="CW978" s="18"/>
      <c r="CX978" s="18"/>
      <c r="CY978" s="18"/>
      <c r="DB978" s="18"/>
      <c r="DC978" s="31"/>
      <c r="DD978" s="31"/>
    </row>
    <row r="979" spans="71:108" x14ac:dyDescent="0.25"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 s="18"/>
      <c r="CI979" s="18"/>
      <c r="CJ979" s="18"/>
      <c r="CK979" s="18"/>
      <c r="CL979" s="18"/>
      <c r="CM979" s="18"/>
      <c r="CO979" s="18"/>
      <c r="CR979" s="18"/>
      <c r="CS979" s="18"/>
      <c r="CT979" s="18"/>
      <c r="CW979" s="18"/>
      <c r="CX979" s="18"/>
      <c r="CY979" s="18"/>
      <c r="DB979" s="18"/>
      <c r="DC979" s="31"/>
      <c r="DD979" s="31"/>
    </row>
    <row r="980" spans="71:108" x14ac:dyDescent="0.25"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 s="18"/>
      <c r="CI980" s="18"/>
      <c r="CJ980" s="18"/>
      <c r="CK980" s="18"/>
      <c r="CL980" s="18"/>
      <c r="CM980" s="18"/>
      <c r="CO980" s="18"/>
      <c r="CR980" s="18"/>
      <c r="CS980" s="18"/>
      <c r="CT980" s="18"/>
      <c r="CW980" s="18"/>
      <c r="CX980" s="18"/>
      <c r="CY980" s="18"/>
      <c r="DB980" s="18"/>
      <c r="DC980" s="31"/>
      <c r="DD980" s="31"/>
    </row>
    <row r="981" spans="71:108" x14ac:dyDescent="0.25"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 s="18"/>
      <c r="CI981" s="18"/>
      <c r="CJ981" s="18"/>
      <c r="CK981" s="18"/>
      <c r="CL981" s="18"/>
      <c r="CM981" s="18"/>
      <c r="CO981" s="18"/>
      <c r="CR981" s="18"/>
      <c r="CS981" s="18"/>
      <c r="CT981" s="18"/>
      <c r="CW981" s="18"/>
      <c r="CX981" s="18"/>
      <c r="CY981" s="18"/>
      <c r="DB981" s="18"/>
      <c r="DC981" s="31"/>
      <c r="DD981" s="31"/>
    </row>
    <row r="982" spans="71:108" x14ac:dyDescent="0.25"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 s="18"/>
      <c r="CI982" s="18"/>
      <c r="CJ982" s="18"/>
      <c r="CK982" s="18"/>
      <c r="CL982" s="18"/>
      <c r="CM982" s="18"/>
      <c r="CO982" s="18"/>
      <c r="CR982" s="18"/>
      <c r="CS982" s="18"/>
      <c r="CT982" s="18"/>
      <c r="CW982" s="18"/>
      <c r="CX982" s="18"/>
      <c r="CY982" s="18"/>
      <c r="DB982" s="18"/>
      <c r="DC982" s="31"/>
      <c r="DD982" s="31"/>
    </row>
    <row r="983" spans="71:108" x14ac:dyDescent="0.25"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 s="18"/>
      <c r="CI983" s="18"/>
      <c r="CJ983" s="18"/>
      <c r="CK983" s="18"/>
      <c r="CL983" s="18"/>
      <c r="CM983" s="18"/>
      <c r="CO983" s="18"/>
      <c r="CR983" s="18"/>
      <c r="CS983" s="18"/>
      <c r="CT983" s="18"/>
      <c r="CW983" s="18"/>
      <c r="CX983" s="18"/>
      <c r="CY983" s="18"/>
      <c r="DB983" s="18"/>
      <c r="DC983" s="31"/>
      <c r="DD983" s="31"/>
    </row>
    <row r="984" spans="71:108" x14ac:dyDescent="0.25"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 s="18"/>
      <c r="CI984" s="18"/>
      <c r="CJ984" s="18"/>
      <c r="CK984" s="18"/>
      <c r="CL984" s="18"/>
      <c r="CM984" s="18"/>
      <c r="CO984" s="18"/>
      <c r="CR984" s="18"/>
      <c r="CS984" s="18"/>
      <c r="CT984" s="18"/>
      <c r="CW984" s="18"/>
      <c r="CX984" s="18"/>
      <c r="CY984" s="18"/>
      <c r="DB984" s="18"/>
      <c r="DC984" s="31"/>
      <c r="DD984" s="31"/>
    </row>
    <row r="985" spans="71:108" x14ac:dyDescent="0.25"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 s="18"/>
      <c r="CI985" s="18"/>
      <c r="CJ985" s="18"/>
      <c r="CK985" s="18"/>
      <c r="CL985" s="18"/>
      <c r="CM985" s="18"/>
      <c r="CO985" s="18"/>
      <c r="CR985" s="18"/>
      <c r="CS985" s="18"/>
      <c r="CT985" s="18"/>
      <c r="CW985" s="18"/>
      <c r="CX985" s="18"/>
      <c r="CY985" s="18"/>
      <c r="DB985" s="18"/>
      <c r="DC985" s="31"/>
      <c r="DD985" s="31"/>
    </row>
    <row r="986" spans="71:108" x14ac:dyDescent="0.25"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 s="18"/>
      <c r="CI986" s="18"/>
      <c r="CJ986" s="18"/>
      <c r="CK986" s="18"/>
      <c r="CL986" s="18"/>
      <c r="CM986" s="18"/>
      <c r="CO986" s="18"/>
      <c r="CR986" s="18"/>
      <c r="CS986" s="18"/>
      <c r="CT986" s="18"/>
      <c r="CW986" s="18"/>
      <c r="CX986" s="18"/>
      <c r="CY986" s="18"/>
      <c r="DB986" s="18"/>
      <c r="DC986" s="31"/>
      <c r="DD986" s="31"/>
    </row>
    <row r="987" spans="71:108" x14ac:dyDescent="0.25"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 s="18"/>
      <c r="CI987" s="18"/>
      <c r="CJ987" s="18"/>
      <c r="CK987" s="18"/>
      <c r="CL987" s="18"/>
      <c r="CM987" s="18"/>
      <c r="CO987" s="18"/>
      <c r="CR987" s="18"/>
      <c r="CS987" s="18"/>
      <c r="CT987" s="18"/>
      <c r="CW987" s="18"/>
      <c r="CX987" s="18"/>
      <c r="CY987" s="18"/>
      <c r="DB987" s="18"/>
      <c r="DC987" s="31"/>
      <c r="DD987" s="31"/>
    </row>
    <row r="988" spans="71:108" x14ac:dyDescent="0.25"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 s="18"/>
      <c r="CI988" s="18"/>
      <c r="CJ988" s="18"/>
      <c r="CK988" s="18"/>
      <c r="CL988" s="18"/>
      <c r="CM988" s="18"/>
      <c r="CO988" s="18"/>
      <c r="CR988" s="18"/>
      <c r="CS988" s="18"/>
      <c r="CT988" s="18"/>
      <c r="CW988" s="18"/>
      <c r="CX988" s="18"/>
      <c r="CY988" s="18"/>
      <c r="DB988" s="18"/>
      <c r="DC988" s="31"/>
      <c r="DD988" s="31"/>
    </row>
    <row r="989" spans="71:108" x14ac:dyDescent="0.25"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 s="18"/>
      <c r="CI989" s="18"/>
      <c r="CJ989" s="18"/>
      <c r="CK989" s="18"/>
      <c r="CL989" s="18"/>
      <c r="CM989" s="18"/>
      <c r="CO989" s="18"/>
      <c r="CR989" s="18"/>
      <c r="CS989" s="18"/>
      <c r="CT989" s="18"/>
      <c r="CW989" s="18"/>
      <c r="CX989" s="18"/>
      <c r="CY989" s="18"/>
      <c r="DB989" s="18"/>
      <c r="DC989" s="31"/>
      <c r="DD989" s="31"/>
    </row>
    <row r="990" spans="71:108" x14ac:dyDescent="0.25"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 s="18"/>
      <c r="CI990" s="18"/>
      <c r="CJ990" s="18"/>
      <c r="CK990" s="18"/>
      <c r="CL990" s="18"/>
      <c r="CM990" s="18"/>
      <c r="CO990" s="18"/>
      <c r="CR990" s="18"/>
      <c r="CS990" s="18"/>
      <c r="CT990" s="18"/>
      <c r="CW990" s="18"/>
      <c r="CX990" s="18"/>
      <c r="CY990" s="18"/>
      <c r="DB990" s="18"/>
      <c r="DC990" s="31"/>
      <c r="DD990" s="31"/>
    </row>
    <row r="991" spans="71:108" x14ac:dyDescent="0.25"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 s="18"/>
      <c r="CI991" s="18"/>
      <c r="CJ991" s="18"/>
      <c r="CK991" s="18"/>
      <c r="CL991" s="18"/>
      <c r="CM991" s="18"/>
      <c r="CO991" s="18"/>
      <c r="CR991" s="18"/>
      <c r="CS991" s="18"/>
      <c r="CT991" s="18"/>
      <c r="CW991" s="18"/>
      <c r="CX991" s="18"/>
      <c r="CY991" s="18"/>
      <c r="DB991" s="18"/>
      <c r="DC991" s="31"/>
      <c r="DD991" s="31"/>
    </row>
    <row r="992" spans="71:108" x14ac:dyDescent="0.25"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 s="18"/>
      <c r="CI992" s="18"/>
      <c r="CJ992" s="18"/>
      <c r="CK992" s="18"/>
      <c r="CL992" s="18"/>
      <c r="CM992" s="18"/>
      <c r="CO992" s="18"/>
      <c r="CR992" s="18"/>
      <c r="CS992" s="18"/>
      <c r="CT992" s="18"/>
      <c r="CW992" s="18"/>
      <c r="CX992" s="18"/>
      <c r="CY992" s="18"/>
      <c r="DB992" s="18"/>
      <c r="DC992" s="31"/>
      <c r="DD992" s="31"/>
    </row>
    <row r="993" spans="71:108" x14ac:dyDescent="0.25"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 s="18"/>
      <c r="CI993" s="18"/>
      <c r="CJ993" s="18"/>
      <c r="CK993" s="18"/>
      <c r="CL993" s="18"/>
      <c r="CM993" s="18"/>
      <c r="CO993" s="18"/>
      <c r="CR993" s="18"/>
      <c r="CS993" s="18"/>
      <c r="CT993" s="18"/>
      <c r="CW993" s="18"/>
      <c r="CX993" s="18"/>
      <c r="CY993" s="18"/>
      <c r="DB993" s="18"/>
      <c r="DC993" s="31"/>
      <c r="DD993" s="31"/>
    </row>
    <row r="994" spans="71:108" x14ac:dyDescent="0.25"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 s="18"/>
      <c r="CI994" s="18"/>
      <c r="CJ994" s="18"/>
      <c r="CK994" s="18"/>
      <c r="CL994" s="18"/>
      <c r="CM994" s="18"/>
      <c r="CO994" s="18"/>
      <c r="CR994" s="18"/>
      <c r="CS994" s="18"/>
      <c r="CT994" s="18"/>
      <c r="CW994" s="18"/>
      <c r="CX994" s="18"/>
      <c r="CY994" s="18"/>
      <c r="DB994" s="18"/>
      <c r="DC994" s="31"/>
      <c r="DD994" s="31"/>
    </row>
    <row r="995" spans="71:108" x14ac:dyDescent="0.25"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 s="18"/>
      <c r="CI995" s="18"/>
      <c r="CJ995" s="18"/>
      <c r="CK995" s="18"/>
      <c r="CL995" s="18"/>
      <c r="CM995" s="18"/>
      <c r="CO995" s="18"/>
      <c r="CR995" s="18"/>
      <c r="CS995" s="18"/>
      <c r="CT995" s="18"/>
      <c r="CW995" s="18"/>
      <c r="CX995" s="18"/>
      <c r="CY995" s="18"/>
      <c r="DB995" s="18"/>
      <c r="DC995" s="31"/>
      <c r="DD995" s="31"/>
    </row>
    <row r="996" spans="71:108" x14ac:dyDescent="0.25"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 s="18"/>
      <c r="CI996" s="18"/>
      <c r="CJ996" s="18"/>
      <c r="CK996" s="18"/>
      <c r="CL996" s="18"/>
      <c r="CM996" s="18"/>
      <c r="CO996" s="18"/>
      <c r="CR996" s="18"/>
      <c r="CS996" s="18"/>
      <c r="CT996" s="18"/>
      <c r="CW996" s="18"/>
      <c r="CX996" s="18"/>
      <c r="CY996" s="18"/>
      <c r="DB996" s="18"/>
      <c r="DC996" s="31"/>
      <c r="DD996" s="31"/>
    </row>
    <row r="997" spans="71:108" x14ac:dyDescent="0.25"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 s="18"/>
      <c r="CI997" s="18"/>
      <c r="CJ997" s="18"/>
      <c r="CK997" s="18"/>
      <c r="CL997" s="18"/>
      <c r="CM997" s="18"/>
      <c r="CO997" s="18"/>
      <c r="CR997" s="18"/>
      <c r="CS997" s="18"/>
      <c r="CT997" s="18"/>
      <c r="CW997" s="18"/>
      <c r="CX997" s="18"/>
      <c r="CY997" s="18"/>
      <c r="DB997" s="18"/>
      <c r="DC997" s="31"/>
      <c r="DD997" s="31"/>
    </row>
    <row r="998" spans="71:108" x14ac:dyDescent="0.25"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 s="18"/>
      <c r="CI998" s="18"/>
      <c r="CJ998" s="18"/>
      <c r="CK998" s="18"/>
      <c r="CL998" s="18"/>
      <c r="CM998" s="18"/>
      <c r="CO998" s="18"/>
      <c r="CR998" s="18"/>
      <c r="CS998" s="18"/>
      <c r="CT998" s="18"/>
      <c r="CW998" s="18"/>
      <c r="CX998" s="18"/>
      <c r="CY998" s="18"/>
      <c r="DB998" s="18"/>
      <c r="DC998" s="31"/>
      <c r="DD998" s="31"/>
    </row>
    <row r="999" spans="71:108" x14ac:dyDescent="0.25"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 s="18"/>
      <c r="CI999" s="18"/>
      <c r="CJ999" s="18"/>
      <c r="CK999" s="18"/>
      <c r="CL999" s="18"/>
      <c r="CM999" s="18"/>
      <c r="CO999" s="18"/>
      <c r="CR999" s="18"/>
      <c r="CS999" s="18"/>
      <c r="CT999" s="18"/>
      <c r="CW999" s="18"/>
      <c r="CX999" s="18"/>
      <c r="CY999" s="18"/>
      <c r="DB999" s="18"/>
      <c r="DC999" s="31"/>
      <c r="DD999" s="31"/>
    </row>
    <row r="1000" spans="71:108" x14ac:dyDescent="0.25"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 s="18"/>
      <c r="CI1000" s="18"/>
      <c r="CJ1000" s="18"/>
      <c r="CK1000" s="18"/>
      <c r="CL1000" s="18"/>
      <c r="CM1000" s="18"/>
      <c r="CO1000" s="18"/>
      <c r="CR1000" s="18"/>
      <c r="CS1000" s="18"/>
      <c r="CT1000" s="18"/>
      <c r="CW1000" s="18"/>
      <c r="CX1000" s="18"/>
      <c r="CY1000" s="18"/>
      <c r="DB1000" s="18"/>
      <c r="DC1000" s="31"/>
      <c r="DD1000" s="31"/>
    </row>
    <row r="1001" spans="71:108" x14ac:dyDescent="0.25"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 s="18"/>
      <c r="CI1001" s="18"/>
      <c r="CJ1001" s="18"/>
      <c r="CK1001" s="18"/>
      <c r="CL1001" s="18"/>
      <c r="CM1001" s="18"/>
      <c r="CO1001" s="18"/>
      <c r="CR1001" s="18"/>
      <c r="CS1001" s="18"/>
      <c r="CT1001" s="18"/>
      <c r="CW1001" s="18"/>
      <c r="CX1001" s="18"/>
      <c r="CY1001" s="18"/>
      <c r="DB1001" s="18"/>
      <c r="DC1001" s="31"/>
      <c r="DD1001" s="31"/>
    </row>
    <row r="1002" spans="71:108" x14ac:dyDescent="0.25"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 s="18"/>
      <c r="CI1002" s="18"/>
      <c r="CJ1002" s="18"/>
      <c r="CK1002" s="18"/>
      <c r="CL1002" s="18"/>
      <c r="CM1002" s="18"/>
      <c r="CO1002" s="18"/>
      <c r="CR1002" s="18"/>
      <c r="CS1002" s="18"/>
      <c r="CT1002" s="18"/>
      <c r="CW1002" s="18"/>
      <c r="CX1002" s="18"/>
      <c r="CY1002" s="18"/>
      <c r="DB1002" s="18"/>
      <c r="DC1002" s="31"/>
      <c r="DD1002" s="31"/>
    </row>
    <row r="1003" spans="71:108" x14ac:dyDescent="0.25"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 s="18"/>
      <c r="CI1003" s="18"/>
      <c r="CJ1003" s="18"/>
      <c r="CK1003" s="18"/>
      <c r="CL1003" s="18"/>
      <c r="CM1003" s="18"/>
      <c r="CO1003" s="18"/>
      <c r="CR1003" s="18"/>
      <c r="CS1003" s="18"/>
      <c r="CT1003" s="18"/>
      <c r="CW1003" s="18"/>
      <c r="CX1003" s="18"/>
      <c r="CY1003" s="18"/>
      <c r="DB1003" s="18"/>
      <c r="DC1003" s="31"/>
      <c r="DD1003" s="31"/>
    </row>
    <row r="1004" spans="71:108" x14ac:dyDescent="0.25"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 s="18"/>
      <c r="CI1004" s="18"/>
      <c r="CJ1004" s="18"/>
      <c r="CK1004" s="18"/>
      <c r="CL1004" s="18"/>
      <c r="CM1004" s="18"/>
      <c r="CO1004" s="18"/>
      <c r="CR1004" s="18"/>
      <c r="CS1004" s="18"/>
      <c r="CT1004" s="18"/>
      <c r="CW1004" s="18"/>
      <c r="CX1004" s="18"/>
      <c r="CY1004" s="18"/>
      <c r="DB1004" s="18"/>
      <c r="DC1004" s="31"/>
      <c r="DD1004" s="31"/>
    </row>
    <row r="1005" spans="71:108" x14ac:dyDescent="0.25"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 s="18"/>
      <c r="CI1005" s="18"/>
      <c r="CJ1005" s="18"/>
      <c r="CK1005" s="18"/>
      <c r="CL1005" s="18"/>
      <c r="CM1005" s="18"/>
      <c r="CO1005" s="18"/>
      <c r="CR1005" s="18"/>
      <c r="CS1005" s="18"/>
      <c r="CT1005" s="18"/>
      <c r="CW1005" s="18"/>
      <c r="CX1005" s="18"/>
      <c r="CY1005" s="18"/>
      <c r="DB1005" s="18"/>
      <c r="DC1005" s="31"/>
      <c r="DD1005" s="31"/>
    </row>
    <row r="1006" spans="71:108" x14ac:dyDescent="0.25"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 s="18"/>
      <c r="CI1006" s="18"/>
      <c r="CJ1006" s="18"/>
      <c r="CK1006" s="18"/>
      <c r="CL1006" s="18"/>
      <c r="CM1006" s="18"/>
      <c r="CO1006" s="18"/>
      <c r="CR1006" s="18"/>
      <c r="CS1006" s="18"/>
      <c r="CT1006" s="18"/>
      <c r="CW1006" s="18"/>
      <c r="CX1006" s="18"/>
      <c r="CY1006" s="18"/>
      <c r="DB1006" s="18"/>
      <c r="DC1006" s="31"/>
      <c r="DD1006" s="31"/>
    </row>
    <row r="1007" spans="71:108" x14ac:dyDescent="0.25"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 s="18"/>
      <c r="CI1007" s="18"/>
      <c r="CJ1007" s="18"/>
      <c r="CK1007" s="18"/>
      <c r="CL1007" s="18"/>
      <c r="CM1007" s="18"/>
      <c r="CO1007" s="18"/>
      <c r="CR1007" s="18"/>
      <c r="CS1007" s="18"/>
      <c r="CT1007" s="18"/>
      <c r="CW1007" s="18"/>
      <c r="CX1007" s="18"/>
      <c r="CY1007" s="18"/>
      <c r="DB1007" s="18"/>
      <c r="DC1007" s="31"/>
      <c r="DD1007" s="31"/>
    </row>
    <row r="1008" spans="71:108" x14ac:dyDescent="0.25"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 s="18"/>
      <c r="CI1008" s="18"/>
      <c r="CJ1008" s="18"/>
      <c r="CK1008" s="18"/>
      <c r="CL1008" s="18"/>
      <c r="CM1008" s="18"/>
      <c r="CO1008" s="18"/>
      <c r="CR1008" s="18"/>
      <c r="CS1008" s="18"/>
      <c r="CT1008" s="18"/>
      <c r="CW1008" s="18"/>
      <c r="CX1008" s="18"/>
      <c r="CY1008" s="18"/>
      <c r="DB1008" s="18"/>
      <c r="DC1008" s="31"/>
      <c r="DD1008" s="31"/>
    </row>
    <row r="1009" spans="71:108" x14ac:dyDescent="0.25"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 s="18"/>
      <c r="CI1009" s="18"/>
      <c r="CJ1009" s="18"/>
      <c r="CK1009" s="18"/>
      <c r="CL1009" s="18"/>
      <c r="CM1009" s="18"/>
      <c r="CO1009" s="18"/>
      <c r="CR1009" s="18"/>
      <c r="CS1009" s="18"/>
      <c r="CT1009" s="18"/>
      <c r="CW1009" s="18"/>
      <c r="CX1009" s="18"/>
      <c r="CY1009" s="18"/>
      <c r="DB1009" s="18"/>
      <c r="DC1009" s="31"/>
      <c r="DD1009" s="31"/>
    </row>
    <row r="1010" spans="71:108" x14ac:dyDescent="0.25"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 s="18"/>
      <c r="CI1010" s="18"/>
      <c r="CJ1010" s="18"/>
      <c r="CK1010" s="18"/>
      <c r="CL1010" s="18"/>
      <c r="CM1010" s="18"/>
      <c r="CO1010" s="18"/>
      <c r="CR1010" s="18"/>
      <c r="CS1010" s="18"/>
      <c r="CT1010" s="18"/>
      <c r="CW1010" s="18"/>
      <c r="CX1010" s="18"/>
      <c r="CY1010" s="18"/>
      <c r="DB1010" s="18"/>
      <c r="DC1010" s="31"/>
      <c r="DD1010" s="31"/>
    </row>
    <row r="1011" spans="71:108" x14ac:dyDescent="0.25"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 s="18"/>
      <c r="CI1011" s="18"/>
      <c r="CJ1011" s="18"/>
      <c r="CK1011" s="18"/>
      <c r="CL1011" s="18"/>
      <c r="CM1011" s="18"/>
      <c r="CO1011" s="18"/>
      <c r="CR1011" s="18"/>
      <c r="CS1011" s="18"/>
      <c r="CT1011" s="18"/>
      <c r="CW1011" s="18"/>
      <c r="CX1011" s="18"/>
      <c r="CY1011" s="18"/>
      <c r="DB1011" s="18"/>
      <c r="DC1011" s="31"/>
      <c r="DD1011" s="31"/>
    </row>
    <row r="1012" spans="71:108" x14ac:dyDescent="0.25"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 s="18"/>
      <c r="CI1012" s="18"/>
      <c r="CJ1012" s="18"/>
      <c r="CK1012" s="18"/>
      <c r="CL1012" s="18"/>
      <c r="CM1012" s="18"/>
      <c r="CO1012" s="18"/>
      <c r="CR1012" s="18"/>
      <c r="CS1012" s="18"/>
      <c r="CT1012" s="18"/>
      <c r="CW1012" s="18"/>
      <c r="CX1012" s="18"/>
      <c r="CY1012" s="18"/>
      <c r="DB1012" s="18"/>
      <c r="DC1012" s="31"/>
      <c r="DD1012" s="31"/>
    </row>
    <row r="1013" spans="71:108" x14ac:dyDescent="0.25"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 s="18"/>
      <c r="CI1013" s="18"/>
      <c r="CJ1013" s="18"/>
      <c r="CK1013" s="18"/>
      <c r="CL1013" s="18"/>
      <c r="CM1013" s="18"/>
      <c r="CO1013" s="18"/>
      <c r="CR1013" s="18"/>
      <c r="CS1013" s="18"/>
      <c r="CT1013" s="18"/>
      <c r="CW1013" s="18"/>
      <c r="CX1013" s="18"/>
      <c r="CY1013" s="18"/>
      <c r="DB1013" s="18"/>
      <c r="DC1013" s="31"/>
      <c r="DD1013" s="31"/>
    </row>
    <row r="1014" spans="71:108" x14ac:dyDescent="0.25"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 s="18"/>
      <c r="CI1014" s="18"/>
      <c r="CJ1014" s="18"/>
      <c r="CK1014" s="18"/>
      <c r="CL1014" s="18"/>
      <c r="CM1014" s="18"/>
      <c r="CO1014" s="18"/>
      <c r="CR1014" s="18"/>
      <c r="CS1014" s="18"/>
      <c r="CT1014" s="18"/>
      <c r="CW1014" s="18"/>
      <c r="CX1014" s="18"/>
      <c r="CY1014" s="18"/>
      <c r="DB1014" s="18"/>
      <c r="DC1014" s="31"/>
      <c r="DD1014" s="31"/>
    </row>
    <row r="1015" spans="71:108" x14ac:dyDescent="0.25"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 s="18"/>
      <c r="CI1015" s="18"/>
      <c r="CJ1015" s="18"/>
      <c r="CK1015" s="18"/>
      <c r="CL1015" s="18"/>
      <c r="CM1015" s="18"/>
      <c r="CO1015" s="18"/>
      <c r="CR1015" s="18"/>
      <c r="CS1015" s="18"/>
      <c r="CT1015" s="18"/>
      <c r="CW1015" s="18"/>
      <c r="CX1015" s="18"/>
      <c r="CY1015" s="18"/>
      <c r="DB1015" s="18"/>
      <c r="DC1015" s="31"/>
      <c r="DD1015" s="31"/>
    </row>
    <row r="1016" spans="71:108" x14ac:dyDescent="0.25"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 s="18"/>
      <c r="CI1016" s="18"/>
      <c r="CJ1016" s="18"/>
      <c r="CK1016" s="18"/>
      <c r="CL1016" s="18"/>
      <c r="CM1016" s="18"/>
      <c r="CO1016" s="18"/>
      <c r="CR1016" s="18"/>
      <c r="CS1016" s="18"/>
      <c r="CT1016" s="18"/>
      <c r="CW1016" s="18"/>
      <c r="CX1016" s="18"/>
      <c r="CY1016" s="18"/>
      <c r="DB1016" s="18"/>
      <c r="DC1016" s="31"/>
      <c r="DD1016" s="31"/>
    </row>
    <row r="1017" spans="71:108" x14ac:dyDescent="0.25"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 s="18"/>
      <c r="CI1017" s="18"/>
      <c r="CJ1017" s="18"/>
      <c r="CK1017" s="18"/>
      <c r="CL1017" s="18"/>
      <c r="CM1017" s="18"/>
      <c r="CO1017" s="18"/>
      <c r="CR1017" s="18"/>
      <c r="CS1017" s="18"/>
      <c r="CT1017" s="18"/>
      <c r="CW1017" s="18"/>
      <c r="CX1017" s="18"/>
      <c r="CY1017" s="18"/>
      <c r="DB1017" s="18"/>
      <c r="DC1017" s="31"/>
      <c r="DD1017" s="31"/>
    </row>
    <row r="1018" spans="71:108" x14ac:dyDescent="0.25"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 s="18"/>
      <c r="CI1018" s="18"/>
      <c r="CJ1018" s="18"/>
      <c r="CK1018" s="18"/>
      <c r="CL1018" s="18"/>
      <c r="CM1018" s="18"/>
      <c r="CO1018" s="18"/>
      <c r="CR1018" s="18"/>
      <c r="CS1018" s="18"/>
      <c r="CT1018" s="18"/>
      <c r="CW1018" s="18"/>
      <c r="CX1018" s="18"/>
      <c r="CY1018" s="18"/>
      <c r="DB1018" s="18"/>
      <c r="DC1018" s="31"/>
      <c r="DD1018" s="31"/>
    </row>
    <row r="1019" spans="71:108" x14ac:dyDescent="0.25"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 s="18"/>
      <c r="CI1019" s="18"/>
      <c r="CJ1019" s="18"/>
      <c r="CK1019" s="18"/>
      <c r="CL1019" s="18"/>
      <c r="CM1019" s="18"/>
      <c r="CO1019" s="18"/>
      <c r="CR1019" s="18"/>
      <c r="CS1019" s="18"/>
      <c r="CT1019" s="18"/>
      <c r="CW1019" s="18"/>
      <c r="CX1019" s="18"/>
      <c r="CY1019" s="18"/>
      <c r="DB1019" s="18"/>
      <c r="DC1019" s="31"/>
      <c r="DD1019" s="31"/>
    </row>
    <row r="1020" spans="71:108" x14ac:dyDescent="0.25"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 s="18"/>
      <c r="CI1020" s="18"/>
      <c r="CJ1020" s="18"/>
      <c r="CK1020" s="18"/>
      <c r="CL1020" s="18"/>
      <c r="CM1020" s="18"/>
      <c r="CO1020" s="18"/>
      <c r="CR1020" s="18"/>
      <c r="CS1020" s="18"/>
      <c r="CT1020" s="18"/>
      <c r="CW1020" s="18"/>
      <c r="CX1020" s="18"/>
      <c r="CY1020" s="18"/>
      <c r="DB1020" s="18"/>
      <c r="DC1020" s="31"/>
      <c r="DD1020" s="31"/>
    </row>
    <row r="1021" spans="71:108" x14ac:dyDescent="0.25"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 s="18"/>
      <c r="CI1021" s="18"/>
      <c r="CJ1021" s="18"/>
      <c r="CK1021" s="18"/>
      <c r="CL1021" s="18"/>
      <c r="CM1021" s="18"/>
      <c r="CO1021" s="18"/>
      <c r="CR1021" s="18"/>
      <c r="CS1021" s="18"/>
      <c r="CT1021" s="18"/>
      <c r="CW1021" s="18"/>
      <c r="CX1021" s="18"/>
      <c r="CY1021" s="18"/>
      <c r="DB1021" s="18"/>
      <c r="DC1021" s="31"/>
      <c r="DD1021" s="31"/>
    </row>
    <row r="1022" spans="71:108" x14ac:dyDescent="0.25"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 s="18"/>
      <c r="CI1022" s="18"/>
      <c r="CJ1022" s="18"/>
      <c r="CK1022" s="18"/>
      <c r="CL1022" s="18"/>
      <c r="CM1022" s="18"/>
      <c r="CO1022" s="18"/>
      <c r="CR1022" s="18"/>
      <c r="CS1022" s="18"/>
      <c r="CT1022" s="18"/>
      <c r="CW1022" s="18"/>
      <c r="CX1022" s="18"/>
      <c r="CY1022" s="18"/>
      <c r="DB1022" s="18"/>
      <c r="DC1022" s="31"/>
      <c r="DD1022" s="31"/>
    </row>
    <row r="1023" spans="71:108" x14ac:dyDescent="0.25"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 s="18"/>
      <c r="CI1023" s="18"/>
      <c r="CJ1023" s="18"/>
      <c r="CK1023" s="18"/>
      <c r="CL1023" s="18"/>
      <c r="CM1023" s="18"/>
      <c r="CO1023" s="18"/>
      <c r="CR1023" s="18"/>
      <c r="CS1023" s="18"/>
      <c r="CT1023" s="18"/>
      <c r="CW1023" s="18"/>
      <c r="CX1023" s="18"/>
      <c r="CY1023" s="18"/>
      <c r="DB1023" s="18"/>
      <c r="DC1023" s="31"/>
      <c r="DD1023" s="31"/>
    </row>
    <row r="1024" spans="71:108" x14ac:dyDescent="0.25"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 s="18"/>
      <c r="CI1024" s="18"/>
      <c r="CJ1024" s="18"/>
      <c r="CK1024" s="18"/>
      <c r="CL1024" s="18"/>
      <c r="CM1024" s="18"/>
      <c r="CO1024" s="18"/>
      <c r="CR1024" s="18"/>
      <c r="CS1024" s="18"/>
      <c r="CT1024" s="18"/>
      <c r="CW1024" s="18"/>
      <c r="CX1024" s="18"/>
      <c r="CY1024" s="18"/>
      <c r="DB1024" s="18"/>
      <c r="DC1024" s="31"/>
      <c r="DD1024" s="31"/>
    </row>
    <row r="1025" spans="71:108" x14ac:dyDescent="0.25"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 s="18"/>
      <c r="CI1025" s="18"/>
      <c r="CJ1025" s="18"/>
      <c r="CK1025" s="18"/>
      <c r="CL1025" s="18"/>
      <c r="CM1025" s="18"/>
      <c r="CO1025" s="18"/>
      <c r="CR1025" s="18"/>
      <c r="CS1025" s="18"/>
      <c r="CT1025" s="18"/>
      <c r="CW1025" s="18"/>
      <c r="CX1025" s="18"/>
      <c r="CY1025" s="18"/>
      <c r="DB1025" s="18"/>
      <c r="DC1025" s="31"/>
      <c r="DD1025" s="31"/>
    </row>
    <row r="1026" spans="71:108" x14ac:dyDescent="0.25"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 s="18"/>
      <c r="CI1026" s="18"/>
      <c r="CJ1026" s="18"/>
      <c r="CK1026" s="18"/>
      <c r="CL1026" s="18"/>
      <c r="CM1026" s="18"/>
      <c r="CO1026" s="18"/>
      <c r="CR1026" s="18"/>
      <c r="CS1026" s="18"/>
      <c r="CT1026" s="18"/>
      <c r="CW1026" s="18"/>
      <c r="CX1026" s="18"/>
      <c r="CY1026" s="18"/>
      <c r="DB1026" s="18"/>
      <c r="DC1026" s="31"/>
      <c r="DD1026" s="31"/>
    </row>
    <row r="1027" spans="71:108" x14ac:dyDescent="0.25"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 s="18"/>
      <c r="CI1027" s="18"/>
      <c r="CJ1027" s="18"/>
      <c r="CK1027" s="18"/>
      <c r="CL1027" s="18"/>
      <c r="CM1027" s="18"/>
      <c r="CO1027" s="18"/>
      <c r="CR1027" s="18"/>
      <c r="CS1027" s="18"/>
      <c r="CT1027" s="18"/>
      <c r="CW1027" s="18"/>
      <c r="CX1027" s="18"/>
      <c r="CY1027" s="18"/>
      <c r="DB1027" s="18"/>
      <c r="DC1027" s="31"/>
      <c r="DD1027" s="31"/>
    </row>
    <row r="1028" spans="71:108" x14ac:dyDescent="0.25"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 s="18"/>
      <c r="CI1028" s="18"/>
      <c r="CJ1028" s="18"/>
      <c r="CK1028" s="18"/>
      <c r="CL1028" s="18"/>
      <c r="CM1028" s="18"/>
      <c r="CO1028" s="18"/>
      <c r="CR1028" s="18"/>
      <c r="CS1028" s="18"/>
      <c r="CT1028" s="18"/>
      <c r="CW1028" s="18"/>
      <c r="CX1028" s="18"/>
      <c r="CY1028" s="18"/>
      <c r="DB1028" s="18"/>
      <c r="DC1028" s="31"/>
      <c r="DD1028" s="31"/>
    </row>
    <row r="1029" spans="71:108" x14ac:dyDescent="0.25"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 s="18"/>
      <c r="CI1029" s="18"/>
      <c r="CJ1029" s="18"/>
      <c r="CK1029" s="18"/>
      <c r="CL1029" s="18"/>
      <c r="CM1029" s="18"/>
      <c r="CO1029" s="18"/>
      <c r="CR1029" s="18"/>
      <c r="CS1029" s="18"/>
      <c r="CT1029" s="18"/>
      <c r="CW1029" s="18"/>
      <c r="CX1029" s="18"/>
      <c r="CY1029" s="18"/>
      <c r="DB1029" s="18"/>
      <c r="DC1029" s="31"/>
      <c r="DD1029" s="31"/>
    </row>
    <row r="1030" spans="71:108" x14ac:dyDescent="0.25"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 s="18"/>
      <c r="CI1030" s="18"/>
      <c r="CJ1030" s="18"/>
      <c r="CK1030" s="18"/>
      <c r="CL1030" s="18"/>
      <c r="CM1030" s="18"/>
      <c r="CO1030" s="18"/>
      <c r="CR1030" s="18"/>
      <c r="CS1030" s="18"/>
      <c r="CT1030" s="18"/>
      <c r="CW1030" s="18"/>
      <c r="CX1030" s="18"/>
      <c r="CY1030" s="18"/>
      <c r="DB1030" s="18"/>
      <c r="DC1030" s="31"/>
      <c r="DD1030" s="31"/>
    </row>
    <row r="1031" spans="71:108" x14ac:dyDescent="0.25"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 s="18"/>
      <c r="CI1031" s="18"/>
      <c r="CJ1031" s="18"/>
      <c r="CK1031" s="18"/>
      <c r="CL1031" s="18"/>
      <c r="CM1031" s="18"/>
      <c r="CO1031" s="18"/>
      <c r="CR1031" s="18"/>
      <c r="CS1031" s="18"/>
      <c r="CT1031" s="18"/>
      <c r="CW1031" s="18"/>
      <c r="CX1031" s="18"/>
      <c r="CY1031" s="18"/>
      <c r="DB1031" s="18"/>
      <c r="DC1031" s="31"/>
      <c r="DD1031" s="31"/>
    </row>
    <row r="1032" spans="71:108" x14ac:dyDescent="0.25"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 s="18"/>
      <c r="CI1032" s="18"/>
      <c r="CJ1032" s="18"/>
      <c r="CK1032" s="18"/>
      <c r="CL1032" s="18"/>
      <c r="CM1032" s="18"/>
      <c r="CO1032" s="18"/>
      <c r="CR1032" s="18"/>
      <c r="CS1032" s="18"/>
      <c r="CT1032" s="18"/>
      <c r="CW1032" s="18"/>
      <c r="CX1032" s="18"/>
      <c r="CY1032" s="18"/>
      <c r="DB1032" s="18"/>
      <c r="DC1032" s="31"/>
      <c r="DD1032" s="31"/>
    </row>
    <row r="1033" spans="71:108" x14ac:dyDescent="0.25"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 s="18"/>
      <c r="CI1033" s="18"/>
      <c r="CJ1033" s="18"/>
      <c r="CK1033" s="18"/>
      <c r="CL1033" s="18"/>
      <c r="CM1033" s="18"/>
      <c r="CO1033" s="18"/>
      <c r="CR1033" s="18"/>
      <c r="CS1033" s="18"/>
      <c r="CT1033" s="18"/>
      <c r="CW1033" s="18"/>
      <c r="CX1033" s="18"/>
      <c r="CY1033" s="18"/>
      <c r="DB1033" s="18"/>
      <c r="DC1033" s="31"/>
      <c r="DD1033" s="31"/>
    </row>
    <row r="1034" spans="71:108" x14ac:dyDescent="0.25"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 s="18"/>
      <c r="CI1034" s="18"/>
      <c r="CJ1034" s="18"/>
      <c r="CK1034" s="18"/>
      <c r="CL1034" s="18"/>
      <c r="CM1034" s="18"/>
      <c r="CO1034" s="18"/>
      <c r="CR1034" s="18"/>
      <c r="CS1034" s="18"/>
      <c r="CT1034" s="18"/>
      <c r="CW1034" s="18"/>
      <c r="CX1034" s="18"/>
      <c r="CY1034" s="18"/>
      <c r="DB1034" s="18"/>
      <c r="DC1034" s="31"/>
      <c r="DD1034" s="31"/>
    </row>
    <row r="1035" spans="71:108" x14ac:dyDescent="0.25"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 s="18"/>
      <c r="CI1035" s="18"/>
      <c r="CJ1035" s="18"/>
      <c r="CK1035" s="18"/>
      <c r="CL1035" s="18"/>
      <c r="CM1035" s="18"/>
      <c r="CO1035" s="18"/>
      <c r="CR1035" s="18"/>
      <c r="CS1035" s="18"/>
      <c r="CT1035" s="18"/>
      <c r="CW1035" s="18"/>
      <c r="CX1035" s="18"/>
      <c r="CY1035" s="18"/>
      <c r="DB1035" s="18"/>
      <c r="DC1035" s="31"/>
      <c r="DD1035" s="31"/>
    </row>
    <row r="1036" spans="71:108" x14ac:dyDescent="0.25"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 s="18"/>
      <c r="CI1036" s="18"/>
      <c r="CJ1036" s="18"/>
      <c r="CK1036" s="18"/>
      <c r="CL1036" s="18"/>
      <c r="CM1036" s="18"/>
      <c r="CO1036" s="18"/>
      <c r="CR1036" s="18"/>
      <c r="CS1036" s="18"/>
      <c r="CT1036" s="18"/>
      <c r="CW1036" s="18"/>
      <c r="CX1036" s="18"/>
      <c r="CY1036" s="18"/>
      <c r="DB1036" s="18"/>
      <c r="DC1036" s="31"/>
      <c r="DD1036" s="31"/>
    </row>
    <row r="1037" spans="71:108" x14ac:dyDescent="0.25"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 s="18"/>
      <c r="CI1037" s="18"/>
      <c r="CJ1037" s="18"/>
      <c r="CK1037" s="18"/>
      <c r="CL1037" s="18"/>
      <c r="CM1037" s="18"/>
      <c r="CO1037" s="18"/>
      <c r="CR1037" s="18"/>
      <c r="CS1037" s="18"/>
      <c r="CT1037" s="18"/>
      <c r="CW1037" s="18"/>
      <c r="CX1037" s="18"/>
      <c r="CY1037" s="18"/>
      <c r="DB1037" s="18"/>
      <c r="DC1037" s="31"/>
      <c r="DD1037" s="31"/>
    </row>
    <row r="1038" spans="71:108" x14ac:dyDescent="0.25"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 s="18"/>
      <c r="CI1038" s="18"/>
      <c r="CJ1038" s="18"/>
      <c r="CK1038" s="18"/>
      <c r="CL1038" s="18"/>
      <c r="CM1038" s="18"/>
      <c r="CO1038" s="18"/>
      <c r="CR1038" s="18"/>
      <c r="CS1038" s="18"/>
      <c r="CT1038" s="18"/>
      <c r="CW1038" s="18"/>
      <c r="CX1038" s="18"/>
      <c r="CY1038" s="18"/>
      <c r="DB1038" s="18"/>
      <c r="DC1038" s="31"/>
      <c r="DD1038" s="31"/>
    </row>
    <row r="1039" spans="71:108" x14ac:dyDescent="0.25"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 s="18"/>
      <c r="CI1039" s="18"/>
      <c r="CJ1039" s="18"/>
      <c r="CK1039" s="18"/>
      <c r="CL1039" s="18"/>
      <c r="CM1039" s="18"/>
      <c r="CO1039" s="18"/>
      <c r="CR1039" s="18"/>
      <c r="CS1039" s="18"/>
      <c r="CT1039" s="18"/>
      <c r="CW1039" s="18"/>
      <c r="CX1039" s="18"/>
      <c r="CY1039" s="18"/>
      <c r="DB1039" s="18"/>
      <c r="DC1039" s="31"/>
      <c r="DD1039" s="31"/>
    </row>
    <row r="1040" spans="71:108" x14ac:dyDescent="0.25"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 s="18"/>
      <c r="CI1040" s="18"/>
      <c r="CJ1040" s="18"/>
      <c r="CK1040" s="18"/>
      <c r="CL1040" s="18"/>
      <c r="CM1040" s="18"/>
      <c r="CO1040" s="18"/>
      <c r="CR1040" s="18"/>
      <c r="CS1040" s="18"/>
      <c r="CT1040" s="18"/>
      <c r="CW1040" s="18"/>
      <c r="CX1040" s="18"/>
      <c r="CY1040" s="18"/>
      <c r="DB1040" s="18"/>
      <c r="DC1040" s="31"/>
      <c r="DD1040" s="31"/>
    </row>
    <row r="1041" spans="71:108" x14ac:dyDescent="0.25"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 s="18"/>
      <c r="CI1041" s="18"/>
      <c r="CJ1041" s="18"/>
      <c r="CK1041" s="18"/>
      <c r="CL1041" s="18"/>
      <c r="CM1041" s="18"/>
      <c r="CO1041" s="18"/>
      <c r="CR1041" s="18"/>
      <c r="CS1041" s="18"/>
      <c r="CT1041" s="18"/>
      <c r="CW1041" s="18"/>
      <c r="CX1041" s="18"/>
      <c r="CY1041" s="18"/>
      <c r="DB1041" s="18"/>
      <c r="DC1041" s="31"/>
      <c r="DD1041" s="31"/>
    </row>
    <row r="1042" spans="71:108" x14ac:dyDescent="0.25"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 s="18"/>
      <c r="CI1042" s="18"/>
      <c r="CJ1042" s="18"/>
      <c r="CK1042" s="18"/>
      <c r="CL1042" s="18"/>
      <c r="CM1042" s="18"/>
      <c r="CO1042" s="18"/>
      <c r="CR1042" s="18"/>
      <c r="CS1042" s="18"/>
      <c r="CT1042" s="18"/>
      <c r="CW1042" s="18"/>
      <c r="CX1042" s="18"/>
      <c r="CY1042" s="18"/>
      <c r="DB1042" s="18"/>
      <c r="DC1042" s="31"/>
      <c r="DD1042" s="31"/>
    </row>
    <row r="1043" spans="71:108" x14ac:dyDescent="0.25"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 s="18"/>
      <c r="CI1043" s="18"/>
      <c r="CJ1043" s="18"/>
      <c r="CK1043" s="18"/>
      <c r="CL1043" s="18"/>
      <c r="CM1043" s="18"/>
      <c r="CO1043" s="18"/>
      <c r="CR1043" s="18"/>
      <c r="CS1043" s="18"/>
      <c r="CT1043" s="18"/>
      <c r="CW1043" s="18"/>
      <c r="CX1043" s="18"/>
      <c r="CY1043" s="18"/>
      <c r="DB1043" s="18"/>
      <c r="DC1043" s="31"/>
      <c r="DD1043" s="31"/>
    </row>
    <row r="1044" spans="71:108" x14ac:dyDescent="0.25"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 s="18"/>
      <c r="CI1044" s="18"/>
      <c r="CJ1044" s="18"/>
      <c r="CK1044" s="18"/>
      <c r="CL1044" s="18"/>
      <c r="CM1044" s="18"/>
      <c r="CO1044" s="18"/>
      <c r="CR1044" s="18"/>
      <c r="CS1044" s="18"/>
      <c r="CT1044" s="18"/>
      <c r="CW1044" s="18"/>
      <c r="CX1044" s="18"/>
      <c r="CY1044" s="18"/>
      <c r="DB1044" s="18"/>
      <c r="DC1044" s="31"/>
      <c r="DD1044" s="31"/>
    </row>
    <row r="1045" spans="71:108" x14ac:dyDescent="0.25"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 s="18"/>
      <c r="CI1045" s="18"/>
      <c r="CJ1045" s="18"/>
      <c r="CK1045" s="18"/>
      <c r="CL1045" s="18"/>
      <c r="CM1045" s="18"/>
      <c r="CO1045" s="18"/>
      <c r="CR1045" s="18"/>
      <c r="CS1045" s="18"/>
      <c r="CT1045" s="18"/>
      <c r="CW1045" s="18"/>
      <c r="CX1045" s="18"/>
      <c r="CY1045" s="18"/>
      <c r="DB1045" s="18"/>
      <c r="DC1045" s="31"/>
      <c r="DD1045" s="31"/>
    </row>
    <row r="1046" spans="71:108" x14ac:dyDescent="0.25"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 s="18"/>
      <c r="CI1046" s="18"/>
      <c r="CJ1046" s="18"/>
      <c r="CK1046" s="18"/>
      <c r="CL1046" s="18"/>
      <c r="CM1046" s="18"/>
      <c r="CO1046" s="18"/>
      <c r="CR1046" s="18"/>
      <c r="CS1046" s="18"/>
      <c r="CT1046" s="18"/>
      <c r="CW1046" s="18"/>
      <c r="CX1046" s="18"/>
      <c r="CY1046" s="18"/>
      <c r="DB1046" s="18"/>
      <c r="DC1046" s="31"/>
      <c r="DD1046" s="31"/>
    </row>
    <row r="1047" spans="71:108" x14ac:dyDescent="0.25"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 s="18"/>
      <c r="CI1047" s="18"/>
      <c r="CJ1047" s="18"/>
      <c r="CK1047" s="18"/>
      <c r="CL1047" s="18"/>
      <c r="CM1047" s="18"/>
      <c r="CO1047" s="18"/>
      <c r="CR1047" s="18"/>
      <c r="CS1047" s="18"/>
      <c r="CT1047" s="18"/>
      <c r="CW1047" s="18"/>
      <c r="CX1047" s="18"/>
      <c r="CY1047" s="18"/>
      <c r="DB1047" s="18"/>
      <c r="DC1047" s="31"/>
      <c r="DD1047" s="31"/>
    </row>
    <row r="1048" spans="71:108" x14ac:dyDescent="0.25"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 s="18"/>
      <c r="CI1048" s="18"/>
      <c r="CJ1048" s="18"/>
      <c r="CK1048" s="18"/>
      <c r="CL1048" s="18"/>
      <c r="CM1048" s="18"/>
      <c r="CO1048" s="18"/>
      <c r="CR1048" s="18"/>
      <c r="CS1048" s="18"/>
      <c r="CT1048" s="18"/>
      <c r="CW1048" s="18"/>
      <c r="CX1048" s="18"/>
      <c r="CY1048" s="18"/>
      <c r="DB1048" s="18"/>
      <c r="DC1048" s="31"/>
      <c r="DD1048" s="31"/>
    </row>
    <row r="1049" spans="71:108" x14ac:dyDescent="0.25"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 s="18"/>
      <c r="CI1049" s="18"/>
      <c r="CJ1049" s="18"/>
      <c r="CK1049" s="18"/>
      <c r="CL1049" s="18"/>
      <c r="CM1049" s="18"/>
      <c r="CO1049" s="18"/>
      <c r="CR1049" s="18"/>
      <c r="CS1049" s="18"/>
      <c r="CT1049" s="18"/>
      <c r="CW1049" s="18"/>
      <c r="CX1049" s="18"/>
      <c r="CY1049" s="18"/>
      <c r="DB1049" s="18"/>
      <c r="DC1049" s="31"/>
      <c r="DD1049" s="31"/>
    </row>
    <row r="1050" spans="71:108" x14ac:dyDescent="0.25"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 s="18"/>
      <c r="CI1050" s="18"/>
      <c r="CJ1050" s="18"/>
      <c r="CK1050" s="18"/>
      <c r="CL1050" s="18"/>
      <c r="CM1050" s="18"/>
      <c r="CO1050" s="18"/>
      <c r="CR1050" s="18"/>
      <c r="CS1050" s="18"/>
      <c r="CT1050" s="18"/>
      <c r="CW1050" s="18"/>
      <c r="CX1050" s="18"/>
      <c r="CY1050" s="18"/>
      <c r="DB1050" s="18"/>
      <c r="DC1050" s="31"/>
      <c r="DD1050" s="31"/>
    </row>
    <row r="1051" spans="71:108" x14ac:dyDescent="0.25"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 s="18"/>
      <c r="CI1051" s="18"/>
      <c r="CJ1051" s="18"/>
      <c r="CK1051" s="18"/>
      <c r="CL1051" s="18"/>
      <c r="CM1051" s="18"/>
      <c r="CO1051" s="18"/>
      <c r="CR1051" s="18"/>
      <c r="CS1051" s="18"/>
      <c r="CT1051" s="18"/>
      <c r="CW1051" s="18"/>
      <c r="CX1051" s="18"/>
      <c r="CY1051" s="18"/>
      <c r="DB1051" s="18"/>
      <c r="DC1051" s="31"/>
      <c r="DD1051" s="31"/>
    </row>
    <row r="1052" spans="71:108" x14ac:dyDescent="0.25"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 s="18"/>
      <c r="CI1052" s="18"/>
      <c r="CJ1052" s="18"/>
      <c r="CK1052" s="18"/>
      <c r="CL1052" s="18"/>
      <c r="CM1052" s="18"/>
      <c r="CO1052" s="18"/>
      <c r="CR1052" s="18"/>
      <c r="CS1052" s="18"/>
      <c r="CT1052" s="18"/>
      <c r="CW1052" s="18"/>
      <c r="CX1052" s="18"/>
      <c r="CY1052" s="18"/>
      <c r="DB1052" s="18"/>
      <c r="DC1052" s="31"/>
      <c r="DD1052" s="31"/>
    </row>
    <row r="1053" spans="71:108" x14ac:dyDescent="0.25"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 s="18"/>
      <c r="CI1053" s="18"/>
      <c r="CJ1053" s="18"/>
      <c r="CK1053" s="18"/>
      <c r="CL1053" s="18"/>
      <c r="CM1053" s="18"/>
      <c r="CO1053" s="18"/>
      <c r="CR1053" s="18"/>
      <c r="CS1053" s="18"/>
      <c r="CT1053" s="18"/>
      <c r="CW1053" s="18"/>
      <c r="CX1053" s="18"/>
      <c r="CY1053" s="18"/>
      <c r="DB1053" s="18"/>
      <c r="DC1053" s="31"/>
      <c r="DD1053" s="31"/>
    </row>
    <row r="1054" spans="71:108" x14ac:dyDescent="0.25"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 s="18"/>
      <c r="CI1054" s="18"/>
      <c r="CJ1054" s="18"/>
      <c r="CK1054" s="18"/>
      <c r="CL1054" s="18"/>
      <c r="CM1054" s="18"/>
      <c r="CO1054" s="18"/>
      <c r="CR1054" s="18"/>
      <c r="CS1054" s="18"/>
      <c r="CT1054" s="18"/>
      <c r="CW1054" s="18"/>
      <c r="CX1054" s="18"/>
      <c r="CY1054" s="18"/>
      <c r="DB1054" s="18"/>
      <c r="DC1054" s="31"/>
      <c r="DD1054" s="31"/>
    </row>
    <row r="1055" spans="71:108" x14ac:dyDescent="0.25"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 s="18"/>
      <c r="CI1055" s="18"/>
      <c r="CJ1055" s="18"/>
      <c r="CK1055" s="18"/>
      <c r="CL1055" s="18"/>
      <c r="CM1055" s="18"/>
      <c r="CO1055" s="18"/>
      <c r="CR1055" s="18"/>
      <c r="CS1055" s="18"/>
      <c r="CT1055" s="18"/>
      <c r="CW1055" s="18"/>
      <c r="CX1055" s="18"/>
      <c r="CY1055" s="18"/>
      <c r="DB1055" s="18"/>
      <c r="DC1055" s="31"/>
      <c r="DD1055" s="31"/>
    </row>
    <row r="1056" spans="71:108" x14ac:dyDescent="0.25"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 s="18"/>
      <c r="CI1056" s="18"/>
      <c r="CJ1056" s="18"/>
      <c r="CK1056" s="18"/>
      <c r="CL1056" s="18"/>
      <c r="CM1056" s="18"/>
      <c r="CO1056" s="18"/>
      <c r="CR1056" s="18"/>
      <c r="CS1056" s="18"/>
      <c r="CT1056" s="18"/>
      <c r="CW1056" s="18"/>
      <c r="CX1056" s="18"/>
      <c r="CY1056" s="18"/>
      <c r="DB1056" s="18"/>
      <c r="DC1056" s="31"/>
      <c r="DD1056" s="31"/>
    </row>
    <row r="1057" spans="71:108" x14ac:dyDescent="0.25"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 s="18"/>
      <c r="CI1057" s="18"/>
      <c r="CJ1057" s="18"/>
      <c r="CK1057" s="18"/>
      <c r="CL1057" s="18"/>
      <c r="CM1057" s="18"/>
      <c r="CO1057" s="18"/>
      <c r="CR1057" s="18"/>
      <c r="CS1057" s="18"/>
      <c r="CT1057" s="18"/>
      <c r="CW1057" s="18"/>
      <c r="CX1057" s="18"/>
      <c r="CY1057" s="18"/>
      <c r="DB1057" s="18"/>
      <c r="DC1057" s="31"/>
      <c r="DD1057" s="31"/>
    </row>
    <row r="1058" spans="71:108" x14ac:dyDescent="0.25"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 s="18"/>
      <c r="CI1058" s="18"/>
      <c r="CJ1058" s="18"/>
      <c r="CK1058" s="18"/>
      <c r="CL1058" s="18"/>
      <c r="CM1058" s="18"/>
      <c r="CO1058" s="18"/>
      <c r="CR1058" s="18"/>
      <c r="CS1058" s="18"/>
      <c r="CT1058" s="18"/>
      <c r="CW1058" s="18"/>
      <c r="CX1058" s="18"/>
      <c r="CY1058" s="18"/>
      <c r="DB1058" s="18"/>
      <c r="DC1058" s="31"/>
      <c r="DD1058" s="31"/>
    </row>
    <row r="1059" spans="71:108" x14ac:dyDescent="0.25"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 s="18"/>
      <c r="CI1059" s="18"/>
      <c r="CJ1059" s="18"/>
      <c r="CK1059" s="18"/>
      <c r="CL1059" s="18"/>
      <c r="CM1059" s="18"/>
      <c r="CO1059" s="18"/>
      <c r="CR1059" s="18"/>
      <c r="CS1059" s="18"/>
      <c r="CT1059" s="18"/>
      <c r="CW1059" s="18"/>
      <c r="CX1059" s="18"/>
      <c r="CY1059" s="18"/>
      <c r="DB1059" s="18"/>
      <c r="DC1059" s="31"/>
      <c r="DD1059" s="31"/>
    </row>
    <row r="1060" spans="71:108" x14ac:dyDescent="0.25"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 s="18"/>
      <c r="CI1060" s="18"/>
      <c r="CJ1060" s="18"/>
      <c r="CK1060" s="18"/>
      <c r="CL1060" s="18"/>
      <c r="CM1060" s="18"/>
      <c r="CO1060" s="18"/>
      <c r="CR1060" s="18"/>
      <c r="CS1060" s="18"/>
      <c r="CT1060" s="18"/>
      <c r="CW1060" s="18"/>
      <c r="CX1060" s="18"/>
      <c r="CY1060" s="18"/>
      <c r="DB1060" s="18"/>
      <c r="DC1060" s="31"/>
      <c r="DD1060" s="31"/>
    </row>
    <row r="1061" spans="71:108" x14ac:dyDescent="0.25"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 s="18"/>
      <c r="CI1061" s="18"/>
      <c r="CJ1061" s="18"/>
      <c r="CK1061" s="18"/>
      <c r="CL1061" s="18"/>
      <c r="CM1061" s="18"/>
      <c r="CO1061" s="18"/>
      <c r="CR1061" s="18"/>
      <c r="CS1061" s="18"/>
      <c r="CT1061" s="18"/>
      <c r="CW1061" s="18"/>
      <c r="CX1061" s="18"/>
      <c r="CY1061" s="18"/>
      <c r="DB1061" s="18"/>
      <c r="DC1061" s="31"/>
      <c r="DD1061" s="31"/>
    </row>
    <row r="1062" spans="71:108" x14ac:dyDescent="0.25"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 s="18"/>
      <c r="CI1062" s="18"/>
      <c r="CJ1062" s="18"/>
      <c r="CK1062" s="18"/>
      <c r="CL1062" s="18"/>
      <c r="CM1062" s="18"/>
      <c r="CO1062" s="18"/>
      <c r="CR1062" s="18"/>
      <c r="CS1062" s="18"/>
      <c r="CT1062" s="18"/>
      <c r="CW1062" s="18"/>
      <c r="CX1062" s="18"/>
      <c r="CY1062" s="18"/>
      <c r="DB1062" s="18"/>
      <c r="DC1062" s="31"/>
      <c r="DD1062" s="31"/>
    </row>
    <row r="1063" spans="71:108" x14ac:dyDescent="0.25"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 s="18"/>
      <c r="CI1063" s="18"/>
      <c r="CJ1063" s="18"/>
      <c r="CK1063" s="18"/>
      <c r="CL1063" s="18"/>
      <c r="CM1063" s="18"/>
      <c r="CO1063" s="18"/>
      <c r="CR1063" s="18"/>
      <c r="CS1063" s="18"/>
      <c r="CT1063" s="18"/>
      <c r="CW1063" s="18"/>
      <c r="CX1063" s="18"/>
      <c r="CY1063" s="18"/>
      <c r="DB1063" s="18"/>
      <c r="DC1063" s="31"/>
      <c r="DD1063" s="31"/>
    </row>
    <row r="1064" spans="71:108" x14ac:dyDescent="0.25"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 s="18"/>
      <c r="CI1064" s="18"/>
      <c r="CJ1064" s="18"/>
      <c r="CK1064" s="18"/>
      <c r="CL1064" s="18"/>
      <c r="CM1064" s="18"/>
      <c r="CO1064" s="18"/>
      <c r="CR1064" s="18"/>
      <c r="CS1064" s="18"/>
      <c r="CT1064" s="18"/>
      <c r="CW1064" s="18"/>
      <c r="CX1064" s="18"/>
      <c r="CY1064" s="18"/>
      <c r="DB1064" s="18"/>
      <c r="DC1064" s="31"/>
      <c r="DD1064" s="31"/>
    </row>
    <row r="1065" spans="71:108" x14ac:dyDescent="0.25"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 s="18"/>
      <c r="CI1065" s="18"/>
      <c r="CJ1065" s="18"/>
      <c r="CK1065" s="18"/>
      <c r="CL1065" s="18"/>
      <c r="CM1065" s="18"/>
      <c r="CO1065" s="18"/>
      <c r="CR1065" s="18"/>
      <c r="CS1065" s="18"/>
      <c r="CT1065" s="18"/>
      <c r="CW1065" s="18"/>
      <c r="CX1065" s="18"/>
      <c r="CY1065" s="18"/>
      <c r="DB1065" s="18"/>
      <c r="DC1065" s="31"/>
      <c r="DD1065" s="31"/>
    </row>
    <row r="1066" spans="71:108" x14ac:dyDescent="0.25"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 s="18"/>
      <c r="CI1066" s="18"/>
      <c r="CJ1066" s="18"/>
      <c r="CK1066" s="18"/>
      <c r="CL1066" s="18"/>
      <c r="CM1066" s="18"/>
      <c r="CO1066" s="18"/>
      <c r="CR1066" s="18"/>
      <c r="CS1066" s="18"/>
      <c r="CT1066" s="18"/>
      <c r="CW1066" s="18"/>
      <c r="CX1066" s="18"/>
      <c r="CY1066" s="18"/>
      <c r="DB1066" s="18"/>
      <c r="DC1066" s="31"/>
      <c r="DD1066" s="31"/>
    </row>
    <row r="1067" spans="71:108" x14ac:dyDescent="0.25"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 s="18"/>
      <c r="CI1067" s="18"/>
      <c r="CJ1067" s="18"/>
      <c r="CK1067" s="18"/>
      <c r="CL1067" s="18"/>
      <c r="CM1067" s="18"/>
      <c r="CO1067" s="18"/>
      <c r="CR1067" s="18"/>
      <c r="CS1067" s="18"/>
      <c r="CT1067" s="18"/>
      <c r="CW1067" s="18"/>
      <c r="CX1067" s="18"/>
      <c r="CY1067" s="18"/>
      <c r="DB1067" s="18"/>
      <c r="DC1067" s="31"/>
      <c r="DD1067" s="31"/>
    </row>
    <row r="1068" spans="71:108" x14ac:dyDescent="0.25"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 s="18"/>
      <c r="CI1068" s="18"/>
      <c r="CJ1068" s="18"/>
      <c r="CK1068" s="18"/>
      <c r="CL1068" s="18"/>
      <c r="CM1068" s="18"/>
      <c r="CO1068" s="18"/>
      <c r="CR1068" s="18"/>
      <c r="CS1068" s="18"/>
      <c r="CT1068" s="18"/>
      <c r="CW1068" s="18"/>
      <c r="CX1068" s="18"/>
      <c r="CY1068" s="18"/>
      <c r="DB1068" s="18"/>
      <c r="DC1068" s="31"/>
      <c r="DD1068" s="31"/>
    </row>
    <row r="1069" spans="71:108" x14ac:dyDescent="0.25"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 s="18"/>
      <c r="CI1069" s="18"/>
      <c r="CJ1069" s="18"/>
      <c r="CK1069" s="18"/>
      <c r="CL1069" s="18"/>
      <c r="CM1069" s="18"/>
      <c r="CO1069" s="18"/>
      <c r="CR1069" s="18"/>
      <c r="CS1069" s="18"/>
      <c r="CT1069" s="18"/>
      <c r="CW1069" s="18"/>
      <c r="CX1069" s="18"/>
      <c r="CY1069" s="18"/>
      <c r="DB1069" s="18"/>
      <c r="DC1069" s="31"/>
      <c r="DD1069" s="31"/>
    </row>
    <row r="1070" spans="71:108" x14ac:dyDescent="0.25"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 s="18"/>
      <c r="CI1070" s="18"/>
      <c r="CJ1070" s="18"/>
      <c r="CK1070" s="18"/>
      <c r="CL1070" s="18"/>
      <c r="CM1070" s="18"/>
      <c r="CO1070" s="18"/>
      <c r="CR1070" s="18"/>
      <c r="CS1070" s="18"/>
      <c r="CT1070" s="18"/>
      <c r="CW1070" s="18"/>
      <c r="CX1070" s="18"/>
      <c r="CY1070" s="18"/>
      <c r="DB1070" s="18"/>
      <c r="DC1070" s="31"/>
      <c r="DD1070" s="31"/>
    </row>
    <row r="1071" spans="71:108" x14ac:dyDescent="0.25"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 s="18"/>
      <c r="CI1071" s="18"/>
      <c r="CJ1071" s="18"/>
      <c r="CK1071" s="18"/>
      <c r="CL1071" s="18"/>
      <c r="CM1071" s="18"/>
      <c r="CO1071" s="18"/>
      <c r="CR1071" s="18"/>
      <c r="CS1071" s="18"/>
      <c r="CT1071" s="18"/>
      <c r="CW1071" s="18"/>
      <c r="CX1071" s="18"/>
      <c r="CY1071" s="18"/>
      <c r="DB1071" s="18"/>
      <c r="DC1071" s="31"/>
      <c r="DD1071" s="31"/>
    </row>
    <row r="1072" spans="71:108" x14ac:dyDescent="0.25"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 s="18"/>
      <c r="CI1072" s="18"/>
      <c r="CJ1072" s="18"/>
      <c r="CK1072" s="18"/>
      <c r="CL1072" s="18"/>
      <c r="CM1072" s="18"/>
      <c r="CO1072" s="18"/>
      <c r="CR1072" s="18"/>
      <c r="CS1072" s="18"/>
      <c r="CT1072" s="18"/>
      <c r="CW1072" s="18"/>
      <c r="CX1072" s="18"/>
      <c r="CY1072" s="18"/>
      <c r="DB1072" s="18"/>
      <c r="DC1072" s="31"/>
      <c r="DD1072" s="31"/>
    </row>
    <row r="1073" spans="71:108" x14ac:dyDescent="0.25"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 s="18"/>
      <c r="CI1073" s="18"/>
      <c r="CJ1073" s="18"/>
      <c r="CK1073" s="18"/>
      <c r="CL1073" s="18"/>
      <c r="CM1073" s="18"/>
      <c r="CO1073" s="18"/>
      <c r="CR1073" s="18"/>
      <c r="CS1073" s="18"/>
      <c r="CT1073" s="18"/>
      <c r="CW1073" s="18"/>
      <c r="CX1073" s="18"/>
      <c r="CY1073" s="18"/>
      <c r="DB1073" s="18"/>
      <c r="DC1073" s="31"/>
      <c r="DD1073" s="31"/>
    </row>
    <row r="1074" spans="71:108" x14ac:dyDescent="0.25"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 s="18"/>
      <c r="CI1074" s="18"/>
      <c r="CJ1074" s="18"/>
      <c r="CK1074" s="18"/>
      <c r="CL1074" s="18"/>
      <c r="CM1074" s="18"/>
      <c r="CO1074" s="18"/>
      <c r="CR1074" s="18"/>
      <c r="CS1074" s="18"/>
      <c r="CT1074" s="18"/>
      <c r="CW1074" s="18"/>
      <c r="CX1074" s="18"/>
      <c r="CY1074" s="18"/>
      <c r="DB1074" s="18"/>
      <c r="DC1074" s="31"/>
      <c r="DD1074" s="31"/>
    </row>
    <row r="1075" spans="71:108" x14ac:dyDescent="0.25"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 s="18"/>
      <c r="CI1075" s="18"/>
      <c r="CJ1075" s="18"/>
      <c r="CK1075" s="18"/>
      <c r="CL1075" s="18"/>
      <c r="CM1075" s="18"/>
      <c r="CO1075" s="18"/>
      <c r="CR1075" s="18"/>
      <c r="CS1075" s="18"/>
      <c r="CT1075" s="18"/>
      <c r="CW1075" s="18"/>
      <c r="CX1075" s="18"/>
      <c r="CY1075" s="18"/>
      <c r="DB1075" s="18"/>
      <c r="DC1075" s="31"/>
      <c r="DD1075" s="31"/>
    </row>
    <row r="1076" spans="71:108" x14ac:dyDescent="0.25"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 s="18"/>
      <c r="CI1076" s="18"/>
      <c r="CJ1076" s="18"/>
      <c r="CK1076" s="18"/>
      <c r="CL1076" s="18"/>
      <c r="CM1076" s="18"/>
      <c r="CO1076" s="18"/>
      <c r="CR1076" s="18"/>
      <c r="CS1076" s="18"/>
      <c r="CT1076" s="18"/>
      <c r="CW1076" s="18"/>
      <c r="CX1076" s="18"/>
      <c r="CY1076" s="18"/>
      <c r="DB1076" s="18"/>
      <c r="DC1076" s="31"/>
      <c r="DD1076" s="31"/>
    </row>
    <row r="1077" spans="71:108" x14ac:dyDescent="0.25"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 s="18"/>
      <c r="CI1077" s="18"/>
      <c r="CJ1077" s="18"/>
      <c r="CK1077" s="18"/>
      <c r="CL1077" s="18"/>
      <c r="CM1077" s="18"/>
      <c r="CO1077" s="18"/>
      <c r="CR1077" s="18"/>
      <c r="CS1077" s="18"/>
      <c r="CT1077" s="18"/>
      <c r="CW1077" s="18"/>
      <c r="CX1077" s="18"/>
      <c r="CY1077" s="18"/>
      <c r="DB1077" s="18"/>
      <c r="DC1077" s="31"/>
      <c r="DD1077" s="31"/>
    </row>
    <row r="1078" spans="71:108" x14ac:dyDescent="0.25"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 s="18"/>
      <c r="CI1078" s="18"/>
      <c r="CJ1078" s="18"/>
      <c r="CK1078" s="18"/>
      <c r="CL1078" s="18"/>
      <c r="CM1078" s="18"/>
      <c r="CO1078" s="18"/>
      <c r="CR1078" s="18"/>
      <c r="CS1078" s="18"/>
      <c r="CT1078" s="18"/>
      <c r="CW1078" s="18"/>
      <c r="CX1078" s="18"/>
      <c r="CY1078" s="18"/>
      <c r="DB1078" s="18"/>
      <c r="DC1078" s="31"/>
      <c r="DD1078" s="31"/>
    </row>
    <row r="1079" spans="71:108" x14ac:dyDescent="0.25"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 s="18"/>
      <c r="CI1079" s="18"/>
      <c r="CJ1079" s="18"/>
      <c r="CK1079" s="18"/>
      <c r="CL1079" s="18"/>
      <c r="CM1079" s="18"/>
      <c r="CO1079" s="18"/>
      <c r="CR1079" s="18"/>
      <c r="CS1079" s="18"/>
      <c r="CT1079" s="18"/>
      <c r="CW1079" s="18"/>
      <c r="CX1079" s="18"/>
      <c r="CY1079" s="18"/>
      <c r="DB1079" s="18"/>
      <c r="DC1079" s="31"/>
      <c r="DD1079" s="31"/>
    </row>
    <row r="1080" spans="71:108" x14ac:dyDescent="0.25"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 s="18"/>
      <c r="CI1080" s="18"/>
      <c r="CJ1080" s="18"/>
      <c r="CK1080" s="18"/>
      <c r="CL1080" s="18"/>
      <c r="CM1080" s="18"/>
      <c r="CO1080" s="18"/>
      <c r="CR1080" s="18"/>
      <c r="CS1080" s="18"/>
      <c r="CT1080" s="18"/>
      <c r="CW1080" s="18"/>
      <c r="CX1080" s="18"/>
      <c r="CY1080" s="18"/>
      <c r="DB1080" s="18"/>
      <c r="DC1080" s="31"/>
      <c r="DD1080" s="31"/>
    </row>
    <row r="1081" spans="71:108" x14ac:dyDescent="0.25"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 s="18"/>
      <c r="CI1081" s="18"/>
      <c r="CJ1081" s="18"/>
      <c r="CK1081" s="18"/>
      <c r="CL1081" s="18"/>
      <c r="CM1081" s="18"/>
      <c r="CO1081" s="18"/>
      <c r="CR1081" s="18"/>
      <c r="CS1081" s="18"/>
      <c r="CT1081" s="18"/>
      <c r="CW1081" s="18"/>
      <c r="CX1081" s="18"/>
      <c r="CY1081" s="18"/>
      <c r="DB1081" s="18"/>
      <c r="DC1081" s="31"/>
      <c r="DD1081" s="31"/>
    </row>
    <row r="1082" spans="71:108" x14ac:dyDescent="0.25"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 s="18"/>
      <c r="CI1082" s="18"/>
      <c r="CJ1082" s="18"/>
      <c r="CK1082" s="18"/>
      <c r="CL1082" s="18"/>
      <c r="CM1082" s="18"/>
      <c r="CO1082" s="18"/>
      <c r="CR1082" s="18"/>
      <c r="CS1082" s="18"/>
      <c r="CT1082" s="18"/>
      <c r="CW1082" s="18"/>
      <c r="CX1082" s="18"/>
      <c r="CY1082" s="18"/>
      <c r="DB1082" s="18"/>
      <c r="DC1082" s="31"/>
      <c r="DD1082" s="31"/>
    </row>
    <row r="1083" spans="71:108" x14ac:dyDescent="0.25"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 s="18"/>
      <c r="CI1083" s="18"/>
      <c r="CJ1083" s="18"/>
      <c r="CK1083" s="18"/>
      <c r="CL1083" s="18"/>
      <c r="CM1083" s="18"/>
      <c r="CO1083" s="18"/>
      <c r="CR1083" s="18"/>
      <c r="CS1083" s="18"/>
      <c r="CT1083" s="18"/>
      <c r="CW1083" s="18"/>
      <c r="CX1083" s="18"/>
      <c r="CY1083" s="18"/>
      <c r="DB1083" s="18"/>
      <c r="DC1083" s="31"/>
      <c r="DD1083" s="31"/>
    </row>
    <row r="1084" spans="71:108" x14ac:dyDescent="0.25"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 s="18"/>
      <c r="CI1084" s="18"/>
      <c r="CJ1084" s="18"/>
      <c r="CK1084" s="18"/>
      <c r="CL1084" s="18"/>
      <c r="CM1084" s="18"/>
      <c r="CO1084" s="18"/>
      <c r="CR1084" s="18"/>
      <c r="CS1084" s="18"/>
      <c r="CT1084" s="18"/>
      <c r="CW1084" s="18"/>
      <c r="CX1084" s="18"/>
      <c r="CY1084" s="18"/>
      <c r="DB1084" s="18"/>
      <c r="DC1084" s="31"/>
      <c r="DD1084" s="31"/>
    </row>
    <row r="1085" spans="71:108" x14ac:dyDescent="0.25"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 s="18"/>
      <c r="CI1085" s="18"/>
      <c r="CJ1085" s="18"/>
      <c r="CK1085" s="18"/>
      <c r="CL1085" s="18"/>
      <c r="CM1085" s="18"/>
      <c r="CO1085" s="18"/>
      <c r="CR1085" s="18"/>
      <c r="CS1085" s="18"/>
      <c r="CT1085" s="18"/>
      <c r="CW1085" s="18"/>
      <c r="CX1085" s="18"/>
      <c r="CY1085" s="18"/>
      <c r="DB1085" s="18"/>
      <c r="DC1085" s="31"/>
      <c r="DD1085" s="31"/>
    </row>
    <row r="1086" spans="71:108" x14ac:dyDescent="0.25"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 s="18"/>
      <c r="CI1086" s="18"/>
      <c r="CJ1086" s="18"/>
      <c r="CK1086" s="18"/>
      <c r="CL1086" s="18"/>
      <c r="CM1086" s="18"/>
      <c r="CO1086" s="18"/>
      <c r="CR1086" s="18"/>
      <c r="CS1086" s="18"/>
      <c r="CT1086" s="18"/>
      <c r="CW1086" s="18"/>
      <c r="CX1086" s="18"/>
      <c r="CY1086" s="18"/>
      <c r="DB1086" s="18"/>
      <c r="DC1086" s="31"/>
      <c r="DD1086" s="31"/>
    </row>
    <row r="1087" spans="71:108" x14ac:dyDescent="0.25"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 s="18"/>
      <c r="CI1087" s="18"/>
      <c r="CJ1087" s="18"/>
      <c r="CK1087" s="18"/>
      <c r="CL1087" s="18"/>
      <c r="CM1087" s="18"/>
      <c r="CO1087" s="18"/>
      <c r="CR1087" s="18"/>
      <c r="CS1087" s="18"/>
      <c r="CT1087" s="18"/>
      <c r="CW1087" s="18"/>
      <c r="CX1087" s="18"/>
      <c r="CY1087" s="18"/>
      <c r="DB1087" s="18"/>
      <c r="DC1087" s="31"/>
      <c r="DD1087" s="31"/>
    </row>
    <row r="1088" spans="71:108" x14ac:dyDescent="0.25"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 s="18"/>
      <c r="CI1088" s="18"/>
      <c r="CJ1088" s="18"/>
      <c r="CK1088" s="18"/>
      <c r="CL1088" s="18"/>
      <c r="CM1088" s="18"/>
      <c r="CO1088" s="18"/>
      <c r="CR1088" s="18"/>
      <c r="CS1088" s="18"/>
      <c r="CT1088" s="18"/>
      <c r="CW1088" s="18"/>
      <c r="CX1088" s="18"/>
      <c r="CY1088" s="18"/>
      <c r="DB1088" s="18"/>
      <c r="DC1088" s="31"/>
      <c r="DD1088" s="31"/>
    </row>
    <row r="1089" spans="71:108" x14ac:dyDescent="0.25"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 s="18"/>
      <c r="CI1089" s="18"/>
      <c r="CJ1089" s="18"/>
      <c r="CK1089" s="18"/>
      <c r="CL1089" s="18"/>
      <c r="CM1089" s="18"/>
      <c r="CO1089" s="18"/>
      <c r="CR1089" s="18"/>
      <c r="CS1089" s="18"/>
      <c r="CT1089" s="18"/>
      <c r="CW1089" s="18"/>
      <c r="CX1089" s="18"/>
      <c r="CY1089" s="18"/>
      <c r="DB1089" s="18"/>
      <c r="DC1089" s="31"/>
      <c r="DD1089" s="31"/>
    </row>
    <row r="1090" spans="71:108" x14ac:dyDescent="0.25"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 s="18"/>
      <c r="CI1090" s="18"/>
      <c r="CJ1090" s="18"/>
      <c r="CK1090" s="18"/>
      <c r="CL1090" s="18"/>
      <c r="CM1090" s="18"/>
      <c r="CO1090" s="18"/>
      <c r="CR1090" s="18"/>
      <c r="CS1090" s="18"/>
      <c r="CT1090" s="18"/>
      <c r="CW1090" s="18"/>
      <c r="CX1090" s="18"/>
      <c r="CY1090" s="18"/>
      <c r="DB1090" s="18"/>
      <c r="DC1090" s="31"/>
      <c r="DD1090" s="31"/>
    </row>
    <row r="1091" spans="71:108" x14ac:dyDescent="0.25"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 s="18"/>
      <c r="CI1091" s="18"/>
      <c r="CJ1091" s="18"/>
      <c r="CK1091" s="18"/>
      <c r="CL1091" s="18"/>
      <c r="CM1091" s="18"/>
      <c r="CO1091" s="18"/>
      <c r="CR1091" s="18"/>
      <c r="CS1091" s="18"/>
      <c r="CT1091" s="18"/>
      <c r="CW1091" s="18"/>
      <c r="CX1091" s="18"/>
      <c r="CY1091" s="18"/>
      <c r="DB1091" s="18"/>
      <c r="DC1091" s="31"/>
      <c r="DD1091" s="31"/>
    </row>
    <row r="1092" spans="71:108" x14ac:dyDescent="0.25"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 s="18"/>
      <c r="CI1092" s="18"/>
      <c r="CJ1092" s="18"/>
      <c r="CK1092" s="18"/>
      <c r="CL1092" s="18"/>
      <c r="CM1092" s="18"/>
      <c r="CO1092" s="18"/>
      <c r="CR1092" s="18"/>
      <c r="CS1092" s="18"/>
      <c r="CT1092" s="18"/>
      <c r="CW1092" s="18"/>
      <c r="CX1092" s="18"/>
      <c r="CY1092" s="18"/>
      <c r="DB1092" s="18"/>
      <c r="DC1092" s="31"/>
      <c r="DD1092" s="31"/>
    </row>
    <row r="1093" spans="71:108" x14ac:dyDescent="0.25"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 s="18"/>
      <c r="CI1093" s="18"/>
      <c r="CJ1093" s="18"/>
      <c r="CK1093" s="18"/>
      <c r="CL1093" s="18"/>
      <c r="CM1093" s="18"/>
      <c r="CO1093" s="18"/>
      <c r="CR1093" s="18"/>
      <c r="CS1093" s="18"/>
      <c r="CT1093" s="18"/>
      <c r="CW1093" s="18"/>
      <c r="CX1093" s="18"/>
      <c r="CY1093" s="18"/>
      <c r="DB1093" s="18"/>
      <c r="DC1093" s="31"/>
      <c r="DD1093" s="31"/>
    </row>
    <row r="1094" spans="71:108" x14ac:dyDescent="0.25"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 s="18"/>
      <c r="CI1094" s="18"/>
      <c r="CJ1094" s="18"/>
      <c r="CK1094" s="18"/>
      <c r="CL1094" s="18"/>
      <c r="CM1094" s="18"/>
      <c r="CO1094" s="18"/>
      <c r="CR1094" s="18"/>
      <c r="CS1094" s="18"/>
      <c r="CT1094" s="18"/>
      <c r="CW1094" s="18"/>
      <c r="CX1094" s="18"/>
      <c r="CY1094" s="18"/>
      <c r="DB1094" s="18"/>
      <c r="DC1094" s="31"/>
      <c r="DD1094" s="31"/>
    </row>
    <row r="1095" spans="71:108" x14ac:dyDescent="0.25"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 s="18"/>
      <c r="CI1095" s="18"/>
      <c r="CJ1095" s="18"/>
      <c r="CK1095" s="18"/>
      <c r="CL1095" s="18"/>
      <c r="CM1095" s="18"/>
      <c r="CO1095" s="18"/>
      <c r="CR1095" s="18"/>
      <c r="CS1095" s="18"/>
      <c r="CT1095" s="18"/>
      <c r="CW1095" s="18"/>
      <c r="CX1095" s="18"/>
      <c r="CY1095" s="18"/>
      <c r="DB1095" s="18"/>
      <c r="DC1095" s="31"/>
      <c r="DD1095" s="31"/>
    </row>
    <row r="1096" spans="71:108" x14ac:dyDescent="0.25"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 s="18"/>
      <c r="CI1096" s="18"/>
      <c r="CJ1096" s="18"/>
      <c r="CK1096" s="18"/>
      <c r="CL1096" s="18"/>
      <c r="CM1096" s="18"/>
      <c r="CO1096" s="18"/>
      <c r="CR1096" s="18"/>
      <c r="CS1096" s="18"/>
      <c r="CT1096" s="18"/>
      <c r="CW1096" s="18"/>
      <c r="CX1096" s="18"/>
      <c r="CY1096" s="18"/>
      <c r="DB1096" s="18"/>
      <c r="DC1096" s="31"/>
      <c r="DD1096" s="31"/>
    </row>
    <row r="1097" spans="71:108" x14ac:dyDescent="0.25"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 s="18"/>
      <c r="CI1097" s="18"/>
      <c r="CJ1097" s="18"/>
      <c r="CK1097" s="18"/>
      <c r="CL1097" s="18"/>
      <c r="CM1097" s="18"/>
      <c r="CO1097" s="18"/>
      <c r="CR1097" s="18"/>
      <c r="CS1097" s="18"/>
      <c r="CT1097" s="18"/>
      <c r="CW1097" s="18"/>
      <c r="CX1097" s="18"/>
      <c r="CY1097" s="18"/>
      <c r="DB1097" s="18"/>
      <c r="DC1097" s="31"/>
      <c r="DD1097" s="31"/>
    </row>
    <row r="1098" spans="71:108" x14ac:dyDescent="0.25"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 s="18"/>
      <c r="CI1098" s="18"/>
      <c r="CJ1098" s="18"/>
      <c r="CK1098" s="18"/>
      <c r="CL1098" s="18"/>
      <c r="CM1098" s="18"/>
      <c r="CO1098" s="18"/>
      <c r="CR1098" s="18"/>
      <c r="CS1098" s="18"/>
      <c r="CT1098" s="18"/>
      <c r="CW1098" s="18"/>
      <c r="CX1098" s="18"/>
      <c r="CY1098" s="18"/>
      <c r="DB1098" s="18"/>
      <c r="DC1098" s="31"/>
      <c r="DD1098" s="31"/>
    </row>
    <row r="1099" spans="71:108" x14ac:dyDescent="0.25"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 s="18"/>
      <c r="CI1099" s="18"/>
      <c r="CJ1099" s="18"/>
      <c r="CK1099" s="18"/>
      <c r="CL1099" s="18"/>
      <c r="CM1099" s="18"/>
      <c r="CO1099" s="18"/>
      <c r="CR1099" s="18"/>
      <c r="CS1099" s="18"/>
      <c r="CT1099" s="18"/>
      <c r="CW1099" s="18"/>
      <c r="CX1099" s="18"/>
      <c r="CY1099" s="18"/>
      <c r="DB1099" s="18"/>
      <c r="DC1099" s="31"/>
      <c r="DD1099" s="31"/>
    </row>
    <row r="1100" spans="71:108" x14ac:dyDescent="0.25"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 s="18"/>
      <c r="CI1100" s="18"/>
      <c r="CJ1100" s="18"/>
      <c r="CK1100" s="18"/>
      <c r="CL1100" s="18"/>
      <c r="CM1100" s="18"/>
      <c r="CO1100" s="18"/>
      <c r="CR1100" s="18"/>
      <c r="CS1100" s="18"/>
      <c r="CT1100" s="18"/>
      <c r="CW1100" s="18"/>
      <c r="CX1100" s="18"/>
      <c r="CY1100" s="18"/>
      <c r="DB1100" s="18"/>
      <c r="DC1100" s="31"/>
      <c r="DD1100" s="31"/>
    </row>
    <row r="1101" spans="71:108" x14ac:dyDescent="0.25"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 s="18"/>
      <c r="CI1101" s="18"/>
      <c r="CJ1101" s="18"/>
      <c r="CK1101" s="18"/>
      <c r="CL1101" s="18"/>
      <c r="CM1101" s="18"/>
      <c r="CO1101" s="18"/>
      <c r="CR1101" s="18"/>
      <c r="CS1101" s="18"/>
      <c r="CT1101" s="18"/>
      <c r="CW1101" s="18"/>
      <c r="CX1101" s="18"/>
      <c r="CY1101" s="18"/>
      <c r="DB1101" s="18"/>
      <c r="DC1101" s="31"/>
      <c r="DD1101" s="31"/>
    </row>
    <row r="1102" spans="71:108" x14ac:dyDescent="0.25"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 s="18"/>
      <c r="CI1102" s="18"/>
      <c r="CJ1102" s="18"/>
      <c r="CK1102" s="18"/>
      <c r="CL1102" s="18"/>
      <c r="CM1102" s="18"/>
      <c r="CO1102" s="18"/>
      <c r="CR1102" s="18"/>
      <c r="CS1102" s="18"/>
      <c r="CT1102" s="18"/>
      <c r="CW1102" s="18"/>
      <c r="CX1102" s="18"/>
      <c r="CY1102" s="18"/>
      <c r="DB1102" s="18"/>
      <c r="DC1102" s="31"/>
      <c r="DD1102" s="31"/>
    </row>
    <row r="1103" spans="71:108" x14ac:dyDescent="0.25"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 s="18"/>
      <c r="CI1103" s="18"/>
      <c r="CJ1103" s="18"/>
      <c r="CK1103" s="18"/>
      <c r="CL1103" s="18"/>
      <c r="CM1103" s="18"/>
      <c r="CO1103" s="18"/>
      <c r="CR1103" s="18"/>
      <c r="CS1103" s="18"/>
      <c r="CT1103" s="18"/>
      <c r="CW1103" s="18"/>
      <c r="CX1103" s="18"/>
      <c r="CY1103" s="18"/>
      <c r="DB1103" s="18"/>
      <c r="DC1103" s="31"/>
      <c r="DD1103" s="31"/>
    </row>
    <row r="1104" spans="71:108" x14ac:dyDescent="0.25"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 s="18"/>
      <c r="CI1104" s="18"/>
      <c r="CJ1104" s="18"/>
      <c r="CK1104" s="18"/>
      <c r="CL1104" s="18"/>
      <c r="CM1104" s="18"/>
      <c r="CO1104" s="18"/>
      <c r="CR1104" s="18"/>
      <c r="CS1104" s="18"/>
      <c r="CT1104" s="18"/>
      <c r="CW1104" s="18"/>
      <c r="CX1104" s="18"/>
      <c r="CY1104" s="18"/>
      <c r="DB1104" s="18"/>
      <c r="DC1104" s="31"/>
      <c r="DD1104" s="31"/>
    </row>
    <row r="1105" spans="71:108" x14ac:dyDescent="0.25"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 s="18"/>
      <c r="CI1105" s="18"/>
      <c r="CJ1105" s="18"/>
      <c r="CK1105" s="18"/>
      <c r="CL1105" s="18"/>
      <c r="CM1105" s="18"/>
      <c r="CO1105" s="18"/>
      <c r="CR1105" s="18"/>
      <c r="CS1105" s="18"/>
      <c r="CT1105" s="18"/>
      <c r="CW1105" s="18"/>
      <c r="CX1105" s="18"/>
      <c r="CY1105" s="18"/>
      <c r="DB1105" s="18"/>
      <c r="DC1105" s="31"/>
      <c r="DD1105" s="31"/>
    </row>
    <row r="1106" spans="71:108" x14ac:dyDescent="0.25"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 s="18"/>
      <c r="CI1106" s="18"/>
      <c r="CJ1106" s="18"/>
      <c r="CK1106" s="18"/>
      <c r="CL1106" s="18"/>
      <c r="CM1106" s="18"/>
      <c r="CO1106" s="18"/>
      <c r="CR1106" s="18"/>
      <c r="CS1106" s="18"/>
      <c r="CT1106" s="18"/>
      <c r="CW1106" s="18"/>
      <c r="CX1106" s="18"/>
      <c r="CY1106" s="18"/>
      <c r="DB1106" s="18"/>
      <c r="DC1106" s="31"/>
      <c r="DD1106" s="31"/>
    </row>
    <row r="1107" spans="71:108" x14ac:dyDescent="0.25"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 s="18"/>
      <c r="CI1107" s="18"/>
      <c r="CJ1107" s="18"/>
      <c r="CK1107" s="18"/>
      <c r="CL1107" s="18"/>
      <c r="CM1107" s="18"/>
      <c r="CO1107" s="18"/>
      <c r="CR1107" s="18"/>
      <c r="CS1107" s="18"/>
      <c r="CT1107" s="18"/>
      <c r="CW1107" s="18"/>
      <c r="CX1107" s="18"/>
      <c r="CY1107" s="18"/>
      <c r="DB1107" s="18"/>
      <c r="DC1107" s="31"/>
      <c r="DD1107" s="31"/>
    </row>
    <row r="1108" spans="71:108" x14ac:dyDescent="0.25"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 s="18"/>
      <c r="CI1108" s="18"/>
      <c r="CJ1108" s="18"/>
      <c r="CK1108" s="18"/>
      <c r="CL1108" s="18"/>
      <c r="CM1108" s="18"/>
      <c r="CO1108" s="18"/>
      <c r="CR1108" s="18"/>
      <c r="CS1108" s="18"/>
      <c r="CT1108" s="18"/>
      <c r="CW1108" s="18"/>
      <c r="CX1108" s="18"/>
      <c r="CY1108" s="18"/>
      <c r="DB1108" s="18"/>
      <c r="DC1108" s="31"/>
      <c r="DD1108" s="31"/>
    </row>
    <row r="1109" spans="71:108" x14ac:dyDescent="0.25"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 s="18"/>
      <c r="CI1109" s="18"/>
      <c r="CJ1109" s="18"/>
      <c r="CK1109" s="18"/>
      <c r="CL1109" s="18"/>
      <c r="CM1109" s="18"/>
      <c r="CO1109" s="18"/>
      <c r="CR1109" s="18"/>
      <c r="CS1109" s="18"/>
      <c r="CT1109" s="18"/>
      <c r="CW1109" s="18"/>
      <c r="CX1109" s="18"/>
      <c r="CY1109" s="18"/>
      <c r="DB1109" s="18"/>
      <c r="DC1109" s="31"/>
      <c r="DD1109" s="31"/>
    </row>
    <row r="1110" spans="71:108" x14ac:dyDescent="0.25"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 s="18"/>
      <c r="CI1110" s="18"/>
      <c r="CJ1110" s="18"/>
      <c r="CK1110" s="18"/>
      <c r="CL1110" s="18"/>
      <c r="CM1110" s="18"/>
      <c r="CO1110" s="18"/>
      <c r="CR1110" s="18"/>
      <c r="CS1110" s="18"/>
      <c r="CT1110" s="18"/>
      <c r="CW1110" s="18"/>
      <c r="CX1110" s="18"/>
      <c r="CY1110" s="18"/>
      <c r="DB1110" s="18"/>
      <c r="DC1110" s="31"/>
      <c r="DD1110" s="31"/>
    </row>
    <row r="1111" spans="71:108" x14ac:dyDescent="0.25"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 s="18"/>
      <c r="CI1111" s="18"/>
      <c r="CJ1111" s="18"/>
      <c r="CK1111" s="18"/>
      <c r="CL1111" s="18"/>
      <c r="CM1111" s="18"/>
      <c r="CO1111" s="18"/>
      <c r="CR1111" s="18"/>
      <c r="CS1111" s="18"/>
      <c r="CT1111" s="18"/>
      <c r="CW1111" s="18"/>
      <c r="CX1111" s="18"/>
      <c r="CY1111" s="18"/>
      <c r="DB1111" s="18"/>
      <c r="DC1111" s="31"/>
      <c r="DD1111" s="31"/>
    </row>
    <row r="1112" spans="71:108" x14ac:dyDescent="0.25"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 s="18"/>
      <c r="CI1112" s="18"/>
      <c r="CJ1112" s="18"/>
      <c r="CK1112" s="18"/>
      <c r="CL1112" s="18"/>
      <c r="CM1112" s="18"/>
      <c r="CO1112" s="18"/>
      <c r="CR1112" s="18"/>
      <c r="CS1112" s="18"/>
      <c r="CT1112" s="18"/>
      <c r="CW1112" s="18"/>
      <c r="CX1112" s="18"/>
      <c r="CY1112" s="18"/>
      <c r="DB1112" s="18"/>
      <c r="DC1112" s="31"/>
      <c r="DD1112" s="31"/>
    </row>
    <row r="1113" spans="71:108" x14ac:dyDescent="0.25"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 s="18"/>
      <c r="CI1113" s="18"/>
      <c r="CJ1113" s="18"/>
      <c r="CK1113" s="18"/>
      <c r="CL1113" s="18"/>
      <c r="CM1113" s="18"/>
      <c r="CO1113" s="18"/>
      <c r="CR1113" s="18"/>
      <c r="CS1113" s="18"/>
      <c r="CT1113" s="18"/>
      <c r="CW1113" s="18"/>
      <c r="CX1113" s="18"/>
      <c r="CY1113" s="18"/>
      <c r="DB1113" s="18"/>
      <c r="DC1113" s="31"/>
      <c r="DD1113" s="31"/>
    </row>
    <row r="1114" spans="71:108" x14ac:dyDescent="0.25"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 s="18"/>
      <c r="CI1114" s="18"/>
      <c r="CJ1114" s="18"/>
      <c r="CK1114" s="18"/>
      <c r="CL1114" s="18"/>
      <c r="CM1114" s="18"/>
      <c r="CO1114" s="18"/>
      <c r="CR1114" s="18"/>
      <c r="CS1114" s="18"/>
      <c r="CT1114" s="18"/>
      <c r="CW1114" s="18"/>
      <c r="CX1114" s="18"/>
      <c r="CY1114" s="18"/>
      <c r="DB1114" s="18"/>
      <c r="DC1114" s="31"/>
      <c r="DD1114" s="31"/>
    </row>
    <row r="1115" spans="71:108" x14ac:dyDescent="0.25"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 s="18"/>
      <c r="CI1115" s="18"/>
      <c r="CJ1115" s="18"/>
      <c r="CK1115" s="18"/>
      <c r="CL1115" s="18"/>
      <c r="CM1115" s="18"/>
      <c r="CO1115" s="18"/>
      <c r="CR1115" s="18"/>
      <c r="CS1115" s="18"/>
      <c r="CT1115" s="18"/>
      <c r="CW1115" s="18"/>
      <c r="CX1115" s="18"/>
      <c r="CY1115" s="18"/>
      <c r="DB1115" s="18"/>
      <c r="DC1115" s="31"/>
      <c r="DD1115" s="31"/>
    </row>
    <row r="1116" spans="71:108" x14ac:dyDescent="0.25"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 s="18"/>
      <c r="CI1116" s="18"/>
      <c r="CJ1116" s="18"/>
      <c r="CK1116" s="18"/>
      <c r="CL1116" s="18"/>
      <c r="CM1116" s="18"/>
      <c r="CO1116" s="18"/>
      <c r="CR1116" s="18"/>
      <c r="CS1116" s="18"/>
      <c r="CT1116" s="18"/>
      <c r="CW1116" s="18"/>
      <c r="CX1116" s="18"/>
      <c r="CY1116" s="18"/>
      <c r="DB1116" s="18"/>
      <c r="DC1116" s="31"/>
      <c r="DD1116" s="31"/>
    </row>
    <row r="1117" spans="71:108" x14ac:dyDescent="0.25"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 s="18"/>
      <c r="CI1117" s="18"/>
      <c r="CJ1117" s="18"/>
      <c r="CK1117" s="18"/>
      <c r="CL1117" s="18"/>
      <c r="CM1117" s="18"/>
      <c r="CO1117" s="18"/>
      <c r="CR1117" s="18"/>
      <c r="CS1117" s="18"/>
      <c r="CT1117" s="18"/>
      <c r="CW1117" s="18"/>
      <c r="CX1117" s="18"/>
      <c r="CY1117" s="18"/>
      <c r="DB1117" s="18"/>
      <c r="DC1117" s="31"/>
      <c r="DD1117" s="31"/>
    </row>
    <row r="1118" spans="71:108" x14ac:dyDescent="0.25"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 s="18"/>
      <c r="CI1118" s="18"/>
      <c r="CJ1118" s="18"/>
      <c r="CK1118" s="18"/>
      <c r="CL1118" s="18"/>
      <c r="CM1118" s="18"/>
      <c r="CO1118" s="18"/>
      <c r="CR1118" s="18"/>
      <c r="CS1118" s="18"/>
      <c r="CT1118" s="18"/>
      <c r="CW1118" s="18"/>
      <c r="CX1118" s="18"/>
      <c r="CY1118" s="18"/>
      <c r="DB1118" s="18"/>
      <c r="DC1118" s="31"/>
      <c r="DD1118" s="31"/>
    </row>
    <row r="1119" spans="71:108" x14ac:dyDescent="0.25"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 s="18"/>
      <c r="CI1119" s="18"/>
      <c r="CJ1119" s="18"/>
      <c r="CK1119" s="18"/>
      <c r="CL1119" s="18"/>
      <c r="CM1119" s="18"/>
      <c r="CO1119" s="18"/>
      <c r="CR1119" s="18"/>
      <c r="CS1119" s="18"/>
      <c r="CT1119" s="18"/>
      <c r="CW1119" s="18"/>
      <c r="CX1119" s="18"/>
      <c r="CY1119" s="18"/>
      <c r="DB1119" s="18"/>
      <c r="DC1119" s="31"/>
      <c r="DD1119" s="31"/>
    </row>
    <row r="1120" spans="71:108" x14ac:dyDescent="0.25"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 s="18"/>
      <c r="CI1120" s="18"/>
      <c r="CJ1120" s="18"/>
      <c r="CK1120" s="18"/>
      <c r="CL1120" s="18"/>
      <c r="CM1120" s="18"/>
      <c r="CO1120" s="18"/>
      <c r="CR1120" s="18"/>
      <c r="CS1120" s="18"/>
      <c r="CT1120" s="18"/>
      <c r="CW1120" s="18"/>
      <c r="CX1120" s="18"/>
      <c r="CY1120" s="18"/>
      <c r="DB1120" s="18"/>
      <c r="DC1120" s="31"/>
      <c r="DD1120" s="31"/>
    </row>
    <row r="1121" spans="71:108" x14ac:dyDescent="0.25"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 s="18"/>
      <c r="CI1121" s="18"/>
      <c r="CJ1121" s="18"/>
      <c r="CK1121" s="18"/>
      <c r="CL1121" s="18"/>
      <c r="CM1121" s="18"/>
      <c r="CO1121" s="18"/>
      <c r="CR1121" s="18"/>
      <c r="CS1121" s="18"/>
      <c r="CT1121" s="18"/>
      <c r="CW1121" s="18"/>
      <c r="CX1121" s="18"/>
      <c r="CY1121" s="18"/>
      <c r="DB1121" s="18"/>
      <c r="DC1121" s="31"/>
      <c r="DD1121" s="31"/>
    </row>
    <row r="1122" spans="71:108" x14ac:dyDescent="0.25"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 s="18"/>
      <c r="CI1122" s="18"/>
      <c r="CJ1122" s="18"/>
      <c r="CK1122" s="18"/>
      <c r="CL1122" s="18"/>
      <c r="CM1122" s="18"/>
      <c r="CO1122" s="18"/>
      <c r="CR1122" s="18"/>
      <c r="CS1122" s="18"/>
      <c r="CT1122" s="18"/>
      <c r="CW1122" s="18"/>
      <c r="CX1122" s="18"/>
      <c r="CY1122" s="18"/>
      <c r="DB1122" s="18"/>
      <c r="DC1122" s="31"/>
      <c r="DD1122" s="31"/>
    </row>
    <row r="1123" spans="71:108" x14ac:dyDescent="0.25"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 s="18"/>
      <c r="CI1123" s="18"/>
      <c r="CJ1123" s="18"/>
      <c r="CK1123" s="18"/>
      <c r="CL1123" s="18"/>
      <c r="CM1123" s="18"/>
      <c r="CO1123" s="18"/>
      <c r="CR1123" s="18"/>
      <c r="CS1123" s="18"/>
      <c r="CT1123" s="18"/>
      <c r="CW1123" s="18"/>
      <c r="CX1123" s="18"/>
      <c r="CY1123" s="18"/>
      <c r="DB1123" s="18"/>
      <c r="DC1123" s="31"/>
      <c r="DD1123" s="31"/>
    </row>
    <row r="1124" spans="71:108" x14ac:dyDescent="0.25"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 s="18"/>
      <c r="CI1124" s="18"/>
      <c r="CJ1124" s="18"/>
      <c r="CK1124" s="18"/>
      <c r="CL1124" s="18"/>
      <c r="CM1124" s="18"/>
      <c r="CO1124" s="18"/>
      <c r="CR1124" s="18"/>
      <c r="CS1124" s="18"/>
      <c r="CT1124" s="18"/>
      <c r="CW1124" s="18"/>
      <c r="CX1124" s="18"/>
      <c r="CY1124" s="18"/>
      <c r="DB1124" s="18"/>
      <c r="DC1124" s="31"/>
      <c r="DD1124" s="31"/>
    </row>
    <row r="1125" spans="71:108" x14ac:dyDescent="0.25"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 s="18"/>
      <c r="CI1125" s="18"/>
      <c r="CJ1125" s="18"/>
      <c r="CK1125" s="18"/>
      <c r="CL1125" s="18"/>
      <c r="CM1125" s="18"/>
      <c r="CO1125" s="18"/>
      <c r="CR1125" s="18"/>
      <c r="CS1125" s="18"/>
      <c r="CT1125" s="18"/>
      <c r="CW1125" s="18"/>
      <c r="CX1125" s="18"/>
      <c r="CY1125" s="18"/>
      <c r="DB1125" s="18"/>
      <c r="DC1125" s="31"/>
      <c r="DD1125" s="31"/>
    </row>
    <row r="1126" spans="71:108" x14ac:dyDescent="0.25"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 s="18"/>
      <c r="CI1126" s="18"/>
      <c r="CJ1126" s="18"/>
      <c r="CK1126" s="18"/>
      <c r="CL1126" s="18"/>
      <c r="CM1126" s="18"/>
      <c r="CO1126" s="18"/>
      <c r="CR1126" s="18"/>
      <c r="CS1126" s="18"/>
      <c r="CT1126" s="18"/>
      <c r="CW1126" s="18"/>
      <c r="CX1126" s="18"/>
      <c r="CY1126" s="18"/>
      <c r="DB1126" s="18"/>
      <c r="DC1126" s="31"/>
      <c r="DD1126" s="31"/>
    </row>
    <row r="1127" spans="71:108" x14ac:dyDescent="0.25"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 s="18"/>
      <c r="CI1127" s="18"/>
      <c r="CJ1127" s="18"/>
      <c r="CK1127" s="18"/>
      <c r="CL1127" s="18"/>
      <c r="CM1127" s="18"/>
      <c r="CO1127" s="18"/>
      <c r="CR1127" s="18"/>
      <c r="CS1127" s="18"/>
      <c r="CT1127" s="18"/>
      <c r="CW1127" s="18"/>
      <c r="CX1127" s="18"/>
      <c r="CY1127" s="18"/>
      <c r="DB1127" s="18"/>
      <c r="DC1127" s="31"/>
      <c r="DD1127" s="31"/>
    </row>
    <row r="1128" spans="71:108" x14ac:dyDescent="0.25"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 s="18"/>
      <c r="CI1128" s="18"/>
      <c r="CJ1128" s="18"/>
      <c r="CK1128" s="18"/>
      <c r="CL1128" s="18"/>
      <c r="CM1128" s="18"/>
      <c r="CO1128" s="18"/>
      <c r="CR1128" s="18"/>
      <c r="CS1128" s="18"/>
      <c r="CT1128" s="18"/>
      <c r="CW1128" s="18"/>
      <c r="CX1128" s="18"/>
      <c r="CY1128" s="18"/>
      <c r="DB1128" s="18"/>
      <c r="DC1128" s="31"/>
      <c r="DD1128" s="31"/>
    </row>
    <row r="1129" spans="71:108" x14ac:dyDescent="0.25"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 s="18"/>
      <c r="CI1129" s="18"/>
      <c r="CJ1129" s="18"/>
      <c r="CK1129" s="18"/>
      <c r="CL1129" s="18"/>
      <c r="CM1129" s="18"/>
      <c r="CO1129" s="18"/>
      <c r="CR1129" s="18"/>
      <c r="CS1129" s="18"/>
      <c r="CT1129" s="18"/>
      <c r="CW1129" s="18"/>
      <c r="CX1129" s="18"/>
      <c r="CY1129" s="18"/>
      <c r="DB1129" s="18"/>
      <c r="DC1129" s="31"/>
      <c r="DD1129" s="31"/>
    </row>
    <row r="1130" spans="71:108" x14ac:dyDescent="0.25"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 s="18"/>
      <c r="CI1130" s="18"/>
      <c r="CJ1130" s="18"/>
      <c r="CK1130" s="18"/>
      <c r="CL1130" s="18"/>
      <c r="CM1130" s="18"/>
      <c r="CO1130" s="18"/>
      <c r="CR1130" s="18"/>
      <c r="CS1130" s="18"/>
      <c r="CT1130" s="18"/>
      <c r="CW1130" s="18"/>
      <c r="CX1130" s="18"/>
      <c r="CY1130" s="18"/>
      <c r="DB1130" s="18"/>
      <c r="DC1130" s="31"/>
      <c r="DD1130" s="31"/>
    </row>
    <row r="1131" spans="71:108" x14ac:dyDescent="0.25"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 s="18"/>
      <c r="CI1131" s="18"/>
      <c r="CJ1131" s="18"/>
      <c r="CK1131" s="18"/>
      <c r="CL1131" s="18"/>
      <c r="CM1131" s="18"/>
      <c r="CO1131" s="18"/>
      <c r="CR1131" s="18"/>
      <c r="CS1131" s="18"/>
      <c r="CT1131" s="18"/>
      <c r="CW1131" s="18"/>
      <c r="CX1131" s="18"/>
      <c r="CY1131" s="18"/>
      <c r="DB1131" s="18"/>
      <c r="DC1131" s="31"/>
      <c r="DD1131" s="31"/>
    </row>
    <row r="1132" spans="71:108" x14ac:dyDescent="0.25"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 s="18"/>
      <c r="CI1132" s="18"/>
      <c r="CJ1132" s="18"/>
      <c r="CK1132" s="18"/>
      <c r="CL1132" s="18"/>
      <c r="CM1132" s="18"/>
      <c r="CO1132" s="18"/>
      <c r="CR1132" s="18"/>
      <c r="CS1132" s="18"/>
      <c r="CT1132" s="18"/>
      <c r="CW1132" s="18"/>
      <c r="CX1132" s="18"/>
      <c r="CY1132" s="18"/>
      <c r="DB1132" s="18"/>
      <c r="DC1132" s="31"/>
      <c r="DD1132" s="31"/>
    </row>
    <row r="1133" spans="71:108" x14ac:dyDescent="0.25"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 s="18"/>
      <c r="CI1133" s="18"/>
      <c r="CJ1133" s="18"/>
      <c r="CK1133" s="18"/>
      <c r="CL1133" s="18"/>
      <c r="CM1133" s="18"/>
      <c r="CO1133" s="18"/>
      <c r="CR1133" s="18"/>
      <c r="CS1133" s="18"/>
      <c r="CT1133" s="18"/>
      <c r="CW1133" s="18"/>
      <c r="CX1133" s="18"/>
      <c r="CY1133" s="18"/>
      <c r="DB1133" s="18"/>
      <c r="DC1133" s="31"/>
      <c r="DD1133" s="31"/>
    </row>
    <row r="1134" spans="71:108" x14ac:dyDescent="0.25"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 s="18"/>
      <c r="CI1134" s="18"/>
      <c r="CJ1134" s="18"/>
      <c r="CK1134" s="18"/>
      <c r="CL1134" s="18"/>
      <c r="CM1134" s="18"/>
      <c r="CO1134" s="18"/>
      <c r="CR1134" s="18"/>
      <c r="CS1134" s="18"/>
      <c r="CT1134" s="18"/>
      <c r="CW1134" s="18"/>
      <c r="CX1134" s="18"/>
      <c r="CY1134" s="18"/>
      <c r="DB1134" s="18"/>
      <c r="DC1134" s="31"/>
      <c r="DD1134" s="31"/>
    </row>
    <row r="1135" spans="71:108" x14ac:dyDescent="0.25"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 s="18"/>
      <c r="CI1135" s="18"/>
      <c r="CJ1135" s="18"/>
      <c r="CK1135" s="18"/>
      <c r="CL1135" s="18"/>
      <c r="CM1135" s="18"/>
      <c r="CO1135" s="18"/>
      <c r="CR1135" s="18"/>
      <c r="CS1135" s="18"/>
      <c r="CT1135" s="18"/>
      <c r="CW1135" s="18"/>
      <c r="CX1135" s="18"/>
      <c r="CY1135" s="18"/>
      <c r="DB1135" s="18"/>
      <c r="DC1135" s="31"/>
      <c r="DD1135" s="31"/>
    </row>
    <row r="1136" spans="71:108" x14ac:dyDescent="0.25"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 s="18"/>
      <c r="CI1136" s="18"/>
      <c r="CJ1136" s="18"/>
      <c r="CK1136" s="18"/>
      <c r="CL1136" s="18"/>
      <c r="CM1136" s="18"/>
      <c r="CO1136" s="18"/>
      <c r="CR1136" s="18"/>
      <c r="CS1136" s="18"/>
      <c r="CT1136" s="18"/>
      <c r="CW1136" s="18"/>
      <c r="CX1136" s="18"/>
      <c r="CY1136" s="18"/>
      <c r="DB1136" s="18"/>
      <c r="DC1136" s="31"/>
      <c r="DD1136" s="31"/>
    </row>
    <row r="1137" spans="71:108" x14ac:dyDescent="0.25"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 s="18"/>
      <c r="CI1137" s="18"/>
      <c r="CJ1137" s="18"/>
      <c r="CK1137" s="18"/>
      <c r="CL1137" s="18"/>
      <c r="CM1137" s="18"/>
      <c r="CO1137" s="18"/>
      <c r="CR1137" s="18"/>
      <c r="CS1137" s="18"/>
      <c r="CT1137" s="18"/>
      <c r="CW1137" s="18"/>
      <c r="CX1137" s="18"/>
      <c r="CY1137" s="18"/>
      <c r="DB1137" s="18"/>
      <c r="DC1137" s="31"/>
      <c r="DD1137" s="31"/>
    </row>
    <row r="1138" spans="71:108" x14ac:dyDescent="0.25"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 s="18"/>
      <c r="CI1138" s="18"/>
      <c r="CJ1138" s="18"/>
      <c r="CK1138" s="18"/>
      <c r="CL1138" s="18"/>
      <c r="CM1138" s="18"/>
      <c r="CO1138" s="18"/>
      <c r="CR1138" s="18"/>
      <c r="CS1138" s="18"/>
      <c r="CT1138" s="18"/>
      <c r="CW1138" s="18"/>
      <c r="CX1138" s="18"/>
      <c r="CY1138" s="18"/>
      <c r="DB1138" s="18"/>
      <c r="DC1138" s="31"/>
      <c r="DD1138" s="31"/>
    </row>
    <row r="1139" spans="71:108" x14ac:dyDescent="0.25"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 s="18"/>
      <c r="CI1139" s="18"/>
      <c r="CJ1139" s="18"/>
      <c r="CK1139" s="18"/>
      <c r="CL1139" s="18"/>
      <c r="CM1139" s="18"/>
      <c r="CO1139" s="18"/>
      <c r="CR1139" s="18"/>
      <c r="CS1139" s="18"/>
      <c r="CT1139" s="18"/>
      <c r="CW1139" s="18"/>
      <c r="CX1139" s="18"/>
      <c r="CY1139" s="18"/>
      <c r="DB1139" s="18"/>
      <c r="DC1139" s="31"/>
      <c r="DD1139" s="31"/>
    </row>
    <row r="1140" spans="71:108" x14ac:dyDescent="0.25"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 s="18"/>
      <c r="CI1140" s="18"/>
      <c r="CJ1140" s="18"/>
      <c r="CK1140" s="18"/>
      <c r="CL1140" s="18"/>
      <c r="CM1140" s="18"/>
      <c r="CO1140" s="18"/>
      <c r="CR1140" s="18"/>
      <c r="CS1140" s="18"/>
      <c r="CT1140" s="18"/>
      <c r="CW1140" s="18"/>
      <c r="CX1140" s="18"/>
      <c r="CY1140" s="18"/>
      <c r="DB1140" s="18"/>
      <c r="DC1140" s="31"/>
      <c r="DD1140" s="31"/>
    </row>
    <row r="1141" spans="71:108" x14ac:dyDescent="0.25"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 s="18"/>
      <c r="CI1141" s="18"/>
      <c r="CJ1141" s="18"/>
      <c r="CK1141" s="18"/>
      <c r="CL1141" s="18"/>
      <c r="CM1141" s="18"/>
      <c r="CO1141" s="18"/>
      <c r="CR1141" s="18"/>
      <c r="CS1141" s="18"/>
      <c r="CT1141" s="18"/>
      <c r="CW1141" s="18"/>
      <c r="CX1141" s="18"/>
      <c r="CY1141" s="18"/>
      <c r="DB1141" s="18"/>
      <c r="DC1141" s="31"/>
      <c r="DD1141" s="31"/>
    </row>
    <row r="1142" spans="71:108" x14ac:dyDescent="0.25"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 s="18"/>
      <c r="CI1142" s="18"/>
      <c r="CJ1142" s="18"/>
      <c r="CK1142" s="18"/>
      <c r="CL1142" s="18"/>
      <c r="CM1142" s="18"/>
      <c r="CO1142" s="18"/>
      <c r="CR1142" s="18"/>
      <c r="CS1142" s="18"/>
      <c r="CT1142" s="18"/>
      <c r="CW1142" s="18"/>
      <c r="CX1142" s="18"/>
      <c r="CY1142" s="18"/>
      <c r="DB1142" s="18"/>
      <c r="DC1142" s="31"/>
      <c r="DD1142" s="31"/>
    </row>
    <row r="1143" spans="71:108" x14ac:dyDescent="0.25"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 s="18"/>
      <c r="CI1143" s="18"/>
      <c r="CJ1143" s="18"/>
      <c r="CK1143" s="18"/>
      <c r="CL1143" s="18"/>
      <c r="CM1143" s="18"/>
      <c r="CO1143" s="18"/>
      <c r="CR1143" s="18"/>
      <c r="CS1143" s="18"/>
      <c r="CT1143" s="18"/>
      <c r="CW1143" s="18"/>
      <c r="CX1143" s="18"/>
      <c r="CY1143" s="18"/>
      <c r="DB1143" s="18"/>
      <c r="DC1143" s="31"/>
      <c r="DD1143" s="31"/>
    </row>
    <row r="1144" spans="71:108" x14ac:dyDescent="0.25"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 s="18"/>
      <c r="CI1144" s="18"/>
      <c r="CJ1144" s="18"/>
      <c r="CK1144" s="18"/>
      <c r="CL1144" s="18"/>
      <c r="CM1144" s="18"/>
      <c r="CO1144" s="18"/>
      <c r="CR1144" s="18"/>
      <c r="CS1144" s="18"/>
      <c r="CT1144" s="18"/>
      <c r="CW1144" s="18"/>
      <c r="CX1144" s="18"/>
      <c r="CY1144" s="18"/>
      <c r="DB1144" s="18"/>
      <c r="DC1144" s="31"/>
      <c r="DD1144" s="31"/>
    </row>
    <row r="1145" spans="71:108" x14ac:dyDescent="0.25"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 s="18"/>
      <c r="CI1145" s="18"/>
      <c r="CJ1145" s="18"/>
      <c r="CK1145" s="18"/>
      <c r="CL1145" s="18"/>
      <c r="CM1145" s="18"/>
      <c r="CO1145" s="18"/>
      <c r="CR1145" s="18"/>
      <c r="CS1145" s="18"/>
      <c r="CT1145" s="18"/>
      <c r="CW1145" s="18"/>
      <c r="CX1145" s="18"/>
      <c r="CY1145" s="18"/>
      <c r="DB1145" s="18"/>
      <c r="DC1145" s="31"/>
      <c r="DD1145" s="31"/>
    </row>
    <row r="1146" spans="71:108" x14ac:dyDescent="0.25"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 s="18"/>
      <c r="CI1146" s="18"/>
      <c r="CJ1146" s="18"/>
      <c r="CK1146" s="18"/>
      <c r="CL1146" s="18"/>
      <c r="CM1146" s="18"/>
      <c r="CO1146" s="18"/>
      <c r="CR1146" s="18"/>
      <c r="CS1146" s="18"/>
      <c r="CT1146" s="18"/>
      <c r="CW1146" s="18"/>
      <c r="CX1146" s="18"/>
      <c r="CY1146" s="18"/>
      <c r="DB1146" s="18"/>
      <c r="DC1146" s="31"/>
      <c r="DD1146" s="31"/>
    </row>
    <row r="1147" spans="71:108" x14ac:dyDescent="0.25"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 s="18"/>
      <c r="CI1147" s="18"/>
      <c r="CJ1147" s="18"/>
      <c r="CK1147" s="18"/>
      <c r="CL1147" s="18"/>
      <c r="CM1147" s="18"/>
      <c r="CO1147" s="18"/>
      <c r="CR1147" s="18"/>
      <c r="CS1147" s="18"/>
      <c r="CT1147" s="18"/>
      <c r="CW1147" s="18"/>
      <c r="CX1147" s="18"/>
      <c r="CY1147" s="18"/>
      <c r="DB1147" s="18"/>
      <c r="DC1147" s="31"/>
      <c r="DD1147" s="31"/>
    </row>
    <row r="1148" spans="71:108" x14ac:dyDescent="0.25"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 s="18"/>
      <c r="CI1148" s="18"/>
      <c r="CJ1148" s="18"/>
      <c r="CK1148" s="18"/>
      <c r="CL1148" s="18"/>
      <c r="CM1148" s="18"/>
      <c r="CO1148" s="18"/>
      <c r="CR1148" s="18"/>
      <c r="CS1148" s="18"/>
      <c r="CT1148" s="18"/>
      <c r="CW1148" s="18"/>
      <c r="CX1148" s="18"/>
      <c r="CY1148" s="18"/>
      <c r="DB1148" s="18"/>
      <c r="DC1148" s="31"/>
      <c r="DD1148" s="31"/>
    </row>
    <row r="1149" spans="71:108" x14ac:dyDescent="0.25"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 s="18"/>
      <c r="CI1149" s="18"/>
      <c r="CJ1149" s="18"/>
      <c r="CK1149" s="18"/>
      <c r="CL1149" s="18"/>
      <c r="CM1149" s="18"/>
      <c r="CO1149" s="18"/>
      <c r="CR1149" s="18"/>
      <c r="CS1149" s="18"/>
      <c r="CT1149" s="18"/>
      <c r="CW1149" s="18"/>
      <c r="CX1149" s="18"/>
      <c r="CY1149" s="18"/>
      <c r="DB1149" s="18"/>
      <c r="DC1149" s="31"/>
      <c r="DD1149" s="31"/>
    </row>
    <row r="1150" spans="71:108" x14ac:dyDescent="0.25"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 s="18"/>
      <c r="CI1150" s="18"/>
      <c r="CJ1150" s="18"/>
      <c r="CK1150" s="18"/>
      <c r="CL1150" s="18"/>
      <c r="CM1150" s="18"/>
      <c r="CO1150" s="18"/>
      <c r="CR1150" s="18"/>
      <c r="CS1150" s="18"/>
      <c r="CT1150" s="18"/>
      <c r="CW1150" s="18"/>
      <c r="CX1150" s="18"/>
      <c r="CY1150" s="18"/>
      <c r="DB1150" s="18"/>
      <c r="DC1150" s="31"/>
      <c r="DD1150" s="31"/>
    </row>
    <row r="1151" spans="71:108" x14ac:dyDescent="0.25"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 s="18"/>
      <c r="CI1151" s="18"/>
      <c r="CJ1151" s="18"/>
      <c r="CK1151" s="18"/>
      <c r="CL1151" s="18"/>
      <c r="CM1151" s="18"/>
      <c r="CO1151" s="18"/>
      <c r="CR1151" s="18"/>
      <c r="CS1151" s="18"/>
      <c r="CT1151" s="18"/>
      <c r="CW1151" s="18"/>
      <c r="CX1151" s="18"/>
      <c r="CY1151" s="18"/>
      <c r="DB1151" s="18"/>
      <c r="DC1151" s="31"/>
      <c r="DD1151" s="31"/>
    </row>
    <row r="1152" spans="71:108" x14ac:dyDescent="0.25"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 s="18"/>
      <c r="CI1152" s="18"/>
      <c r="CJ1152" s="18"/>
      <c r="CK1152" s="18"/>
      <c r="CL1152" s="18"/>
      <c r="CM1152" s="18"/>
      <c r="CO1152" s="18"/>
      <c r="CR1152" s="18"/>
      <c r="CS1152" s="18"/>
      <c r="CT1152" s="18"/>
      <c r="CW1152" s="18"/>
      <c r="CX1152" s="18"/>
      <c r="CY1152" s="18"/>
      <c r="DB1152" s="18"/>
      <c r="DC1152" s="31"/>
      <c r="DD1152" s="31"/>
    </row>
    <row r="1153" spans="71:108" x14ac:dyDescent="0.25"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 s="18"/>
      <c r="CI1153" s="18"/>
      <c r="CJ1153" s="18"/>
      <c r="CK1153" s="18"/>
      <c r="CL1153" s="18"/>
      <c r="CM1153" s="18"/>
      <c r="CO1153" s="18"/>
      <c r="CR1153" s="18"/>
      <c r="CS1153" s="18"/>
      <c r="CT1153" s="18"/>
      <c r="CW1153" s="18"/>
      <c r="CX1153" s="18"/>
      <c r="CY1153" s="18"/>
      <c r="DB1153" s="18"/>
      <c r="DC1153" s="31"/>
      <c r="DD1153" s="31"/>
    </row>
    <row r="1154" spans="71:108" x14ac:dyDescent="0.25"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 s="18"/>
      <c r="CI1154" s="18"/>
      <c r="CJ1154" s="18"/>
      <c r="CK1154" s="18"/>
      <c r="CL1154" s="18"/>
      <c r="CM1154" s="18"/>
      <c r="CO1154" s="18"/>
      <c r="CR1154" s="18"/>
      <c r="CS1154" s="18"/>
      <c r="CT1154" s="18"/>
      <c r="CW1154" s="18"/>
      <c r="CX1154" s="18"/>
      <c r="CY1154" s="18"/>
      <c r="DB1154" s="18"/>
      <c r="DC1154" s="31"/>
      <c r="DD1154" s="31"/>
    </row>
    <row r="1155" spans="71:108" x14ac:dyDescent="0.25"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 s="18"/>
      <c r="CI1155" s="18"/>
      <c r="CJ1155" s="18"/>
      <c r="CK1155" s="18"/>
      <c r="CL1155" s="18"/>
      <c r="CM1155" s="18"/>
      <c r="CO1155" s="18"/>
      <c r="CR1155" s="18"/>
      <c r="CS1155" s="18"/>
      <c r="CT1155" s="18"/>
      <c r="CW1155" s="18"/>
      <c r="CX1155" s="18"/>
      <c r="CY1155" s="18"/>
      <c r="DB1155" s="18"/>
      <c r="DC1155" s="31"/>
      <c r="DD1155" s="31"/>
    </row>
    <row r="1156" spans="71:108" x14ac:dyDescent="0.25"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 s="18"/>
      <c r="CI1156" s="18"/>
      <c r="CJ1156" s="18"/>
      <c r="CK1156" s="18"/>
      <c r="CL1156" s="18"/>
      <c r="CM1156" s="18"/>
      <c r="CO1156" s="18"/>
      <c r="CR1156" s="18"/>
      <c r="CS1156" s="18"/>
      <c r="CT1156" s="18"/>
      <c r="CW1156" s="18"/>
      <c r="CX1156" s="18"/>
      <c r="CY1156" s="18"/>
      <c r="DB1156" s="18"/>
      <c r="DC1156" s="31"/>
      <c r="DD1156" s="31"/>
    </row>
    <row r="1157" spans="71:108" x14ac:dyDescent="0.25"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 s="18"/>
      <c r="CI1157" s="18"/>
      <c r="CJ1157" s="18"/>
      <c r="CK1157" s="18"/>
      <c r="CL1157" s="18"/>
      <c r="CM1157" s="18"/>
      <c r="CO1157" s="18"/>
      <c r="CR1157" s="18"/>
      <c r="CS1157" s="18"/>
      <c r="CT1157" s="18"/>
      <c r="CW1157" s="18"/>
      <c r="CX1157" s="18"/>
      <c r="CY1157" s="18"/>
      <c r="DB1157" s="18"/>
      <c r="DC1157" s="31"/>
      <c r="DD1157" s="31"/>
    </row>
    <row r="1158" spans="71:108" x14ac:dyDescent="0.25"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 s="18"/>
      <c r="CI1158" s="18"/>
      <c r="CJ1158" s="18"/>
      <c r="CK1158" s="18"/>
      <c r="CL1158" s="18"/>
      <c r="CM1158" s="18"/>
      <c r="CO1158" s="18"/>
      <c r="CR1158" s="18"/>
      <c r="CS1158" s="18"/>
      <c r="CT1158" s="18"/>
      <c r="CW1158" s="18"/>
      <c r="CX1158" s="18"/>
      <c r="CY1158" s="18"/>
      <c r="DB1158" s="18"/>
      <c r="DC1158" s="31"/>
      <c r="DD1158" s="31"/>
    </row>
    <row r="1159" spans="71:108" x14ac:dyDescent="0.25"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 s="18"/>
      <c r="CI1159" s="18"/>
      <c r="CJ1159" s="18"/>
      <c r="CK1159" s="18"/>
      <c r="CL1159" s="18"/>
      <c r="CM1159" s="18"/>
      <c r="CO1159" s="18"/>
      <c r="CR1159" s="18"/>
      <c r="CS1159" s="18"/>
      <c r="CT1159" s="18"/>
      <c r="CW1159" s="18"/>
      <c r="CX1159" s="18"/>
      <c r="CY1159" s="18"/>
      <c r="DB1159" s="18"/>
      <c r="DC1159" s="31"/>
      <c r="DD1159" s="31"/>
    </row>
    <row r="1160" spans="71:108" x14ac:dyDescent="0.25"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 s="18"/>
      <c r="CI1160" s="18"/>
      <c r="CJ1160" s="18"/>
      <c r="CK1160" s="18"/>
      <c r="CL1160" s="18"/>
      <c r="CM1160" s="18"/>
      <c r="CO1160" s="18"/>
      <c r="CR1160" s="18"/>
      <c r="CS1160" s="18"/>
      <c r="CT1160" s="18"/>
      <c r="CW1160" s="18"/>
      <c r="CX1160" s="18"/>
      <c r="CY1160" s="18"/>
      <c r="DB1160" s="18"/>
      <c r="DC1160" s="31"/>
      <c r="DD1160" s="31"/>
    </row>
    <row r="1161" spans="71:108" x14ac:dyDescent="0.25"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 s="18"/>
      <c r="CI1161" s="18"/>
      <c r="CJ1161" s="18"/>
      <c r="CK1161" s="18"/>
      <c r="CL1161" s="18"/>
      <c r="CM1161" s="18"/>
      <c r="CO1161" s="18"/>
      <c r="CR1161" s="18"/>
      <c r="CS1161" s="18"/>
      <c r="CT1161" s="18"/>
      <c r="CW1161" s="18"/>
      <c r="CX1161" s="18"/>
      <c r="CY1161" s="18"/>
      <c r="DB1161" s="18"/>
      <c r="DC1161" s="31"/>
      <c r="DD1161" s="31"/>
    </row>
    <row r="1162" spans="71:108" x14ac:dyDescent="0.25"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 s="18"/>
      <c r="CI1162" s="18"/>
      <c r="CJ1162" s="18"/>
      <c r="CK1162" s="18"/>
      <c r="CL1162" s="18"/>
      <c r="CM1162" s="18"/>
      <c r="CO1162" s="18"/>
      <c r="CR1162" s="18"/>
      <c r="CS1162" s="18"/>
      <c r="CT1162" s="18"/>
      <c r="CW1162" s="18"/>
      <c r="CX1162" s="18"/>
      <c r="CY1162" s="18"/>
      <c r="DB1162" s="18"/>
      <c r="DC1162" s="31"/>
      <c r="DD1162" s="31"/>
    </row>
    <row r="1163" spans="71:108" x14ac:dyDescent="0.25"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 s="18"/>
      <c r="CI1163" s="18"/>
      <c r="CJ1163" s="18"/>
      <c r="CK1163" s="18"/>
      <c r="CL1163" s="18"/>
      <c r="CM1163" s="18"/>
      <c r="CO1163" s="18"/>
      <c r="CR1163" s="18"/>
      <c r="CS1163" s="18"/>
      <c r="CT1163" s="18"/>
      <c r="CW1163" s="18"/>
      <c r="CX1163" s="18"/>
      <c r="CY1163" s="18"/>
      <c r="DB1163" s="18"/>
      <c r="DC1163" s="31"/>
      <c r="DD1163" s="31"/>
    </row>
    <row r="1164" spans="71:108" x14ac:dyDescent="0.25"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 s="18"/>
      <c r="CI1164" s="18"/>
      <c r="CJ1164" s="18"/>
      <c r="CK1164" s="18"/>
      <c r="CL1164" s="18"/>
      <c r="CM1164" s="18"/>
      <c r="CO1164" s="18"/>
      <c r="CR1164" s="18"/>
      <c r="CS1164" s="18"/>
      <c r="CT1164" s="18"/>
      <c r="CW1164" s="18"/>
      <c r="CX1164" s="18"/>
      <c r="CY1164" s="18"/>
      <c r="DB1164" s="18"/>
      <c r="DC1164" s="31"/>
      <c r="DD1164" s="31"/>
    </row>
    <row r="1165" spans="71:108" x14ac:dyDescent="0.25"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 s="18"/>
      <c r="CI1165" s="18"/>
      <c r="CJ1165" s="18"/>
      <c r="CK1165" s="18"/>
      <c r="CL1165" s="18"/>
      <c r="CM1165" s="18"/>
      <c r="CO1165" s="18"/>
      <c r="CR1165" s="18"/>
      <c r="CS1165" s="18"/>
      <c r="CT1165" s="18"/>
      <c r="CW1165" s="18"/>
      <c r="CX1165" s="18"/>
      <c r="CY1165" s="18"/>
      <c r="DB1165" s="18"/>
      <c r="DC1165" s="31"/>
      <c r="DD1165" s="31"/>
    </row>
    <row r="1166" spans="71:108" x14ac:dyDescent="0.25"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 s="18"/>
      <c r="CI1166" s="18"/>
      <c r="CJ1166" s="18"/>
      <c r="CK1166" s="18"/>
      <c r="CL1166" s="18"/>
      <c r="CM1166" s="18"/>
      <c r="CO1166" s="18"/>
      <c r="CR1166" s="18"/>
      <c r="CS1166" s="18"/>
      <c r="CT1166" s="18"/>
      <c r="CW1166" s="18"/>
      <c r="CX1166" s="18"/>
      <c r="CY1166" s="18"/>
      <c r="DB1166" s="18"/>
      <c r="DC1166" s="31"/>
      <c r="DD1166" s="31"/>
    </row>
    <row r="1167" spans="71:108" x14ac:dyDescent="0.25"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 s="18"/>
      <c r="CI1167" s="18"/>
      <c r="CJ1167" s="18"/>
      <c r="CK1167" s="18"/>
      <c r="CL1167" s="18"/>
      <c r="CM1167" s="18"/>
      <c r="CO1167" s="18"/>
      <c r="CR1167" s="18"/>
      <c r="CS1167" s="18"/>
      <c r="CT1167" s="18"/>
      <c r="CW1167" s="18"/>
      <c r="CX1167" s="18"/>
      <c r="CY1167" s="18"/>
      <c r="DB1167" s="18"/>
      <c r="DC1167" s="31"/>
      <c r="DD1167" s="31"/>
    </row>
    <row r="1168" spans="71:108" x14ac:dyDescent="0.25"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 s="18"/>
      <c r="CI1168" s="18"/>
      <c r="CJ1168" s="18"/>
      <c r="CK1168" s="18"/>
      <c r="CL1168" s="18"/>
      <c r="CM1168" s="18"/>
      <c r="CO1168" s="18"/>
      <c r="CR1168" s="18"/>
      <c r="CS1168" s="18"/>
      <c r="CT1168" s="18"/>
      <c r="CW1168" s="18"/>
      <c r="CX1168" s="18"/>
      <c r="CY1168" s="18"/>
      <c r="DB1168" s="18"/>
      <c r="DC1168" s="31"/>
      <c r="DD1168" s="31"/>
    </row>
    <row r="1169" spans="71:108" x14ac:dyDescent="0.25"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 s="18"/>
      <c r="CI1169" s="18"/>
      <c r="CJ1169" s="18"/>
      <c r="CK1169" s="18"/>
      <c r="CL1169" s="18"/>
      <c r="CM1169" s="18"/>
      <c r="CO1169" s="18"/>
      <c r="CR1169" s="18"/>
      <c r="CS1169" s="18"/>
      <c r="CT1169" s="18"/>
      <c r="CW1169" s="18"/>
      <c r="CX1169" s="18"/>
      <c r="CY1169" s="18"/>
      <c r="DB1169" s="18"/>
      <c r="DC1169" s="31"/>
      <c r="DD1169" s="31"/>
    </row>
    <row r="1170" spans="71:108" x14ac:dyDescent="0.25"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 s="18"/>
      <c r="CI1170" s="18"/>
      <c r="CJ1170" s="18"/>
      <c r="CK1170" s="18"/>
      <c r="CL1170" s="18"/>
      <c r="CM1170" s="18"/>
      <c r="CO1170" s="18"/>
      <c r="CR1170" s="18"/>
      <c r="CS1170" s="18"/>
      <c r="CT1170" s="18"/>
      <c r="CW1170" s="18"/>
      <c r="CX1170" s="18"/>
      <c r="CY1170" s="18"/>
      <c r="DB1170" s="18"/>
      <c r="DC1170" s="31"/>
      <c r="DD1170" s="31"/>
    </row>
    <row r="1171" spans="71:108" x14ac:dyDescent="0.25"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 s="18"/>
      <c r="CI1171" s="18"/>
      <c r="CJ1171" s="18"/>
      <c r="CK1171" s="18"/>
      <c r="CL1171" s="18"/>
      <c r="CM1171" s="18"/>
      <c r="CO1171" s="18"/>
      <c r="CR1171" s="18"/>
      <c r="CS1171" s="18"/>
      <c r="CT1171" s="18"/>
      <c r="CW1171" s="18"/>
      <c r="CX1171" s="18"/>
      <c r="CY1171" s="18"/>
      <c r="DB1171" s="18"/>
      <c r="DC1171" s="31"/>
      <c r="DD1171" s="31"/>
    </row>
    <row r="1172" spans="71:108" x14ac:dyDescent="0.25"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 s="18"/>
      <c r="CI1172" s="18"/>
      <c r="CJ1172" s="18"/>
      <c r="CK1172" s="18"/>
      <c r="CL1172" s="18"/>
      <c r="CM1172" s="18"/>
      <c r="CO1172" s="18"/>
      <c r="CR1172" s="18"/>
      <c r="CS1172" s="18"/>
      <c r="CT1172" s="18"/>
      <c r="CW1172" s="18"/>
      <c r="CX1172" s="18"/>
      <c r="CY1172" s="18"/>
      <c r="DB1172" s="18"/>
      <c r="DC1172" s="31"/>
      <c r="DD1172" s="31"/>
    </row>
    <row r="1173" spans="71:108" x14ac:dyDescent="0.25"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 s="18"/>
      <c r="CI1173" s="18"/>
      <c r="CJ1173" s="18"/>
      <c r="CK1173" s="18"/>
      <c r="CL1173" s="18"/>
      <c r="CM1173" s="18"/>
      <c r="CO1173" s="18"/>
      <c r="CR1173" s="18"/>
      <c r="CS1173" s="18"/>
      <c r="CT1173" s="18"/>
      <c r="CW1173" s="18"/>
      <c r="CX1173" s="18"/>
      <c r="CY1173" s="18"/>
      <c r="DB1173" s="18"/>
      <c r="DC1173" s="31"/>
      <c r="DD1173" s="31"/>
    </row>
    <row r="1174" spans="71:108" x14ac:dyDescent="0.25"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 s="18"/>
      <c r="CI1174" s="18"/>
      <c r="CJ1174" s="18"/>
      <c r="CK1174" s="18"/>
      <c r="CL1174" s="18"/>
      <c r="CM1174" s="18"/>
      <c r="CO1174" s="18"/>
      <c r="CR1174" s="18"/>
      <c r="CS1174" s="18"/>
      <c r="CT1174" s="18"/>
      <c r="CW1174" s="18"/>
      <c r="CX1174" s="18"/>
      <c r="CY1174" s="18"/>
      <c r="DB1174" s="18"/>
      <c r="DC1174" s="31"/>
      <c r="DD1174" s="31"/>
    </row>
    <row r="1175" spans="71:108" x14ac:dyDescent="0.25"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 s="18"/>
      <c r="CI1175" s="18"/>
      <c r="CJ1175" s="18"/>
      <c r="CK1175" s="18"/>
      <c r="CL1175" s="18"/>
      <c r="CM1175" s="18"/>
      <c r="CO1175" s="18"/>
      <c r="CR1175" s="18"/>
      <c r="CS1175" s="18"/>
      <c r="CT1175" s="18"/>
      <c r="CW1175" s="18"/>
      <c r="CX1175" s="18"/>
      <c r="CY1175" s="18"/>
      <c r="DB1175" s="18"/>
      <c r="DC1175" s="31"/>
      <c r="DD1175" s="31"/>
    </row>
    <row r="1176" spans="71:108" x14ac:dyDescent="0.25"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 s="18"/>
      <c r="CI1176" s="18"/>
      <c r="CJ1176" s="18"/>
      <c r="CK1176" s="18"/>
      <c r="CL1176" s="18"/>
      <c r="CM1176" s="18"/>
      <c r="CO1176" s="18"/>
      <c r="CR1176" s="18"/>
      <c r="CS1176" s="18"/>
      <c r="CT1176" s="18"/>
      <c r="CW1176" s="18"/>
      <c r="CX1176" s="18"/>
      <c r="CY1176" s="18"/>
      <c r="DB1176" s="18"/>
      <c r="DC1176" s="31"/>
      <c r="DD1176" s="31"/>
    </row>
    <row r="1177" spans="71:108" x14ac:dyDescent="0.25"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 s="18"/>
      <c r="CI1177" s="18"/>
      <c r="CJ1177" s="18"/>
      <c r="CK1177" s="18"/>
      <c r="CL1177" s="18"/>
      <c r="CM1177" s="18"/>
      <c r="CO1177" s="18"/>
      <c r="CR1177" s="18"/>
      <c r="CS1177" s="18"/>
      <c r="CT1177" s="18"/>
      <c r="CW1177" s="18"/>
      <c r="CX1177" s="18"/>
      <c r="CY1177" s="18"/>
      <c r="DB1177" s="18"/>
      <c r="DC1177" s="31"/>
      <c r="DD1177" s="31"/>
    </row>
    <row r="1178" spans="71:108" x14ac:dyDescent="0.25"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 s="18"/>
      <c r="CI1178" s="18"/>
      <c r="CJ1178" s="18"/>
      <c r="CK1178" s="18"/>
      <c r="CL1178" s="18"/>
      <c r="CM1178" s="18"/>
      <c r="CO1178" s="18"/>
      <c r="CR1178" s="18"/>
      <c r="CS1178" s="18"/>
      <c r="CT1178" s="18"/>
      <c r="CW1178" s="18"/>
      <c r="CX1178" s="18"/>
      <c r="CY1178" s="18"/>
      <c r="DB1178" s="18"/>
      <c r="DC1178" s="31"/>
      <c r="DD1178" s="31"/>
    </row>
    <row r="1179" spans="71:108" x14ac:dyDescent="0.25"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 s="18"/>
      <c r="CI1179" s="18"/>
      <c r="CJ1179" s="18"/>
      <c r="CK1179" s="18"/>
      <c r="CL1179" s="18"/>
      <c r="CM1179" s="18"/>
      <c r="CO1179" s="18"/>
      <c r="CR1179" s="18"/>
      <c r="CS1179" s="18"/>
      <c r="CT1179" s="18"/>
      <c r="CW1179" s="18"/>
      <c r="CX1179" s="18"/>
      <c r="CY1179" s="18"/>
      <c r="DB1179" s="18"/>
      <c r="DC1179" s="31"/>
      <c r="DD1179" s="31"/>
    </row>
    <row r="1180" spans="71:108" x14ac:dyDescent="0.25"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 s="18"/>
      <c r="CI1180" s="18"/>
      <c r="CJ1180" s="18"/>
      <c r="CK1180" s="18"/>
      <c r="CL1180" s="18"/>
      <c r="CM1180" s="18"/>
      <c r="CO1180" s="18"/>
      <c r="CR1180" s="18"/>
      <c r="CS1180" s="18"/>
      <c r="CT1180" s="18"/>
      <c r="CW1180" s="18"/>
      <c r="CX1180" s="18"/>
      <c r="CY1180" s="18"/>
      <c r="DB1180" s="18"/>
      <c r="DC1180" s="31"/>
      <c r="DD1180" s="31"/>
    </row>
    <row r="1181" spans="71:108" x14ac:dyDescent="0.25"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 s="18"/>
      <c r="CI1181" s="18"/>
      <c r="CJ1181" s="18"/>
      <c r="CK1181" s="18"/>
      <c r="CL1181" s="18"/>
      <c r="CM1181" s="18"/>
      <c r="CO1181" s="18"/>
      <c r="CR1181" s="18"/>
      <c r="CS1181" s="18"/>
      <c r="CT1181" s="18"/>
      <c r="CW1181" s="18"/>
      <c r="CX1181" s="18"/>
      <c r="CY1181" s="18"/>
      <c r="DB1181" s="18"/>
      <c r="DC1181" s="31"/>
      <c r="DD1181" s="31"/>
    </row>
    <row r="1182" spans="71:108" x14ac:dyDescent="0.25"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 s="18"/>
      <c r="CI1182" s="18"/>
      <c r="CJ1182" s="18"/>
      <c r="CK1182" s="18"/>
      <c r="CL1182" s="18"/>
      <c r="CM1182" s="18"/>
      <c r="CO1182" s="18"/>
      <c r="CR1182" s="18"/>
      <c r="CS1182" s="18"/>
      <c r="CT1182" s="18"/>
      <c r="CW1182" s="18"/>
      <c r="CX1182" s="18"/>
      <c r="CY1182" s="18"/>
      <c r="DB1182" s="18"/>
      <c r="DC1182" s="31"/>
      <c r="DD1182" s="31"/>
    </row>
    <row r="1183" spans="71:108" x14ac:dyDescent="0.25"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 s="18"/>
      <c r="CI1183" s="18"/>
      <c r="CJ1183" s="18"/>
      <c r="CK1183" s="18"/>
      <c r="CL1183" s="18"/>
      <c r="CM1183" s="18"/>
      <c r="CO1183" s="18"/>
      <c r="CR1183" s="18"/>
      <c r="CS1183" s="18"/>
      <c r="CT1183" s="18"/>
      <c r="CW1183" s="18"/>
      <c r="CX1183" s="18"/>
      <c r="CY1183" s="18"/>
      <c r="DB1183" s="18"/>
      <c r="DC1183" s="31"/>
      <c r="DD1183" s="31"/>
    </row>
    <row r="1184" spans="71:108" x14ac:dyDescent="0.25"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 s="18"/>
      <c r="CI1184" s="18"/>
      <c r="CJ1184" s="18"/>
      <c r="CK1184" s="18"/>
      <c r="CL1184" s="18"/>
      <c r="CM1184" s="18"/>
      <c r="CO1184" s="18"/>
      <c r="CR1184" s="18"/>
      <c r="CS1184" s="18"/>
      <c r="CT1184" s="18"/>
      <c r="CW1184" s="18"/>
      <c r="CX1184" s="18"/>
      <c r="CY1184" s="18"/>
      <c r="DB1184" s="18"/>
      <c r="DC1184" s="31"/>
      <c r="DD1184" s="31"/>
    </row>
    <row r="1185" spans="71:108" x14ac:dyDescent="0.25"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 s="18"/>
      <c r="CI1185" s="18"/>
      <c r="CJ1185" s="18"/>
      <c r="CK1185" s="18"/>
      <c r="CL1185" s="18"/>
      <c r="CM1185" s="18"/>
      <c r="CO1185" s="18"/>
      <c r="CR1185" s="18"/>
      <c r="CS1185" s="18"/>
      <c r="CT1185" s="18"/>
      <c r="CW1185" s="18"/>
      <c r="CX1185" s="18"/>
      <c r="CY1185" s="18"/>
      <c r="DB1185" s="18"/>
      <c r="DC1185" s="31"/>
      <c r="DD1185" s="31"/>
    </row>
    <row r="1186" spans="71:108" x14ac:dyDescent="0.25"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 s="18"/>
      <c r="CI1186" s="18"/>
      <c r="CJ1186" s="18"/>
      <c r="CK1186" s="18"/>
      <c r="CL1186" s="18"/>
      <c r="CM1186" s="18"/>
      <c r="CO1186" s="18"/>
      <c r="CR1186" s="18"/>
      <c r="CS1186" s="18"/>
      <c r="CT1186" s="18"/>
      <c r="CW1186" s="18"/>
      <c r="CX1186" s="18"/>
      <c r="CY1186" s="18"/>
      <c r="DB1186" s="18"/>
      <c r="DC1186" s="31"/>
      <c r="DD1186" s="31"/>
    </row>
    <row r="1187" spans="71:108" x14ac:dyDescent="0.25"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 s="18"/>
      <c r="CI1187" s="18"/>
      <c r="CJ1187" s="18"/>
      <c r="CK1187" s="18"/>
      <c r="CL1187" s="18"/>
      <c r="CM1187" s="18"/>
      <c r="CO1187" s="18"/>
      <c r="CR1187" s="18"/>
      <c r="CS1187" s="18"/>
      <c r="CT1187" s="18"/>
      <c r="CW1187" s="18"/>
      <c r="CX1187" s="18"/>
      <c r="CY1187" s="18"/>
      <c r="DB1187" s="18"/>
      <c r="DC1187" s="31"/>
      <c r="DD1187" s="31"/>
    </row>
    <row r="1188" spans="71:108" x14ac:dyDescent="0.25"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 s="18"/>
      <c r="CI1188" s="18"/>
      <c r="CJ1188" s="18"/>
      <c r="CK1188" s="18"/>
      <c r="CL1188" s="18"/>
      <c r="CM1188" s="18"/>
      <c r="CO1188" s="18"/>
      <c r="CR1188" s="18"/>
      <c r="CS1188" s="18"/>
      <c r="CT1188" s="18"/>
      <c r="CW1188" s="18"/>
      <c r="CX1188" s="18"/>
      <c r="CY1188" s="18"/>
      <c r="DB1188" s="18"/>
      <c r="DC1188" s="31"/>
      <c r="DD1188" s="31"/>
    </row>
    <row r="1189" spans="71:108" x14ac:dyDescent="0.25"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 s="18"/>
      <c r="CI1189" s="18"/>
      <c r="CJ1189" s="18"/>
      <c r="CK1189" s="18"/>
      <c r="CL1189" s="18"/>
      <c r="CM1189" s="18"/>
      <c r="CO1189" s="18"/>
      <c r="CR1189" s="18"/>
      <c r="CS1189" s="18"/>
      <c r="CT1189" s="18"/>
      <c r="CW1189" s="18"/>
      <c r="CX1189" s="18"/>
      <c r="CY1189" s="18"/>
      <c r="DB1189" s="18"/>
      <c r="DC1189" s="31"/>
      <c r="DD1189" s="31"/>
    </row>
    <row r="1190" spans="71:108" x14ac:dyDescent="0.25"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 s="18"/>
      <c r="CI1190" s="18"/>
      <c r="CJ1190" s="18"/>
      <c r="CK1190" s="18"/>
      <c r="CL1190" s="18"/>
      <c r="CM1190" s="18"/>
      <c r="CO1190" s="18"/>
      <c r="CR1190" s="18"/>
      <c r="CS1190" s="18"/>
      <c r="CT1190" s="18"/>
      <c r="CW1190" s="18"/>
      <c r="CX1190" s="18"/>
      <c r="CY1190" s="18"/>
      <c r="DB1190" s="18"/>
      <c r="DC1190" s="31"/>
      <c r="DD1190" s="31"/>
    </row>
    <row r="1191" spans="71:108" x14ac:dyDescent="0.25"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 s="18"/>
      <c r="CI1191" s="18"/>
      <c r="CJ1191" s="18"/>
      <c r="CK1191" s="18"/>
      <c r="CL1191" s="18"/>
      <c r="CM1191" s="18"/>
      <c r="CO1191" s="18"/>
      <c r="CR1191" s="18"/>
      <c r="CS1191" s="18"/>
      <c r="CT1191" s="18"/>
      <c r="CW1191" s="18"/>
      <c r="CX1191" s="18"/>
      <c r="CY1191" s="18"/>
      <c r="DB1191" s="18"/>
      <c r="DC1191" s="31"/>
      <c r="DD1191" s="31"/>
    </row>
    <row r="1192" spans="71:108" x14ac:dyDescent="0.25"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 s="18"/>
      <c r="CI1192" s="18"/>
      <c r="CJ1192" s="18"/>
      <c r="CK1192" s="18"/>
      <c r="CL1192" s="18"/>
      <c r="CM1192" s="18"/>
      <c r="CO1192" s="18"/>
      <c r="CR1192" s="18"/>
      <c r="CS1192" s="18"/>
      <c r="CT1192" s="18"/>
      <c r="CW1192" s="18"/>
      <c r="CX1192" s="18"/>
      <c r="CY1192" s="18"/>
      <c r="DB1192" s="18"/>
      <c r="DC1192" s="31"/>
      <c r="DD1192" s="31"/>
    </row>
    <row r="1193" spans="71:108" x14ac:dyDescent="0.25"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 s="18"/>
      <c r="CI1193" s="18"/>
      <c r="CJ1193" s="18"/>
      <c r="CK1193" s="18"/>
      <c r="CL1193" s="18"/>
      <c r="CM1193" s="18"/>
      <c r="CO1193" s="18"/>
      <c r="CR1193" s="18"/>
      <c r="CS1193" s="18"/>
      <c r="CT1193" s="18"/>
      <c r="CW1193" s="18"/>
      <c r="CX1193" s="18"/>
      <c r="CY1193" s="18"/>
      <c r="DB1193" s="18"/>
      <c r="DC1193" s="31"/>
      <c r="DD1193" s="31"/>
    </row>
    <row r="1194" spans="71:108" x14ac:dyDescent="0.25"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 s="18"/>
      <c r="CI1194" s="18"/>
      <c r="CJ1194" s="18"/>
      <c r="CK1194" s="18"/>
      <c r="CL1194" s="18"/>
      <c r="CM1194" s="18"/>
      <c r="CO1194" s="18"/>
      <c r="CR1194" s="18"/>
      <c r="CS1194" s="18"/>
      <c r="CT1194" s="18"/>
      <c r="CW1194" s="18"/>
      <c r="CX1194" s="18"/>
      <c r="CY1194" s="18"/>
      <c r="DB1194" s="18"/>
      <c r="DC1194" s="31"/>
      <c r="DD1194" s="31"/>
    </row>
    <row r="1195" spans="71:108" x14ac:dyDescent="0.25"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 s="18"/>
      <c r="CI1195" s="18"/>
      <c r="CJ1195" s="18"/>
      <c r="CK1195" s="18"/>
      <c r="CL1195" s="18"/>
      <c r="CM1195" s="18"/>
      <c r="CO1195" s="18"/>
      <c r="CR1195" s="18"/>
      <c r="CS1195" s="18"/>
      <c r="CT1195" s="18"/>
      <c r="CW1195" s="18"/>
      <c r="CX1195" s="18"/>
      <c r="CY1195" s="18"/>
      <c r="DB1195" s="18"/>
      <c r="DC1195" s="31"/>
      <c r="DD1195" s="31"/>
    </row>
    <row r="1196" spans="71:108" x14ac:dyDescent="0.25"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 s="18"/>
      <c r="CI1196" s="18"/>
      <c r="CJ1196" s="18"/>
      <c r="CK1196" s="18"/>
      <c r="CL1196" s="18"/>
      <c r="CM1196" s="18"/>
      <c r="CO1196" s="18"/>
      <c r="CR1196" s="18"/>
      <c r="CS1196" s="18"/>
      <c r="CT1196" s="18"/>
      <c r="CW1196" s="18"/>
      <c r="CX1196" s="18"/>
      <c r="CY1196" s="18"/>
      <c r="DB1196" s="18"/>
      <c r="DC1196" s="31"/>
      <c r="DD1196" s="31"/>
    </row>
    <row r="1197" spans="71:108" x14ac:dyDescent="0.25"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 s="18"/>
      <c r="CI1197" s="18"/>
      <c r="CJ1197" s="18"/>
      <c r="CK1197" s="18"/>
      <c r="CL1197" s="18"/>
      <c r="CM1197" s="18"/>
      <c r="CO1197" s="18"/>
      <c r="CR1197" s="18"/>
      <c r="CS1197" s="18"/>
      <c r="CT1197" s="18"/>
      <c r="CW1197" s="18"/>
      <c r="CX1197" s="18"/>
      <c r="CY1197" s="18"/>
      <c r="DB1197" s="18"/>
      <c r="DC1197" s="31"/>
      <c r="DD1197" s="31"/>
    </row>
    <row r="1198" spans="71:108" x14ac:dyDescent="0.25"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 s="18"/>
      <c r="CI1198" s="18"/>
      <c r="CJ1198" s="18"/>
      <c r="CK1198" s="18"/>
      <c r="CL1198" s="18"/>
      <c r="CM1198" s="18"/>
      <c r="CO1198" s="18"/>
      <c r="CR1198" s="18"/>
      <c r="CS1198" s="18"/>
      <c r="CT1198" s="18"/>
      <c r="CW1198" s="18"/>
      <c r="CX1198" s="18"/>
      <c r="CY1198" s="18"/>
      <c r="DB1198" s="18"/>
      <c r="DC1198" s="31"/>
      <c r="DD1198" s="31"/>
    </row>
    <row r="1199" spans="71:108" x14ac:dyDescent="0.25"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 s="18"/>
      <c r="CI1199" s="18"/>
      <c r="CJ1199" s="18"/>
      <c r="CK1199" s="18"/>
      <c r="CL1199" s="18"/>
      <c r="CM1199" s="18"/>
      <c r="CO1199" s="18"/>
      <c r="CR1199" s="18"/>
      <c r="CS1199" s="18"/>
      <c r="CT1199" s="18"/>
      <c r="CW1199" s="18"/>
      <c r="CX1199" s="18"/>
      <c r="CY1199" s="18"/>
      <c r="DB1199" s="18"/>
      <c r="DC1199" s="31"/>
      <c r="DD1199" s="31"/>
    </row>
    <row r="1200" spans="71:108" x14ac:dyDescent="0.25"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 s="18"/>
      <c r="CI1200" s="18"/>
      <c r="CJ1200" s="18"/>
      <c r="CK1200" s="18"/>
      <c r="CL1200" s="18"/>
      <c r="CM1200" s="18"/>
      <c r="CO1200" s="18"/>
      <c r="CR1200" s="18"/>
      <c r="CS1200" s="18"/>
      <c r="CT1200" s="18"/>
      <c r="CW1200" s="18"/>
      <c r="CX1200" s="18"/>
      <c r="CY1200" s="18"/>
      <c r="DB1200" s="18"/>
      <c r="DC1200" s="31"/>
      <c r="DD1200" s="31"/>
    </row>
    <row r="1201" spans="71:108" x14ac:dyDescent="0.25"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 s="18"/>
      <c r="CI1201" s="18"/>
      <c r="CJ1201" s="18"/>
      <c r="CK1201" s="18"/>
      <c r="CL1201" s="18"/>
      <c r="CM1201" s="18"/>
      <c r="CO1201" s="18"/>
      <c r="CR1201" s="18"/>
      <c r="CS1201" s="18"/>
      <c r="CT1201" s="18"/>
      <c r="CW1201" s="18"/>
      <c r="CX1201" s="18"/>
      <c r="CY1201" s="18"/>
      <c r="DB1201" s="18"/>
      <c r="DC1201" s="31"/>
      <c r="DD1201" s="31"/>
    </row>
    <row r="1202" spans="71:108" x14ac:dyDescent="0.25"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 s="18"/>
      <c r="CI1202" s="18"/>
      <c r="CJ1202" s="18"/>
      <c r="CK1202" s="18"/>
      <c r="CL1202" s="18"/>
      <c r="CM1202" s="18"/>
      <c r="CO1202" s="18"/>
      <c r="CR1202" s="18"/>
      <c r="CS1202" s="18"/>
      <c r="CT1202" s="18"/>
      <c r="CW1202" s="18"/>
      <c r="CX1202" s="18"/>
      <c r="CY1202" s="18"/>
      <c r="DB1202" s="18"/>
      <c r="DC1202" s="31"/>
      <c r="DD1202" s="31"/>
    </row>
    <row r="1203" spans="71:108" x14ac:dyDescent="0.25"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 s="18"/>
      <c r="CI1203" s="18"/>
      <c r="CJ1203" s="18"/>
      <c r="CK1203" s="18"/>
      <c r="CL1203" s="18"/>
      <c r="CM1203" s="18"/>
      <c r="CO1203" s="18"/>
      <c r="CR1203" s="18"/>
      <c r="CS1203" s="18"/>
      <c r="CT1203" s="18"/>
      <c r="CW1203" s="18"/>
      <c r="CX1203" s="18"/>
      <c r="CY1203" s="18"/>
      <c r="DB1203" s="18"/>
      <c r="DC1203" s="31"/>
      <c r="DD1203" s="31"/>
    </row>
    <row r="1204" spans="71:108" x14ac:dyDescent="0.25"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 s="18"/>
      <c r="CI1204" s="18"/>
      <c r="CJ1204" s="18"/>
      <c r="CK1204" s="18"/>
      <c r="CL1204" s="18"/>
      <c r="CM1204" s="18"/>
      <c r="CO1204" s="18"/>
      <c r="CR1204" s="18"/>
      <c r="CS1204" s="18"/>
      <c r="CT1204" s="18"/>
      <c r="CW1204" s="18"/>
      <c r="CX1204" s="18"/>
      <c r="CY1204" s="18"/>
      <c r="DB1204" s="18"/>
      <c r="DC1204" s="31"/>
      <c r="DD1204" s="31"/>
    </row>
    <row r="1205" spans="71:108" x14ac:dyDescent="0.25"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 s="18"/>
      <c r="CI1205" s="18"/>
      <c r="CJ1205" s="18"/>
      <c r="CK1205" s="18"/>
      <c r="CL1205" s="18"/>
      <c r="CM1205" s="18"/>
      <c r="CO1205" s="18"/>
      <c r="CR1205" s="18"/>
      <c r="CS1205" s="18"/>
      <c r="CT1205" s="18"/>
      <c r="CW1205" s="18"/>
      <c r="CX1205" s="18"/>
      <c r="CY1205" s="18"/>
      <c r="DB1205" s="18"/>
      <c r="DC1205" s="31"/>
      <c r="DD1205" s="31"/>
    </row>
    <row r="1206" spans="71:108" x14ac:dyDescent="0.25"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 s="18"/>
      <c r="CI1206" s="18"/>
      <c r="CJ1206" s="18"/>
      <c r="CK1206" s="18"/>
      <c r="CL1206" s="18"/>
      <c r="CM1206" s="18"/>
      <c r="CO1206" s="18"/>
      <c r="CR1206" s="18"/>
      <c r="CS1206" s="18"/>
      <c r="CT1206" s="18"/>
      <c r="CW1206" s="18"/>
      <c r="CX1206" s="18"/>
      <c r="CY1206" s="18"/>
      <c r="DB1206" s="18"/>
      <c r="DC1206" s="31"/>
      <c r="DD1206" s="31"/>
    </row>
    <row r="1207" spans="71:108" x14ac:dyDescent="0.25"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 s="18"/>
      <c r="CI1207" s="18"/>
      <c r="CJ1207" s="18"/>
      <c r="CK1207" s="18"/>
      <c r="CL1207" s="18"/>
      <c r="CM1207" s="18"/>
      <c r="CO1207" s="18"/>
      <c r="CR1207" s="18"/>
      <c r="CS1207" s="18"/>
      <c r="CT1207" s="18"/>
      <c r="CW1207" s="18"/>
      <c r="CX1207" s="18"/>
      <c r="CY1207" s="18"/>
      <c r="DB1207" s="18"/>
      <c r="DC1207" s="31"/>
      <c r="DD1207" s="31"/>
    </row>
    <row r="1208" spans="71:108" x14ac:dyDescent="0.25"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 s="18"/>
      <c r="CI1208" s="18"/>
      <c r="CJ1208" s="18"/>
      <c r="CK1208" s="18"/>
      <c r="CL1208" s="18"/>
      <c r="CM1208" s="18"/>
      <c r="CO1208" s="18"/>
      <c r="CR1208" s="18"/>
      <c r="CS1208" s="18"/>
      <c r="CT1208" s="18"/>
      <c r="CW1208" s="18"/>
      <c r="CX1208" s="18"/>
      <c r="CY1208" s="18"/>
      <c r="DB1208" s="18"/>
      <c r="DC1208" s="31"/>
      <c r="DD1208" s="31"/>
    </row>
    <row r="1209" spans="71:108" x14ac:dyDescent="0.25"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 s="18"/>
      <c r="CI1209" s="18"/>
      <c r="CJ1209" s="18"/>
      <c r="CK1209" s="18"/>
      <c r="CL1209" s="18"/>
      <c r="CM1209" s="18"/>
      <c r="CO1209" s="18"/>
      <c r="CR1209" s="18"/>
      <c r="CS1209" s="18"/>
      <c r="CT1209" s="18"/>
      <c r="CW1209" s="18"/>
      <c r="CX1209" s="18"/>
      <c r="CY1209" s="18"/>
      <c r="DB1209" s="18"/>
      <c r="DC1209" s="31"/>
      <c r="DD1209" s="31"/>
    </row>
    <row r="1210" spans="71:108" x14ac:dyDescent="0.25"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 s="18"/>
      <c r="CI1210" s="18"/>
      <c r="CJ1210" s="18"/>
      <c r="CK1210" s="18"/>
      <c r="CL1210" s="18"/>
      <c r="CM1210" s="18"/>
      <c r="CO1210" s="18"/>
      <c r="CR1210" s="18"/>
      <c r="CS1210" s="18"/>
      <c r="CT1210" s="18"/>
      <c r="CW1210" s="18"/>
      <c r="CX1210" s="18"/>
      <c r="CY1210" s="18"/>
      <c r="DB1210" s="18"/>
      <c r="DC1210" s="31"/>
      <c r="DD1210" s="31"/>
    </row>
    <row r="1211" spans="71:108" x14ac:dyDescent="0.25"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 s="18"/>
      <c r="CI1211" s="18"/>
      <c r="CJ1211" s="18"/>
      <c r="CK1211" s="18"/>
      <c r="CL1211" s="18"/>
      <c r="CM1211" s="18"/>
      <c r="CO1211" s="18"/>
      <c r="CR1211" s="18"/>
      <c r="CS1211" s="18"/>
      <c r="CT1211" s="18"/>
      <c r="CW1211" s="18"/>
      <c r="CX1211" s="18"/>
      <c r="CY1211" s="18"/>
      <c r="DB1211" s="18"/>
      <c r="DC1211" s="31"/>
      <c r="DD1211" s="31"/>
    </row>
    <row r="1212" spans="71:108" x14ac:dyDescent="0.25"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 s="18"/>
      <c r="CI1212" s="18"/>
      <c r="CJ1212" s="18"/>
      <c r="CK1212" s="18"/>
      <c r="CL1212" s="18"/>
      <c r="CM1212" s="18"/>
      <c r="CO1212" s="18"/>
      <c r="CR1212" s="18"/>
      <c r="CS1212" s="18"/>
      <c r="CT1212" s="18"/>
      <c r="CW1212" s="18"/>
      <c r="CX1212" s="18"/>
      <c r="CY1212" s="18"/>
      <c r="DB1212" s="18"/>
      <c r="DC1212" s="31"/>
      <c r="DD1212" s="31"/>
    </row>
    <row r="1213" spans="71:108" x14ac:dyDescent="0.25"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 s="18"/>
      <c r="CI1213" s="18"/>
      <c r="CJ1213" s="18"/>
      <c r="CK1213" s="18"/>
      <c r="CL1213" s="18"/>
      <c r="CM1213" s="18"/>
      <c r="CO1213" s="18"/>
      <c r="CR1213" s="18"/>
      <c r="CS1213" s="18"/>
      <c r="CT1213" s="18"/>
      <c r="CW1213" s="18"/>
      <c r="CX1213" s="18"/>
      <c r="CY1213" s="18"/>
      <c r="DB1213" s="18"/>
      <c r="DC1213" s="31"/>
      <c r="DD1213" s="31"/>
    </row>
    <row r="1214" spans="71:108" x14ac:dyDescent="0.25"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 s="18"/>
      <c r="CI1214" s="18"/>
      <c r="CJ1214" s="18"/>
      <c r="CK1214" s="18"/>
      <c r="CL1214" s="18"/>
      <c r="CM1214" s="18"/>
      <c r="CO1214" s="18"/>
      <c r="CR1214" s="18"/>
      <c r="CS1214" s="18"/>
      <c r="CT1214" s="18"/>
      <c r="CW1214" s="18"/>
      <c r="CX1214" s="18"/>
      <c r="CY1214" s="18"/>
      <c r="DB1214" s="18"/>
      <c r="DC1214" s="31"/>
      <c r="DD1214" s="31"/>
    </row>
    <row r="1215" spans="71:108" x14ac:dyDescent="0.25"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 s="18"/>
      <c r="CI1215" s="18"/>
      <c r="CJ1215" s="18"/>
      <c r="CK1215" s="18"/>
      <c r="CL1215" s="18"/>
      <c r="CM1215" s="18"/>
      <c r="CO1215" s="18"/>
      <c r="CR1215" s="18"/>
      <c r="CS1215" s="18"/>
      <c r="CT1215" s="18"/>
      <c r="CW1215" s="18"/>
      <c r="CX1215" s="18"/>
      <c r="CY1215" s="18"/>
      <c r="DB1215" s="18"/>
      <c r="DC1215" s="31"/>
      <c r="DD1215" s="31"/>
    </row>
    <row r="1216" spans="71:108" x14ac:dyDescent="0.25"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 s="18"/>
      <c r="CI1216" s="18"/>
      <c r="CJ1216" s="18"/>
      <c r="CK1216" s="18"/>
      <c r="CL1216" s="18"/>
      <c r="CM1216" s="18"/>
      <c r="CO1216" s="18"/>
      <c r="CR1216" s="18"/>
      <c r="CS1216" s="18"/>
      <c r="CT1216" s="18"/>
      <c r="CW1216" s="18"/>
      <c r="CX1216" s="18"/>
      <c r="CY1216" s="18"/>
      <c r="DB1216" s="18"/>
      <c r="DC1216" s="31"/>
      <c r="DD1216" s="31"/>
    </row>
    <row r="1217" spans="71:108" x14ac:dyDescent="0.25"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 s="18"/>
      <c r="CI1217" s="18"/>
      <c r="CJ1217" s="18"/>
      <c r="CK1217" s="18"/>
      <c r="CL1217" s="18"/>
      <c r="CM1217" s="18"/>
      <c r="CO1217" s="18"/>
      <c r="CR1217" s="18"/>
      <c r="CS1217" s="18"/>
      <c r="CT1217" s="18"/>
      <c r="CW1217" s="18"/>
      <c r="CX1217" s="18"/>
      <c r="CY1217" s="18"/>
      <c r="DB1217" s="18"/>
      <c r="DC1217" s="31"/>
      <c r="DD1217" s="31"/>
    </row>
    <row r="1218" spans="71:108" x14ac:dyDescent="0.25"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 s="18"/>
      <c r="CI1218" s="18"/>
      <c r="CJ1218" s="18"/>
      <c r="CK1218" s="18"/>
      <c r="CL1218" s="18"/>
      <c r="CM1218" s="18"/>
      <c r="CO1218" s="18"/>
      <c r="CR1218" s="18"/>
      <c r="CS1218" s="18"/>
      <c r="CT1218" s="18"/>
      <c r="CW1218" s="18"/>
      <c r="CX1218" s="18"/>
      <c r="CY1218" s="18"/>
      <c r="DB1218" s="18"/>
      <c r="DC1218" s="31"/>
      <c r="DD1218" s="31"/>
    </row>
    <row r="1219" spans="71:108" x14ac:dyDescent="0.25"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 s="18"/>
      <c r="CI1219" s="18"/>
      <c r="CJ1219" s="18"/>
      <c r="CK1219" s="18"/>
      <c r="CL1219" s="18"/>
      <c r="CM1219" s="18"/>
      <c r="CO1219" s="18"/>
      <c r="CR1219" s="18"/>
      <c r="CS1219" s="18"/>
      <c r="CT1219" s="18"/>
      <c r="CW1219" s="18"/>
      <c r="CX1219" s="18"/>
      <c r="CY1219" s="18"/>
      <c r="DB1219" s="18"/>
      <c r="DC1219" s="31"/>
      <c r="DD1219" s="31"/>
    </row>
    <row r="1220" spans="71:108" x14ac:dyDescent="0.25"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 s="18"/>
      <c r="CI1220" s="18"/>
      <c r="CJ1220" s="18"/>
      <c r="CK1220" s="18"/>
      <c r="CL1220" s="18"/>
      <c r="CM1220" s="18"/>
      <c r="CO1220" s="18"/>
      <c r="CR1220" s="18"/>
      <c r="CS1220" s="18"/>
      <c r="CT1220" s="18"/>
      <c r="CW1220" s="18"/>
      <c r="CX1220" s="18"/>
      <c r="CY1220" s="18"/>
      <c r="DB1220" s="18"/>
      <c r="DC1220" s="31"/>
      <c r="DD1220" s="31"/>
    </row>
    <row r="1221" spans="71:108" x14ac:dyDescent="0.25"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 s="18"/>
      <c r="CI1221" s="18"/>
      <c r="CJ1221" s="18"/>
      <c r="CK1221" s="18"/>
      <c r="CL1221" s="18"/>
      <c r="CM1221" s="18"/>
      <c r="CO1221" s="18"/>
      <c r="CR1221" s="18"/>
      <c r="CS1221" s="18"/>
      <c r="CT1221" s="18"/>
      <c r="CW1221" s="18"/>
      <c r="CX1221" s="18"/>
      <c r="CY1221" s="18"/>
      <c r="DB1221" s="18"/>
      <c r="DC1221" s="31"/>
      <c r="DD1221" s="31"/>
    </row>
    <row r="1222" spans="71:108" x14ac:dyDescent="0.25"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 s="18"/>
      <c r="CI1222" s="18"/>
      <c r="CJ1222" s="18"/>
      <c r="CK1222" s="18"/>
      <c r="CL1222" s="18"/>
      <c r="CM1222" s="18"/>
      <c r="CO1222" s="18"/>
      <c r="CR1222" s="18"/>
      <c r="CS1222" s="18"/>
      <c r="CT1222" s="18"/>
      <c r="CW1222" s="18"/>
      <c r="CX1222" s="18"/>
      <c r="CY1222" s="18"/>
      <c r="DB1222" s="18"/>
      <c r="DC1222" s="31"/>
      <c r="DD1222" s="31"/>
    </row>
    <row r="1223" spans="71:108" x14ac:dyDescent="0.25"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 s="18"/>
      <c r="CI1223" s="18"/>
      <c r="CJ1223" s="18"/>
      <c r="CK1223" s="18"/>
      <c r="CL1223" s="18"/>
      <c r="CM1223" s="18"/>
      <c r="CO1223" s="18"/>
      <c r="CR1223" s="18"/>
      <c r="CS1223" s="18"/>
      <c r="CT1223" s="18"/>
      <c r="CW1223" s="18"/>
      <c r="CX1223" s="18"/>
      <c r="CY1223" s="18"/>
      <c r="DB1223" s="18"/>
      <c r="DC1223" s="31"/>
      <c r="DD1223" s="31"/>
    </row>
    <row r="1224" spans="71:108" x14ac:dyDescent="0.25"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 s="18"/>
      <c r="CI1224" s="18"/>
      <c r="CJ1224" s="18"/>
      <c r="CK1224" s="18"/>
      <c r="CL1224" s="18"/>
      <c r="CM1224" s="18"/>
      <c r="CO1224" s="18"/>
      <c r="CR1224" s="18"/>
      <c r="CS1224" s="18"/>
      <c r="CT1224" s="18"/>
      <c r="CW1224" s="18"/>
      <c r="CX1224" s="18"/>
      <c r="CY1224" s="18"/>
      <c r="DB1224" s="18"/>
      <c r="DC1224" s="31"/>
      <c r="DD1224" s="31"/>
    </row>
    <row r="1225" spans="71:108" x14ac:dyDescent="0.25"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 s="18"/>
      <c r="CI1225" s="18"/>
      <c r="CJ1225" s="18"/>
      <c r="CK1225" s="18"/>
      <c r="CL1225" s="18"/>
      <c r="CM1225" s="18"/>
      <c r="CO1225" s="18"/>
      <c r="CR1225" s="18"/>
      <c r="CS1225" s="18"/>
      <c r="CT1225" s="18"/>
      <c r="CW1225" s="18"/>
      <c r="CX1225" s="18"/>
      <c r="CY1225" s="18"/>
      <c r="DB1225" s="18"/>
      <c r="DC1225" s="31"/>
      <c r="DD1225" s="31"/>
    </row>
    <row r="1226" spans="71:108" x14ac:dyDescent="0.25"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 s="18"/>
      <c r="CI1226" s="18"/>
      <c r="CJ1226" s="18"/>
      <c r="CK1226" s="18"/>
      <c r="CL1226" s="18"/>
      <c r="CM1226" s="18"/>
      <c r="CO1226" s="18"/>
      <c r="CR1226" s="18"/>
      <c r="CS1226" s="18"/>
      <c r="CT1226" s="18"/>
      <c r="CW1226" s="18"/>
      <c r="CX1226" s="18"/>
      <c r="CY1226" s="18"/>
      <c r="DB1226" s="18"/>
      <c r="DC1226" s="31"/>
      <c r="DD1226" s="31"/>
    </row>
    <row r="1227" spans="71:108" x14ac:dyDescent="0.25"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 s="18"/>
      <c r="CI1227" s="18"/>
      <c r="CJ1227" s="18"/>
      <c r="CK1227" s="18"/>
      <c r="CL1227" s="18"/>
      <c r="CM1227" s="18"/>
      <c r="CO1227" s="18"/>
      <c r="CR1227" s="18"/>
      <c r="CS1227" s="18"/>
      <c r="CT1227" s="18"/>
      <c r="CW1227" s="18"/>
      <c r="CX1227" s="18"/>
      <c r="CY1227" s="18"/>
      <c r="DB1227" s="18"/>
      <c r="DC1227" s="31"/>
      <c r="DD1227" s="31"/>
    </row>
    <row r="1228" spans="71:108" x14ac:dyDescent="0.25"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 s="18"/>
      <c r="CI1228" s="18"/>
      <c r="CJ1228" s="18"/>
      <c r="CK1228" s="18"/>
      <c r="CL1228" s="18"/>
      <c r="CM1228" s="18"/>
      <c r="CO1228" s="18"/>
      <c r="CR1228" s="18"/>
      <c r="CS1228" s="18"/>
      <c r="CT1228" s="18"/>
      <c r="CW1228" s="18"/>
      <c r="CX1228" s="18"/>
      <c r="CY1228" s="18"/>
      <c r="DB1228" s="18"/>
      <c r="DC1228" s="31"/>
      <c r="DD1228" s="31"/>
    </row>
    <row r="1229" spans="71:108" x14ac:dyDescent="0.25"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 s="18"/>
      <c r="CI1229" s="18"/>
      <c r="CJ1229" s="18"/>
      <c r="CK1229" s="18"/>
      <c r="CL1229" s="18"/>
      <c r="CM1229" s="18"/>
      <c r="CO1229" s="18"/>
      <c r="CR1229" s="18"/>
      <c r="CS1229" s="18"/>
      <c r="CT1229" s="18"/>
      <c r="CW1229" s="18"/>
      <c r="CX1229" s="18"/>
      <c r="CY1229" s="18"/>
      <c r="DB1229" s="18"/>
      <c r="DC1229" s="31"/>
      <c r="DD1229" s="31"/>
    </row>
    <row r="1230" spans="71:108" x14ac:dyDescent="0.25"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 s="18"/>
      <c r="CI1230" s="18"/>
      <c r="CJ1230" s="18"/>
      <c r="CK1230" s="18"/>
      <c r="CL1230" s="18"/>
      <c r="CM1230" s="18"/>
      <c r="CO1230" s="18"/>
      <c r="CR1230" s="18"/>
      <c r="CS1230" s="18"/>
      <c r="CT1230" s="18"/>
      <c r="CW1230" s="18"/>
      <c r="CX1230" s="18"/>
      <c r="CY1230" s="18"/>
      <c r="DB1230" s="18"/>
      <c r="DC1230" s="31"/>
      <c r="DD1230" s="31"/>
    </row>
    <row r="1231" spans="71:108" x14ac:dyDescent="0.25"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 s="18"/>
      <c r="CI1231" s="18"/>
      <c r="CJ1231" s="18"/>
      <c r="CK1231" s="18"/>
      <c r="CL1231" s="18"/>
      <c r="CM1231" s="18"/>
      <c r="CO1231" s="18"/>
      <c r="CR1231" s="18"/>
      <c r="CS1231" s="18"/>
      <c r="CT1231" s="18"/>
      <c r="CW1231" s="18"/>
      <c r="CX1231" s="18"/>
      <c r="CY1231" s="18"/>
      <c r="DB1231" s="18"/>
      <c r="DC1231" s="31"/>
      <c r="DD1231" s="31"/>
    </row>
    <row r="1232" spans="71:108" x14ac:dyDescent="0.25"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 s="18"/>
      <c r="CI1232" s="18"/>
      <c r="CJ1232" s="18"/>
      <c r="CK1232" s="18"/>
      <c r="CL1232" s="18"/>
      <c r="CM1232" s="18"/>
      <c r="CO1232" s="18"/>
      <c r="CR1232" s="18"/>
      <c r="CS1232" s="18"/>
      <c r="CT1232" s="18"/>
      <c r="CW1232" s="18"/>
      <c r="CX1232" s="18"/>
      <c r="CY1232" s="18"/>
      <c r="DB1232" s="18"/>
      <c r="DC1232" s="31"/>
      <c r="DD1232" s="31"/>
    </row>
    <row r="1233" spans="71:108" x14ac:dyDescent="0.25"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 s="18"/>
      <c r="CI1233" s="18"/>
      <c r="CJ1233" s="18"/>
      <c r="CK1233" s="18"/>
      <c r="CL1233" s="18"/>
      <c r="CM1233" s="18"/>
      <c r="CO1233" s="18"/>
      <c r="CR1233" s="18"/>
      <c r="CS1233" s="18"/>
      <c r="CT1233" s="18"/>
      <c r="CW1233" s="18"/>
      <c r="CX1233" s="18"/>
      <c r="CY1233" s="18"/>
      <c r="DB1233" s="18"/>
      <c r="DC1233" s="31"/>
      <c r="DD1233" s="31"/>
    </row>
    <row r="1234" spans="71:108" x14ac:dyDescent="0.25"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 s="18"/>
      <c r="CI1234" s="18"/>
      <c r="CJ1234" s="18"/>
      <c r="CK1234" s="18"/>
      <c r="CL1234" s="18"/>
      <c r="CM1234" s="18"/>
      <c r="CO1234" s="18"/>
      <c r="CR1234" s="18"/>
      <c r="CS1234" s="18"/>
      <c r="CT1234" s="18"/>
      <c r="CW1234" s="18"/>
      <c r="CX1234" s="18"/>
      <c r="CY1234" s="18"/>
      <c r="DB1234" s="18"/>
      <c r="DC1234" s="31"/>
      <c r="DD1234" s="31"/>
    </row>
    <row r="1235" spans="71:108" x14ac:dyDescent="0.25"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 s="18"/>
      <c r="CI1235" s="18"/>
      <c r="CJ1235" s="18"/>
      <c r="CK1235" s="18"/>
      <c r="CL1235" s="18"/>
      <c r="CM1235" s="18"/>
      <c r="CO1235" s="18"/>
      <c r="CR1235" s="18"/>
      <c r="CS1235" s="18"/>
      <c r="CT1235" s="18"/>
      <c r="CW1235" s="18"/>
      <c r="CX1235" s="18"/>
      <c r="CY1235" s="18"/>
      <c r="DB1235" s="18"/>
      <c r="DC1235" s="31"/>
      <c r="DD1235" s="31"/>
    </row>
    <row r="1236" spans="71:108" x14ac:dyDescent="0.25"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 s="18"/>
      <c r="CI1236" s="18"/>
      <c r="CJ1236" s="18"/>
      <c r="CK1236" s="18"/>
      <c r="CL1236" s="18"/>
      <c r="CM1236" s="18"/>
      <c r="CO1236" s="18"/>
      <c r="CR1236" s="18"/>
      <c r="CS1236" s="18"/>
      <c r="CT1236" s="18"/>
      <c r="CW1236" s="18"/>
      <c r="CX1236" s="18"/>
      <c r="CY1236" s="18"/>
      <c r="DB1236" s="18"/>
      <c r="DC1236" s="31"/>
      <c r="DD1236" s="31"/>
    </row>
    <row r="1237" spans="71:108" x14ac:dyDescent="0.25"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 s="18"/>
      <c r="CI1237" s="18"/>
      <c r="CJ1237" s="18"/>
      <c r="CK1237" s="18"/>
      <c r="CL1237" s="18"/>
      <c r="CM1237" s="18"/>
      <c r="CO1237" s="18"/>
      <c r="CR1237" s="18"/>
      <c r="CS1237" s="18"/>
      <c r="CT1237" s="18"/>
      <c r="CW1237" s="18"/>
      <c r="CX1237" s="18"/>
      <c r="CY1237" s="18"/>
      <c r="DB1237" s="18"/>
      <c r="DC1237" s="31"/>
      <c r="DD1237" s="31"/>
    </row>
    <row r="1238" spans="71:108" x14ac:dyDescent="0.25"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 s="18"/>
      <c r="CI1238" s="18"/>
      <c r="CJ1238" s="18"/>
      <c r="CK1238" s="18"/>
      <c r="CL1238" s="18"/>
      <c r="CM1238" s="18"/>
      <c r="CO1238" s="18"/>
      <c r="CR1238" s="18"/>
      <c r="CS1238" s="18"/>
      <c r="CT1238" s="18"/>
      <c r="CW1238" s="18"/>
      <c r="CX1238" s="18"/>
      <c r="CY1238" s="18"/>
      <c r="DB1238" s="18"/>
      <c r="DC1238" s="31"/>
      <c r="DD1238" s="31"/>
    </row>
    <row r="1239" spans="71:108" x14ac:dyDescent="0.25"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 s="18"/>
      <c r="CI1239" s="18"/>
      <c r="CJ1239" s="18"/>
      <c r="CK1239" s="18"/>
      <c r="CL1239" s="18"/>
      <c r="CM1239" s="18"/>
      <c r="CO1239" s="18"/>
      <c r="CR1239" s="18"/>
      <c r="CS1239" s="18"/>
      <c r="CT1239" s="18"/>
      <c r="CW1239" s="18"/>
      <c r="CX1239" s="18"/>
      <c r="CY1239" s="18"/>
      <c r="DB1239" s="18"/>
      <c r="DC1239" s="31"/>
      <c r="DD1239" s="31"/>
    </row>
    <row r="1240" spans="71:108" x14ac:dyDescent="0.25"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 s="18"/>
      <c r="CI1240" s="18"/>
      <c r="CJ1240" s="18"/>
      <c r="CK1240" s="18"/>
      <c r="CL1240" s="18"/>
      <c r="CM1240" s="18"/>
      <c r="CO1240" s="18"/>
      <c r="CR1240" s="18"/>
      <c r="CS1240" s="18"/>
      <c r="CT1240" s="18"/>
      <c r="CW1240" s="18"/>
      <c r="CX1240" s="18"/>
      <c r="CY1240" s="18"/>
      <c r="DB1240" s="18"/>
      <c r="DC1240" s="31"/>
      <c r="DD1240" s="31"/>
    </row>
    <row r="1241" spans="71:108" x14ac:dyDescent="0.25"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 s="18"/>
      <c r="CI1241" s="18"/>
      <c r="CJ1241" s="18"/>
      <c r="CK1241" s="18"/>
      <c r="CL1241" s="18"/>
      <c r="CM1241" s="18"/>
      <c r="CO1241" s="18"/>
      <c r="CR1241" s="18"/>
      <c r="CS1241" s="18"/>
      <c r="CT1241" s="18"/>
      <c r="CW1241" s="18"/>
      <c r="CX1241" s="18"/>
      <c r="CY1241" s="18"/>
      <c r="DB1241" s="18"/>
      <c r="DC1241" s="31"/>
      <c r="DD1241" s="31"/>
    </row>
    <row r="1242" spans="71:108" x14ac:dyDescent="0.25"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 s="18"/>
      <c r="CI1242" s="18"/>
      <c r="CJ1242" s="18"/>
      <c r="CK1242" s="18"/>
      <c r="CL1242" s="18"/>
      <c r="CM1242" s="18"/>
      <c r="CO1242" s="18"/>
      <c r="CR1242" s="18"/>
      <c r="CS1242" s="18"/>
      <c r="CT1242" s="18"/>
      <c r="CW1242" s="18"/>
      <c r="CX1242" s="18"/>
      <c r="CY1242" s="18"/>
      <c r="DB1242" s="18"/>
      <c r="DC1242" s="31"/>
      <c r="DD1242" s="31"/>
    </row>
    <row r="1243" spans="71:108" x14ac:dyDescent="0.25"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 s="18"/>
      <c r="CI1243" s="18"/>
      <c r="CJ1243" s="18"/>
      <c r="CK1243" s="18"/>
      <c r="CL1243" s="18"/>
      <c r="CM1243" s="18"/>
      <c r="CO1243" s="18"/>
      <c r="CR1243" s="18"/>
      <c r="CS1243" s="18"/>
      <c r="CT1243" s="18"/>
      <c r="CW1243" s="18"/>
      <c r="CX1243" s="18"/>
      <c r="CY1243" s="18"/>
      <c r="DB1243" s="18"/>
      <c r="DC1243" s="31"/>
      <c r="DD1243" s="31"/>
    </row>
    <row r="1244" spans="71:108" x14ac:dyDescent="0.25"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 s="18"/>
      <c r="CI1244" s="18"/>
      <c r="CJ1244" s="18"/>
      <c r="CK1244" s="18"/>
      <c r="CL1244" s="18"/>
      <c r="CM1244" s="18"/>
      <c r="CO1244" s="18"/>
      <c r="CR1244" s="18"/>
      <c r="CS1244" s="18"/>
      <c r="CT1244" s="18"/>
      <c r="CW1244" s="18"/>
      <c r="CX1244" s="18"/>
      <c r="CY1244" s="18"/>
      <c r="DB1244" s="18"/>
      <c r="DC1244" s="31"/>
      <c r="DD1244" s="31"/>
    </row>
    <row r="1245" spans="71:108" x14ac:dyDescent="0.25"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 s="18"/>
      <c r="CI1245" s="18"/>
      <c r="CJ1245" s="18"/>
      <c r="CK1245" s="18"/>
      <c r="CL1245" s="18"/>
      <c r="CM1245" s="18"/>
      <c r="CO1245" s="18"/>
      <c r="CR1245" s="18"/>
      <c r="CS1245" s="18"/>
      <c r="CT1245" s="18"/>
      <c r="CW1245" s="18"/>
      <c r="CX1245" s="18"/>
      <c r="CY1245" s="18"/>
      <c r="DB1245" s="18"/>
      <c r="DC1245" s="31"/>
      <c r="DD1245" s="31"/>
    </row>
    <row r="1246" spans="71:108" x14ac:dyDescent="0.25"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 s="18"/>
      <c r="CI1246" s="18"/>
      <c r="CJ1246" s="18"/>
      <c r="CK1246" s="18"/>
      <c r="CL1246" s="18"/>
      <c r="CM1246" s="18"/>
      <c r="CO1246" s="18"/>
      <c r="CR1246" s="18"/>
      <c r="CS1246" s="18"/>
      <c r="CT1246" s="18"/>
      <c r="CW1246" s="18"/>
      <c r="CX1246" s="18"/>
      <c r="CY1246" s="18"/>
      <c r="DB1246" s="18"/>
      <c r="DC1246" s="31"/>
      <c r="DD1246" s="31"/>
    </row>
    <row r="1247" spans="71:108" x14ac:dyDescent="0.25"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  <c r="CG1247"/>
      <c r="CH1247" s="18"/>
      <c r="CI1247" s="18"/>
      <c r="CJ1247" s="18"/>
      <c r="CK1247" s="18"/>
      <c r="CL1247" s="18"/>
      <c r="CM1247" s="18"/>
      <c r="CO1247" s="18"/>
      <c r="CR1247" s="18"/>
      <c r="CS1247" s="18"/>
      <c r="CT1247" s="18"/>
      <c r="CW1247" s="18"/>
      <c r="CX1247" s="18"/>
      <c r="CY1247" s="18"/>
      <c r="DB1247" s="18"/>
      <c r="DC1247" s="31"/>
      <c r="DD1247" s="31"/>
    </row>
    <row r="1248" spans="71:108" x14ac:dyDescent="0.25"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  <c r="CG1248"/>
      <c r="CH1248" s="18"/>
      <c r="CI1248" s="18"/>
      <c r="CJ1248" s="18"/>
      <c r="CK1248" s="18"/>
      <c r="CL1248" s="18"/>
      <c r="CM1248" s="18"/>
      <c r="CO1248" s="18"/>
      <c r="CR1248" s="18"/>
      <c r="CS1248" s="18"/>
      <c r="CT1248" s="18"/>
      <c r="CW1248" s="18"/>
      <c r="CX1248" s="18"/>
      <c r="CY1248" s="18"/>
      <c r="DB1248" s="18"/>
      <c r="DC1248" s="31"/>
      <c r="DD1248" s="31"/>
    </row>
    <row r="1249" spans="71:108" x14ac:dyDescent="0.25"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  <c r="CG1249"/>
      <c r="CH1249" s="18"/>
      <c r="CI1249" s="18"/>
      <c r="CJ1249" s="18"/>
      <c r="CK1249" s="18"/>
      <c r="CL1249" s="18"/>
      <c r="CM1249" s="18"/>
      <c r="CO1249" s="18"/>
      <c r="CR1249" s="18"/>
      <c r="CS1249" s="18"/>
      <c r="CT1249" s="18"/>
      <c r="CW1249" s="18"/>
      <c r="CX1249" s="18"/>
      <c r="CY1249" s="18"/>
      <c r="DB1249" s="18"/>
      <c r="DC1249" s="31"/>
      <c r="DD1249" s="31"/>
    </row>
    <row r="1250" spans="71:108" x14ac:dyDescent="0.25">
      <c r="BS1250"/>
      <c r="BT1250"/>
      <c r="BU1250"/>
      <c r="BV1250"/>
      <c r="BW1250"/>
      <c r="BX1250"/>
      <c r="BY1250"/>
      <c r="BZ1250"/>
      <c r="CA1250"/>
      <c r="CB1250"/>
      <c r="CC1250"/>
      <c r="CD1250"/>
      <c r="CE1250"/>
      <c r="CF1250"/>
      <c r="CG1250"/>
      <c r="CH1250" s="18"/>
      <c r="CI1250" s="18"/>
      <c r="CJ1250" s="18"/>
      <c r="CK1250" s="18"/>
      <c r="CL1250" s="18"/>
      <c r="CM1250" s="18"/>
      <c r="CO1250" s="18"/>
      <c r="CR1250" s="18"/>
      <c r="CS1250" s="18"/>
      <c r="CT1250" s="18"/>
      <c r="CW1250" s="18"/>
      <c r="CX1250" s="18"/>
      <c r="CY1250" s="18"/>
      <c r="DB1250" s="18"/>
      <c r="DC1250" s="31"/>
      <c r="DD1250" s="31"/>
    </row>
    <row r="1251" spans="71:108" x14ac:dyDescent="0.25">
      <c r="BS1251"/>
      <c r="BT1251"/>
      <c r="BU1251"/>
      <c r="BV1251"/>
      <c r="BW1251"/>
      <c r="BX1251"/>
      <c r="BY1251"/>
      <c r="BZ1251"/>
      <c r="CA1251"/>
      <c r="CB1251"/>
      <c r="CC1251"/>
      <c r="CD1251"/>
      <c r="CE1251"/>
      <c r="CF1251"/>
      <c r="CG1251"/>
      <c r="CH1251" s="18"/>
      <c r="CI1251" s="18"/>
      <c r="CJ1251" s="18"/>
      <c r="CK1251" s="18"/>
      <c r="CL1251" s="18"/>
      <c r="CM1251" s="18"/>
      <c r="CO1251" s="18"/>
      <c r="CR1251" s="18"/>
      <c r="CS1251" s="18"/>
      <c r="CT1251" s="18"/>
      <c r="CW1251" s="18"/>
      <c r="CX1251" s="18"/>
      <c r="CY1251" s="18"/>
      <c r="DB1251" s="18"/>
      <c r="DC1251" s="31"/>
      <c r="DD1251" s="31"/>
    </row>
    <row r="1252" spans="71:108" x14ac:dyDescent="0.25">
      <c r="BS1252"/>
      <c r="BT1252"/>
      <c r="BU1252"/>
      <c r="BV1252"/>
      <c r="BW1252"/>
      <c r="BX1252"/>
      <c r="BY1252"/>
      <c r="BZ1252"/>
      <c r="CA1252"/>
      <c r="CB1252"/>
      <c r="CC1252"/>
      <c r="CD1252"/>
      <c r="CE1252"/>
      <c r="CF1252"/>
      <c r="CG1252"/>
      <c r="CH1252" s="18"/>
      <c r="CI1252" s="18"/>
      <c r="CJ1252" s="18"/>
      <c r="CK1252" s="18"/>
      <c r="CL1252" s="18"/>
      <c r="CM1252" s="18"/>
      <c r="CO1252" s="18"/>
      <c r="CR1252" s="18"/>
      <c r="CS1252" s="18"/>
      <c r="CT1252" s="18"/>
      <c r="CW1252" s="18"/>
      <c r="CX1252" s="18"/>
      <c r="CY1252" s="18"/>
      <c r="DB1252" s="18"/>
      <c r="DC1252" s="31"/>
      <c r="DD1252" s="31"/>
    </row>
    <row r="1253" spans="71:108" x14ac:dyDescent="0.25">
      <c r="BS1253"/>
      <c r="BT1253"/>
      <c r="BU1253"/>
      <c r="BV1253"/>
      <c r="BW1253"/>
      <c r="BX1253"/>
      <c r="BY1253"/>
      <c r="BZ1253"/>
      <c r="CA1253"/>
      <c r="CB1253"/>
      <c r="CC1253"/>
      <c r="CD1253"/>
      <c r="CE1253"/>
      <c r="CF1253"/>
      <c r="CG1253"/>
      <c r="CH1253" s="18"/>
      <c r="CI1253" s="18"/>
      <c r="CJ1253" s="18"/>
      <c r="CK1253" s="18"/>
      <c r="CL1253" s="18"/>
      <c r="CM1253" s="18"/>
      <c r="CO1253" s="18"/>
      <c r="CR1253" s="18"/>
      <c r="CS1253" s="18"/>
      <c r="CT1253" s="18"/>
      <c r="CW1253" s="18"/>
      <c r="CX1253" s="18"/>
      <c r="CY1253" s="18"/>
      <c r="DB1253" s="18"/>
      <c r="DC1253" s="31"/>
      <c r="DD1253" s="31"/>
    </row>
    <row r="1254" spans="71:108" x14ac:dyDescent="0.25">
      <c r="BS1254"/>
      <c r="BT1254"/>
      <c r="BU1254"/>
      <c r="BV1254"/>
      <c r="BW1254"/>
      <c r="BX1254"/>
      <c r="BY1254"/>
      <c r="BZ1254"/>
      <c r="CA1254"/>
      <c r="CB1254"/>
      <c r="CC1254"/>
      <c r="CD1254"/>
      <c r="CE1254"/>
      <c r="CF1254"/>
      <c r="CG1254"/>
      <c r="CH1254" s="18"/>
      <c r="CI1254" s="18"/>
      <c r="CJ1254" s="18"/>
      <c r="CK1254" s="18"/>
      <c r="CL1254" s="18"/>
      <c r="CM1254" s="18"/>
      <c r="CO1254" s="18"/>
      <c r="CR1254" s="18"/>
      <c r="CS1254" s="18"/>
      <c r="CT1254" s="18"/>
      <c r="CW1254" s="18"/>
      <c r="CX1254" s="18"/>
      <c r="CY1254" s="18"/>
      <c r="DB1254" s="18"/>
      <c r="DC1254" s="31"/>
      <c r="DD1254" s="31"/>
    </row>
    <row r="1255" spans="71:108" x14ac:dyDescent="0.25"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  <c r="CG1255"/>
      <c r="CH1255" s="18"/>
      <c r="CI1255" s="18"/>
      <c r="CJ1255" s="18"/>
      <c r="CK1255" s="18"/>
      <c r="CL1255" s="18"/>
      <c r="CM1255" s="18"/>
      <c r="CO1255" s="18"/>
      <c r="CR1255" s="18"/>
      <c r="CS1255" s="18"/>
      <c r="CT1255" s="18"/>
      <c r="CW1255" s="18"/>
      <c r="CX1255" s="18"/>
      <c r="CY1255" s="18"/>
      <c r="DB1255" s="18"/>
      <c r="DC1255" s="31"/>
      <c r="DD1255" s="31"/>
    </row>
    <row r="1256" spans="71:108" x14ac:dyDescent="0.25">
      <c r="BS1256"/>
      <c r="BT1256"/>
      <c r="BU1256"/>
      <c r="BV1256"/>
      <c r="BW1256"/>
      <c r="BX1256"/>
      <c r="BY1256"/>
      <c r="BZ1256"/>
      <c r="CA1256"/>
      <c r="CB1256"/>
      <c r="CC1256"/>
      <c r="CD1256"/>
      <c r="CE1256"/>
      <c r="CF1256"/>
      <c r="CG1256"/>
      <c r="CH1256" s="18"/>
      <c r="CI1256" s="18"/>
      <c r="CJ1256" s="18"/>
      <c r="CK1256" s="18"/>
      <c r="CL1256" s="18"/>
      <c r="CM1256" s="18"/>
      <c r="CO1256" s="18"/>
      <c r="CR1256" s="18"/>
      <c r="CS1256" s="18"/>
      <c r="CT1256" s="18"/>
      <c r="CW1256" s="18"/>
      <c r="CX1256" s="18"/>
      <c r="CY1256" s="18"/>
      <c r="DB1256" s="18"/>
      <c r="DC1256" s="31"/>
      <c r="DD1256" s="31"/>
    </row>
    <row r="1257" spans="71:108" x14ac:dyDescent="0.25">
      <c r="BS1257"/>
      <c r="BT1257"/>
      <c r="BU1257"/>
      <c r="BV1257"/>
      <c r="BW1257"/>
      <c r="BX1257"/>
      <c r="BY1257"/>
      <c r="BZ1257"/>
      <c r="CA1257"/>
      <c r="CB1257"/>
      <c r="CC1257"/>
      <c r="CD1257"/>
      <c r="CE1257"/>
      <c r="CF1257"/>
      <c r="CG1257"/>
      <c r="CH1257" s="18"/>
      <c r="CI1257" s="18"/>
      <c r="CJ1257" s="18"/>
      <c r="CK1257" s="18"/>
      <c r="CL1257" s="18"/>
      <c r="CM1257" s="18"/>
      <c r="CO1257" s="18"/>
      <c r="CR1257" s="18"/>
      <c r="CS1257" s="18"/>
      <c r="CT1257" s="18"/>
      <c r="CW1257" s="18"/>
      <c r="CX1257" s="18"/>
      <c r="CY1257" s="18"/>
      <c r="DB1257" s="18"/>
      <c r="DC1257" s="31"/>
      <c r="DD1257" s="31"/>
    </row>
    <row r="1258" spans="71:108" x14ac:dyDescent="0.25">
      <c r="BS1258"/>
      <c r="BT1258"/>
      <c r="BU1258"/>
      <c r="BV1258"/>
      <c r="BW1258"/>
      <c r="BX1258"/>
      <c r="BY1258"/>
      <c r="BZ1258"/>
      <c r="CA1258"/>
      <c r="CB1258"/>
      <c r="CC1258"/>
      <c r="CD1258"/>
      <c r="CE1258"/>
      <c r="CF1258"/>
      <c r="CG1258"/>
      <c r="CH1258" s="18"/>
      <c r="CI1258" s="18"/>
      <c r="CJ1258" s="18"/>
      <c r="CK1258" s="18"/>
      <c r="CL1258" s="18"/>
      <c r="CM1258" s="18"/>
      <c r="CO1258" s="18"/>
      <c r="CR1258" s="18"/>
      <c r="CS1258" s="18"/>
      <c r="CT1258" s="18"/>
      <c r="CW1258" s="18"/>
      <c r="CX1258" s="18"/>
      <c r="CY1258" s="18"/>
      <c r="DB1258" s="18"/>
      <c r="DC1258" s="31"/>
      <c r="DD1258" s="31"/>
    </row>
    <row r="1259" spans="71:108" x14ac:dyDescent="0.25">
      <c r="BS1259"/>
      <c r="BT1259"/>
      <c r="BU1259"/>
      <c r="BV1259"/>
      <c r="BW1259"/>
      <c r="BX1259"/>
      <c r="BY1259"/>
      <c r="BZ1259"/>
      <c r="CA1259"/>
      <c r="CB1259"/>
      <c r="CC1259"/>
      <c r="CD1259"/>
      <c r="CE1259"/>
      <c r="CF1259"/>
      <c r="CG1259"/>
      <c r="CH1259" s="18"/>
      <c r="CI1259" s="18"/>
      <c r="CJ1259" s="18"/>
      <c r="CK1259" s="18"/>
      <c r="CL1259" s="18"/>
      <c r="CM1259" s="18"/>
      <c r="CO1259" s="18"/>
      <c r="CR1259" s="18"/>
      <c r="CS1259" s="18"/>
      <c r="CT1259" s="18"/>
      <c r="CW1259" s="18"/>
      <c r="CX1259" s="18"/>
      <c r="CY1259" s="18"/>
      <c r="DB1259" s="18"/>
      <c r="DC1259" s="31"/>
      <c r="DD1259" s="31"/>
    </row>
    <row r="1260" spans="71:108" x14ac:dyDescent="0.25">
      <c r="BS1260"/>
      <c r="BT1260"/>
      <c r="BU1260"/>
      <c r="BV1260"/>
      <c r="BW1260"/>
      <c r="BX1260"/>
      <c r="BY1260"/>
      <c r="BZ1260"/>
      <c r="CA1260"/>
      <c r="CB1260"/>
      <c r="CC1260"/>
      <c r="CD1260"/>
      <c r="CE1260"/>
      <c r="CF1260"/>
      <c r="CG1260"/>
      <c r="CH1260" s="18"/>
      <c r="CI1260" s="18"/>
      <c r="CJ1260" s="18"/>
      <c r="CK1260" s="18"/>
      <c r="CL1260" s="18"/>
      <c r="CM1260" s="18"/>
      <c r="CO1260" s="18"/>
      <c r="CR1260" s="18"/>
      <c r="CS1260" s="18"/>
      <c r="CT1260" s="18"/>
      <c r="CW1260" s="18"/>
      <c r="CX1260" s="18"/>
      <c r="CY1260" s="18"/>
      <c r="DB1260" s="18"/>
      <c r="DC1260" s="31"/>
      <c r="DD1260" s="31"/>
    </row>
    <row r="1261" spans="71:108" x14ac:dyDescent="0.25">
      <c r="BS1261"/>
      <c r="BT1261"/>
      <c r="BU1261"/>
      <c r="BV1261"/>
      <c r="BW1261"/>
      <c r="BX1261"/>
      <c r="BY1261"/>
      <c r="BZ1261"/>
      <c r="CA1261"/>
      <c r="CB1261"/>
      <c r="CC1261"/>
      <c r="CD1261"/>
      <c r="CE1261"/>
      <c r="CF1261"/>
      <c r="CG1261"/>
      <c r="CH1261" s="18"/>
      <c r="CI1261" s="18"/>
      <c r="CJ1261" s="18"/>
      <c r="CK1261" s="18"/>
      <c r="CL1261" s="18"/>
      <c r="CM1261" s="18"/>
      <c r="CO1261" s="18"/>
      <c r="CR1261" s="18"/>
      <c r="CS1261" s="18"/>
      <c r="CT1261" s="18"/>
      <c r="CW1261" s="18"/>
      <c r="CX1261" s="18"/>
      <c r="CY1261" s="18"/>
      <c r="DB1261" s="18"/>
      <c r="DC1261" s="31"/>
      <c r="DD1261" s="31"/>
    </row>
    <row r="1262" spans="71:108" x14ac:dyDescent="0.25">
      <c r="BS1262"/>
      <c r="BT1262"/>
      <c r="BU1262"/>
      <c r="BV1262"/>
      <c r="BW1262"/>
      <c r="BX1262"/>
      <c r="BY1262"/>
      <c r="BZ1262"/>
      <c r="CA1262"/>
      <c r="CB1262"/>
      <c r="CC1262"/>
      <c r="CD1262"/>
      <c r="CE1262"/>
      <c r="CF1262"/>
      <c r="CG1262"/>
      <c r="CH1262" s="18"/>
      <c r="CI1262" s="18"/>
      <c r="CJ1262" s="18"/>
      <c r="CK1262" s="18"/>
      <c r="CL1262" s="18"/>
      <c r="CM1262" s="18"/>
      <c r="CO1262" s="18"/>
      <c r="CR1262" s="18"/>
      <c r="CS1262" s="18"/>
      <c r="CT1262" s="18"/>
      <c r="CW1262" s="18"/>
      <c r="CX1262" s="18"/>
      <c r="CY1262" s="18"/>
      <c r="DB1262" s="18"/>
      <c r="DC1262" s="31"/>
      <c r="DD1262" s="31"/>
    </row>
    <row r="1263" spans="71:108" x14ac:dyDescent="0.25">
      <c r="BS1263"/>
      <c r="BT1263"/>
      <c r="BU1263"/>
      <c r="BV1263"/>
      <c r="BW1263"/>
      <c r="BX1263"/>
      <c r="BY1263"/>
      <c r="BZ1263"/>
      <c r="CA1263"/>
      <c r="CB1263"/>
      <c r="CC1263"/>
      <c r="CD1263"/>
      <c r="CE1263"/>
      <c r="CF1263"/>
      <c r="CG1263"/>
      <c r="CH1263" s="18"/>
      <c r="CI1263" s="18"/>
      <c r="CJ1263" s="18"/>
      <c r="CK1263" s="18"/>
      <c r="CL1263" s="18"/>
      <c r="CM1263" s="18"/>
      <c r="CO1263" s="18"/>
      <c r="CR1263" s="18"/>
      <c r="CS1263" s="18"/>
      <c r="CT1263" s="18"/>
      <c r="CW1263" s="18"/>
      <c r="CX1263" s="18"/>
      <c r="CY1263" s="18"/>
      <c r="DB1263" s="18"/>
      <c r="DC1263" s="31"/>
      <c r="DD1263" s="31"/>
    </row>
    <row r="1264" spans="71:108" x14ac:dyDescent="0.25">
      <c r="BS1264"/>
      <c r="BT1264"/>
      <c r="BU1264"/>
      <c r="BV1264"/>
      <c r="BW1264"/>
      <c r="BX1264"/>
      <c r="BY1264"/>
      <c r="BZ1264"/>
      <c r="CA1264"/>
      <c r="CB1264"/>
      <c r="CC1264"/>
      <c r="CD1264"/>
      <c r="CE1264"/>
      <c r="CF1264"/>
      <c r="CG1264"/>
      <c r="CH1264" s="18"/>
      <c r="CI1264" s="18"/>
      <c r="CJ1264" s="18"/>
      <c r="CK1264" s="18"/>
      <c r="CL1264" s="18"/>
      <c r="CM1264" s="18"/>
      <c r="CO1264" s="18"/>
      <c r="CR1264" s="18"/>
      <c r="CS1264" s="18"/>
      <c r="CT1264" s="18"/>
      <c r="CW1264" s="18"/>
      <c r="CX1264" s="18"/>
      <c r="CY1264" s="18"/>
      <c r="DB1264" s="18"/>
      <c r="DC1264" s="31"/>
      <c r="DD1264" s="31"/>
    </row>
    <row r="1265" spans="71:108" x14ac:dyDescent="0.25">
      <c r="BS1265"/>
      <c r="BT1265"/>
      <c r="BU1265"/>
      <c r="BV1265"/>
      <c r="BW1265"/>
      <c r="BX1265"/>
      <c r="BY1265"/>
      <c r="BZ1265"/>
      <c r="CA1265"/>
      <c r="CB1265"/>
      <c r="CC1265"/>
      <c r="CD1265"/>
      <c r="CE1265"/>
      <c r="CF1265"/>
      <c r="CG1265"/>
      <c r="CH1265" s="18"/>
      <c r="CI1265" s="18"/>
      <c r="CJ1265" s="18"/>
      <c r="CK1265" s="18"/>
      <c r="CL1265" s="18"/>
      <c r="CM1265" s="18"/>
      <c r="CO1265" s="18"/>
      <c r="CR1265" s="18"/>
      <c r="CS1265" s="18"/>
      <c r="CT1265" s="18"/>
      <c r="CW1265" s="18"/>
      <c r="CX1265" s="18"/>
      <c r="CY1265" s="18"/>
      <c r="DB1265" s="18"/>
      <c r="DC1265" s="31"/>
      <c r="DD1265" s="31"/>
    </row>
    <row r="1266" spans="71:108" x14ac:dyDescent="0.25">
      <c r="BS1266"/>
      <c r="BT1266"/>
      <c r="BU1266"/>
      <c r="BV1266"/>
      <c r="BW1266"/>
      <c r="BX1266"/>
      <c r="BY1266"/>
      <c r="BZ1266"/>
      <c r="CA1266"/>
      <c r="CB1266"/>
      <c r="CC1266"/>
      <c r="CD1266"/>
      <c r="CE1266"/>
      <c r="CF1266"/>
      <c r="CG1266"/>
      <c r="CH1266" s="18"/>
      <c r="CI1266" s="18"/>
      <c r="CJ1266" s="18"/>
      <c r="CK1266" s="18"/>
      <c r="CL1266" s="18"/>
      <c r="CM1266" s="18"/>
      <c r="CO1266" s="18"/>
      <c r="CR1266" s="18"/>
      <c r="CS1266" s="18"/>
      <c r="CT1266" s="18"/>
      <c r="CW1266" s="18"/>
      <c r="CX1266" s="18"/>
      <c r="CY1266" s="18"/>
      <c r="DB1266" s="18"/>
      <c r="DC1266" s="31"/>
      <c r="DD1266" s="31"/>
    </row>
    <row r="1267" spans="71:108" x14ac:dyDescent="0.25">
      <c r="BS1267"/>
      <c r="BT1267"/>
      <c r="BU1267"/>
      <c r="BV1267"/>
      <c r="BW1267"/>
      <c r="BX1267"/>
      <c r="BY1267"/>
      <c r="BZ1267"/>
      <c r="CA1267"/>
      <c r="CB1267"/>
      <c r="CC1267"/>
      <c r="CD1267"/>
      <c r="CE1267"/>
      <c r="CF1267"/>
      <c r="CG1267"/>
      <c r="CH1267" s="18"/>
      <c r="CI1267" s="18"/>
      <c r="CJ1267" s="18"/>
      <c r="CK1267" s="18"/>
      <c r="CL1267" s="18"/>
      <c r="CM1267" s="18"/>
      <c r="CO1267" s="18"/>
      <c r="CR1267" s="18"/>
      <c r="CS1267" s="18"/>
      <c r="CT1267" s="18"/>
      <c r="CW1267" s="18"/>
      <c r="CX1267" s="18"/>
      <c r="CY1267" s="18"/>
      <c r="DB1267" s="18"/>
      <c r="DC1267" s="31"/>
      <c r="DD1267" s="31"/>
    </row>
    <row r="1268" spans="71:108" x14ac:dyDescent="0.25">
      <c r="BS1268"/>
      <c r="BT1268"/>
      <c r="BU1268"/>
      <c r="BV1268"/>
      <c r="BW1268"/>
      <c r="BX1268"/>
      <c r="BY1268"/>
      <c r="BZ1268"/>
      <c r="CA1268"/>
      <c r="CB1268"/>
      <c r="CC1268"/>
      <c r="CD1268"/>
      <c r="CE1268"/>
      <c r="CF1268"/>
      <c r="CG1268"/>
      <c r="CH1268" s="18"/>
      <c r="CI1268" s="18"/>
      <c r="CJ1268" s="18"/>
      <c r="CK1268" s="18"/>
      <c r="CL1268" s="18"/>
      <c r="CM1268" s="18"/>
      <c r="CO1268" s="18"/>
      <c r="CR1268" s="18"/>
      <c r="CS1268" s="18"/>
      <c r="CT1268" s="18"/>
      <c r="CW1268" s="18"/>
      <c r="CX1268" s="18"/>
      <c r="CY1268" s="18"/>
      <c r="DB1268" s="18"/>
      <c r="DC1268" s="31"/>
      <c r="DD1268" s="31"/>
    </row>
    <row r="1269" spans="71:108" x14ac:dyDescent="0.25">
      <c r="BS1269"/>
      <c r="BT1269"/>
      <c r="BU1269"/>
      <c r="BV1269"/>
      <c r="BW1269"/>
      <c r="BX1269"/>
      <c r="BY1269"/>
      <c r="BZ1269"/>
      <c r="CA1269"/>
      <c r="CB1269"/>
      <c r="CC1269"/>
      <c r="CD1269"/>
      <c r="CE1269"/>
      <c r="CF1269"/>
      <c r="CG1269"/>
      <c r="CH1269" s="18"/>
      <c r="CI1269" s="18"/>
      <c r="CJ1269" s="18"/>
      <c r="CK1269" s="18"/>
      <c r="CL1269" s="18"/>
      <c r="CM1269" s="18"/>
      <c r="CO1269" s="18"/>
      <c r="CR1269" s="18"/>
      <c r="CS1269" s="18"/>
      <c r="CT1269" s="18"/>
      <c r="CW1269" s="18"/>
      <c r="CX1269" s="18"/>
      <c r="CY1269" s="18"/>
      <c r="DB1269" s="18"/>
      <c r="DC1269" s="31"/>
      <c r="DD1269" s="31"/>
    </row>
    <row r="1270" spans="71:108" x14ac:dyDescent="0.25">
      <c r="BS1270"/>
      <c r="BT1270"/>
      <c r="BU1270"/>
      <c r="BV1270"/>
      <c r="BW1270"/>
      <c r="BX1270"/>
      <c r="BY1270"/>
      <c r="BZ1270"/>
      <c r="CA1270"/>
      <c r="CB1270"/>
      <c r="CC1270"/>
      <c r="CD1270"/>
      <c r="CE1270"/>
      <c r="CF1270"/>
      <c r="CG1270"/>
      <c r="CH1270" s="18"/>
      <c r="CI1270" s="18"/>
      <c r="CJ1270" s="18"/>
      <c r="CK1270" s="18"/>
      <c r="CL1270" s="18"/>
      <c r="CM1270" s="18"/>
      <c r="CO1270" s="18"/>
      <c r="CR1270" s="18"/>
      <c r="CS1270" s="18"/>
      <c r="CT1270" s="18"/>
      <c r="CW1270" s="18"/>
      <c r="CX1270" s="18"/>
      <c r="CY1270" s="18"/>
      <c r="DB1270" s="18"/>
      <c r="DC1270" s="31"/>
      <c r="DD1270" s="31"/>
    </row>
    <row r="1271" spans="71:108" x14ac:dyDescent="0.25">
      <c r="BS1271"/>
      <c r="BT1271"/>
      <c r="BU1271"/>
      <c r="BV1271"/>
      <c r="BW1271"/>
      <c r="BX1271"/>
      <c r="BY1271"/>
      <c r="BZ1271"/>
      <c r="CA1271"/>
      <c r="CB1271"/>
      <c r="CC1271"/>
      <c r="CD1271"/>
      <c r="CE1271"/>
      <c r="CF1271"/>
      <c r="CG1271"/>
      <c r="CH1271" s="18"/>
      <c r="CI1271" s="18"/>
      <c r="CJ1271" s="18"/>
      <c r="CK1271" s="18"/>
      <c r="CL1271" s="18"/>
      <c r="CM1271" s="18"/>
      <c r="CO1271" s="18"/>
      <c r="CR1271" s="18"/>
      <c r="CS1271" s="18"/>
      <c r="CT1271" s="18"/>
      <c r="CW1271" s="18"/>
      <c r="CX1271" s="18"/>
      <c r="CY1271" s="18"/>
      <c r="DB1271" s="18"/>
      <c r="DC1271" s="31"/>
      <c r="DD1271" s="31"/>
    </row>
    <row r="1272" spans="71:108" x14ac:dyDescent="0.25"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  <c r="CG1272"/>
      <c r="CH1272" s="18"/>
      <c r="CI1272" s="18"/>
      <c r="CJ1272" s="18"/>
      <c r="CK1272" s="18"/>
      <c r="CL1272" s="18"/>
      <c r="CM1272" s="18"/>
      <c r="CO1272" s="18"/>
      <c r="CR1272" s="18"/>
      <c r="CS1272" s="18"/>
      <c r="CT1272" s="18"/>
      <c r="CW1272" s="18"/>
      <c r="CX1272" s="18"/>
      <c r="CY1272" s="18"/>
      <c r="DB1272" s="18"/>
      <c r="DC1272" s="31"/>
      <c r="DD1272" s="31"/>
    </row>
    <row r="1273" spans="71:108" x14ac:dyDescent="0.25">
      <c r="BS1273"/>
      <c r="BT1273"/>
      <c r="BU1273"/>
      <c r="BV1273"/>
      <c r="BW1273"/>
      <c r="BX1273"/>
      <c r="BY1273"/>
      <c r="BZ1273"/>
      <c r="CA1273"/>
      <c r="CB1273"/>
      <c r="CC1273"/>
      <c r="CD1273"/>
      <c r="CE1273"/>
      <c r="CF1273"/>
      <c r="CG1273"/>
      <c r="CH1273" s="18"/>
      <c r="CI1273" s="18"/>
      <c r="CJ1273" s="18"/>
      <c r="CK1273" s="18"/>
      <c r="CL1273" s="18"/>
      <c r="CM1273" s="18"/>
      <c r="CO1273" s="18"/>
      <c r="CR1273" s="18"/>
      <c r="CS1273" s="18"/>
      <c r="CT1273" s="18"/>
      <c r="CW1273" s="18"/>
      <c r="CX1273" s="18"/>
      <c r="CY1273" s="18"/>
      <c r="DB1273" s="18"/>
      <c r="DC1273" s="31"/>
      <c r="DD1273" s="31"/>
    </row>
    <row r="1274" spans="71:108" x14ac:dyDescent="0.25">
      <c r="BS1274"/>
      <c r="BT1274"/>
      <c r="BU1274"/>
      <c r="BV1274"/>
      <c r="BW1274"/>
      <c r="BX1274"/>
      <c r="BY1274"/>
      <c r="BZ1274"/>
      <c r="CA1274"/>
      <c r="CB1274"/>
      <c r="CC1274"/>
      <c r="CD1274"/>
      <c r="CE1274"/>
      <c r="CF1274"/>
      <c r="CG1274"/>
      <c r="CH1274" s="18"/>
      <c r="CI1274" s="18"/>
      <c r="CJ1274" s="18"/>
      <c r="CK1274" s="18"/>
      <c r="CL1274" s="18"/>
      <c r="CM1274" s="18"/>
      <c r="CO1274" s="18"/>
      <c r="CR1274" s="18"/>
      <c r="CS1274" s="18"/>
      <c r="CT1274" s="18"/>
      <c r="CW1274" s="18"/>
      <c r="CX1274" s="18"/>
      <c r="CY1274" s="18"/>
      <c r="DB1274" s="18"/>
      <c r="DC1274" s="31"/>
      <c r="DD1274" s="31"/>
    </row>
    <row r="1275" spans="71:108" x14ac:dyDescent="0.25">
      <c r="BS1275"/>
      <c r="BT1275"/>
      <c r="BU1275"/>
      <c r="BV1275"/>
      <c r="BW1275"/>
      <c r="BX1275"/>
      <c r="BY1275"/>
      <c r="BZ1275"/>
      <c r="CA1275"/>
      <c r="CB1275"/>
      <c r="CC1275"/>
      <c r="CD1275"/>
      <c r="CE1275"/>
      <c r="CF1275"/>
      <c r="CG1275"/>
      <c r="CH1275" s="18"/>
      <c r="CI1275" s="18"/>
      <c r="CJ1275" s="18"/>
      <c r="CK1275" s="18"/>
      <c r="CL1275" s="18"/>
      <c r="CM1275" s="18"/>
      <c r="CO1275" s="18"/>
      <c r="CR1275" s="18"/>
      <c r="CS1275" s="18"/>
      <c r="CT1275" s="18"/>
      <c r="CW1275" s="18"/>
      <c r="CX1275" s="18"/>
      <c r="CY1275" s="18"/>
      <c r="DB1275" s="18"/>
      <c r="DC1275" s="31"/>
      <c r="DD1275" s="31"/>
    </row>
    <row r="1276" spans="71:108" x14ac:dyDescent="0.25">
      <c r="BS1276"/>
      <c r="BT1276"/>
      <c r="BU1276"/>
      <c r="BV1276"/>
      <c r="BW1276"/>
      <c r="BX1276"/>
      <c r="BY1276"/>
      <c r="BZ1276"/>
      <c r="CA1276"/>
      <c r="CB1276"/>
      <c r="CC1276"/>
      <c r="CD1276"/>
      <c r="CE1276"/>
      <c r="CF1276"/>
      <c r="CG1276"/>
      <c r="CH1276" s="18"/>
      <c r="CI1276" s="18"/>
      <c r="CJ1276" s="18"/>
      <c r="CK1276" s="18"/>
      <c r="CL1276" s="18"/>
      <c r="CM1276" s="18"/>
      <c r="CO1276" s="18"/>
      <c r="CR1276" s="18"/>
      <c r="CS1276" s="18"/>
      <c r="CT1276" s="18"/>
      <c r="CW1276" s="18"/>
      <c r="CX1276" s="18"/>
      <c r="CY1276" s="18"/>
      <c r="DB1276" s="18"/>
      <c r="DC1276" s="31"/>
      <c r="DD1276" s="31"/>
    </row>
    <row r="1277" spans="71:108" x14ac:dyDescent="0.25">
      <c r="BS1277"/>
      <c r="BT1277"/>
      <c r="BU1277"/>
      <c r="BV1277"/>
      <c r="BW1277"/>
      <c r="BX1277"/>
      <c r="BY1277"/>
      <c r="BZ1277"/>
      <c r="CA1277"/>
      <c r="CB1277"/>
      <c r="CC1277"/>
      <c r="CD1277"/>
      <c r="CE1277"/>
      <c r="CF1277"/>
      <c r="CG1277"/>
      <c r="CH1277" s="18"/>
      <c r="CI1277" s="18"/>
      <c r="CJ1277" s="18"/>
      <c r="CK1277" s="18"/>
      <c r="CL1277" s="18"/>
      <c r="CM1277" s="18"/>
      <c r="CO1277" s="18"/>
      <c r="CR1277" s="18"/>
      <c r="CS1277" s="18"/>
      <c r="CT1277" s="18"/>
      <c r="CW1277" s="18"/>
      <c r="CX1277" s="18"/>
      <c r="CY1277" s="18"/>
      <c r="DB1277" s="18"/>
      <c r="DC1277" s="31"/>
      <c r="DD1277" s="31"/>
    </row>
    <row r="1278" spans="71:108" x14ac:dyDescent="0.25">
      <c r="BS1278"/>
      <c r="BT1278"/>
      <c r="BU1278"/>
      <c r="BV1278"/>
      <c r="BW1278"/>
      <c r="BX1278"/>
      <c r="BY1278"/>
      <c r="BZ1278"/>
      <c r="CA1278"/>
      <c r="CB1278"/>
      <c r="CC1278"/>
      <c r="CD1278"/>
      <c r="CE1278"/>
      <c r="CF1278"/>
      <c r="CG1278"/>
      <c r="CH1278" s="18"/>
      <c r="CI1278" s="18"/>
      <c r="CJ1278" s="18"/>
      <c r="CK1278" s="18"/>
      <c r="CL1278" s="18"/>
      <c r="CM1278" s="18"/>
      <c r="CO1278" s="18"/>
      <c r="CR1278" s="18"/>
      <c r="CS1278" s="18"/>
      <c r="CT1278" s="18"/>
      <c r="CW1278" s="18"/>
      <c r="CX1278" s="18"/>
      <c r="CY1278" s="18"/>
      <c r="DB1278" s="18"/>
      <c r="DC1278" s="31"/>
      <c r="DD1278" s="31"/>
    </row>
    <row r="1279" spans="71:108" x14ac:dyDescent="0.25">
      <c r="BS1279"/>
      <c r="BT1279"/>
      <c r="BU1279"/>
      <c r="BV1279"/>
      <c r="BW1279"/>
      <c r="BX1279"/>
      <c r="BY1279"/>
      <c r="BZ1279"/>
      <c r="CA1279"/>
      <c r="CB1279"/>
      <c r="CC1279"/>
      <c r="CD1279"/>
      <c r="CE1279"/>
      <c r="CF1279"/>
      <c r="CG1279"/>
      <c r="CH1279" s="18"/>
      <c r="CI1279" s="18"/>
      <c r="CJ1279" s="18"/>
      <c r="CK1279" s="18"/>
      <c r="CL1279" s="18"/>
      <c r="CM1279" s="18"/>
      <c r="CO1279" s="18"/>
      <c r="CR1279" s="18"/>
      <c r="CS1279" s="18"/>
      <c r="CT1279" s="18"/>
      <c r="CW1279" s="18"/>
      <c r="CX1279" s="18"/>
      <c r="CY1279" s="18"/>
      <c r="DB1279" s="18"/>
      <c r="DC1279" s="31"/>
      <c r="DD1279" s="31"/>
    </row>
    <row r="1280" spans="71:108" x14ac:dyDescent="0.25">
      <c r="BS1280"/>
      <c r="BT1280"/>
      <c r="BU1280"/>
      <c r="BV1280"/>
      <c r="BW1280"/>
      <c r="BX1280"/>
      <c r="BY1280"/>
      <c r="BZ1280"/>
      <c r="CA1280"/>
      <c r="CB1280"/>
      <c r="CC1280"/>
      <c r="CD1280"/>
      <c r="CE1280"/>
      <c r="CF1280"/>
      <c r="CG1280"/>
      <c r="CH1280" s="18"/>
      <c r="CI1280" s="18"/>
      <c r="CJ1280" s="18"/>
      <c r="CK1280" s="18"/>
      <c r="CL1280" s="18"/>
      <c r="CM1280" s="18"/>
      <c r="CO1280" s="18"/>
      <c r="CR1280" s="18"/>
      <c r="CS1280" s="18"/>
      <c r="CT1280" s="18"/>
      <c r="CW1280" s="18"/>
      <c r="CX1280" s="18"/>
      <c r="CY1280" s="18"/>
      <c r="DB1280" s="18"/>
      <c r="DC1280" s="31"/>
      <c r="DD1280" s="31"/>
    </row>
    <row r="1281" spans="71:108" x14ac:dyDescent="0.25"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  <c r="CG1281"/>
      <c r="CH1281" s="18"/>
      <c r="CI1281" s="18"/>
      <c r="CJ1281" s="18"/>
      <c r="CK1281" s="18"/>
      <c r="CL1281" s="18"/>
      <c r="CM1281" s="18"/>
      <c r="CO1281" s="18"/>
      <c r="CR1281" s="18"/>
      <c r="CS1281" s="18"/>
      <c r="CT1281" s="18"/>
      <c r="CW1281" s="18"/>
      <c r="CX1281" s="18"/>
      <c r="CY1281" s="18"/>
      <c r="DB1281" s="18"/>
      <c r="DC1281" s="31"/>
      <c r="DD1281" s="31"/>
    </row>
    <row r="1282" spans="71:108" x14ac:dyDescent="0.25">
      <c r="BS1282"/>
      <c r="BT1282"/>
      <c r="BU1282"/>
      <c r="BV1282"/>
      <c r="BW1282"/>
      <c r="BX1282"/>
      <c r="BY1282"/>
      <c r="BZ1282"/>
      <c r="CA1282"/>
      <c r="CB1282"/>
      <c r="CC1282"/>
      <c r="CD1282"/>
      <c r="CE1282"/>
      <c r="CF1282"/>
      <c r="CG1282"/>
      <c r="CH1282" s="18"/>
      <c r="CI1282" s="18"/>
      <c r="CJ1282" s="18"/>
      <c r="CK1282" s="18"/>
      <c r="CL1282" s="18"/>
      <c r="CM1282" s="18"/>
      <c r="CO1282" s="18"/>
      <c r="CR1282" s="18"/>
      <c r="CS1282" s="18"/>
      <c r="CT1282" s="18"/>
      <c r="CW1282" s="18"/>
      <c r="CX1282" s="18"/>
      <c r="CY1282" s="18"/>
      <c r="DB1282" s="18"/>
      <c r="DC1282" s="31"/>
      <c r="DD1282" s="31"/>
    </row>
    <row r="1283" spans="71:108" x14ac:dyDescent="0.25"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  <c r="CG1283"/>
      <c r="CH1283" s="18"/>
      <c r="CI1283" s="18"/>
      <c r="CJ1283" s="18"/>
      <c r="CK1283" s="18"/>
      <c r="CL1283" s="18"/>
      <c r="CM1283" s="18"/>
      <c r="CO1283" s="18"/>
      <c r="CR1283" s="18"/>
      <c r="CS1283" s="18"/>
      <c r="CT1283" s="18"/>
      <c r="CW1283" s="18"/>
      <c r="CX1283" s="18"/>
      <c r="CY1283" s="18"/>
      <c r="DB1283" s="18"/>
      <c r="DC1283" s="31"/>
      <c r="DD1283" s="31"/>
    </row>
    <row r="1284" spans="71:108" x14ac:dyDescent="0.25">
      <c r="BS1284"/>
      <c r="BT1284"/>
      <c r="BU1284"/>
      <c r="BV1284"/>
      <c r="BW1284"/>
      <c r="BX1284"/>
      <c r="BY1284"/>
      <c r="BZ1284"/>
      <c r="CA1284"/>
      <c r="CB1284"/>
      <c r="CC1284"/>
      <c r="CD1284"/>
      <c r="CE1284"/>
      <c r="CF1284"/>
      <c r="CG1284"/>
      <c r="CH1284" s="18"/>
      <c r="CI1284" s="18"/>
      <c r="CJ1284" s="18"/>
      <c r="CK1284" s="18"/>
      <c r="CL1284" s="18"/>
      <c r="CM1284" s="18"/>
      <c r="CO1284" s="18"/>
      <c r="CR1284" s="18"/>
      <c r="CS1284" s="18"/>
      <c r="CT1284" s="18"/>
      <c r="CW1284" s="18"/>
      <c r="CX1284" s="18"/>
      <c r="CY1284" s="18"/>
      <c r="DB1284" s="18"/>
      <c r="DC1284" s="31"/>
      <c r="DD1284" s="31"/>
    </row>
    <row r="1285" spans="71:108" x14ac:dyDescent="0.25"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  <c r="CG1285"/>
      <c r="CH1285" s="18"/>
      <c r="CI1285" s="18"/>
      <c r="CJ1285" s="18"/>
      <c r="CK1285" s="18"/>
      <c r="CL1285" s="18"/>
      <c r="CM1285" s="18"/>
      <c r="CO1285" s="18"/>
      <c r="CR1285" s="18"/>
      <c r="CS1285" s="18"/>
      <c r="CT1285" s="18"/>
      <c r="CW1285" s="18"/>
      <c r="CX1285" s="18"/>
      <c r="CY1285" s="18"/>
      <c r="DB1285" s="18"/>
      <c r="DC1285" s="31"/>
      <c r="DD1285" s="31"/>
    </row>
    <row r="1286" spans="71:108" x14ac:dyDescent="0.25"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  <c r="CG1286"/>
      <c r="CH1286" s="18"/>
      <c r="CI1286" s="18"/>
      <c r="CJ1286" s="18"/>
      <c r="CK1286" s="18"/>
      <c r="CL1286" s="18"/>
      <c r="CM1286" s="18"/>
      <c r="CO1286" s="18"/>
      <c r="CR1286" s="18"/>
      <c r="CS1286" s="18"/>
      <c r="CT1286" s="18"/>
      <c r="CW1286" s="18"/>
      <c r="CX1286" s="18"/>
      <c r="CY1286" s="18"/>
      <c r="DB1286" s="18"/>
      <c r="DC1286" s="31"/>
      <c r="DD1286" s="31"/>
    </row>
    <row r="1287" spans="71:108" x14ac:dyDescent="0.25">
      <c r="BS1287"/>
      <c r="BT1287"/>
      <c r="BU1287"/>
      <c r="BV1287"/>
      <c r="BW1287"/>
      <c r="BX1287"/>
      <c r="BY1287"/>
      <c r="BZ1287"/>
      <c r="CA1287"/>
      <c r="CB1287"/>
      <c r="CC1287"/>
      <c r="CD1287"/>
      <c r="CE1287"/>
      <c r="CF1287"/>
      <c r="CG1287"/>
      <c r="CH1287" s="18"/>
      <c r="CI1287" s="18"/>
      <c r="CJ1287" s="18"/>
      <c r="CK1287" s="18"/>
      <c r="CL1287" s="18"/>
      <c r="CM1287" s="18"/>
      <c r="CO1287" s="18"/>
      <c r="CR1287" s="18"/>
      <c r="CS1287" s="18"/>
      <c r="CT1287" s="18"/>
      <c r="CW1287" s="18"/>
      <c r="CX1287" s="18"/>
      <c r="CY1287" s="18"/>
      <c r="DB1287" s="18"/>
      <c r="DC1287" s="31"/>
      <c r="DD1287" s="31"/>
    </row>
    <row r="1288" spans="71:108" x14ac:dyDescent="0.25">
      <c r="BS1288"/>
      <c r="BT1288"/>
      <c r="BU1288"/>
      <c r="BV1288"/>
      <c r="BW1288"/>
      <c r="BX1288"/>
      <c r="BY1288"/>
      <c r="BZ1288"/>
      <c r="CA1288"/>
      <c r="CB1288"/>
      <c r="CC1288"/>
      <c r="CD1288"/>
      <c r="CE1288"/>
      <c r="CF1288"/>
      <c r="CG1288"/>
      <c r="CH1288" s="18"/>
      <c r="CI1288" s="18"/>
      <c r="CJ1288" s="18"/>
      <c r="CK1288" s="18"/>
      <c r="CL1288" s="18"/>
      <c r="CM1288" s="18"/>
      <c r="CO1288" s="18"/>
      <c r="CR1288" s="18"/>
      <c r="CS1288" s="18"/>
      <c r="CT1288" s="18"/>
      <c r="CW1288" s="18"/>
      <c r="CX1288" s="18"/>
      <c r="CY1288" s="18"/>
      <c r="DB1288" s="18"/>
      <c r="DC1288" s="31"/>
      <c r="DD1288" s="31"/>
    </row>
    <row r="1289" spans="71:108" x14ac:dyDescent="0.25">
      <c r="BS1289"/>
      <c r="BT1289"/>
      <c r="BU1289"/>
      <c r="BV1289"/>
      <c r="BW1289"/>
      <c r="BX1289"/>
      <c r="BY1289"/>
      <c r="BZ1289"/>
      <c r="CA1289"/>
      <c r="CB1289"/>
      <c r="CC1289"/>
      <c r="CD1289"/>
      <c r="CE1289"/>
      <c r="CF1289"/>
      <c r="CG1289"/>
      <c r="CH1289" s="18"/>
      <c r="CI1289" s="18"/>
      <c r="CJ1289" s="18"/>
      <c r="CK1289" s="18"/>
      <c r="CL1289" s="18"/>
      <c r="CM1289" s="18"/>
      <c r="CO1289" s="18"/>
      <c r="CR1289" s="18"/>
      <c r="CS1289" s="18"/>
      <c r="CT1289" s="18"/>
      <c r="CW1289" s="18"/>
      <c r="CX1289" s="18"/>
      <c r="CY1289" s="18"/>
      <c r="DB1289" s="18"/>
      <c r="DC1289" s="31"/>
      <c r="DD1289" s="31"/>
    </row>
    <row r="1290" spans="71:108" x14ac:dyDescent="0.25">
      <c r="BS1290"/>
      <c r="BT1290"/>
      <c r="BU1290"/>
      <c r="BV1290"/>
      <c r="BW1290"/>
      <c r="BX1290"/>
      <c r="BY1290"/>
      <c r="BZ1290"/>
      <c r="CA1290"/>
      <c r="CB1290"/>
      <c r="CC1290"/>
      <c r="CD1290"/>
      <c r="CE1290"/>
      <c r="CF1290"/>
      <c r="CG1290"/>
      <c r="CH1290" s="18"/>
      <c r="CI1290" s="18"/>
      <c r="CJ1290" s="18"/>
      <c r="CK1290" s="18"/>
      <c r="CL1290" s="18"/>
      <c r="CM1290" s="18"/>
      <c r="CO1290" s="18"/>
      <c r="CR1290" s="18"/>
      <c r="CS1290" s="18"/>
      <c r="CT1290" s="18"/>
      <c r="CW1290" s="18"/>
      <c r="CX1290" s="18"/>
      <c r="CY1290" s="18"/>
      <c r="DB1290" s="18"/>
      <c r="DC1290" s="31"/>
      <c r="DD1290" s="31"/>
    </row>
    <row r="1291" spans="71:108" x14ac:dyDescent="0.25">
      <c r="BS1291"/>
      <c r="BT1291"/>
      <c r="BU1291"/>
      <c r="BV1291"/>
      <c r="BW1291"/>
      <c r="BX1291"/>
      <c r="BY1291"/>
      <c r="BZ1291"/>
      <c r="CA1291"/>
      <c r="CB1291"/>
      <c r="CC1291"/>
      <c r="CD1291"/>
      <c r="CE1291"/>
      <c r="CF1291"/>
      <c r="CG1291"/>
      <c r="CH1291" s="18"/>
      <c r="CI1291" s="18"/>
      <c r="CJ1291" s="18"/>
      <c r="CK1291" s="18"/>
      <c r="CL1291" s="18"/>
      <c r="CM1291" s="18"/>
      <c r="CO1291" s="18"/>
      <c r="CR1291" s="18"/>
      <c r="CS1291" s="18"/>
      <c r="CT1291" s="18"/>
      <c r="CW1291" s="18"/>
      <c r="CX1291" s="18"/>
      <c r="CY1291" s="18"/>
      <c r="DB1291" s="18"/>
      <c r="DC1291" s="31"/>
      <c r="DD1291" s="31"/>
    </row>
    <row r="1292" spans="71:108" x14ac:dyDescent="0.25">
      <c r="BS1292"/>
      <c r="BT1292"/>
      <c r="BU1292"/>
      <c r="BV1292"/>
      <c r="BW1292"/>
      <c r="BX1292"/>
      <c r="BY1292"/>
      <c r="BZ1292"/>
      <c r="CA1292"/>
      <c r="CB1292"/>
      <c r="CC1292"/>
      <c r="CD1292"/>
      <c r="CE1292"/>
      <c r="CF1292"/>
      <c r="CG1292"/>
      <c r="CH1292" s="18"/>
      <c r="CI1292" s="18"/>
      <c r="CJ1292" s="18"/>
      <c r="CK1292" s="18"/>
      <c r="CL1292" s="18"/>
      <c r="CM1292" s="18"/>
      <c r="CO1292" s="18"/>
      <c r="CR1292" s="18"/>
      <c r="CS1292" s="18"/>
      <c r="CT1292" s="18"/>
      <c r="CW1292" s="18"/>
      <c r="CX1292" s="18"/>
      <c r="CY1292" s="18"/>
      <c r="DB1292" s="18"/>
      <c r="DC1292" s="31"/>
      <c r="DD1292" s="31"/>
    </row>
    <row r="1293" spans="71:108" x14ac:dyDescent="0.25">
      <c r="BS1293"/>
      <c r="BT1293"/>
      <c r="BU1293"/>
      <c r="BV1293"/>
      <c r="BW1293"/>
      <c r="BX1293"/>
      <c r="BY1293"/>
      <c r="BZ1293"/>
      <c r="CA1293"/>
      <c r="CB1293"/>
      <c r="CC1293"/>
      <c r="CD1293"/>
      <c r="CE1293"/>
      <c r="CF1293"/>
      <c r="CG1293"/>
      <c r="CH1293" s="18"/>
      <c r="CI1293" s="18"/>
      <c r="CJ1293" s="18"/>
      <c r="CK1293" s="18"/>
      <c r="CL1293" s="18"/>
      <c r="CM1293" s="18"/>
      <c r="CO1293" s="18"/>
      <c r="CR1293" s="18"/>
      <c r="CS1293" s="18"/>
      <c r="CT1293" s="18"/>
      <c r="CW1293" s="18"/>
      <c r="CX1293" s="18"/>
      <c r="CY1293" s="18"/>
      <c r="DB1293" s="18"/>
      <c r="DC1293" s="31"/>
      <c r="DD1293" s="31"/>
    </row>
    <row r="1294" spans="71:108" x14ac:dyDescent="0.25">
      <c r="BS1294"/>
      <c r="BT1294"/>
      <c r="BU1294"/>
      <c r="BV1294"/>
      <c r="BW1294"/>
      <c r="BX1294"/>
      <c r="BY1294"/>
      <c r="BZ1294"/>
      <c r="CA1294"/>
      <c r="CB1294"/>
      <c r="CC1294"/>
      <c r="CD1294"/>
      <c r="CE1294"/>
      <c r="CF1294"/>
      <c r="CG1294"/>
      <c r="CH1294" s="18"/>
      <c r="CI1294" s="18"/>
      <c r="CJ1294" s="18"/>
      <c r="CK1294" s="18"/>
      <c r="CL1294" s="18"/>
      <c r="CM1294" s="18"/>
      <c r="CO1294" s="18"/>
      <c r="CR1294" s="18"/>
      <c r="CS1294" s="18"/>
      <c r="CT1294" s="18"/>
      <c r="CW1294" s="18"/>
      <c r="CX1294" s="18"/>
      <c r="CY1294" s="18"/>
      <c r="DB1294" s="18"/>
      <c r="DC1294" s="31"/>
      <c r="DD1294" s="31"/>
    </row>
    <row r="1295" spans="71:108" x14ac:dyDescent="0.25">
      <c r="BS1295"/>
      <c r="BT1295"/>
      <c r="BU1295"/>
      <c r="BV1295"/>
      <c r="BW1295"/>
      <c r="BX1295"/>
      <c r="BY1295"/>
      <c r="BZ1295"/>
      <c r="CA1295"/>
      <c r="CB1295"/>
      <c r="CC1295"/>
      <c r="CD1295"/>
      <c r="CE1295"/>
      <c r="CF1295"/>
      <c r="CG1295"/>
      <c r="CH1295" s="18"/>
      <c r="CI1295" s="18"/>
      <c r="CJ1295" s="18"/>
      <c r="CK1295" s="18"/>
      <c r="CL1295" s="18"/>
      <c r="CM1295" s="18"/>
      <c r="CO1295" s="18"/>
      <c r="CR1295" s="18"/>
      <c r="CS1295" s="18"/>
      <c r="CT1295" s="18"/>
      <c r="CW1295" s="18"/>
      <c r="CX1295" s="18"/>
      <c r="CY1295" s="18"/>
      <c r="DB1295" s="18"/>
      <c r="DC1295" s="31"/>
      <c r="DD1295" s="31"/>
    </row>
    <row r="1296" spans="71:108" x14ac:dyDescent="0.25">
      <c r="BS1296"/>
      <c r="BT1296"/>
      <c r="BU1296"/>
      <c r="BV1296"/>
      <c r="BW1296"/>
      <c r="BX1296"/>
      <c r="BY1296"/>
      <c r="BZ1296"/>
      <c r="CA1296"/>
      <c r="CB1296"/>
      <c r="CC1296"/>
      <c r="CD1296"/>
      <c r="CE1296"/>
      <c r="CF1296"/>
      <c r="CG1296"/>
      <c r="CH1296" s="18"/>
      <c r="CI1296" s="18"/>
      <c r="CJ1296" s="18"/>
      <c r="CK1296" s="18"/>
      <c r="CL1296" s="18"/>
      <c r="CM1296" s="18"/>
      <c r="CO1296" s="18"/>
      <c r="CR1296" s="18"/>
      <c r="CS1296" s="18"/>
      <c r="CT1296" s="18"/>
      <c r="CW1296" s="18"/>
      <c r="CX1296" s="18"/>
      <c r="CY1296" s="18"/>
      <c r="DB1296" s="18"/>
      <c r="DC1296" s="31"/>
      <c r="DD1296" s="31"/>
    </row>
    <row r="1297" spans="71:108" x14ac:dyDescent="0.25">
      <c r="BS1297"/>
      <c r="BT1297"/>
      <c r="BU1297"/>
      <c r="BV1297"/>
      <c r="BW1297"/>
      <c r="BX1297"/>
      <c r="BY1297"/>
      <c r="BZ1297"/>
      <c r="CA1297"/>
      <c r="CB1297"/>
      <c r="CC1297"/>
      <c r="CD1297"/>
      <c r="CE1297"/>
      <c r="CF1297"/>
      <c r="CG1297"/>
      <c r="CH1297" s="18"/>
      <c r="CI1297" s="18"/>
      <c r="CJ1297" s="18"/>
      <c r="CK1297" s="18"/>
      <c r="CL1297" s="18"/>
      <c r="CM1297" s="18"/>
      <c r="CO1297" s="18"/>
      <c r="CR1297" s="18"/>
      <c r="CS1297" s="18"/>
      <c r="CT1297" s="18"/>
      <c r="CW1297" s="18"/>
      <c r="CX1297" s="18"/>
      <c r="CY1297" s="18"/>
      <c r="DB1297" s="18"/>
      <c r="DC1297" s="31"/>
      <c r="DD1297" s="31"/>
    </row>
    <row r="1298" spans="71:108" x14ac:dyDescent="0.25">
      <c r="BS1298"/>
      <c r="BT1298"/>
      <c r="BU1298"/>
      <c r="BV1298"/>
      <c r="BW1298"/>
      <c r="BX1298"/>
      <c r="BY1298"/>
      <c r="BZ1298"/>
      <c r="CA1298"/>
      <c r="CB1298"/>
      <c r="CC1298"/>
      <c r="CD1298"/>
      <c r="CE1298"/>
      <c r="CF1298"/>
      <c r="CG1298"/>
      <c r="CH1298" s="18"/>
      <c r="CI1298" s="18"/>
      <c r="CJ1298" s="18"/>
      <c r="CK1298" s="18"/>
      <c r="CL1298" s="18"/>
      <c r="CM1298" s="18"/>
      <c r="CO1298" s="18"/>
      <c r="CR1298" s="18"/>
      <c r="CS1298" s="18"/>
      <c r="CT1298" s="18"/>
      <c r="CW1298" s="18"/>
      <c r="CX1298" s="18"/>
      <c r="CY1298" s="18"/>
      <c r="DB1298" s="18"/>
      <c r="DC1298" s="31"/>
      <c r="DD1298" s="31"/>
    </row>
    <row r="1299" spans="71:108" x14ac:dyDescent="0.25">
      <c r="BS1299"/>
      <c r="BT1299"/>
      <c r="BU1299"/>
      <c r="BV1299"/>
      <c r="BW1299"/>
      <c r="BX1299"/>
      <c r="BY1299"/>
      <c r="BZ1299"/>
      <c r="CA1299"/>
      <c r="CB1299"/>
      <c r="CC1299"/>
      <c r="CD1299"/>
      <c r="CE1299"/>
      <c r="CF1299"/>
      <c r="CG1299"/>
      <c r="CH1299" s="18"/>
      <c r="CI1299" s="18"/>
      <c r="CJ1299" s="18"/>
      <c r="CK1299" s="18"/>
      <c r="CL1299" s="18"/>
      <c r="CM1299" s="18"/>
      <c r="CO1299" s="18"/>
      <c r="CR1299" s="18"/>
      <c r="CS1299" s="18"/>
      <c r="CT1299" s="18"/>
      <c r="CW1299" s="18"/>
      <c r="CX1299" s="18"/>
      <c r="CY1299" s="18"/>
      <c r="DB1299" s="18"/>
      <c r="DC1299" s="31"/>
      <c r="DD1299" s="31"/>
    </row>
    <row r="1300" spans="71:108" x14ac:dyDescent="0.25">
      <c r="BS1300"/>
      <c r="BT1300"/>
      <c r="BU1300"/>
      <c r="BV1300"/>
      <c r="BW1300"/>
      <c r="BX1300"/>
      <c r="BY1300"/>
      <c r="BZ1300"/>
      <c r="CA1300"/>
      <c r="CB1300"/>
      <c r="CC1300"/>
      <c r="CD1300"/>
      <c r="CE1300"/>
      <c r="CF1300"/>
      <c r="CG1300"/>
      <c r="CH1300" s="18"/>
      <c r="CI1300" s="18"/>
      <c r="CJ1300" s="18"/>
      <c r="CK1300" s="18"/>
      <c r="CL1300" s="18"/>
      <c r="CM1300" s="18"/>
      <c r="CO1300" s="18"/>
      <c r="CR1300" s="18"/>
      <c r="CS1300" s="18"/>
      <c r="CT1300" s="18"/>
      <c r="CW1300" s="18"/>
      <c r="CX1300" s="18"/>
      <c r="CY1300" s="18"/>
      <c r="DB1300" s="18"/>
      <c r="DC1300" s="31"/>
      <c r="DD1300" s="31"/>
    </row>
    <row r="1301" spans="71:108" x14ac:dyDescent="0.25">
      <c r="BS1301"/>
      <c r="BT1301"/>
      <c r="BU1301"/>
      <c r="BV1301"/>
      <c r="BW1301"/>
      <c r="BX1301"/>
      <c r="BY1301"/>
      <c r="BZ1301"/>
      <c r="CA1301"/>
      <c r="CB1301"/>
      <c r="CC1301"/>
      <c r="CD1301"/>
      <c r="CE1301"/>
      <c r="CF1301"/>
      <c r="CG1301"/>
      <c r="CH1301" s="18"/>
      <c r="CI1301" s="18"/>
      <c r="CJ1301" s="18"/>
      <c r="CK1301" s="18"/>
      <c r="CL1301" s="18"/>
      <c r="CM1301" s="18"/>
      <c r="CO1301" s="18"/>
      <c r="CR1301" s="18"/>
      <c r="CS1301" s="18"/>
      <c r="CT1301" s="18"/>
      <c r="CW1301" s="18"/>
      <c r="CX1301" s="18"/>
      <c r="CY1301" s="18"/>
      <c r="DB1301" s="18"/>
      <c r="DC1301" s="31"/>
      <c r="DD1301" s="31"/>
    </row>
    <row r="1302" spans="71:108" x14ac:dyDescent="0.25">
      <c r="BS1302"/>
      <c r="BT1302"/>
      <c r="BU1302"/>
      <c r="BV1302"/>
      <c r="BW1302"/>
      <c r="BX1302"/>
      <c r="BY1302"/>
      <c r="BZ1302"/>
      <c r="CA1302"/>
      <c r="CB1302"/>
      <c r="CC1302"/>
      <c r="CD1302"/>
      <c r="CE1302"/>
      <c r="CF1302"/>
      <c r="CG1302"/>
      <c r="CH1302" s="18"/>
      <c r="CI1302" s="18"/>
      <c r="CJ1302" s="18"/>
      <c r="CK1302" s="18"/>
      <c r="CL1302" s="18"/>
      <c r="CM1302" s="18"/>
      <c r="CO1302" s="18"/>
      <c r="CR1302" s="18"/>
      <c r="CS1302" s="18"/>
      <c r="CT1302" s="18"/>
      <c r="CW1302" s="18"/>
      <c r="CX1302" s="18"/>
      <c r="CY1302" s="18"/>
      <c r="DB1302" s="18"/>
      <c r="DC1302" s="31"/>
      <c r="DD1302" s="31"/>
    </row>
    <row r="1303" spans="71:108" x14ac:dyDescent="0.25">
      <c r="BS1303"/>
      <c r="BT1303"/>
      <c r="BU1303"/>
      <c r="BV1303"/>
      <c r="BW1303"/>
      <c r="BX1303"/>
      <c r="BY1303"/>
      <c r="BZ1303"/>
      <c r="CA1303"/>
      <c r="CB1303"/>
      <c r="CC1303"/>
      <c r="CD1303"/>
      <c r="CE1303"/>
      <c r="CF1303"/>
      <c r="CG1303"/>
      <c r="CH1303" s="18"/>
      <c r="CI1303" s="18"/>
      <c r="CJ1303" s="18"/>
      <c r="CK1303" s="18"/>
      <c r="CL1303" s="18"/>
      <c r="CM1303" s="18"/>
      <c r="CO1303" s="18"/>
      <c r="CR1303" s="18"/>
      <c r="CS1303" s="18"/>
      <c r="CT1303" s="18"/>
      <c r="CW1303" s="18"/>
      <c r="CX1303" s="18"/>
      <c r="CY1303" s="18"/>
      <c r="DB1303" s="18"/>
      <c r="DC1303" s="31"/>
      <c r="DD1303" s="31"/>
    </row>
    <row r="1304" spans="71:108" x14ac:dyDescent="0.25">
      <c r="BS1304"/>
      <c r="BT1304"/>
      <c r="BU1304"/>
      <c r="BV1304"/>
      <c r="BW1304"/>
      <c r="BX1304"/>
      <c r="BY1304"/>
      <c r="BZ1304"/>
      <c r="CA1304"/>
      <c r="CB1304"/>
      <c r="CC1304"/>
      <c r="CD1304"/>
      <c r="CE1304"/>
      <c r="CF1304"/>
      <c r="CG1304"/>
      <c r="CH1304" s="18"/>
      <c r="CI1304" s="18"/>
      <c r="CJ1304" s="18"/>
      <c r="CK1304" s="18"/>
      <c r="CL1304" s="18"/>
      <c r="CM1304" s="18"/>
      <c r="CO1304" s="18"/>
      <c r="CR1304" s="18"/>
      <c r="CS1304" s="18"/>
      <c r="CT1304" s="18"/>
      <c r="CW1304" s="18"/>
      <c r="CX1304" s="18"/>
      <c r="CY1304" s="18"/>
      <c r="DB1304" s="18"/>
      <c r="DC1304" s="31"/>
      <c r="DD1304" s="31"/>
    </row>
    <row r="1305" spans="71:108" x14ac:dyDescent="0.25">
      <c r="BS1305"/>
      <c r="BT1305"/>
      <c r="BU1305"/>
      <c r="BV1305"/>
      <c r="BW1305"/>
      <c r="BX1305"/>
      <c r="BY1305"/>
      <c r="BZ1305"/>
      <c r="CA1305"/>
      <c r="CB1305"/>
      <c r="CC1305"/>
      <c r="CD1305"/>
      <c r="CE1305"/>
      <c r="CF1305"/>
      <c r="CG1305"/>
      <c r="CH1305" s="18"/>
      <c r="CI1305" s="18"/>
      <c r="CJ1305" s="18"/>
      <c r="CK1305" s="18"/>
      <c r="CL1305" s="18"/>
      <c r="CM1305" s="18"/>
      <c r="CO1305" s="18"/>
      <c r="CR1305" s="18"/>
      <c r="CS1305" s="18"/>
      <c r="CT1305" s="18"/>
      <c r="CW1305" s="18"/>
      <c r="CX1305" s="18"/>
      <c r="CY1305" s="18"/>
      <c r="DB1305" s="18"/>
      <c r="DC1305" s="31"/>
      <c r="DD1305" s="31"/>
    </row>
    <row r="1306" spans="71:108" x14ac:dyDescent="0.25">
      <c r="BS1306"/>
      <c r="BT1306"/>
      <c r="BU1306"/>
      <c r="BV1306"/>
      <c r="BW1306"/>
      <c r="BX1306"/>
      <c r="BY1306"/>
      <c r="BZ1306"/>
      <c r="CA1306"/>
      <c r="CB1306"/>
      <c r="CC1306"/>
      <c r="CD1306"/>
      <c r="CE1306"/>
      <c r="CF1306"/>
      <c r="CG1306"/>
      <c r="CH1306" s="18"/>
      <c r="CI1306" s="18"/>
      <c r="CJ1306" s="18"/>
      <c r="CK1306" s="18"/>
      <c r="CL1306" s="18"/>
      <c r="CM1306" s="18"/>
      <c r="CO1306" s="18"/>
      <c r="CR1306" s="18"/>
      <c r="CS1306" s="18"/>
      <c r="CT1306" s="18"/>
      <c r="CW1306" s="18"/>
      <c r="CX1306" s="18"/>
      <c r="CY1306" s="18"/>
      <c r="DB1306" s="18"/>
      <c r="DC1306" s="31"/>
      <c r="DD1306" s="31"/>
    </row>
    <row r="1307" spans="71:108" x14ac:dyDescent="0.25">
      <c r="BS1307"/>
      <c r="BT1307"/>
      <c r="BU1307"/>
      <c r="BV1307"/>
      <c r="BW1307"/>
      <c r="BX1307"/>
      <c r="BY1307"/>
      <c r="BZ1307"/>
      <c r="CA1307"/>
      <c r="CB1307"/>
      <c r="CC1307"/>
      <c r="CD1307"/>
      <c r="CE1307"/>
      <c r="CF1307"/>
      <c r="CG1307"/>
      <c r="CH1307" s="18"/>
      <c r="CI1307" s="18"/>
      <c r="CJ1307" s="18"/>
      <c r="CK1307" s="18"/>
      <c r="CL1307" s="18"/>
      <c r="CM1307" s="18"/>
      <c r="CO1307" s="18"/>
      <c r="CR1307" s="18"/>
      <c r="CS1307" s="18"/>
      <c r="CT1307" s="18"/>
      <c r="CW1307" s="18"/>
      <c r="CX1307" s="18"/>
      <c r="CY1307" s="18"/>
      <c r="DB1307" s="18"/>
      <c r="DC1307" s="31"/>
      <c r="DD1307" s="31"/>
    </row>
    <row r="1308" spans="71:108" x14ac:dyDescent="0.25">
      <c r="BS1308"/>
      <c r="BT1308"/>
      <c r="BU1308"/>
      <c r="BV1308"/>
      <c r="BW1308"/>
      <c r="BX1308"/>
      <c r="BY1308"/>
      <c r="BZ1308"/>
      <c r="CA1308"/>
      <c r="CB1308"/>
      <c r="CC1308"/>
      <c r="CD1308"/>
      <c r="CE1308"/>
      <c r="CF1308"/>
      <c r="CG1308"/>
      <c r="CH1308" s="18"/>
      <c r="CI1308" s="18"/>
      <c r="CJ1308" s="18"/>
      <c r="CK1308" s="18"/>
      <c r="CL1308" s="18"/>
      <c r="CM1308" s="18"/>
      <c r="CO1308" s="18"/>
      <c r="CR1308" s="18"/>
      <c r="CS1308" s="18"/>
      <c r="CT1308" s="18"/>
      <c r="CW1308" s="18"/>
      <c r="CX1308" s="18"/>
      <c r="CY1308" s="18"/>
      <c r="DB1308" s="18"/>
      <c r="DC1308" s="31"/>
      <c r="DD1308" s="31"/>
    </row>
    <row r="1309" spans="71:108" x14ac:dyDescent="0.25">
      <c r="BS1309"/>
      <c r="BT1309"/>
      <c r="BU1309"/>
      <c r="BV1309"/>
      <c r="BW1309"/>
      <c r="BX1309"/>
      <c r="BY1309"/>
      <c r="BZ1309"/>
      <c r="CA1309"/>
      <c r="CB1309"/>
      <c r="CC1309"/>
      <c r="CD1309"/>
      <c r="CE1309"/>
      <c r="CF1309"/>
      <c r="CG1309"/>
      <c r="CH1309" s="18"/>
      <c r="CI1309" s="18"/>
      <c r="CJ1309" s="18"/>
      <c r="CK1309" s="18"/>
      <c r="CL1309" s="18"/>
      <c r="CM1309" s="18"/>
      <c r="CO1309" s="18"/>
      <c r="CR1309" s="18"/>
      <c r="CS1309" s="18"/>
      <c r="CT1309" s="18"/>
      <c r="CW1309" s="18"/>
      <c r="CX1309" s="18"/>
      <c r="CY1309" s="18"/>
      <c r="DB1309" s="18"/>
      <c r="DC1309" s="31"/>
      <c r="DD1309" s="31"/>
    </row>
    <row r="1310" spans="71:108" x14ac:dyDescent="0.25">
      <c r="BS1310"/>
      <c r="BT1310"/>
      <c r="BU1310"/>
      <c r="BV1310"/>
      <c r="BW1310"/>
      <c r="BX1310"/>
      <c r="BY1310"/>
      <c r="BZ1310"/>
      <c r="CA1310"/>
      <c r="CB1310"/>
      <c r="CC1310"/>
      <c r="CD1310"/>
      <c r="CE1310"/>
      <c r="CF1310"/>
      <c r="CG1310"/>
      <c r="CH1310" s="18"/>
      <c r="CI1310" s="18"/>
      <c r="CJ1310" s="18"/>
      <c r="CK1310" s="18"/>
      <c r="CL1310" s="18"/>
      <c r="CM1310" s="18"/>
      <c r="CO1310" s="18"/>
      <c r="CR1310" s="18"/>
      <c r="CS1310" s="18"/>
      <c r="CT1310" s="18"/>
      <c r="CW1310" s="18"/>
      <c r="CX1310" s="18"/>
      <c r="CY1310" s="18"/>
      <c r="DB1310" s="18"/>
      <c r="DC1310" s="31"/>
      <c r="DD1310" s="31"/>
    </row>
    <row r="1311" spans="71:108" x14ac:dyDescent="0.25">
      <c r="BS1311"/>
      <c r="BT1311"/>
      <c r="BU1311"/>
      <c r="BV1311"/>
      <c r="BW1311"/>
      <c r="BX1311"/>
      <c r="BY1311"/>
      <c r="BZ1311"/>
      <c r="CA1311"/>
      <c r="CB1311"/>
      <c r="CC1311"/>
      <c r="CD1311"/>
      <c r="CE1311"/>
      <c r="CF1311"/>
      <c r="CG1311"/>
      <c r="CH1311" s="18"/>
      <c r="CI1311" s="18"/>
      <c r="CJ1311" s="18"/>
      <c r="CK1311" s="18"/>
      <c r="CL1311" s="18"/>
      <c r="CM1311" s="18"/>
      <c r="CO1311" s="18"/>
      <c r="CR1311" s="18"/>
      <c r="CS1311" s="18"/>
      <c r="CT1311" s="18"/>
      <c r="CW1311" s="18"/>
      <c r="CX1311" s="18"/>
      <c r="CY1311" s="18"/>
      <c r="DB1311" s="18"/>
      <c r="DC1311" s="31"/>
      <c r="DD1311" s="31"/>
    </row>
    <row r="1312" spans="71:108" x14ac:dyDescent="0.25">
      <c r="BS1312"/>
      <c r="BT1312"/>
      <c r="BU1312"/>
      <c r="BV1312"/>
      <c r="BW1312"/>
      <c r="BX1312"/>
      <c r="BY1312"/>
      <c r="BZ1312"/>
      <c r="CA1312"/>
      <c r="CB1312"/>
      <c r="CC1312"/>
      <c r="CD1312"/>
      <c r="CE1312"/>
      <c r="CF1312"/>
      <c r="CG1312"/>
      <c r="CH1312" s="18"/>
      <c r="CI1312" s="18"/>
      <c r="CJ1312" s="18"/>
      <c r="CK1312" s="18"/>
      <c r="CL1312" s="18"/>
      <c r="CM1312" s="18"/>
      <c r="CO1312" s="18"/>
      <c r="CR1312" s="18"/>
      <c r="CS1312" s="18"/>
      <c r="CT1312" s="18"/>
      <c r="CW1312" s="18"/>
      <c r="CX1312" s="18"/>
      <c r="CY1312" s="18"/>
      <c r="DB1312" s="18"/>
      <c r="DC1312" s="31"/>
      <c r="DD1312" s="31"/>
    </row>
    <row r="1313" spans="71:108" x14ac:dyDescent="0.25">
      <c r="BS1313"/>
      <c r="BT1313"/>
      <c r="BU1313"/>
      <c r="BV1313"/>
      <c r="BW1313"/>
      <c r="BX1313"/>
      <c r="BY1313"/>
      <c r="BZ1313"/>
      <c r="CA1313"/>
      <c r="CB1313"/>
      <c r="CC1313"/>
      <c r="CD1313"/>
      <c r="CE1313"/>
      <c r="CF1313"/>
      <c r="CG1313"/>
      <c r="CH1313" s="18"/>
      <c r="CI1313" s="18"/>
      <c r="CJ1313" s="18"/>
      <c r="CK1313" s="18"/>
      <c r="CL1313" s="18"/>
      <c r="CM1313" s="18"/>
      <c r="CO1313" s="18"/>
      <c r="CR1313" s="18"/>
      <c r="CS1313" s="18"/>
      <c r="CT1313" s="18"/>
      <c r="CW1313" s="18"/>
      <c r="CX1313" s="18"/>
      <c r="CY1313" s="18"/>
      <c r="DB1313" s="18"/>
      <c r="DC1313" s="31"/>
      <c r="DD1313" s="31"/>
    </row>
    <row r="1314" spans="71:108" x14ac:dyDescent="0.25">
      <c r="BS1314"/>
      <c r="BT1314"/>
      <c r="BU1314"/>
      <c r="BV1314"/>
      <c r="BW1314"/>
      <c r="BX1314"/>
      <c r="BY1314"/>
      <c r="BZ1314"/>
      <c r="CA1314"/>
      <c r="CB1314"/>
      <c r="CC1314"/>
      <c r="CD1314"/>
      <c r="CE1314"/>
      <c r="CF1314"/>
      <c r="CG1314"/>
      <c r="CH1314" s="18"/>
      <c r="CI1314" s="18"/>
      <c r="CJ1314" s="18"/>
      <c r="CK1314" s="18"/>
      <c r="CL1314" s="18"/>
      <c r="CM1314" s="18"/>
      <c r="CO1314" s="18"/>
      <c r="CR1314" s="18"/>
      <c r="CS1314" s="18"/>
      <c r="CT1314" s="18"/>
      <c r="CW1314" s="18"/>
      <c r="CX1314" s="18"/>
      <c r="CY1314" s="18"/>
      <c r="DB1314" s="18"/>
      <c r="DC1314" s="31"/>
      <c r="DD1314" s="31"/>
    </row>
    <row r="1315" spans="71:108" x14ac:dyDescent="0.25">
      <c r="BS1315"/>
      <c r="BT1315"/>
      <c r="BU1315"/>
      <c r="BV1315"/>
      <c r="BW1315"/>
      <c r="BX1315"/>
      <c r="BY1315"/>
      <c r="BZ1315"/>
      <c r="CA1315"/>
      <c r="CB1315"/>
      <c r="CC1315"/>
      <c r="CD1315"/>
      <c r="CE1315"/>
      <c r="CF1315"/>
      <c r="CG1315"/>
      <c r="CH1315" s="18"/>
      <c r="CI1315" s="18"/>
      <c r="CJ1315" s="18"/>
      <c r="CK1315" s="18"/>
      <c r="CL1315" s="18"/>
      <c r="CM1315" s="18"/>
      <c r="CO1315" s="18"/>
      <c r="CR1315" s="18"/>
      <c r="CS1315" s="18"/>
      <c r="CT1315" s="18"/>
      <c r="CW1315" s="18"/>
      <c r="CX1315" s="18"/>
      <c r="CY1315" s="18"/>
      <c r="DB1315" s="18"/>
      <c r="DC1315" s="31"/>
      <c r="DD1315" s="31"/>
    </row>
    <row r="1316" spans="71:108" x14ac:dyDescent="0.25">
      <c r="BS1316"/>
      <c r="BT1316"/>
      <c r="BU1316"/>
      <c r="BV1316"/>
      <c r="BW1316"/>
      <c r="BX1316"/>
      <c r="BY1316"/>
      <c r="BZ1316"/>
      <c r="CA1316"/>
      <c r="CB1316"/>
      <c r="CC1316"/>
      <c r="CD1316"/>
      <c r="CE1316"/>
      <c r="CF1316"/>
      <c r="CG1316"/>
      <c r="CH1316" s="18"/>
      <c r="CI1316" s="18"/>
      <c r="CJ1316" s="18"/>
      <c r="CK1316" s="18"/>
      <c r="CL1316" s="18"/>
      <c r="CM1316" s="18"/>
      <c r="CO1316" s="18"/>
      <c r="CR1316" s="18"/>
      <c r="CS1316" s="18"/>
      <c r="CT1316" s="18"/>
      <c r="CW1316" s="18"/>
      <c r="CX1316" s="18"/>
      <c r="CY1316" s="18"/>
      <c r="DB1316" s="18"/>
      <c r="DC1316" s="31"/>
      <c r="DD1316" s="31"/>
    </row>
    <row r="1317" spans="71:108" x14ac:dyDescent="0.25">
      <c r="BS1317"/>
      <c r="BT1317"/>
      <c r="BU1317"/>
      <c r="BV1317"/>
      <c r="BW1317"/>
      <c r="BX1317"/>
      <c r="BY1317"/>
      <c r="BZ1317"/>
      <c r="CA1317"/>
      <c r="CB1317"/>
      <c r="CC1317"/>
      <c r="CD1317"/>
      <c r="CE1317"/>
      <c r="CF1317"/>
      <c r="CG1317"/>
      <c r="CH1317" s="18"/>
      <c r="CI1317" s="18"/>
      <c r="CJ1317" s="18"/>
      <c r="CK1317" s="18"/>
      <c r="CL1317" s="18"/>
      <c r="CM1317" s="18"/>
      <c r="CO1317" s="18"/>
      <c r="CR1317" s="18"/>
      <c r="CS1317" s="18"/>
      <c r="CT1317" s="18"/>
      <c r="CW1317" s="18"/>
      <c r="CX1317" s="18"/>
      <c r="CY1317" s="18"/>
      <c r="DB1317" s="18"/>
      <c r="DC1317" s="31"/>
      <c r="DD1317" s="31"/>
    </row>
    <row r="1318" spans="71:108" x14ac:dyDescent="0.25">
      <c r="BS1318"/>
      <c r="BT1318"/>
      <c r="BU1318"/>
      <c r="BV1318"/>
      <c r="BW1318"/>
      <c r="BX1318"/>
      <c r="BY1318"/>
      <c r="BZ1318"/>
      <c r="CA1318"/>
      <c r="CB1318"/>
      <c r="CC1318"/>
      <c r="CD1318"/>
      <c r="CE1318"/>
      <c r="CF1318"/>
      <c r="CG1318"/>
      <c r="CH1318" s="18"/>
      <c r="CI1318" s="18"/>
      <c r="CJ1318" s="18"/>
      <c r="CK1318" s="18"/>
      <c r="CL1318" s="18"/>
      <c r="CM1318" s="18"/>
      <c r="CO1318" s="18"/>
      <c r="CR1318" s="18"/>
      <c r="CS1318" s="18"/>
      <c r="CT1318" s="18"/>
      <c r="CW1318" s="18"/>
      <c r="CX1318" s="18"/>
      <c r="CY1318" s="18"/>
      <c r="DB1318" s="18"/>
      <c r="DC1318" s="31"/>
      <c r="DD1318" s="31"/>
    </row>
    <row r="1319" spans="71:108" x14ac:dyDescent="0.25">
      <c r="BS1319"/>
      <c r="BT1319"/>
      <c r="BU1319"/>
      <c r="BV1319"/>
      <c r="BW1319"/>
      <c r="BX1319"/>
      <c r="BY1319"/>
      <c r="BZ1319"/>
      <c r="CA1319"/>
      <c r="CB1319"/>
      <c r="CC1319"/>
      <c r="CD1319"/>
      <c r="CE1319"/>
      <c r="CF1319"/>
      <c r="CG1319"/>
      <c r="CH1319" s="18"/>
      <c r="CI1319" s="18"/>
      <c r="CJ1319" s="18"/>
      <c r="CK1319" s="18"/>
      <c r="CL1319" s="18"/>
      <c r="CM1319" s="18"/>
      <c r="CO1319" s="18"/>
      <c r="CR1319" s="18"/>
      <c r="CS1319" s="18"/>
      <c r="CT1319" s="18"/>
      <c r="CW1319" s="18"/>
      <c r="CX1319" s="18"/>
      <c r="CY1319" s="18"/>
      <c r="DB1319" s="18"/>
      <c r="DC1319" s="31"/>
      <c r="DD1319" s="31"/>
    </row>
    <row r="1320" spans="71:108" x14ac:dyDescent="0.25">
      <c r="BS1320"/>
      <c r="BT1320"/>
      <c r="BU1320"/>
      <c r="BV1320"/>
      <c r="BW1320"/>
      <c r="BX1320"/>
      <c r="BY1320"/>
      <c r="BZ1320"/>
      <c r="CA1320"/>
      <c r="CB1320"/>
      <c r="CC1320"/>
      <c r="CD1320"/>
      <c r="CE1320"/>
      <c r="CF1320"/>
      <c r="CG1320"/>
      <c r="CH1320" s="18"/>
      <c r="CI1320" s="18"/>
      <c r="CJ1320" s="18"/>
      <c r="CK1320" s="18"/>
      <c r="CL1320" s="18"/>
      <c r="CM1320" s="18"/>
      <c r="CO1320" s="18"/>
      <c r="CR1320" s="18"/>
      <c r="CS1320" s="18"/>
      <c r="CT1320" s="18"/>
      <c r="CW1320" s="18"/>
      <c r="CX1320" s="18"/>
      <c r="CY1320" s="18"/>
      <c r="DB1320" s="18"/>
      <c r="DC1320" s="31"/>
      <c r="DD1320" s="31"/>
    </row>
    <row r="1321" spans="71:108" x14ac:dyDescent="0.25">
      <c r="BS1321"/>
      <c r="BT1321"/>
      <c r="BU1321"/>
      <c r="BV1321"/>
      <c r="BW1321"/>
      <c r="BX1321"/>
      <c r="BY1321"/>
      <c r="BZ1321"/>
      <c r="CA1321"/>
      <c r="CB1321"/>
      <c r="CC1321"/>
      <c r="CD1321"/>
      <c r="CE1321"/>
      <c r="CF1321"/>
      <c r="CG1321"/>
      <c r="CH1321" s="18"/>
      <c r="CI1321" s="18"/>
      <c r="CJ1321" s="18"/>
      <c r="CK1321" s="18"/>
      <c r="CL1321" s="18"/>
      <c r="CM1321" s="18"/>
      <c r="CO1321" s="18"/>
      <c r="CR1321" s="18"/>
      <c r="CS1321" s="18"/>
      <c r="CT1321" s="18"/>
      <c r="CW1321" s="18"/>
      <c r="CX1321" s="18"/>
      <c r="CY1321" s="18"/>
      <c r="DB1321" s="18"/>
      <c r="DC1321" s="31"/>
      <c r="DD1321" s="31"/>
    </row>
    <row r="1322" spans="71:108" x14ac:dyDescent="0.25">
      <c r="BS1322"/>
      <c r="BT1322"/>
      <c r="BU1322"/>
      <c r="BV1322"/>
      <c r="BW1322"/>
      <c r="BX1322"/>
      <c r="BY1322"/>
      <c r="BZ1322"/>
      <c r="CA1322"/>
      <c r="CB1322"/>
      <c r="CC1322"/>
      <c r="CD1322"/>
      <c r="CE1322"/>
      <c r="CF1322"/>
      <c r="CG1322"/>
      <c r="CH1322" s="18"/>
      <c r="CI1322" s="18"/>
      <c r="CJ1322" s="18"/>
      <c r="CK1322" s="18"/>
      <c r="CL1322" s="18"/>
      <c r="CM1322" s="18"/>
      <c r="CO1322" s="18"/>
      <c r="CR1322" s="18"/>
      <c r="CS1322" s="18"/>
      <c r="CT1322" s="18"/>
      <c r="CW1322" s="18"/>
      <c r="CX1322" s="18"/>
      <c r="CY1322" s="18"/>
      <c r="DB1322" s="18"/>
      <c r="DC1322" s="31"/>
      <c r="DD1322" s="31"/>
    </row>
    <row r="1323" spans="71:108" x14ac:dyDescent="0.25">
      <c r="BS1323"/>
      <c r="BT1323"/>
      <c r="BU1323"/>
      <c r="BV1323"/>
      <c r="BW1323"/>
      <c r="BX1323"/>
      <c r="BY1323"/>
      <c r="BZ1323"/>
      <c r="CA1323"/>
      <c r="CB1323"/>
      <c r="CC1323"/>
      <c r="CD1323"/>
      <c r="CE1323"/>
      <c r="CF1323"/>
      <c r="CG1323"/>
      <c r="CH1323" s="18"/>
      <c r="CI1323" s="18"/>
      <c r="CJ1323" s="18"/>
      <c r="CK1323" s="18"/>
      <c r="CL1323" s="18"/>
      <c r="CM1323" s="18"/>
      <c r="CO1323" s="18"/>
      <c r="CR1323" s="18"/>
      <c r="CS1323" s="18"/>
      <c r="CT1323" s="18"/>
      <c r="CW1323" s="18"/>
      <c r="CX1323" s="18"/>
      <c r="CY1323" s="18"/>
      <c r="DB1323" s="18"/>
      <c r="DC1323" s="31"/>
      <c r="DD1323" s="31"/>
    </row>
    <row r="1324" spans="71:108" x14ac:dyDescent="0.25">
      <c r="BS1324"/>
      <c r="BT1324"/>
      <c r="BU1324"/>
      <c r="BV1324"/>
      <c r="BW1324"/>
      <c r="BX1324"/>
      <c r="BY1324"/>
      <c r="BZ1324"/>
      <c r="CA1324"/>
      <c r="CB1324"/>
      <c r="CC1324"/>
      <c r="CD1324"/>
      <c r="CE1324"/>
      <c r="CF1324"/>
      <c r="CG1324"/>
      <c r="CH1324" s="18"/>
      <c r="CI1324" s="18"/>
      <c r="CJ1324" s="18"/>
      <c r="CK1324" s="18"/>
      <c r="CL1324" s="18"/>
      <c r="CM1324" s="18"/>
      <c r="CO1324" s="18"/>
      <c r="CR1324" s="18"/>
      <c r="CS1324" s="18"/>
      <c r="CT1324" s="18"/>
      <c r="CW1324" s="18"/>
      <c r="CX1324" s="18"/>
      <c r="CY1324" s="18"/>
      <c r="DB1324" s="18"/>
      <c r="DC1324" s="31"/>
      <c r="DD1324" s="31"/>
    </row>
    <row r="1325" spans="71:108" x14ac:dyDescent="0.25">
      <c r="BS1325"/>
      <c r="BT1325"/>
      <c r="BU1325"/>
      <c r="BV1325"/>
      <c r="BW1325"/>
      <c r="BX1325"/>
      <c r="BY1325"/>
      <c r="BZ1325"/>
      <c r="CA1325"/>
      <c r="CB1325"/>
      <c r="CC1325"/>
      <c r="CD1325"/>
      <c r="CE1325"/>
      <c r="CF1325"/>
      <c r="CG1325"/>
      <c r="CH1325" s="18"/>
      <c r="CI1325" s="18"/>
      <c r="CJ1325" s="18"/>
      <c r="CK1325" s="18"/>
      <c r="CL1325" s="18"/>
      <c r="CM1325" s="18"/>
      <c r="CO1325" s="18"/>
      <c r="CR1325" s="18"/>
      <c r="CS1325" s="18"/>
      <c r="CT1325" s="18"/>
      <c r="CW1325" s="18"/>
      <c r="CX1325" s="18"/>
      <c r="CY1325" s="18"/>
      <c r="DB1325" s="18"/>
      <c r="DC1325" s="31"/>
      <c r="DD1325" s="31"/>
    </row>
    <row r="1326" spans="71:108" x14ac:dyDescent="0.25">
      <c r="BS1326"/>
      <c r="BT1326"/>
      <c r="BU1326"/>
      <c r="BV1326"/>
      <c r="BW1326"/>
      <c r="BX1326"/>
      <c r="BY1326"/>
      <c r="BZ1326"/>
      <c r="CA1326"/>
      <c r="CB1326"/>
      <c r="CC1326"/>
      <c r="CD1326"/>
      <c r="CE1326"/>
      <c r="CF1326"/>
      <c r="CG1326"/>
      <c r="CH1326" s="18"/>
      <c r="CI1326" s="18"/>
      <c r="CJ1326" s="18"/>
      <c r="CK1326" s="18"/>
      <c r="CL1326" s="18"/>
      <c r="CM1326" s="18"/>
      <c r="CO1326" s="18"/>
      <c r="CR1326" s="18"/>
      <c r="CS1326" s="18"/>
      <c r="CT1326" s="18"/>
      <c r="CW1326" s="18"/>
      <c r="CX1326" s="18"/>
      <c r="CY1326" s="18"/>
      <c r="DB1326" s="18"/>
      <c r="DC1326" s="31"/>
      <c r="DD1326" s="31"/>
    </row>
    <row r="1327" spans="71:108" x14ac:dyDescent="0.25">
      <c r="BS1327"/>
      <c r="BT1327"/>
      <c r="BU1327"/>
      <c r="BV1327"/>
      <c r="BW1327"/>
      <c r="BX1327"/>
      <c r="BY1327"/>
      <c r="BZ1327"/>
      <c r="CA1327"/>
      <c r="CB1327"/>
      <c r="CC1327"/>
      <c r="CD1327"/>
      <c r="CE1327"/>
      <c r="CF1327"/>
      <c r="CG1327"/>
      <c r="CH1327" s="18"/>
      <c r="CI1327" s="18"/>
      <c r="CJ1327" s="18"/>
      <c r="CK1327" s="18"/>
      <c r="CL1327" s="18"/>
      <c r="CM1327" s="18"/>
      <c r="CO1327" s="18"/>
      <c r="CR1327" s="18"/>
      <c r="CS1327" s="18"/>
      <c r="CT1327" s="18"/>
      <c r="CW1327" s="18"/>
      <c r="CX1327" s="18"/>
      <c r="CY1327" s="18"/>
      <c r="DB1327" s="18"/>
      <c r="DC1327" s="31"/>
      <c r="DD1327" s="31"/>
    </row>
    <row r="1328" spans="71:108" x14ac:dyDescent="0.25">
      <c r="BS1328"/>
      <c r="BT1328"/>
      <c r="BU1328"/>
      <c r="BV1328"/>
      <c r="BW1328"/>
      <c r="BX1328"/>
      <c r="BY1328"/>
      <c r="BZ1328"/>
      <c r="CA1328"/>
      <c r="CB1328"/>
      <c r="CC1328"/>
      <c r="CD1328"/>
      <c r="CE1328"/>
      <c r="CF1328"/>
      <c r="CG1328"/>
      <c r="CH1328" s="18"/>
      <c r="CI1328" s="18"/>
      <c r="CJ1328" s="18"/>
      <c r="CK1328" s="18"/>
      <c r="CL1328" s="18"/>
      <c r="CM1328" s="18"/>
      <c r="CO1328" s="18"/>
      <c r="CR1328" s="18"/>
      <c r="CS1328" s="18"/>
      <c r="CT1328" s="18"/>
      <c r="CW1328" s="18"/>
      <c r="CX1328" s="18"/>
      <c r="CY1328" s="18"/>
      <c r="DB1328" s="18"/>
      <c r="DC1328" s="31"/>
      <c r="DD1328" s="31"/>
    </row>
    <row r="1329" spans="71:108" x14ac:dyDescent="0.25">
      <c r="BS1329"/>
      <c r="BT1329"/>
      <c r="BU1329"/>
      <c r="BV1329"/>
      <c r="BW1329"/>
      <c r="BX1329"/>
      <c r="BY1329"/>
      <c r="BZ1329"/>
      <c r="CA1329"/>
      <c r="CB1329"/>
      <c r="CC1329"/>
      <c r="CD1329"/>
      <c r="CE1329"/>
      <c r="CF1329"/>
      <c r="CG1329"/>
      <c r="CH1329" s="18"/>
      <c r="CI1329" s="18"/>
      <c r="CJ1329" s="18"/>
      <c r="CK1329" s="18"/>
      <c r="CL1329" s="18"/>
      <c r="CM1329" s="18"/>
      <c r="CO1329" s="18"/>
      <c r="CR1329" s="18"/>
      <c r="CS1329" s="18"/>
      <c r="CT1329" s="18"/>
      <c r="CW1329" s="18"/>
      <c r="CX1329" s="18"/>
      <c r="CY1329" s="18"/>
      <c r="DB1329" s="18"/>
      <c r="DC1329" s="31"/>
      <c r="DD1329" s="31"/>
    </row>
    <row r="1330" spans="71:108" x14ac:dyDescent="0.25"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  <c r="CG1330"/>
      <c r="CH1330" s="18"/>
      <c r="CI1330" s="18"/>
      <c r="CJ1330" s="18"/>
      <c r="CK1330" s="18"/>
      <c r="CL1330" s="18"/>
      <c r="CM1330" s="18"/>
      <c r="CO1330" s="18"/>
      <c r="CR1330" s="18"/>
      <c r="CS1330" s="18"/>
      <c r="CT1330" s="18"/>
      <c r="CW1330" s="18"/>
      <c r="CX1330" s="18"/>
      <c r="CY1330" s="18"/>
      <c r="DB1330" s="18"/>
      <c r="DC1330" s="31"/>
      <c r="DD1330" s="31"/>
    </row>
    <row r="1331" spans="71:108" x14ac:dyDescent="0.25">
      <c r="BS1331"/>
      <c r="BT1331"/>
      <c r="BU1331"/>
      <c r="BV1331"/>
      <c r="BW1331"/>
      <c r="BX1331"/>
      <c r="BY1331"/>
      <c r="BZ1331"/>
      <c r="CA1331"/>
      <c r="CB1331"/>
      <c r="CC1331"/>
      <c r="CD1331"/>
      <c r="CE1331"/>
      <c r="CF1331"/>
      <c r="CG1331"/>
      <c r="CH1331" s="18"/>
      <c r="CI1331" s="18"/>
      <c r="CJ1331" s="18"/>
      <c r="CK1331" s="18"/>
      <c r="CL1331" s="18"/>
      <c r="CM1331" s="18"/>
      <c r="CO1331" s="18"/>
      <c r="CR1331" s="18"/>
      <c r="CS1331" s="18"/>
      <c r="CT1331" s="18"/>
      <c r="CW1331" s="18"/>
      <c r="CX1331" s="18"/>
      <c r="CY1331" s="18"/>
      <c r="DB1331" s="18"/>
      <c r="DC1331" s="31"/>
      <c r="DD1331" s="31"/>
    </row>
    <row r="1332" spans="71:108" x14ac:dyDescent="0.25">
      <c r="BS1332"/>
      <c r="BT1332"/>
      <c r="BU1332"/>
      <c r="BV1332"/>
      <c r="BW1332"/>
      <c r="BX1332"/>
      <c r="BY1332"/>
      <c r="BZ1332"/>
      <c r="CA1332"/>
      <c r="CB1332"/>
      <c r="CC1332"/>
      <c r="CD1332"/>
      <c r="CE1332"/>
      <c r="CF1332"/>
      <c r="CG1332"/>
      <c r="CH1332" s="18"/>
      <c r="CI1332" s="18"/>
      <c r="CJ1332" s="18"/>
      <c r="CK1332" s="18"/>
      <c r="CL1332" s="18"/>
      <c r="CM1332" s="18"/>
      <c r="CO1332" s="18"/>
      <c r="CR1332" s="18"/>
      <c r="CS1332" s="18"/>
      <c r="CT1332" s="18"/>
      <c r="CW1332" s="18"/>
      <c r="CX1332" s="18"/>
      <c r="CY1332" s="18"/>
      <c r="DB1332" s="18"/>
      <c r="DC1332" s="31"/>
      <c r="DD1332" s="31"/>
    </row>
    <row r="1333" spans="71:108" x14ac:dyDescent="0.25">
      <c r="BS1333"/>
      <c r="BT1333"/>
      <c r="BU1333"/>
      <c r="BV1333"/>
      <c r="BW1333"/>
      <c r="BX1333"/>
      <c r="BY1333"/>
      <c r="BZ1333"/>
      <c r="CA1333"/>
      <c r="CB1333"/>
      <c r="CC1333"/>
      <c r="CD1333"/>
      <c r="CE1333"/>
      <c r="CF1333"/>
      <c r="CG1333"/>
      <c r="CH1333" s="18"/>
      <c r="CI1333" s="18"/>
      <c r="CJ1333" s="18"/>
      <c r="CK1333" s="18"/>
      <c r="CL1333" s="18"/>
      <c r="CM1333" s="18"/>
      <c r="CO1333" s="18"/>
      <c r="CR1333" s="18"/>
      <c r="CS1333" s="18"/>
      <c r="CT1333" s="18"/>
      <c r="CW1333" s="18"/>
      <c r="CX1333" s="18"/>
      <c r="CY1333" s="18"/>
      <c r="DB1333" s="18"/>
      <c r="DC1333" s="31"/>
      <c r="DD1333" s="31"/>
    </row>
    <row r="1334" spans="71:108" x14ac:dyDescent="0.25">
      <c r="BS1334"/>
      <c r="BT1334"/>
      <c r="BU1334"/>
      <c r="BV1334"/>
      <c r="BW1334"/>
      <c r="BX1334"/>
      <c r="BY1334"/>
      <c r="BZ1334"/>
      <c r="CA1334"/>
      <c r="CB1334"/>
      <c r="CC1334"/>
      <c r="CD1334"/>
      <c r="CE1334"/>
      <c r="CF1334"/>
      <c r="CG1334"/>
      <c r="CH1334" s="18"/>
      <c r="CI1334" s="18"/>
      <c r="CJ1334" s="18"/>
      <c r="CK1334" s="18"/>
      <c r="CL1334" s="18"/>
      <c r="CM1334" s="18"/>
      <c r="CO1334" s="18"/>
      <c r="CR1334" s="18"/>
      <c r="CS1334" s="18"/>
      <c r="CT1334" s="18"/>
      <c r="CW1334" s="18"/>
      <c r="CX1334" s="18"/>
      <c r="CY1334" s="18"/>
      <c r="DB1334" s="18"/>
      <c r="DC1334" s="31"/>
      <c r="DD1334" s="31"/>
    </row>
    <row r="1335" spans="71:108" x14ac:dyDescent="0.25">
      <c r="BS1335"/>
      <c r="BT1335"/>
      <c r="BU1335"/>
      <c r="BV1335"/>
      <c r="BW1335"/>
      <c r="BX1335"/>
      <c r="BY1335"/>
      <c r="BZ1335"/>
      <c r="CA1335"/>
      <c r="CB1335"/>
      <c r="CC1335"/>
      <c r="CD1335"/>
      <c r="CE1335"/>
      <c r="CF1335"/>
      <c r="CG1335"/>
      <c r="CH1335" s="18"/>
      <c r="CI1335" s="18"/>
      <c r="CJ1335" s="18"/>
      <c r="CK1335" s="18"/>
      <c r="CL1335" s="18"/>
      <c r="CM1335" s="18"/>
      <c r="CO1335" s="18"/>
      <c r="CR1335" s="18"/>
      <c r="CS1335" s="18"/>
      <c r="CT1335" s="18"/>
      <c r="CW1335" s="18"/>
      <c r="CX1335" s="18"/>
      <c r="CY1335" s="18"/>
      <c r="DB1335" s="18"/>
      <c r="DC1335" s="31"/>
      <c r="DD1335" s="31"/>
    </row>
    <row r="1336" spans="71:108" x14ac:dyDescent="0.25">
      <c r="BS1336"/>
      <c r="BT1336"/>
      <c r="BU1336"/>
      <c r="BV1336"/>
      <c r="BW1336"/>
      <c r="BX1336"/>
      <c r="BY1336"/>
      <c r="BZ1336"/>
      <c r="CA1336"/>
      <c r="CB1336"/>
      <c r="CC1336"/>
      <c r="CD1336"/>
      <c r="CE1336"/>
      <c r="CF1336"/>
      <c r="CG1336"/>
      <c r="CH1336" s="18"/>
      <c r="CI1336" s="18"/>
      <c r="CJ1336" s="18"/>
      <c r="CK1336" s="18"/>
      <c r="CL1336" s="18"/>
      <c r="CM1336" s="18"/>
      <c r="CO1336" s="18"/>
      <c r="CR1336" s="18"/>
      <c r="CS1336" s="18"/>
      <c r="CT1336" s="18"/>
      <c r="CW1336" s="18"/>
      <c r="CX1336" s="18"/>
      <c r="CY1336" s="18"/>
      <c r="DB1336" s="18"/>
      <c r="DC1336" s="31"/>
      <c r="DD1336" s="31"/>
    </row>
    <row r="1337" spans="71:108" x14ac:dyDescent="0.25">
      <c r="BS1337"/>
      <c r="BT1337"/>
      <c r="BU1337"/>
      <c r="BV1337"/>
      <c r="BW1337"/>
      <c r="BX1337"/>
      <c r="BY1337"/>
      <c r="BZ1337"/>
      <c r="CA1337"/>
      <c r="CB1337"/>
      <c r="CC1337"/>
      <c r="CD1337"/>
      <c r="CE1337"/>
      <c r="CF1337"/>
      <c r="CG1337"/>
      <c r="CH1337" s="18"/>
      <c r="CI1337" s="18"/>
      <c r="CJ1337" s="18"/>
      <c r="CK1337" s="18"/>
      <c r="CL1337" s="18"/>
      <c r="CM1337" s="18"/>
      <c r="CO1337" s="18"/>
      <c r="CR1337" s="18"/>
      <c r="CS1337" s="18"/>
      <c r="CT1337" s="18"/>
      <c r="CW1337" s="18"/>
      <c r="CX1337" s="18"/>
      <c r="CY1337" s="18"/>
      <c r="DB1337" s="18"/>
      <c r="DC1337" s="31"/>
      <c r="DD1337" s="31"/>
    </row>
    <row r="1338" spans="71:108" x14ac:dyDescent="0.25">
      <c r="BS1338"/>
      <c r="BT1338"/>
      <c r="BU1338"/>
      <c r="BV1338"/>
      <c r="BW1338"/>
      <c r="BX1338"/>
      <c r="BY1338"/>
      <c r="BZ1338"/>
      <c r="CA1338"/>
      <c r="CB1338"/>
      <c r="CC1338"/>
      <c r="CD1338"/>
      <c r="CE1338"/>
      <c r="CF1338"/>
      <c r="CG1338"/>
      <c r="CH1338" s="18"/>
      <c r="CI1338" s="18"/>
      <c r="CJ1338" s="18"/>
      <c r="CK1338" s="18"/>
      <c r="CL1338" s="18"/>
      <c r="CM1338" s="18"/>
      <c r="CO1338" s="18"/>
      <c r="CR1338" s="18"/>
      <c r="CS1338" s="18"/>
      <c r="CT1338" s="18"/>
      <c r="CW1338" s="18"/>
      <c r="CX1338" s="18"/>
      <c r="CY1338" s="18"/>
      <c r="DB1338" s="18"/>
      <c r="DC1338" s="31"/>
      <c r="DD1338" s="31"/>
    </row>
    <row r="1339" spans="71:108" x14ac:dyDescent="0.25">
      <c r="BS1339"/>
      <c r="BT1339"/>
      <c r="BU1339"/>
      <c r="BV1339"/>
      <c r="BW1339"/>
      <c r="BX1339"/>
      <c r="BY1339"/>
      <c r="BZ1339"/>
      <c r="CA1339"/>
      <c r="CB1339"/>
      <c r="CC1339"/>
      <c r="CD1339"/>
      <c r="CE1339"/>
      <c r="CF1339"/>
      <c r="CG1339"/>
      <c r="CH1339" s="18"/>
      <c r="CI1339" s="18"/>
      <c r="CJ1339" s="18"/>
      <c r="CK1339" s="18"/>
      <c r="CL1339" s="18"/>
      <c r="CM1339" s="18"/>
      <c r="CO1339" s="18"/>
      <c r="CR1339" s="18"/>
      <c r="CS1339" s="18"/>
      <c r="CT1339" s="18"/>
      <c r="CW1339" s="18"/>
      <c r="CX1339" s="18"/>
      <c r="CY1339" s="18"/>
      <c r="DB1339" s="18"/>
      <c r="DC1339" s="31"/>
      <c r="DD1339" s="31"/>
    </row>
    <row r="1340" spans="71:108" x14ac:dyDescent="0.25">
      <c r="BS1340"/>
      <c r="BT1340"/>
      <c r="BU1340"/>
      <c r="BV1340"/>
      <c r="BW1340"/>
      <c r="BX1340"/>
      <c r="BY1340"/>
      <c r="BZ1340"/>
      <c r="CA1340"/>
      <c r="CB1340"/>
      <c r="CC1340"/>
      <c r="CD1340"/>
      <c r="CE1340"/>
      <c r="CF1340"/>
      <c r="CG1340"/>
      <c r="CH1340" s="18"/>
      <c r="CI1340" s="18"/>
      <c r="CJ1340" s="18"/>
      <c r="CK1340" s="18"/>
      <c r="CL1340" s="18"/>
      <c r="CM1340" s="18"/>
      <c r="CO1340" s="18"/>
      <c r="CR1340" s="18"/>
      <c r="CS1340" s="18"/>
      <c r="CT1340" s="18"/>
      <c r="CW1340" s="18"/>
      <c r="CX1340" s="18"/>
      <c r="CY1340" s="18"/>
      <c r="DB1340" s="18"/>
      <c r="DC1340" s="31"/>
      <c r="DD1340" s="31"/>
    </row>
    <row r="1341" spans="71:108" x14ac:dyDescent="0.25">
      <c r="BS1341"/>
      <c r="BT1341"/>
      <c r="BU1341"/>
      <c r="BV1341"/>
      <c r="BW1341"/>
      <c r="BX1341"/>
      <c r="BY1341"/>
      <c r="BZ1341"/>
      <c r="CA1341"/>
      <c r="CB1341"/>
      <c r="CC1341"/>
      <c r="CD1341"/>
      <c r="CE1341"/>
      <c r="CF1341"/>
      <c r="CG1341"/>
      <c r="CH1341" s="18"/>
      <c r="CI1341" s="18"/>
      <c r="CJ1341" s="18"/>
      <c r="CK1341" s="18"/>
      <c r="CL1341" s="18"/>
      <c r="CM1341" s="18"/>
      <c r="CO1341" s="18"/>
      <c r="CR1341" s="18"/>
      <c r="CS1341" s="18"/>
      <c r="CT1341" s="18"/>
      <c r="CW1341" s="18"/>
      <c r="CX1341" s="18"/>
      <c r="CY1341" s="18"/>
      <c r="DB1341" s="18"/>
      <c r="DC1341" s="31"/>
      <c r="DD1341" s="31"/>
    </row>
    <row r="1342" spans="71:108" x14ac:dyDescent="0.25">
      <c r="BS1342"/>
      <c r="BT1342"/>
      <c r="BU1342"/>
      <c r="BV1342"/>
      <c r="BW1342"/>
      <c r="BX1342"/>
      <c r="BY1342"/>
      <c r="BZ1342"/>
      <c r="CA1342"/>
      <c r="CB1342"/>
      <c r="CC1342"/>
      <c r="CD1342"/>
      <c r="CE1342"/>
      <c r="CF1342"/>
      <c r="CG1342"/>
      <c r="CH1342" s="18"/>
      <c r="CI1342" s="18"/>
      <c r="CJ1342" s="18"/>
      <c r="CK1342" s="18"/>
      <c r="CL1342" s="18"/>
      <c r="CM1342" s="18"/>
      <c r="CO1342" s="18"/>
      <c r="CR1342" s="18"/>
      <c r="CS1342" s="18"/>
      <c r="CT1342" s="18"/>
      <c r="CW1342" s="18"/>
      <c r="CX1342" s="18"/>
      <c r="CY1342" s="18"/>
      <c r="DB1342" s="18"/>
      <c r="DC1342" s="31"/>
      <c r="DD1342" s="31"/>
    </row>
    <row r="1343" spans="71:108" x14ac:dyDescent="0.25">
      <c r="BS1343"/>
      <c r="BT1343"/>
      <c r="BU1343"/>
      <c r="BV1343"/>
      <c r="BW1343"/>
      <c r="BX1343"/>
      <c r="BY1343"/>
      <c r="BZ1343"/>
      <c r="CA1343"/>
      <c r="CB1343"/>
      <c r="CC1343"/>
      <c r="CD1343"/>
      <c r="CE1343"/>
      <c r="CF1343"/>
      <c r="CG1343"/>
      <c r="CH1343" s="18"/>
      <c r="CI1343" s="18"/>
      <c r="CJ1343" s="18"/>
      <c r="CK1343" s="18"/>
      <c r="CL1343" s="18"/>
      <c r="CM1343" s="18"/>
      <c r="CO1343" s="18"/>
      <c r="CR1343" s="18"/>
      <c r="CS1343" s="18"/>
      <c r="CT1343" s="18"/>
      <c r="CW1343" s="18"/>
      <c r="CX1343" s="18"/>
      <c r="CY1343" s="18"/>
      <c r="DB1343" s="18"/>
      <c r="DC1343" s="31"/>
      <c r="DD1343" s="31"/>
    </row>
    <row r="1344" spans="71:108" x14ac:dyDescent="0.25">
      <c r="BS1344"/>
      <c r="BT1344"/>
      <c r="BU1344"/>
      <c r="BV1344"/>
      <c r="BW1344"/>
      <c r="BX1344"/>
      <c r="BY1344"/>
      <c r="BZ1344"/>
      <c r="CA1344"/>
      <c r="CB1344"/>
      <c r="CC1344"/>
      <c r="CD1344"/>
      <c r="CE1344"/>
      <c r="CF1344"/>
      <c r="CG1344"/>
      <c r="CH1344" s="18"/>
      <c r="CI1344" s="18"/>
      <c r="CJ1344" s="18"/>
      <c r="CK1344" s="18"/>
      <c r="CL1344" s="18"/>
      <c r="CM1344" s="18"/>
      <c r="CO1344" s="18"/>
      <c r="CR1344" s="18"/>
      <c r="CS1344" s="18"/>
      <c r="CT1344" s="18"/>
      <c r="CW1344" s="18"/>
      <c r="CX1344" s="18"/>
      <c r="CY1344" s="18"/>
      <c r="DB1344" s="18"/>
      <c r="DC1344" s="31"/>
      <c r="DD1344" s="31"/>
    </row>
    <row r="1345" spans="71:108" x14ac:dyDescent="0.25">
      <c r="BS1345"/>
      <c r="BT1345"/>
      <c r="BU1345"/>
      <c r="BV1345"/>
      <c r="BW1345"/>
      <c r="BX1345"/>
      <c r="BY1345"/>
      <c r="BZ1345"/>
      <c r="CA1345"/>
      <c r="CB1345"/>
      <c r="CC1345"/>
      <c r="CD1345"/>
      <c r="CE1345"/>
      <c r="CF1345"/>
      <c r="CG1345"/>
      <c r="CH1345" s="18"/>
      <c r="CI1345" s="18"/>
      <c r="CJ1345" s="18"/>
      <c r="CK1345" s="18"/>
      <c r="CL1345" s="18"/>
      <c r="CM1345" s="18"/>
      <c r="CO1345" s="18"/>
      <c r="CR1345" s="18"/>
      <c r="CS1345" s="18"/>
      <c r="CT1345" s="18"/>
      <c r="CW1345" s="18"/>
      <c r="CX1345" s="18"/>
      <c r="CY1345" s="18"/>
      <c r="DB1345" s="18"/>
      <c r="DC1345" s="31"/>
      <c r="DD1345" s="31"/>
    </row>
    <row r="1346" spans="71:108" x14ac:dyDescent="0.25">
      <c r="BS1346"/>
      <c r="BT1346"/>
      <c r="BU1346"/>
      <c r="BV1346"/>
      <c r="BW1346"/>
      <c r="BX1346"/>
      <c r="BY1346"/>
      <c r="BZ1346"/>
      <c r="CA1346"/>
      <c r="CB1346"/>
      <c r="CC1346"/>
      <c r="CD1346"/>
      <c r="CE1346"/>
      <c r="CF1346"/>
      <c r="CG1346"/>
      <c r="CH1346" s="18"/>
      <c r="CI1346" s="18"/>
      <c r="CJ1346" s="18"/>
      <c r="CK1346" s="18"/>
      <c r="CL1346" s="18"/>
      <c r="CM1346" s="18"/>
      <c r="CO1346" s="18"/>
      <c r="CR1346" s="18"/>
      <c r="CS1346" s="18"/>
      <c r="CT1346" s="18"/>
      <c r="CW1346" s="18"/>
      <c r="CX1346" s="18"/>
      <c r="CY1346" s="18"/>
      <c r="DB1346" s="18"/>
      <c r="DC1346" s="31"/>
      <c r="DD1346" s="31"/>
    </row>
    <row r="1347" spans="71:108" x14ac:dyDescent="0.25">
      <c r="BS1347"/>
      <c r="BT1347"/>
      <c r="BU1347"/>
      <c r="BV1347"/>
      <c r="BW1347"/>
      <c r="BX1347"/>
      <c r="BY1347"/>
      <c r="BZ1347"/>
      <c r="CA1347"/>
      <c r="CB1347"/>
      <c r="CC1347"/>
      <c r="CD1347"/>
      <c r="CE1347"/>
      <c r="CF1347"/>
      <c r="CG1347"/>
      <c r="CH1347" s="18"/>
      <c r="CI1347" s="18"/>
      <c r="CJ1347" s="18"/>
      <c r="CK1347" s="18"/>
      <c r="CL1347" s="18"/>
      <c r="CM1347" s="18"/>
      <c r="CO1347" s="18"/>
      <c r="CR1347" s="18"/>
      <c r="CS1347" s="18"/>
      <c r="CT1347" s="18"/>
      <c r="CW1347" s="18"/>
      <c r="CX1347" s="18"/>
      <c r="CY1347" s="18"/>
      <c r="DB1347" s="18"/>
      <c r="DC1347" s="31"/>
      <c r="DD1347" s="31"/>
    </row>
    <row r="1348" spans="71:108" x14ac:dyDescent="0.25">
      <c r="BS1348"/>
      <c r="BT1348"/>
      <c r="BU1348"/>
      <c r="BV1348"/>
      <c r="BW1348"/>
      <c r="BX1348"/>
      <c r="BY1348"/>
      <c r="BZ1348"/>
      <c r="CA1348"/>
      <c r="CB1348"/>
      <c r="CC1348"/>
      <c r="CD1348"/>
      <c r="CE1348"/>
      <c r="CF1348"/>
      <c r="CG1348"/>
      <c r="CH1348" s="18"/>
      <c r="CI1348" s="18"/>
      <c r="CJ1348" s="18"/>
      <c r="CK1348" s="18"/>
      <c r="CL1348" s="18"/>
      <c r="CM1348" s="18"/>
      <c r="CO1348" s="18"/>
      <c r="CR1348" s="18"/>
      <c r="CS1348" s="18"/>
      <c r="CT1348" s="18"/>
      <c r="CW1348" s="18"/>
      <c r="CX1348" s="18"/>
      <c r="CY1348" s="18"/>
      <c r="DB1348" s="18"/>
      <c r="DC1348" s="31"/>
      <c r="DD1348" s="31"/>
    </row>
    <row r="1349" spans="71:108" x14ac:dyDescent="0.25">
      <c r="BS1349"/>
      <c r="BT1349"/>
      <c r="BU1349"/>
      <c r="BV1349"/>
      <c r="BW1349"/>
      <c r="BX1349"/>
      <c r="BY1349"/>
      <c r="BZ1349"/>
      <c r="CA1349"/>
      <c r="CB1349"/>
      <c r="CC1349"/>
      <c r="CD1349"/>
      <c r="CE1349"/>
      <c r="CF1349"/>
      <c r="CG1349"/>
      <c r="CH1349" s="18"/>
      <c r="CI1349" s="18"/>
      <c r="CJ1349" s="18"/>
      <c r="CK1349" s="18"/>
      <c r="CL1349" s="18"/>
      <c r="CM1349" s="18"/>
      <c r="CO1349" s="18"/>
      <c r="CR1349" s="18"/>
      <c r="CS1349" s="18"/>
      <c r="CT1349" s="18"/>
      <c r="CW1349" s="18"/>
      <c r="CX1349" s="18"/>
      <c r="CY1349" s="18"/>
      <c r="DB1349" s="18"/>
      <c r="DC1349" s="31"/>
      <c r="DD1349" s="31"/>
    </row>
    <row r="1350" spans="71:108" x14ac:dyDescent="0.25">
      <c r="BS1350"/>
      <c r="BT1350"/>
      <c r="BU1350"/>
      <c r="BV1350"/>
      <c r="BW1350"/>
      <c r="BX1350"/>
      <c r="BY1350"/>
      <c r="BZ1350"/>
      <c r="CA1350"/>
      <c r="CB1350"/>
      <c r="CC1350"/>
      <c r="CD1350"/>
      <c r="CE1350"/>
      <c r="CF1350"/>
      <c r="CG1350"/>
      <c r="CH1350" s="18"/>
      <c r="CI1350" s="18"/>
      <c r="CJ1350" s="18"/>
      <c r="CK1350" s="18"/>
      <c r="CL1350" s="18"/>
      <c r="CM1350" s="18"/>
      <c r="CO1350" s="18"/>
      <c r="CR1350" s="18"/>
      <c r="CS1350" s="18"/>
      <c r="CT1350" s="18"/>
      <c r="CW1350" s="18"/>
      <c r="CX1350" s="18"/>
      <c r="CY1350" s="18"/>
      <c r="DB1350" s="18"/>
      <c r="DC1350" s="31"/>
      <c r="DD1350" s="31"/>
    </row>
    <row r="1351" spans="71:108" x14ac:dyDescent="0.25">
      <c r="BS1351"/>
      <c r="BT1351"/>
      <c r="BU1351"/>
      <c r="BV1351"/>
      <c r="BW1351"/>
      <c r="BX1351"/>
      <c r="BY1351"/>
      <c r="BZ1351"/>
      <c r="CA1351"/>
      <c r="CB1351"/>
      <c r="CC1351"/>
      <c r="CD1351"/>
      <c r="CE1351"/>
      <c r="CF1351"/>
      <c r="CG1351"/>
      <c r="CH1351" s="18"/>
      <c r="CI1351" s="18"/>
      <c r="CJ1351" s="18"/>
      <c r="CK1351" s="18"/>
      <c r="CL1351" s="18"/>
      <c r="CM1351" s="18"/>
      <c r="CO1351" s="18"/>
      <c r="CR1351" s="18"/>
      <c r="CS1351" s="18"/>
      <c r="CT1351" s="18"/>
      <c r="CW1351" s="18"/>
      <c r="CX1351" s="18"/>
      <c r="CY1351" s="18"/>
      <c r="DB1351" s="18"/>
      <c r="DC1351" s="31"/>
      <c r="DD1351" s="31"/>
    </row>
    <row r="1352" spans="71:108" x14ac:dyDescent="0.25">
      <c r="BS1352"/>
      <c r="BT1352"/>
      <c r="BU1352"/>
      <c r="BV1352"/>
      <c r="BW1352"/>
      <c r="BX1352"/>
      <c r="BY1352"/>
      <c r="BZ1352"/>
      <c r="CA1352"/>
      <c r="CB1352"/>
      <c r="CC1352"/>
      <c r="CD1352"/>
      <c r="CE1352"/>
      <c r="CF1352"/>
      <c r="CG1352"/>
      <c r="CH1352" s="18"/>
      <c r="CI1352" s="18"/>
      <c r="CJ1352" s="18"/>
      <c r="CK1352" s="18"/>
      <c r="CL1352" s="18"/>
      <c r="CM1352" s="18"/>
      <c r="CO1352" s="18"/>
      <c r="CR1352" s="18"/>
      <c r="CS1352" s="18"/>
      <c r="CT1352" s="18"/>
      <c r="CW1352" s="18"/>
      <c r="CX1352" s="18"/>
      <c r="CY1352" s="18"/>
      <c r="DB1352" s="18"/>
      <c r="DC1352" s="31"/>
      <c r="DD1352" s="31"/>
    </row>
    <row r="1353" spans="71:108" x14ac:dyDescent="0.25">
      <c r="BS1353"/>
      <c r="BT1353"/>
      <c r="BU1353"/>
      <c r="BV1353"/>
      <c r="BW1353"/>
      <c r="BX1353"/>
      <c r="BY1353"/>
      <c r="BZ1353"/>
      <c r="CA1353"/>
      <c r="CB1353"/>
      <c r="CC1353"/>
      <c r="CD1353"/>
      <c r="CE1353"/>
      <c r="CF1353"/>
      <c r="CG1353"/>
      <c r="CH1353" s="18"/>
      <c r="CI1353" s="18"/>
      <c r="CJ1353" s="18"/>
      <c r="CK1353" s="18"/>
      <c r="CL1353" s="18"/>
      <c r="CM1353" s="18"/>
      <c r="CO1353" s="18"/>
      <c r="CR1353" s="18"/>
      <c r="CS1353" s="18"/>
      <c r="CT1353" s="18"/>
      <c r="CW1353" s="18"/>
      <c r="CX1353" s="18"/>
      <c r="CY1353" s="18"/>
      <c r="DB1353" s="18"/>
      <c r="DC1353" s="31"/>
      <c r="DD1353" s="31"/>
    </row>
    <row r="1354" spans="71:108" x14ac:dyDescent="0.25">
      <c r="BS1354"/>
      <c r="BT1354"/>
      <c r="BU1354"/>
      <c r="BV1354"/>
      <c r="BW1354"/>
      <c r="BX1354"/>
      <c r="BY1354"/>
      <c r="BZ1354"/>
      <c r="CA1354"/>
      <c r="CB1354"/>
      <c r="CC1354"/>
      <c r="CD1354"/>
      <c r="CE1354"/>
      <c r="CF1354"/>
      <c r="CG1354"/>
      <c r="CH1354" s="18"/>
      <c r="CI1354" s="18"/>
      <c r="CJ1354" s="18"/>
      <c r="CK1354" s="18"/>
      <c r="CL1354" s="18"/>
      <c r="CM1354" s="18"/>
      <c r="CO1354" s="18"/>
      <c r="CR1354" s="18"/>
      <c r="CS1354" s="18"/>
      <c r="CT1354" s="18"/>
      <c r="CW1354" s="18"/>
      <c r="CX1354" s="18"/>
      <c r="CY1354" s="18"/>
      <c r="DB1354" s="18"/>
      <c r="DC1354" s="31"/>
      <c r="DD1354" s="31"/>
    </row>
    <row r="1355" spans="71:108" x14ac:dyDescent="0.25">
      <c r="BS1355"/>
      <c r="BT1355"/>
      <c r="BU1355"/>
      <c r="BV1355"/>
      <c r="BW1355"/>
      <c r="BX1355"/>
      <c r="BY1355"/>
      <c r="BZ1355"/>
      <c r="CA1355"/>
      <c r="CB1355"/>
      <c r="CC1355"/>
      <c r="CD1355"/>
      <c r="CE1355"/>
      <c r="CF1355"/>
      <c r="CG1355"/>
      <c r="CH1355" s="18"/>
      <c r="CI1355" s="18"/>
      <c r="CJ1355" s="18"/>
      <c r="CK1355" s="18"/>
      <c r="CL1355" s="18"/>
      <c r="CM1355" s="18"/>
      <c r="CO1355" s="18"/>
      <c r="CR1355" s="18"/>
      <c r="CS1355" s="18"/>
      <c r="CT1355" s="18"/>
      <c r="CW1355" s="18"/>
      <c r="CX1355" s="18"/>
      <c r="CY1355" s="18"/>
      <c r="DB1355" s="18"/>
      <c r="DC1355" s="31"/>
      <c r="DD1355" s="31"/>
    </row>
    <row r="1356" spans="71:108" x14ac:dyDescent="0.25">
      <c r="BS1356"/>
      <c r="BT1356"/>
      <c r="BU1356"/>
      <c r="BV1356"/>
      <c r="BW1356"/>
      <c r="BX1356"/>
      <c r="BY1356"/>
      <c r="BZ1356"/>
      <c r="CA1356"/>
      <c r="CB1356"/>
      <c r="CC1356"/>
      <c r="CD1356"/>
      <c r="CE1356"/>
      <c r="CF1356"/>
      <c r="CG1356"/>
      <c r="CH1356" s="18"/>
      <c r="CI1356" s="18"/>
      <c r="CJ1356" s="18"/>
      <c r="CK1356" s="18"/>
      <c r="CL1356" s="18"/>
      <c r="CM1356" s="18"/>
      <c r="CO1356" s="18"/>
      <c r="CR1356" s="18"/>
      <c r="CS1356" s="18"/>
      <c r="CT1356" s="18"/>
      <c r="CW1356" s="18"/>
      <c r="CX1356" s="18"/>
      <c r="CY1356" s="18"/>
      <c r="DB1356" s="18"/>
      <c r="DC1356" s="31"/>
      <c r="DD1356" s="31"/>
    </row>
    <row r="1357" spans="71:108" x14ac:dyDescent="0.25">
      <c r="BS1357"/>
      <c r="BT1357"/>
      <c r="BU1357"/>
      <c r="BV1357"/>
      <c r="BW1357"/>
      <c r="BX1357"/>
      <c r="BY1357"/>
      <c r="BZ1357"/>
      <c r="CA1357"/>
      <c r="CB1357"/>
      <c r="CC1357"/>
      <c r="CD1357"/>
      <c r="CE1357"/>
      <c r="CF1357"/>
      <c r="CG1357"/>
      <c r="CH1357" s="18"/>
      <c r="CI1357" s="18"/>
      <c r="CJ1357" s="18"/>
      <c r="CK1357" s="18"/>
      <c r="CL1357" s="18"/>
      <c r="CM1357" s="18"/>
      <c r="CO1357" s="18"/>
      <c r="CR1357" s="18"/>
      <c r="CS1357" s="18"/>
      <c r="CT1357" s="18"/>
      <c r="CW1357" s="18"/>
      <c r="CX1357" s="18"/>
      <c r="CY1357" s="18"/>
      <c r="DB1357" s="18"/>
      <c r="DC1357" s="31"/>
      <c r="DD1357" s="31"/>
    </row>
    <row r="1358" spans="71:108" x14ac:dyDescent="0.25">
      <c r="BS1358"/>
      <c r="BT1358"/>
      <c r="BU1358"/>
      <c r="BV1358"/>
      <c r="BW1358"/>
      <c r="BX1358"/>
      <c r="BY1358"/>
      <c r="BZ1358"/>
      <c r="CA1358"/>
      <c r="CB1358"/>
      <c r="CC1358"/>
      <c r="CD1358"/>
      <c r="CE1358"/>
      <c r="CF1358"/>
      <c r="CG1358"/>
      <c r="CH1358" s="18"/>
      <c r="CI1358" s="18"/>
      <c r="CJ1358" s="18"/>
      <c r="CK1358" s="18"/>
      <c r="CL1358" s="18"/>
      <c r="CM1358" s="18"/>
      <c r="CO1358" s="18"/>
      <c r="CR1358" s="18"/>
      <c r="CS1358" s="18"/>
      <c r="CT1358" s="18"/>
      <c r="CW1358" s="18"/>
      <c r="CX1358" s="18"/>
      <c r="CY1358" s="18"/>
      <c r="DB1358" s="18"/>
      <c r="DC1358" s="31"/>
      <c r="DD1358" s="31"/>
    </row>
    <row r="1359" spans="71:108" x14ac:dyDescent="0.25">
      <c r="BS1359"/>
      <c r="BT1359"/>
      <c r="BU1359"/>
      <c r="BV1359"/>
      <c r="BW1359"/>
      <c r="BX1359"/>
      <c r="BY1359"/>
      <c r="BZ1359"/>
      <c r="CA1359"/>
      <c r="CB1359"/>
      <c r="CC1359"/>
      <c r="CD1359"/>
      <c r="CE1359"/>
      <c r="CF1359"/>
      <c r="CG1359"/>
      <c r="CH1359" s="18"/>
      <c r="CI1359" s="18"/>
      <c r="CJ1359" s="18"/>
      <c r="CK1359" s="18"/>
      <c r="CL1359" s="18"/>
      <c r="CM1359" s="18"/>
      <c r="CO1359" s="18"/>
      <c r="CR1359" s="18"/>
      <c r="CS1359" s="18"/>
      <c r="CT1359" s="18"/>
      <c r="CW1359" s="18"/>
      <c r="CX1359" s="18"/>
      <c r="CY1359" s="18"/>
      <c r="DB1359" s="18"/>
      <c r="DC1359" s="31"/>
      <c r="DD1359" s="31"/>
    </row>
    <row r="1360" spans="71:108" x14ac:dyDescent="0.25">
      <c r="BS1360"/>
      <c r="BT1360"/>
      <c r="BU1360"/>
      <c r="BV1360"/>
      <c r="BW1360"/>
      <c r="BX1360"/>
      <c r="BY1360"/>
      <c r="BZ1360"/>
      <c r="CA1360"/>
      <c r="CB1360"/>
      <c r="CC1360"/>
      <c r="CD1360"/>
      <c r="CE1360"/>
      <c r="CF1360"/>
      <c r="CG1360"/>
      <c r="CH1360" s="18"/>
      <c r="CI1360" s="18"/>
      <c r="CJ1360" s="18"/>
      <c r="CK1360" s="18"/>
      <c r="CL1360" s="18"/>
      <c r="CM1360" s="18"/>
      <c r="CO1360" s="18"/>
      <c r="CR1360" s="18"/>
      <c r="CS1360" s="18"/>
      <c r="CT1360" s="18"/>
      <c r="CW1360" s="18"/>
      <c r="CX1360" s="18"/>
      <c r="CY1360" s="18"/>
      <c r="DB1360" s="18"/>
      <c r="DC1360" s="31"/>
      <c r="DD1360" s="31"/>
    </row>
    <row r="1361" spans="71:108" x14ac:dyDescent="0.25">
      <c r="BS1361"/>
      <c r="BT1361"/>
      <c r="BU1361"/>
      <c r="BV1361"/>
      <c r="BW1361"/>
      <c r="BX1361"/>
      <c r="BY1361"/>
      <c r="BZ1361"/>
      <c r="CA1361"/>
      <c r="CB1361"/>
      <c r="CC1361"/>
      <c r="CD1361"/>
      <c r="CE1361"/>
      <c r="CF1361"/>
      <c r="CG1361"/>
      <c r="CH1361" s="18"/>
      <c r="CI1361" s="18"/>
      <c r="CJ1361" s="18"/>
      <c r="CK1361" s="18"/>
      <c r="CL1361" s="18"/>
      <c r="CM1361" s="18"/>
      <c r="CO1361" s="18"/>
      <c r="CR1361" s="18"/>
      <c r="CS1361" s="18"/>
      <c r="CT1361" s="18"/>
      <c r="CW1361" s="18"/>
      <c r="CX1361" s="18"/>
      <c r="CY1361" s="18"/>
      <c r="DB1361" s="18"/>
      <c r="DC1361" s="31"/>
      <c r="DD1361" s="31"/>
    </row>
    <row r="1362" spans="71:108" x14ac:dyDescent="0.25">
      <c r="BS1362"/>
      <c r="BT1362"/>
      <c r="BU1362"/>
      <c r="BV1362"/>
      <c r="BW1362"/>
      <c r="BX1362"/>
      <c r="BY1362"/>
      <c r="BZ1362"/>
      <c r="CA1362"/>
      <c r="CB1362"/>
      <c r="CC1362"/>
      <c r="CD1362"/>
      <c r="CE1362"/>
      <c r="CF1362"/>
      <c r="CG1362"/>
      <c r="CH1362" s="18"/>
      <c r="CI1362" s="18"/>
      <c r="CJ1362" s="18"/>
      <c r="CK1362" s="18"/>
      <c r="CL1362" s="18"/>
      <c r="CM1362" s="18"/>
      <c r="CO1362" s="18"/>
      <c r="CR1362" s="18"/>
      <c r="CS1362" s="18"/>
      <c r="CT1362" s="18"/>
      <c r="CW1362" s="18"/>
      <c r="CX1362" s="18"/>
      <c r="CY1362" s="18"/>
      <c r="DB1362" s="18"/>
      <c r="DC1362" s="31"/>
      <c r="DD1362" s="31"/>
    </row>
    <row r="1363" spans="71:108" x14ac:dyDescent="0.25">
      <c r="BS1363"/>
      <c r="BT1363"/>
      <c r="BU1363"/>
      <c r="BV1363"/>
      <c r="BW1363"/>
      <c r="BX1363"/>
      <c r="BY1363"/>
      <c r="BZ1363"/>
      <c r="CA1363"/>
      <c r="CB1363"/>
      <c r="CC1363"/>
      <c r="CD1363"/>
      <c r="CE1363"/>
      <c r="CF1363"/>
      <c r="CG1363"/>
      <c r="CH1363" s="18"/>
      <c r="CI1363" s="18"/>
      <c r="CJ1363" s="18"/>
      <c r="CK1363" s="18"/>
      <c r="CL1363" s="18"/>
      <c r="CM1363" s="18"/>
      <c r="CO1363" s="18"/>
      <c r="CR1363" s="18"/>
      <c r="CS1363" s="18"/>
      <c r="CT1363" s="18"/>
      <c r="CW1363" s="18"/>
      <c r="CX1363" s="18"/>
      <c r="CY1363" s="18"/>
      <c r="DB1363" s="18"/>
      <c r="DC1363" s="31"/>
      <c r="DD1363" s="31"/>
    </row>
    <row r="1364" spans="71:108" x14ac:dyDescent="0.25">
      <c r="BS1364"/>
      <c r="BT1364"/>
      <c r="BU1364"/>
      <c r="BV1364"/>
      <c r="BW1364"/>
      <c r="BX1364"/>
      <c r="BY1364"/>
      <c r="BZ1364"/>
      <c r="CA1364"/>
      <c r="CB1364"/>
      <c r="CC1364"/>
      <c r="CD1364"/>
      <c r="CE1364"/>
      <c r="CF1364"/>
      <c r="CG1364"/>
      <c r="CH1364" s="18"/>
      <c r="CI1364" s="18"/>
      <c r="CJ1364" s="18"/>
      <c r="CK1364" s="18"/>
      <c r="CL1364" s="18"/>
      <c r="CM1364" s="18"/>
      <c r="CO1364" s="18"/>
      <c r="CR1364" s="18"/>
      <c r="CS1364" s="18"/>
      <c r="CT1364" s="18"/>
      <c r="CW1364" s="18"/>
      <c r="CX1364" s="18"/>
      <c r="CY1364" s="18"/>
      <c r="DB1364" s="18"/>
      <c r="DC1364" s="31"/>
      <c r="DD1364" s="31"/>
    </row>
    <row r="1365" spans="71:108" x14ac:dyDescent="0.25">
      <c r="BS1365"/>
      <c r="BT1365"/>
      <c r="BU1365"/>
      <c r="BV1365"/>
      <c r="BW1365"/>
      <c r="BX1365"/>
      <c r="BY1365"/>
      <c r="BZ1365"/>
      <c r="CA1365"/>
      <c r="CB1365"/>
      <c r="CC1365"/>
      <c r="CD1365"/>
      <c r="CE1365"/>
      <c r="CF1365"/>
      <c r="CG1365"/>
      <c r="CH1365" s="18"/>
      <c r="CI1365" s="18"/>
      <c r="CJ1365" s="18"/>
      <c r="CK1365" s="18"/>
      <c r="CL1365" s="18"/>
      <c r="CM1365" s="18"/>
      <c r="CO1365" s="18"/>
      <c r="CR1365" s="18"/>
      <c r="CS1365" s="18"/>
      <c r="CT1365" s="18"/>
      <c r="CW1365" s="18"/>
      <c r="CX1365" s="18"/>
      <c r="CY1365" s="18"/>
      <c r="DB1365" s="18"/>
      <c r="DC1365" s="31"/>
      <c r="DD1365" s="31"/>
    </row>
    <row r="1366" spans="71:108" x14ac:dyDescent="0.25">
      <c r="BS1366"/>
      <c r="BT1366"/>
      <c r="BU1366"/>
      <c r="BV1366"/>
      <c r="BW1366"/>
      <c r="BX1366"/>
      <c r="BY1366"/>
      <c r="BZ1366"/>
      <c r="CA1366"/>
      <c r="CB1366"/>
      <c r="CC1366"/>
      <c r="CD1366"/>
      <c r="CE1366"/>
      <c r="CF1366"/>
      <c r="CG1366"/>
      <c r="CH1366" s="18"/>
      <c r="CI1366" s="18"/>
      <c r="CJ1366" s="18"/>
      <c r="CK1366" s="18"/>
      <c r="CL1366" s="18"/>
      <c r="CM1366" s="18"/>
      <c r="CO1366" s="18"/>
      <c r="CR1366" s="18"/>
      <c r="CS1366" s="18"/>
      <c r="CT1366" s="18"/>
      <c r="CW1366" s="18"/>
      <c r="CX1366" s="18"/>
      <c r="CY1366" s="18"/>
      <c r="DB1366" s="18"/>
      <c r="DC1366" s="31"/>
      <c r="DD1366" s="31"/>
    </row>
    <row r="1367" spans="71:108" x14ac:dyDescent="0.25">
      <c r="BS1367"/>
      <c r="BT1367"/>
      <c r="BU1367"/>
      <c r="BV1367"/>
      <c r="BW1367"/>
      <c r="BX1367"/>
      <c r="BY1367"/>
      <c r="BZ1367"/>
      <c r="CA1367"/>
      <c r="CB1367"/>
      <c r="CC1367"/>
      <c r="CD1367"/>
      <c r="CE1367"/>
      <c r="CF1367"/>
      <c r="CG1367"/>
      <c r="CH1367" s="18"/>
      <c r="CI1367" s="18"/>
      <c r="CJ1367" s="18"/>
      <c r="CK1367" s="18"/>
      <c r="CL1367" s="18"/>
      <c r="CM1367" s="18"/>
      <c r="CO1367" s="18"/>
      <c r="CR1367" s="18"/>
      <c r="CS1367" s="18"/>
      <c r="CT1367" s="18"/>
      <c r="CW1367" s="18"/>
      <c r="CX1367" s="18"/>
      <c r="CY1367" s="18"/>
      <c r="DB1367" s="18"/>
      <c r="DC1367" s="31"/>
      <c r="DD1367" s="31"/>
    </row>
    <row r="1368" spans="71:108" x14ac:dyDescent="0.25">
      <c r="BS1368"/>
      <c r="BT1368"/>
      <c r="BU1368"/>
      <c r="BV1368"/>
      <c r="BW1368"/>
      <c r="BX1368"/>
      <c r="BY1368"/>
      <c r="BZ1368"/>
      <c r="CA1368"/>
      <c r="CB1368"/>
      <c r="CC1368"/>
      <c r="CD1368"/>
      <c r="CE1368"/>
      <c r="CF1368"/>
      <c r="CG1368"/>
      <c r="CH1368" s="18"/>
      <c r="CI1368" s="18"/>
      <c r="CJ1368" s="18"/>
      <c r="CK1368" s="18"/>
      <c r="CL1368" s="18"/>
      <c r="CM1368" s="18"/>
      <c r="CO1368" s="18"/>
      <c r="CR1368" s="18"/>
      <c r="CS1368" s="18"/>
      <c r="CT1368" s="18"/>
      <c r="CW1368" s="18"/>
      <c r="CX1368" s="18"/>
      <c r="CY1368" s="18"/>
      <c r="DB1368" s="18"/>
      <c r="DC1368" s="31"/>
      <c r="DD1368" s="31"/>
    </row>
    <row r="1369" spans="71:108" x14ac:dyDescent="0.25">
      <c r="BS1369"/>
      <c r="BT1369"/>
      <c r="BU1369"/>
      <c r="BV1369"/>
      <c r="BW1369"/>
      <c r="BX1369"/>
      <c r="BY1369"/>
      <c r="BZ1369"/>
      <c r="CA1369"/>
      <c r="CB1369"/>
      <c r="CC1369"/>
      <c r="CD1369"/>
      <c r="CE1369"/>
      <c r="CF1369"/>
      <c r="CG1369"/>
      <c r="CH1369" s="18"/>
      <c r="CI1369" s="18"/>
      <c r="CJ1369" s="18"/>
      <c r="CK1369" s="18"/>
      <c r="CL1369" s="18"/>
      <c r="CM1369" s="18"/>
      <c r="CO1369" s="18"/>
      <c r="CR1369" s="18"/>
      <c r="CS1369" s="18"/>
      <c r="CT1369" s="18"/>
      <c r="CW1369" s="18"/>
      <c r="CX1369" s="18"/>
      <c r="CY1369" s="18"/>
      <c r="DB1369" s="18"/>
      <c r="DC1369" s="31"/>
      <c r="DD1369" s="31"/>
    </row>
    <row r="1370" spans="71:108" x14ac:dyDescent="0.25">
      <c r="BS1370"/>
      <c r="BT1370"/>
      <c r="BU1370"/>
      <c r="BV1370"/>
      <c r="BW1370"/>
      <c r="BX1370"/>
      <c r="BY1370"/>
      <c r="BZ1370"/>
      <c r="CA1370"/>
      <c r="CB1370"/>
      <c r="CC1370"/>
      <c r="CD1370"/>
      <c r="CE1370"/>
      <c r="CF1370"/>
      <c r="CG1370"/>
      <c r="CH1370" s="18"/>
      <c r="CI1370" s="18"/>
      <c r="CJ1370" s="18"/>
      <c r="CK1370" s="18"/>
      <c r="CL1370" s="18"/>
      <c r="CM1370" s="18"/>
      <c r="CO1370" s="18"/>
      <c r="CR1370" s="18"/>
      <c r="CS1370" s="18"/>
      <c r="CT1370" s="18"/>
      <c r="CW1370" s="18"/>
      <c r="CX1370" s="18"/>
      <c r="CY1370" s="18"/>
      <c r="DB1370" s="18"/>
      <c r="DC1370" s="31"/>
      <c r="DD1370" s="31"/>
    </row>
    <row r="1371" spans="71:108" x14ac:dyDescent="0.25">
      <c r="BS1371"/>
      <c r="BT1371"/>
      <c r="BU1371"/>
      <c r="BV1371"/>
      <c r="BW1371"/>
      <c r="BX1371"/>
      <c r="BY1371"/>
      <c r="BZ1371"/>
      <c r="CA1371"/>
      <c r="CB1371"/>
      <c r="CC1371"/>
      <c r="CD1371"/>
      <c r="CE1371"/>
      <c r="CF1371"/>
      <c r="CG1371"/>
      <c r="CH1371" s="18"/>
      <c r="CI1371" s="18"/>
      <c r="CJ1371" s="18"/>
      <c r="CK1371" s="18"/>
      <c r="CL1371" s="18"/>
      <c r="CM1371" s="18"/>
      <c r="CO1371" s="18"/>
      <c r="CR1371" s="18"/>
      <c r="CS1371" s="18"/>
      <c r="CT1371" s="18"/>
      <c r="CW1371" s="18"/>
      <c r="CX1371" s="18"/>
      <c r="CY1371" s="18"/>
      <c r="DB1371" s="18"/>
      <c r="DC1371" s="31"/>
      <c r="DD1371" s="31"/>
    </row>
    <row r="1372" spans="71:108" x14ac:dyDescent="0.25">
      <c r="BS1372"/>
      <c r="BT1372"/>
      <c r="BU1372"/>
      <c r="BV1372"/>
      <c r="BW1372"/>
      <c r="BX1372"/>
      <c r="BY1372"/>
      <c r="BZ1372"/>
      <c r="CA1372"/>
      <c r="CB1372"/>
      <c r="CC1372"/>
      <c r="CD1372"/>
      <c r="CE1372"/>
      <c r="CF1372"/>
      <c r="CG1372"/>
      <c r="CH1372" s="18"/>
      <c r="CI1372" s="18"/>
      <c r="CJ1372" s="18"/>
      <c r="CK1372" s="18"/>
      <c r="CL1372" s="18"/>
      <c r="CM1372" s="18"/>
      <c r="CO1372" s="18"/>
      <c r="CR1372" s="18"/>
      <c r="CS1372" s="18"/>
      <c r="CT1372" s="18"/>
      <c r="CW1372" s="18"/>
      <c r="CX1372" s="18"/>
      <c r="CY1372" s="18"/>
      <c r="DB1372" s="18"/>
      <c r="DC1372" s="31"/>
      <c r="DD1372" s="31"/>
    </row>
    <row r="1373" spans="71:108" x14ac:dyDescent="0.25">
      <c r="BS1373"/>
      <c r="BT1373"/>
      <c r="BU1373"/>
      <c r="BV1373"/>
      <c r="BW1373"/>
      <c r="BX1373"/>
      <c r="BY1373"/>
      <c r="BZ1373"/>
      <c r="CA1373"/>
      <c r="CB1373"/>
      <c r="CC1373"/>
      <c r="CD1373"/>
      <c r="CE1373"/>
      <c r="CF1373"/>
      <c r="CG1373"/>
      <c r="CH1373" s="18"/>
      <c r="CI1373" s="18"/>
      <c r="CJ1373" s="18"/>
      <c r="CK1373" s="18"/>
      <c r="CL1373" s="18"/>
      <c r="CM1373" s="18"/>
      <c r="CO1373" s="18"/>
      <c r="CR1373" s="18"/>
      <c r="CS1373" s="18"/>
      <c r="CT1373" s="18"/>
      <c r="CW1373" s="18"/>
      <c r="CX1373" s="18"/>
      <c r="CY1373" s="18"/>
      <c r="DB1373" s="18"/>
      <c r="DC1373" s="31"/>
      <c r="DD1373" s="31"/>
    </row>
    <row r="1374" spans="71:108" x14ac:dyDescent="0.25">
      <c r="BS1374"/>
      <c r="BT1374"/>
      <c r="BU1374"/>
      <c r="BV1374"/>
      <c r="BW1374"/>
      <c r="BX1374"/>
      <c r="BY1374"/>
      <c r="BZ1374"/>
      <c r="CA1374"/>
      <c r="CB1374"/>
      <c r="CC1374"/>
      <c r="CD1374"/>
      <c r="CE1374"/>
      <c r="CF1374"/>
      <c r="CG1374"/>
      <c r="CH1374" s="18"/>
      <c r="CI1374" s="18"/>
      <c r="CJ1374" s="18"/>
      <c r="CK1374" s="18"/>
      <c r="CL1374" s="18"/>
      <c r="CM1374" s="18"/>
      <c r="CO1374" s="18"/>
      <c r="CR1374" s="18"/>
      <c r="CS1374" s="18"/>
      <c r="CT1374" s="18"/>
      <c r="CW1374" s="18"/>
      <c r="CX1374" s="18"/>
      <c r="CY1374" s="18"/>
      <c r="DB1374" s="18"/>
      <c r="DC1374" s="31"/>
      <c r="DD1374" s="31"/>
    </row>
    <row r="1375" spans="71:108" x14ac:dyDescent="0.25">
      <c r="BS1375"/>
      <c r="BT1375"/>
      <c r="BU1375"/>
      <c r="BV1375"/>
      <c r="BW1375"/>
      <c r="BX1375"/>
      <c r="BY1375"/>
      <c r="BZ1375"/>
      <c r="CA1375"/>
      <c r="CB1375"/>
      <c r="CC1375"/>
      <c r="CD1375"/>
      <c r="CE1375"/>
      <c r="CF1375"/>
      <c r="CG1375"/>
      <c r="CH1375" s="18"/>
      <c r="CI1375" s="18"/>
      <c r="CJ1375" s="18"/>
      <c r="CK1375" s="18"/>
      <c r="CL1375" s="18"/>
      <c r="CM1375" s="18"/>
      <c r="CO1375" s="18"/>
      <c r="CR1375" s="18"/>
      <c r="CS1375" s="18"/>
      <c r="CT1375" s="18"/>
      <c r="CW1375" s="18"/>
      <c r="CX1375" s="18"/>
      <c r="CY1375" s="18"/>
      <c r="DB1375" s="18"/>
      <c r="DC1375" s="31"/>
      <c r="DD1375" s="31"/>
    </row>
    <row r="1376" spans="71:108" x14ac:dyDescent="0.25">
      <c r="BS1376"/>
      <c r="BT1376"/>
      <c r="BU1376"/>
      <c r="BV1376"/>
      <c r="BW1376"/>
      <c r="BX1376"/>
      <c r="BY1376"/>
      <c r="BZ1376"/>
      <c r="CA1376"/>
      <c r="CB1376"/>
      <c r="CC1376"/>
      <c r="CD1376"/>
      <c r="CE1376"/>
      <c r="CF1376"/>
      <c r="CG1376"/>
      <c r="CH1376" s="18"/>
      <c r="CI1376" s="18"/>
      <c r="CJ1376" s="18"/>
      <c r="CK1376" s="18"/>
      <c r="CL1376" s="18"/>
      <c r="CM1376" s="18"/>
      <c r="CO1376" s="18"/>
      <c r="CR1376" s="18"/>
      <c r="CS1376" s="18"/>
      <c r="CT1376" s="18"/>
      <c r="CW1376" s="18"/>
      <c r="CX1376" s="18"/>
      <c r="CY1376" s="18"/>
      <c r="DB1376" s="18"/>
      <c r="DC1376" s="31"/>
      <c r="DD1376" s="31"/>
    </row>
    <row r="1377" spans="71:108" x14ac:dyDescent="0.25">
      <c r="BS1377"/>
      <c r="BT1377"/>
      <c r="BU1377"/>
      <c r="BV1377"/>
      <c r="BW1377"/>
      <c r="BX1377"/>
      <c r="BY1377"/>
      <c r="BZ1377"/>
      <c r="CA1377"/>
      <c r="CB1377"/>
      <c r="CC1377"/>
      <c r="CD1377"/>
      <c r="CE1377"/>
      <c r="CF1377"/>
      <c r="CG1377"/>
      <c r="CH1377" s="18"/>
      <c r="CI1377" s="18"/>
      <c r="CJ1377" s="18"/>
      <c r="CK1377" s="18"/>
      <c r="CL1377" s="18"/>
      <c r="CM1377" s="18"/>
      <c r="CO1377" s="18"/>
      <c r="CR1377" s="18"/>
      <c r="CS1377" s="18"/>
      <c r="CT1377" s="18"/>
      <c r="CW1377" s="18"/>
      <c r="CX1377" s="18"/>
      <c r="CY1377" s="18"/>
      <c r="DB1377" s="18"/>
      <c r="DC1377" s="31"/>
      <c r="DD1377" s="31"/>
    </row>
    <row r="1378" spans="71:108" x14ac:dyDescent="0.25">
      <c r="BS1378"/>
      <c r="BT1378"/>
      <c r="BU1378"/>
      <c r="BV1378"/>
      <c r="BW1378"/>
      <c r="BX1378"/>
      <c r="BY1378"/>
      <c r="BZ1378"/>
      <c r="CA1378"/>
      <c r="CB1378"/>
      <c r="CC1378"/>
      <c r="CD1378"/>
      <c r="CE1378"/>
      <c r="CF1378"/>
      <c r="CG1378"/>
      <c r="CH1378" s="18"/>
      <c r="CI1378" s="18"/>
      <c r="CJ1378" s="18"/>
      <c r="CK1378" s="18"/>
      <c r="CL1378" s="18"/>
      <c r="CM1378" s="18"/>
      <c r="CO1378" s="18"/>
      <c r="CR1378" s="18"/>
      <c r="CS1378" s="18"/>
      <c r="CT1378" s="18"/>
      <c r="CW1378" s="18"/>
      <c r="CX1378" s="18"/>
      <c r="CY1378" s="18"/>
      <c r="DB1378" s="18"/>
      <c r="DC1378" s="31"/>
      <c r="DD1378" s="31"/>
    </row>
    <row r="1379" spans="71:108" x14ac:dyDescent="0.25">
      <c r="BS1379"/>
      <c r="BT1379"/>
      <c r="BU1379"/>
      <c r="BV1379"/>
      <c r="BW1379"/>
      <c r="BX1379"/>
      <c r="BY1379"/>
      <c r="BZ1379"/>
      <c r="CA1379"/>
      <c r="CB1379"/>
      <c r="CC1379"/>
      <c r="CD1379"/>
      <c r="CE1379"/>
      <c r="CF1379"/>
      <c r="CG1379"/>
      <c r="CH1379" s="18"/>
      <c r="CI1379" s="18"/>
      <c r="CJ1379" s="18"/>
      <c r="CK1379" s="18"/>
      <c r="CL1379" s="18"/>
      <c r="CM1379" s="18"/>
      <c r="CO1379" s="18"/>
      <c r="CR1379" s="18"/>
      <c r="CS1379" s="18"/>
      <c r="CT1379" s="18"/>
      <c r="CW1379" s="18"/>
      <c r="CX1379" s="18"/>
      <c r="CY1379" s="18"/>
      <c r="DB1379" s="18"/>
      <c r="DC1379" s="31"/>
      <c r="DD1379" s="31"/>
    </row>
    <row r="1380" spans="71:108" x14ac:dyDescent="0.25">
      <c r="BS1380"/>
      <c r="BT1380"/>
      <c r="BU1380"/>
      <c r="BV1380"/>
      <c r="BW1380"/>
      <c r="BX1380"/>
      <c r="BY1380"/>
      <c r="BZ1380"/>
      <c r="CA1380"/>
      <c r="CB1380"/>
      <c r="CC1380"/>
      <c r="CD1380"/>
      <c r="CE1380"/>
      <c r="CF1380"/>
      <c r="CG1380"/>
      <c r="CH1380" s="18"/>
      <c r="CI1380" s="18"/>
      <c r="CJ1380" s="18"/>
      <c r="CK1380" s="18"/>
      <c r="CL1380" s="18"/>
      <c r="CM1380" s="18"/>
      <c r="CO1380" s="18"/>
      <c r="CR1380" s="18"/>
      <c r="CS1380" s="18"/>
      <c r="CT1380" s="18"/>
      <c r="CW1380" s="18"/>
      <c r="CX1380" s="18"/>
      <c r="CY1380" s="18"/>
      <c r="DB1380" s="18"/>
      <c r="DC1380" s="31"/>
      <c r="DD1380" s="31"/>
    </row>
    <row r="1381" spans="71:108" x14ac:dyDescent="0.25">
      <c r="BS1381"/>
      <c r="BT1381"/>
      <c r="BU1381"/>
      <c r="BV1381"/>
      <c r="BW1381"/>
      <c r="BX1381"/>
      <c r="BY1381"/>
      <c r="BZ1381"/>
      <c r="CA1381"/>
      <c r="CB1381"/>
      <c r="CC1381"/>
      <c r="CD1381"/>
      <c r="CE1381"/>
      <c r="CF1381"/>
      <c r="CG1381"/>
      <c r="CH1381" s="18"/>
      <c r="CI1381" s="18"/>
      <c r="CJ1381" s="18"/>
      <c r="CK1381" s="18"/>
      <c r="CL1381" s="18"/>
      <c r="CM1381" s="18"/>
      <c r="CO1381" s="18"/>
      <c r="CR1381" s="18"/>
      <c r="CS1381" s="18"/>
      <c r="CT1381" s="18"/>
      <c r="CW1381" s="18"/>
      <c r="CX1381" s="18"/>
      <c r="CY1381" s="18"/>
      <c r="DB1381" s="18"/>
      <c r="DC1381" s="31"/>
      <c r="DD1381" s="31"/>
    </row>
    <row r="1382" spans="71:108" x14ac:dyDescent="0.25">
      <c r="BS1382"/>
      <c r="BT1382"/>
      <c r="BU1382"/>
      <c r="BV1382"/>
      <c r="BW1382"/>
      <c r="BX1382"/>
      <c r="BY1382"/>
      <c r="BZ1382"/>
      <c r="CA1382"/>
      <c r="CB1382"/>
      <c r="CC1382"/>
      <c r="CD1382"/>
      <c r="CE1382"/>
      <c r="CF1382"/>
      <c r="CG1382"/>
      <c r="CH1382" s="18"/>
      <c r="CI1382" s="18"/>
      <c r="CJ1382" s="18"/>
      <c r="CK1382" s="18"/>
      <c r="CL1382" s="18"/>
      <c r="CM1382" s="18"/>
      <c r="CO1382" s="18"/>
      <c r="CR1382" s="18"/>
      <c r="CS1382" s="18"/>
      <c r="CT1382" s="18"/>
      <c r="CW1382" s="18"/>
      <c r="CX1382" s="18"/>
      <c r="CY1382" s="18"/>
      <c r="DB1382" s="18"/>
      <c r="DC1382" s="31"/>
      <c r="DD1382" s="31"/>
    </row>
    <row r="1383" spans="71:108" x14ac:dyDescent="0.25">
      <c r="BS1383"/>
      <c r="BT1383"/>
      <c r="BU1383"/>
      <c r="BV1383"/>
      <c r="BW1383"/>
      <c r="BX1383"/>
      <c r="BY1383"/>
      <c r="BZ1383"/>
      <c r="CA1383"/>
      <c r="CB1383"/>
      <c r="CC1383"/>
      <c r="CD1383"/>
      <c r="CE1383"/>
      <c r="CF1383"/>
      <c r="CG1383"/>
      <c r="CH1383" s="18"/>
      <c r="CI1383" s="18"/>
      <c r="CJ1383" s="18"/>
      <c r="CK1383" s="18"/>
      <c r="CL1383" s="18"/>
      <c r="CM1383" s="18"/>
      <c r="CO1383" s="18"/>
      <c r="CR1383" s="18"/>
      <c r="CS1383" s="18"/>
      <c r="CT1383" s="18"/>
      <c r="CW1383" s="18"/>
      <c r="CX1383" s="18"/>
      <c r="CY1383" s="18"/>
      <c r="DB1383" s="18"/>
      <c r="DC1383" s="31"/>
      <c r="DD1383" s="31"/>
    </row>
    <row r="1384" spans="71:108" x14ac:dyDescent="0.25">
      <c r="BS1384"/>
      <c r="BT1384"/>
      <c r="BU1384"/>
      <c r="BV1384"/>
      <c r="BW1384"/>
      <c r="BX1384"/>
      <c r="BY1384"/>
      <c r="BZ1384"/>
      <c r="CA1384"/>
      <c r="CB1384"/>
      <c r="CC1384"/>
      <c r="CD1384"/>
      <c r="CE1384"/>
      <c r="CF1384"/>
      <c r="CG1384"/>
      <c r="CH1384" s="18"/>
      <c r="CI1384" s="18"/>
      <c r="CJ1384" s="18"/>
      <c r="CK1384" s="18"/>
      <c r="CL1384" s="18"/>
      <c r="CM1384" s="18"/>
      <c r="CO1384" s="18"/>
      <c r="CR1384" s="18"/>
      <c r="CS1384" s="18"/>
      <c r="CT1384" s="18"/>
      <c r="CW1384" s="18"/>
      <c r="CX1384" s="18"/>
      <c r="CY1384" s="18"/>
      <c r="DB1384" s="18"/>
      <c r="DC1384" s="31"/>
      <c r="DD1384" s="31"/>
    </row>
    <row r="1385" spans="71:108" x14ac:dyDescent="0.25">
      <c r="BS1385"/>
      <c r="BT1385"/>
      <c r="BU1385"/>
      <c r="BV1385"/>
      <c r="BW1385"/>
      <c r="BX1385"/>
      <c r="BY1385"/>
      <c r="BZ1385"/>
      <c r="CA1385"/>
      <c r="CB1385"/>
      <c r="CC1385"/>
      <c r="CD1385"/>
      <c r="CE1385"/>
      <c r="CF1385"/>
      <c r="CG1385"/>
      <c r="CH1385" s="18"/>
      <c r="CI1385" s="18"/>
      <c r="CJ1385" s="18"/>
      <c r="CK1385" s="18"/>
      <c r="CL1385" s="18"/>
      <c r="CM1385" s="18"/>
      <c r="CO1385" s="18"/>
      <c r="CR1385" s="18"/>
      <c r="CS1385" s="18"/>
      <c r="CT1385" s="18"/>
      <c r="CW1385" s="18"/>
      <c r="CX1385" s="18"/>
      <c r="CY1385" s="18"/>
      <c r="DB1385" s="18"/>
      <c r="DC1385" s="31"/>
      <c r="DD1385" s="31"/>
    </row>
    <row r="1386" spans="71:108" x14ac:dyDescent="0.25">
      <c r="BS1386"/>
      <c r="BT1386"/>
      <c r="BU1386"/>
      <c r="BV1386"/>
      <c r="BW1386"/>
      <c r="BX1386"/>
      <c r="BY1386"/>
      <c r="BZ1386"/>
      <c r="CA1386"/>
      <c r="CB1386"/>
      <c r="CC1386"/>
      <c r="CD1386"/>
      <c r="CE1386"/>
      <c r="CF1386"/>
      <c r="CG1386"/>
      <c r="CH1386" s="18"/>
      <c r="CI1386" s="18"/>
      <c r="CJ1386" s="18"/>
      <c r="CK1386" s="18"/>
      <c r="CL1386" s="18"/>
      <c r="CM1386" s="18"/>
      <c r="CO1386" s="18"/>
      <c r="CR1386" s="18"/>
      <c r="CS1386" s="18"/>
      <c r="CT1386" s="18"/>
      <c r="CW1386" s="18"/>
      <c r="CX1386" s="18"/>
      <c r="CY1386" s="18"/>
      <c r="DB1386" s="18"/>
      <c r="DC1386" s="31"/>
      <c r="DD1386" s="31"/>
    </row>
    <row r="1387" spans="71:108" x14ac:dyDescent="0.25">
      <c r="BS1387"/>
      <c r="BT1387"/>
      <c r="BU1387"/>
      <c r="BV1387"/>
      <c r="BW1387"/>
      <c r="BX1387"/>
      <c r="BY1387"/>
      <c r="BZ1387"/>
      <c r="CA1387"/>
      <c r="CB1387"/>
      <c r="CC1387"/>
      <c r="CD1387"/>
      <c r="CE1387"/>
      <c r="CF1387"/>
      <c r="CG1387"/>
      <c r="CH1387" s="18"/>
      <c r="CI1387" s="18"/>
      <c r="CJ1387" s="18"/>
      <c r="CK1387" s="18"/>
      <c r="CL1387" s="18"/>
      <c r="CM1387" s="18"/>
      <c r="CO1387" s="18"/>
      <c r="CR1387" s="18"/>
      <c r="CS1387" s="18"/>
      <c r="CT1387" s="18"/>
      <c r="CW1387" s="18"/>
      <c r="CX1387" s="18"/>
      <c r="CY1387" s="18"/>
      <c r="DB1387" s="18"/>
      <c r="DC1387" s="31"/>
      <c r="DD1387" s="31"/>
    </row>
    <row r="1388" spans="71:108" x14ac:dyDescent="0.25">
      <c r="BS1388"/>
      <c r="BT1388"/>
      <c r="BU1388"/>
      <c r="BV1388"/>
      <c r="BW1388"/>
      <c r="BX1388"/>
      <c r="BY1388"/>
      <c r="BZ1388"/>
      <c r="CA1388"/>
      <c r="CB1388"/>
      <c r="CC1388"/>
      <c r="CD1388"/>
      <c r="CE1388"/>
      <c r="CF1388"/>
      <c r="CG1388"/>
      <c r="CH1388" s="18"/>
      <c r="CI1388" s="18"/>
      <c r="CJ1388" s="18"/>
      <c r="CK1388" s="18"/>
      <c r="CL1388" s="18"/>
      <c r="CM1388" s="18"/>
      <c r="CO1388" s="18"/>
      <c r="CR1388" s="18"/>
      <c r="CS1388" s="18"/>
      <c r="CT1388" s="18"/>
      <c r="CW1388" s="18"/>
      <c r="CX1388" s="18"/>
      <c r="CY1388" s="18"/>
      <c r="DB1388" s="18"/>
      <c r="DC1388" s="31"/>
      <c r="DD1388" s="31"/>
    </row>
    <row r="1389" spans="71:108" x14ac:dyDescent="0.25">
      <c r="BS1389"/>
      <c r="BT1389"/>
      <c r="BU1389"/>
      <c r="BV1389"/>
      <c r="BW1389"/>
      <c r="BX1389"/>
      <c r="BY1389"/>
      <c r="BZ1389"/>
      <c r="CA1389"/>
      <c r="CB1389"/>
      <c r="CC1389"/>
      <c r="CD1389"/>
      <c r="CE1389"/>
      <c r="CF1389"/>
      <c r="CG1389"/>
      <c r="CH1389" s="18"/>
      <c r="CI1389" s="18"/>
      <c r="CJ1389" s="18"/>
      <c r="CK1389" s="18"/>
      <c r="CL1389" s="18"/>
      <c r="CM1389" s="18"/>
      <c r="CO1389" s="18"/>
      <c r="CR1389" s="18"/>
      <c r="CS1389" s="18"/>
      <c r="CT1389" s="18"/>
      <c r="CW1389" s="18"/>
      <c r="CX1389" s="18"/>
      <c r="CY1389" s="18"/>
      <c r="DB1389" s="18"/>
      <c r="DC1389" s="31"/>
      <c r="DD1389" s="31"/>
    </row>
    <row r="1390" spans="71:108" x14ac:dyDescent="0.25">
      <c r="BS1390"/>
      <c r="BT1390"/>
      <c r="BU1390"/>
      <c r="BV1390"/>
      <c r="BW1390"/>
      <c r="BX1390"/>
      <c r="BY1390"/>
      <c r="BZ1390"/>
      <c r="CA1390"/>
      <c r="CB1390"/>
      <c r="CC1390"/>
      <c r="CD1390"/>
      <c r="CE1390"/>
      <c r="CF1390"/>
      <c r="CG1390"/>
      <c r="CH1390" s="18"/>
      <c r="CI1390" s="18"/>
      <c r="CJ1390" s="18"/>
      <c r="CK1390" s="18"/>
      <c r="CL1390" s="18"/>
      <c r="CM1390" s="18"/>
      <c r="CO1390" s="18"/>
      <c r="CR1390" s="18"/>
      <c r="CS1390" s="18"/>
      <c r="CT1390" s="18"/>
      <c r="CW1390" s="18"/>
      <c r="CX1390" s="18"/>
      <c r="CY1390" s="18"/>
      <c r="DB1390" s="18"/>
      <c r="DC1390" s="31"/>
      <c r="DD1390" s="31"/>
    </row>
    <row r="1391" spans="71:108" x14ac:dyDescent="0.25">
      <c r="BS1391"/>
      <c r="BT1391"/>
      <c r="BU1391"/>
      <c r="BV1391"/>
      <c r="BW1391"/>
      <c r="BX1391"/>
      <c r="BY1391"/>
      <c r="BZ1391"/>
      <c r="CA1391"/>
      <c r="CB1391"/>
      <c r="CC1391"/>
      <c r="CD1391"/>
      <c r="CE1391"/>
      <c r="CF1391"/>
      <c r="CG1391"/>
      <c r="CH1391" s="18"/>
      <c r="CI1391" s="18"/>
      <c r="CJ1391" s="18"/>
      <c r="CK1391" s="18"/>
      <c r="CL1391" s="18"/>
      <c r="CM1391" s="18"/>
      <c r="CO1391" s="18"/>
      <c r="CR1391" s="18"/>
      <c r="CS1391" s="18"/>
      <c r="CT1391" s="18"/>
      <c r="CW1391" s="18"/>
      <c r="CX1391" s="18"/>
      <c r="CY1391" s="18"/>
      <c r="DB1391" s="18"/>
      <c r="DC1391" s="31"/>
      <c r="DD1391" s="31"/>
    </row>
    <row r="1392" spans="71:108" x14ac:dyDescent="0.25">
      <c r="BS1392"/>
      <c r="BT1392"/>
      <c r="BU1392"/>
      <c r="BV1392"/>
      <c r="BW1392"/>
      <c r="BX1392"/>
      <c r="BY1392"/>
      <c r="BZ1392"/>
      <c r="CA1392"/>
      <c r="CB1392"/>
      <c r="CC1392"/>
      <c r="CD1392"/>
      <c r="CE1392"/>
      <c r="CF1392"/>
      <c r="CG1392"/>
      <c r="CH1392" s="18"/>
      <c r="CI1392" s="18"/>
      <c r="CJ1392" s="18"/>
      <c r="CK1392" s="18"/>
      <c r="CL1392" s="18"/>
      <c r="CM1392" s="18"/>
      <c r="CO1392" s="18"/>
      <c r="CR1392" s="18"/>
      <c r="CS1392" s="18"/>
      <c r="CT1392" s="18"/>
      <c r="CW1392" s="18"/>
      <c r="CX1392" s="18"/>
      <c r="CY1392" s="18"/>
      <c r="DB1392" s="18"/>
      <c r="DC1392" s="31"/>
      <c r="DD1392" s="31"/>
    </row>
    <row r="1393" spans="71:108" x14ac:dyDescent="0.25">
      <c r="BS1393"/>
      <c r="BT1393"/>
      <c r="BU1393"/>
      <c r="BV1393"/>
      <c r="BW1393"/>
      <c r="BX1393"/>
      <c r="BY1393"/>
      <c r="BZ1393"/>
      <c r="CA1393"/>
      <c r="CB1393"/>
      <c r="CC1393"/>
      <c r="CD1393"/>
      <c r="CE1393"/>
      <c r="CF1393"/>
      <c r="CG1393"/>
      <c r="CH1393" s="18"/>
      <c r="CI1393" s="18"/>
      <c r="CJ1393" s="18"/>
      <c r="CK1393" s="18"/>
      <c r="CL1393" s="18"/>
      <c r="CM1393" s="18"/>
      <c r="CO1393" s="18"/>
      <c r="CR1393" s="18"/>
      <c r="CS1393" s="18"/>
      <c r="CT1393" s="18"/>
      <c r="CW1393" s="18"/>
      <c r="CX1393" s="18"/>
      <c r="CY1393" s="18"/>
      <c r="DB1393" s="18"/>
      <c r="DC1393" s="31"/>
      <c r="DD1393" s="31"/>
    </row>
    <row r="1394" spans="71:108" x14ac:dyDescent="0.25">
      <c r="BS1394"/>
      <c r="BT1394"/>
      <c r="BU1394"/>
      <c r="BV1394"/>
      <c r="BW1394"/>
      <c r="BX1394"/>
      <c r="BY1394"/>
      <c r="BZ1394"/>
      <c r="CA1394"/>
      <c r="CB1394"/>
      <c r="CC1394"/>
      <c r="CD1394"/>
      <c r="CE1394"/>
      <c r="CF1394"/>
      <c r="CG1394"/>
      <c r="CH1394" s="18"/>
      <c r="CI1394" s="18"/>
      <c r="CJ1394" s="18"/>
      <c r="CK1394" s="18"/>
      <c r="CL1394" s="18"/>
      <c r="CM1394" s="18"/>
      <c r="CO1394" s="18"/>
      <c r="CR1394" s="18"/>
      <c r="CS1394" s="18"/>
      <c r="CT1394" s="18"/>
      <c r="CW1394" s="18"/>
      <c r="CX1394" s="18"/>
      <c r="CY1394" s="18"/>
      <c r="DB1394" s="18"/>
      <c r="DC1394" s="31"/>
      <c r="DD1394" s="31"/>
    </row>
    <row r="1395" spans="71:108" x14ac:dyDescent="0.25">
      <c r="BS1395"/>
      <c r="BT1395"/>
      <c r="BU1395"/>
      <c r="BV1395"/>
      <c r="BW1395"/>
      <c r="BX1395"/>
      <c r="BY1395"/>
      <c r="BZ1395"/>
      <c r="CA1395"/>
      <c r="CB1395"/>
      <c r="CC1395"/>
      <c r="CD1395"/>
      <c r="CE1395"/>
      <c r="CF1395"/>
      <c r="CG1395"/>
      <c r="CH1395" s="18"/>
      <c r="CI1395" s="18"/>
      <c r="CJ1395" s="18"/>
      <c r="CK1395" s="18"/>
      <c r="CL1395" s="18"/>
      <c r="CM1395" s="18"/>
      <c r="CO1395" s="18"/>
      <c r="CR1395" s="18"/>
      <c r="CS1395" s="18"/>
      <c r="CT1395" s="18"/>
      <c r="CW1395" s="18"/>
      <c r="CX1395" s="18"/>
      <c r="CY1395" s="18"/>
      <c r="DB1395" s="18"/>
      <c r="DC1395" s="31"/>
      <c r="DD1395" s="31"/>
    </row>
    <row r="1396" spans="71:108" x14ac:dyDescent="0.25">
      <c r="BS1396"/>
      <c r="BT1396"/>
      <c r="BU1396"/>
      <c r="BV1396"/>
      <c r="BW1396"/>
      <c r="BX1396"/>
      <c r="BY1396"/>
      <c r="BZ1396"/>
      <c r="CA1396"/>
      <c r="CB1396"/>
      <c r="CC1396"/>
      <c r="CD1396"/>
      <c r="CE1396"/>
      <c r="CF1396"/>
      <c r="CG1396"/>
      <c r="CH1396" s="18"/>
      <c r="CI1396" s="18"/>
      <c r="CJ1396" s="18"/>
      <c r="CK1396" s="18"/>
      <c r="CL1396" s="18"/>
      <c r="CM1396" s="18"/>
      <c r="CO1396" s="18"/>
      <c r="CR1396" s="18"/>
      <c r="CS1396" s="18"/>
      <c r="CT1396" s="18"/>
      <c r="CW1396" s="18"/>
      <c r="CX1396" s="18"/>
      <c r="CY1396" s="18"/>
      <c r="DB1396" s="18"/>
      <c r="DC1396" s="31"/>
      <c r="DD1396" s="31"/>
    </row>
    <row r="1397" spans="71:108" x14ac:dyDescent="0.25">
      <c r="BS1397"/>
      <c r="BT1397"/>
      <c r="BU1397"/>
      <c r="BV1397"/>
      <c r="BW1397"/>
      <c r="BX1397"/>
      <c r="BY1397"/>
      <c r="BZ1397"/>
      <c r="CA1397"/>
      <c r="CB1397"/>
      <c r="CC1397"/>
      <c r="CD1397"/>
      <c r="CE1397"/>
      <c r="CF1397"/>
      <c r="CG1397"/>
      <c r="CH1397" s="18"/>
      <c r="CI1397" s="18"/>
      <c r="CJ1397" s="18"/>
      <c r="CK1397" s="18"/>
      <c r="CL1397" s="18"/>
      <c r="CM1397" s="18"/>
      <c r="CO1397" s="18"/>
      <c r="CR1397" s="18"/>
      <c r="CS1397" s="18"/>
      <c r="CT1397" s="18"/>
      <c r="CW1397" s="18"/>
      <c r="CX1397" s="18"/>
      <c r="CY1397" s="18"/>
      <c r="DB1397" s="18"/>
      <c r="DC1397" s="31"/>
      <c r="DD1397" s="31"/>
    </row>
    <row r="1398" spans="71:108" x14ac:dyDescent="0.25">
      <c r="BS1398"/>
      <c r="BT1398"/>
      <c r="BU1398"/>
      <c r="BV1398"/>
      <c r="BW1398"/>
      <c r="BX1398"/>
      <c r="BY1398"/>
      <c r="BZ1398"/>
      <c r="CA1398"/>
      <c r="CB1398"/>
      <c r="CC1398"/>
      <c r="CD1398"/>
      <c r="CE1398"/>
      <c r="CF1398"/>
      <c r="CG1398"/>
      <c r="CH1398" s="18"/>
      <c r="CI1398" s="18"/>
      <c r="CJ1398" s="18"/>
      <c r="CK1398" s="18"/>
      <c r="CL1398" s="18"/>
      <c r="CM1398" s="18"/>
      <c r="CO1398" s="18"/>
      <c r="CR1398" s="18"/>
      <c r="CS1398" s="18"/>
      <c r="CT1398" s="18"/>
      <c r="CW1398" s="18"/>
      <c r="CX1398" s="18"/>
      <c r="CY1398" s="18"/>
      <c r="DB1398" s="18"/>
      <c r="DC1398" s="31"/>
      <c r="DD1398" s="31"/>
    </row>
    <row r="1399" spans="71:108" x14ac:dyDescent="0.25">
      <c r="BS1399"/>
      <c r="BT1399"/>
      <c r="BU1399"/>
      <c r="BV1399"/>
      <c r="BW1399"/>
      <c r="BX1399"/>
      <c r="BY1399"/>
      <c r="BZ1399"/>
      <c r="CA1399"/>
      <c r="CB1399"/>
      <c r="CC1399"/>
      <c r="CD1399"/>
      <c r="CE1399"/>
      <c r="CF1399"/>
      <c r="CG1399"/>
      <c r="CH1399" s="18"/>
      <c r="CI1399" s="18"/>
      <c r="CJ1399" s="18"/>
      <c r="CK1399" s="18"/>
      <c r="CL1399" s="18"/>
      <c r="CM1399" s="18"/>
      <c r="CO1399" s="18"/>
      <c r="CR1399" s="18"/>
      <c r="CS1399" s="18"/>
      <c r="CT1399" s="18"/>
      <c r="CW1399" s="18"/>
      <c r="CX1399" s="18"/>
      <c r="CY1399" s="18"/>
      <c r="DB1399" s="18"/>
      <c r="DC1399" s="31"/>
      <c r="DD1399" s="31"/>
    </row>
    <row r="1400" spans="71:108" x14ac:dyDescent="0.25">
      <c r="BS1400"/>
      <c r="BT1400"/>
      <c r="BU1400"/>
      <c r="BV1400"/>
      <c r="BW1400"/>
      <c r="BX1400"/>
      <c r="BY1400"/>
      <c r="BZ1400"/>
      <c r="CA1400"/>
      <c r="CB1400"/>
      <c r="CC1400"/>
      <c r="CD1400"/>
      <c r="CE1400"/>
      <c r="CF1400"/>
      <c r="CG1400"/>
      <c r="CH1400" s="18"/>
      <c r="CI1400" s="18"/>
      <c r="CJ1400" s="18"/>
      <c r="CK1400" s="18"/>
      <c r="CL1400" s="18"/>
      <c r="CM1400" s="18"/>
      <c r="CO1400" s="18"/>
      <c r="CR1400" s="18"/>
      <c r="CS1400" s="18"/>
      <c r="CT1400" s="18"/>
      <c r="CW1400" s="18"/>
      <c r="CX1400" s="18"/>
      <c r="CY1400" s="18"/>
      <c r="DB1400" s="18"/>
      <c r="DC1400" s="31"/>
      <c r="DD1400" s="31"/>
    </row>
    <row r="1401" spans="71:108" x14ac:dyDescent="0.25">
      <c r="BS1401"/>
      <c r="BT1401"/>
      <c r="BU1401"/>
      <c r="BV1401"/>
      <c r="BW1401"/>
      <c r="BX1401"/>
      <c r="BY1401"/>
      <c r="BZ1401"/>
      <c r="CA1401"/>
      <c r="CB1401"/>
      <c r="CC1401"/>
      <c r="CD1401"/>
      <c r="CE1401"/>
      <c r="CF1401"/>
      <c r="CG1401"/>
      <c r="CH1401" s="18"/>
      <c r="CI1401" s="18"/>
      <c r="CJ1401" s="18"/>
      <c r="CK1401" s="18"/>
      <c r="CL1401" s="18"/>
      <c r="CM1401" s="18"/>
      <c r="CO1401" s="18"/>
      <c r="CR1401" s="18"/>
      <c r="CS1401" s="18"/>
      <c r="CT1401" s="18"/>
      <c r="CW1401" s="18"/>
      <c r="CX1401" s="18"/>
      <c r="CY1401" s="18"/>
      <c r="DB1401" s="18"/>
      <c r="DC1401" s="31"/>
      <c r="DD1401" s="31"/>
    </row>
    <row r="1402" spans="71:108" x14ac:dyDescent="0.25">
      <c r="BS1402"/>
      <c r="BT1402"/>
      <c r="BU1402"/>
      <c r="BV1402"/>
      <c r="BW1402"/>
      <c r="BX1402"/>
      <c r="BY1402"/>
      <c r="BZ1402"/>
      <c r="CA1402"/>
      <c r="CB1402"/>
      <c r="CC1402"/>
      <c r="CD1402"/>
      <c r="CE1402"/>
      <c r="CF1402"/>
      <c r="CG1402"/>
      <c r="CH1402" s="18"/>
      <c r="CI1402" s="18"/>
      <c r="CJ1402" s="18"/>
      <c r="CK1402" s="18"/>
      <c r="CL1402" s="18"/>
      <c r="CM1402" s="18"/>
      <c r="CO1402" s="18"/>
      <c r="CR1402" s="18"/>
      <c r="CS1402" s="18"/>
      <c r="CT1402" s="18"/>
      <c r="CW1402" s="18"/>
      <c r="CX1402" s="18"/>
      <c r="CY1402" s="18"/>
      <c r="DB1402" s="18"/>
      <c r="DC1402" s="31"/>
      <c r="DD1402" s="31"/>
    </row>
    <row r="1403" spans="71:108" x14ac:dyDescent="0.25">
      <c r="BS1403"/>
      <c r="BT1403"/>
      <c r="BU1403"/>
      <c r="BV1403"/>
      <c r="BW1403"/>
      <c r="BX1403"/>
      <c r="BY1403"/>
      <c r="BZ1403"/>
      <c r="CA1403"/>
      <c r="CB1403"/>
      <c r="CC1403"/>
      <c r="CD1403"/>
      <c r="CE1403"/>
      <c r="CF1403"/>
      <c r="CG1403"/>
      <c r="CH1403" s="18"/>
      <c r="CI1403" s="18"/>
      <c r="CJ1403" s="18"/>
      <c r="CK1403" s="18"/>
      <c r="CL1403" s="18"/>
      <c r="CM1403" s="18"/>
      <c r="CO1403" s="18"/>
      <c r="CR1403" s="18"/>
      <c r="CS1403" s="18"/>
      <c r="CT1403" s="18"/>
      <c r="CW1403" s="18"/>
      <c r="CX1403" s="18"/>
      <c r="CY1403" s="18"/>
      <c r="DB1403" s="18"/>
      <c r="DC1403" s="31"/>
      <c r="DD1403" s="31"/>
    </row>
    <row r="1404" spans="71:108" x14ac:dyDescent="0.25">
      <c r="BS1404"/>
      <c r="BT1404"/>
      <c r="BU1404"/>
      <c r="BV1404"/>
      <c r="BW1404"/>
      <c r="BX1404"/>
      <c r="BY1404"/>
      <c r="BZ1404"/>
      <c r="CA1404"/>
      <c r="CB1404"/>
      <c r="CC1404"/>
      <c r="CD1404"/>
      <c r="CE1404"/>
      <c r="CF1404"/>
      <c r="CG1404"/>
      <c r="CH1404" s="18"/>
      <c r="CI1404" s="18"/>
      <c r="CJ1404" s="18"/>
      <c r="CK1404" s="18"/>
      <c r="CL1404" s="18"/>
      <c r="CM1404" s="18"/>
      <c r="CO1404" s="18"/>
      <c r="CR1404" s="18"/>
      <c r="CS1404" s="18"/>
      <c r="CT1404" s="18"/>
      <c r="CW1404" s="18"/>
      <c r="CX1404" s="18"/>
      <c r="CY1404" s="18"/>
      <c r="DB1404" s="18"/>
      <c r="DC1404" s="31"/>
      <c r="DD1404" s="31"/>
    </row>
    <row r="1405" spans="71:108" x14ac:dyDescent="0.25">
      <c r="BS1405"/>
      <c r="BT1405"/>
      <c r="BU1405"/>
      <c r="BV1405"/>
      <c r="BW1405"/>
      <c r="BX1405"/>
      <c r="BY1405"/>
      <c r="BZ1405"/>
      <c r="CA1405"/>
      <c r="CB1405"/>
      <c r="CC1405"/>
      <c r="CD1405"/>
      <c r="CE1405"/>
      <c r="CF1405"/>
      <c r="CG1405"/>
      <c r="CH1405" s="18"/>
      <c r="CI1405" s="18"/>
      <c r="CJ1405" s="18"/>
      <c r="CK1405" s="18"/>
      <c r="CL1405" s="18"/>
      <c r="CM1405" s="18"/>
      <c r="CO1405" s="18"/>
      <c r="CR1405" s="18"/>
      <c r="CS1405" s="18"/>
      <c r="CT1405" s="18"/>
      <c r="CW1405" s="18"/>
      <c r="CX1405" s="18"/>
      <c r="CY1405" s="18"/>
      <c r="DB1405" s="18"/>
      <c r="DC1405" s="31"/>
      <c r="DD1405" s="31"/>
    </row>
    <row r="1406" spans="71:108" x14ac:dyDescent="0.25">
      <c r="BS1406"/>
      <c r="BT1406"/>
      <c r="BU1406"/>
      <c r="BV1406"/>
      <c r="BW1406"/>
      <c r="BX1406"/>
      <c r="BY1406"/>
      <c r="BZ1406"/>
      <c r="CA1406"/>
      <c r="CB1406"/>
      <c r="CC1406"/>
      <c r="CD1406"/>
      <c r="CE1406"/>
      <c r="CF1406"/>
      <c r="CG1406"/>
      <c r="CH1406" s="18"/>
      <c r="CI1406" s="18"/>
      <c r="CJ1406" s="18"/>
      <c r="CK1406" s="18"/>
      <c r="CL1406" s="18"/>
      <c r="CM1406" s="18"/>
      <c r="CO1406" s="18"/>
      <c r="CR1406" s="18"/>
      <c r="CS1406" s="18"/>
      <c r="CT1406" s="18"/>
      <c r="CW1406" s="18"/>
      <c r="CX1406" s="18"/>
      <c r="CY1406" s="18"/>
      <c r="DB1406" s="18"/>
      <c r="DC1406" s="31"/>
      <c r="DD1406" s="31"/>
    </row>
    <row r="1407" spans="71:108" x14ac:dyDescent="0.25">
      <c r="BS1407"/>
      <c r="BT1407"/>
      <c r="BU1407"/>
      <c r="BV1407"/>
      <c r="BW1407"/>
      <c r="BX1407"/>
      <c r="BY1407"/>
      <c r="BZ1407"/>
      <c r="CA1407"/>
      <c r="CB1407"/>
      <c r="CC1407"/>
      <c r="CD1407"/>
      <c r="CE1407"/>
      <c r="CF1407"/>
      <c r="CG1407"/>
      <c r="CH1407" s="18"/>
      <c r="CI1407" s="18"/>
      <c r="CJ1407" s="18"/>
      <c r="CK1407" s="18"/>
      <c r="CL1407" s="18"/>
      <c r="CM1407" s="18"/>
      <c r="CO1407" s="18"/>
      <c r="CR1407" s="18"/>
      <c r="CS1407" s="18"/>
      <c r="CT1407" s="18"/>
      <c r="CW1407" s="18"/>
      <c r="CX1407" s="18"/>
      <c r="CY1407" s="18"/>
      <c r="DB1407" s="18"/>
      <c r="DC1407" s="31"/>
      <c r="DD1407" s="31"/>
    </row>
    <row r="1408" spans="71:108" x14ac:dyDescent="0.25">
      <c r="BS1408"/>
      <c r="BT1408"/>
      <c r="BU1408"/>
      <c r="BV1408"/>
      <c r="BW1408"/>
      <c r="BX1408"/>
      <c r="BY1408"/>
      <c r="BZ1408"/>
      <c r="CA1408"/>
      <c r="CB1408"/>
      <c r="CC1408"/>
      <c r="CD1408"/>
      <c r="CE1408"/>
      <c r="CF1408"/>
      <c r="CG1408"/>
      <c r="CH1408" s="18"/>
      <c r="CI1408" s="18"/>
      <c r="CJ1408" s="18"/>
      <c r="CK1408" s="18"/>
      <c r="CL1408" s="18"/>
      <c r="CM1408" s="18"/>
      <c r="CO1408" s="18"/>
      <c r="CR1408" s="18"/>
      <c r="CS1408" s="18"/>
      <c r="CT1408" s="18"/>
      <c r="CW1408" s="18"/>
      <c r="CX1408" s="18"/>
      <c r="CY1408" s="18"/>
      <c r="DB1408" s="18"/>
      <c r="DC1408" s="31"/>
      <c r="DD1408" s="31"/>
    </row>
    <row r="1409" spans="71:108" x14ac:dyDescent="0.25">
      <c r="BS1409"/>
      <c r="BT1409"/>
      <c r="BU1409"/>
      <c r="BV1409"/>
      <c r="BW1409"/>
      <c r="BX1409"/>
      <c r="BY1409"/>
      <c r="BZ1409"/>
      <c r="CA1409"/>
      <c r="CB1409"/>
      <c r="CC1409"/>
      <c r="CD1409"/>
      <c r="CE1409"/>
      <c r="CF1409"/>
      <c r="CG1409"/>
      <c r="CH1409" s="18"/>
      <c r="CI1409" s="18"/>
      <c r="CJ1409" s="18"/>
      <c r="CK1409" s="18"/>
      <c r="CL1409" s="18"/>
      <c r="CM1409" s="18"/>
      <c r="CO1409" s="18"/>
      <c r="CR1409" s="18"/>
      <c r="CS1409" s="18"/>
      <c r="CT1409" s="18"/>
      <c r="CW1409" s="18"/>
      <c r="CX1409" s="18"/>
      <c r="CY1409" s="18"/>
      <c r="DB1409" s="18"/>
      <c r="DC1409" s="31"/>
      <c r="DD1409" s="31"/>
    </row>
    <row r="1410" spans="71:108" x14ac:dyDescent="0.25">
      <c r="BS1410"/>
      <c r="BT1410"/>
      <c r="BU1410"/>
      <c r="BV1410"/>
      <c r="BW1410"/>
      <c r="BX1410"/>
      <c r="BY1410"/>
      <c r="BZ1410"/>
      <c r="CA1410"/>
      <c r="CB1410"/>
      <c r="CC1410"/>
      <c r="CD1410"/>
      <c r="CE1410"/>
      <c r="CF1410"/>
      <c r="CG1410"/>
      <c r="CH1410" s="18"/>
      <c r="CI1410" s="18"/>
      <c r="CJ1410" s="18"/>
      <c r="CK1410" s="18"/>
      <c r="CL1410" s="18"/>
      <c r="CM1410" s="18"/>
      <c r="CO1410" s="18"/>
      <c r="CR1410" s="18"/>
      <c r="CS1410" s="18"/>
      <c r="CT1410" s="18"/>
      <c r="CW1410" s="18"/>
      <c r="CX1410" s="18"/>
      <c r="CY1410" s="18"/>
      <c r="DB1410" s="18"/>
      <c r="DC1410" s="31"/>
      <c r="DD1410" s="31"/>
    </row>
    <row r="1411" spans="71:108" x14ac:dyDescent="0.25">
      <c r="BS1411"/>
      <c r="BT1411"/>
      <c r="BU1411"/>
      <c r="BV1411"/>
      <c r="BW1411"/>
      <c r="BX1411"/>
      <c r="BY1411"/>
      <c r="BZ1411"/>
      <c r="CA1411"/>
      <c r="CB1411"/>
      <c r="CC1411"/>
      <c r="CD1411"/>
      <c r="CE1411"/>
      <c r="CF1411"/>
      <c r="CG1411"/>
      <c r="CH1411" s="18"/>
      <c r="CI1411" s="18"/>
      <c r="CJ1411" s="18"/>
      <c r="CK1411" s="18"/>
      <c r="CL1411" s="18"/>
      <c r="CM1411" s="18"/>
      <c r="CO1411" s="18"/>
      <c r="CR1411" s="18"/>
      <c r="CS1411" s="18"/>
      <c r="CT1411" s="18"/>
      <c r="CW1411" s="18"/>
      <c r="CX1411" s="18"/>
      <c r="CY1411" s="18"/>
      <c r="DB1411" s="18"/>
      <c r="DC1411" s="31"/>
      <c r="DD1411" s="31"/>
    </row>
    <row r="1412" spans="71:108" x14ac:dyDescent="0.25">
      <c r="BS1412"/>
      <c r="BT1412"/>
      <c r="BU1412"/>
      <c r="BV1412"/>
      <c r="BW1412"/>
      <c r="BX1412"/>
      <c r="BY1412"/>
      <c r="BZ1412"/>
      <c r="CA1412"/>
      <c r="CB1412"/>
      <c r="CC1412"/>
      <c r="CD1412"/>
      <c r="CE1412"/>
      <c r="CF1412"/>
      <c r="CG1412"/>
      <c r="CH1412" s="18"/>
      <c r="CI1412" s="18"/>
      <c r="CJ1412" s="18"/>
      <c r="CK1412" s="18"/>
      <c r="CL1412" s="18"/>
      <c r="CM1412" s="18"/>
      <c r="CO1412" s="18"/>
      <c r="CR1412" s="18"/>
      <c r="CS1412" s="18"/>
      <c r="CT1412" s="18"/>
      <c r="CW1412" s="18"/>
      <c r="CX1412" s="18"/>
      <c r="CY1412" s="18"/>
      <c r="DB1412" s="18"/>
      <c r="DC1412" s="31"/>
      <c r="DD1412" s="31"/>
    </row>
    <row r="1413" spans="71:108" x14ac:dyDescent="0.25">
      <c r="BS1413"/>
      <c r="BT1413"/>
      <c r="BU1413"/>
      <c r="BV1413"/>
      <c r="BW1413"/>
      <c r="BX1413"/>
      <c r="BY1413"/>
      <c r="BZ1413"/>
      <c r="CA1413"/>
      <c r="CB1413"/>
      <c r="CC1413"/>
      <c r="CD1413"/>
      <c r="CE1413"/>
      <c r="CF1413"/>
      <c r="CG1413"/>
      <c r="CH1413" s="18"/>
      <c r="CI1413" s="18"/>
      <c r="CJ1413" s="18"/>
      <c r="CK1413" s="18"/>
      <c r="CL1413" s="18"/>
      <c r="CM1413" s="18"/>
      <c r="CO1413" s="18"/>
      <c r="CR1413" s="18"/>
      <c r="CS1413" s="18"/>
      <c r="CT1413" s="18"/>
      <c r="CW1413" s="18"/>
      <c r="CX1413" s="18"/>
      <c r="CY1413" s="18"/>
      <c r="DB1413" s="18"/>
      <c r="DC1413" s="31"/>
      <c r="DD1413" s="31"/>
    </row>
    <row r="1414" spans="71:108" x14ac:dyDescent="0.25">
      <c r="BS1414"/>
      <c r="BT1414"/>
      <c r="BU1414"/>
      <c r="BV1414"/>
      <c r="BW1414"/>
      <c r="BX1414"/>
      <c r="BY1414"/>
      <c r="BZ1414"/>
      <c r="CA1414"/>
      <c r="CB1414"/>
      <c r="CC1414"/>
      <c r="CD1414"/>
      <c r="CE1414"/>
      <c r="CF1414"/>
      <c r="CG1414"/>
      <c r="CH1414" s="18"/>
      <c r="CI1414" s="18"/>
      <c r="CJ1414" s="18"/>
      <c r="CK1414" s="18"/>
      <c r="CL1414" s="18"/>
      <c r="CM1414" s="18"/>
      <c r="CO1414" s="18"/>
      <c r="CR1414" s="18"/>
      <c r="CS1414" s="18"/>
      <c r="CT1414" s="18"/>
      <c r="CW1414" s="18"/>
      <c r="CX1414" s="18"/>
      <c r="CY1414" s="18"/>
      <c r="DB1414" s="18"/>
      <c r="DC1414" s="31"/>
      <c r="DD1414" s="31"/>
    </row>
    <row r="1415" spans="71:108" x14ac:dyDescent="0.25">
      <c r="BS1415"/>
      <c r="BT1415"/>
      <c r="BU1415"/>
      <c r="BV1415"/>
      <c r="BW1415"/>
      <c r="BX1415"/>
      <c r="BY1415"/>
      <c r="BZ1415"/>
      <c r="CA1415"/>
      <c r="CB1415"/>
      <c r="CC1415"/>
      <c r="CD1415"/>
      <c r="CE1415"/>
      <c r="CF1415"/>
      <c r="CG1415"/>
      <c r="CH1415" s="18"/>
      <c r="CI1415" s="18"/>
      <c r="CJ1415" s="18"/>
      <c r="CK1415" s="18"/>
      <c r="CL1415" s="18"/>
      <c r="CM1415" s="18"/>
      <c r="CO1415" s="18"/>
      <c r="CR1415" s="18"/>
      <c r="CS1415" s="18"/>
      <c r="CT1415" s="18"/>
      <c r="CW1415" s="18"/>
      <c r="CX1415" s="18"/>
      <c r="CY1415" s="18"/>
      <c r="DB1415" s="18"/>
      <c r="DC1415" s="31"/>
      <c r="DD1415" s="31"/>
    </row>
    <row r="1416" spans="71:108" x14ac:dyDescent="0.25">
      <c r="BS1416"/>
      <c r="BT1416"/>
      <c r="BU1416"/>
      <c r="BV1416"/>
      <c r="BW1416"/>
      <c r="BX1416"/>
      <c r="BY1416"/>
      <c r="BZ1416"/>
      <c r="CA1416"/>
      <c r="CB1416"/>
      <c r="CC1416"/>
      <c r="CD1416"/>
      <c r="CE1416"/>
      <c r="CF1416"/>
      <c r="CG1416"/>
      <c r="CH1416" s="18"/>
      <c r="CI1416" s="18"/>
      <c r="CJ1416" s="18"/>
      <c r="CK1416" s="18"/>
      <c r="CL1416" s="18"/>
      <c r="CM1416" s="18"/>
      <c r="CO1416" s="18"/>
      <c r="CR1416" s="18"/>
      <c r="CS1416" s="18"/>
      <c r="CT1416" s="18"/>
      <c r="CW1416" s="18"/>
      <c r="CX1416" s="18"/>
      <c r="CY1416" s="18"/>
      <c r="DB1416" s="18"/>
      <c r="DC1416" s="31"/>
      <c r="DD1416" s="31"/>
    </row>
    <row r="1417" spans="71:108" x14ac:dyDescent="0.25">
      <c r="BS1417"/>
      <c r="BT1417"/>
      <c r="BU1417"/>
      <c r="BV1417"/>
      <c r="BW1417"/>
      <c r="BX1417"/>
      <c r="BY1417"/>
      <c r="BZ1417"/>
      <c r="CA1417"/>
      <c r="CB1417"/>
      <c r="CC1417"/>
      <c r="CD1417"/>
      <c r="CE1417"/>
      <c r="CF1417"/>
      <c r="CG1417"/>
      <c r="CH1417" s="18"/>
      <c r="CI1417" s="18"/>
      <c r="CJ1417" s="18"/>
      <c r="CK1417" s="18"/>
      <c r="CL1417" s="18"/>
      <c r="CM1417" s="18"/>
      <c r="CO1417" s="18"/>
      <c r="CR1417" s="18"/>
      <c r="CS1417" s="18"/>
      <c r="CT1417" s="18"/>
      <c r="CW1417" s="18"/>
      <c r="CX1417" s="18"/>
      <c r="CY1417" s="18"/>
      <c r="DB1417" s="18"/>
      <c r="DC1417" s="31"/>
      <c r="DD1417" s="31"/>
    </row>
    <row r="1418" spans="71:108" x14ac:dyDescent="0.25">
      <c r="BS1418"/>
      <c r="BT1418"/>
      <c r="BU1418"/>
      <c r="BV1418"/>
      <c r="BW1418"/>
      <c r="BX1418"/>
      <c r="BY1418"/>
      <c r="BZ1418"/>
      <c r="CA1418"/>
      <c r="CB1418"/>
      <c r="CC1418"/>
      <c r="CD1418"/>
      <c r="CE1418"/>
      <c r="CF1418"/>
      <c r="CG1418"/>
      <c r="CH1418" s="18"/>
      <c r="CI1418" s="18"/>
      <c r="CJ1418" s="18"/>
      <c r="CK1418" s="18"/>
      <c r="CL1418" s="18"/>
      <c r="CM1418" s="18"/>
      <c r="CO1418" s="18"/>
      <c r="CR1418" s="18"/>
      <c r="CS1418" s="18"/>
      <c r="CT1418" s="18"/>
      <c r="CW1418" s="18"/>
      <c r="CX1418" s="18"/>
      <c r="CY1418" s="18"/>
      <c r="DB1418" s="18"/>
      <c r="DC1418" s="31"/>
      <c r="DD1418" s="31"/>
    </row>
    <row r="1419" spans="71:108" x14ac:dyDescent="0.25">
      <c r="BS1419"/>
      <c r="BT1419"/>
      <c r="BU1419"/>
      <c r="BV1419"/>
      <c r="BW1419"/>
      <c r="BX1419"/>
      <c r="BY1419"/>
      <c r="BZ1419"/>
      <c r="CA1419"/>
      <c r="CB1419"/>
      <c r="CC1419"/>
      <c r="CD1419"/>
      <c r="CE1419"/>
      <c r="CF1419"/>
      <c r="CG1419"/>
      <c r="CH1419" s="18"/>
      <c r="CI1419" s="18"/>
      <c r="CJ1419" s="18"/>
      <c r="CK1419" s="18"/>
      <c r="CL1419" s="18"/>
      <c r="CM1419" s="18"/>
      <c r="CO1419" s="18"/>
      <c r="CR1419" s="18"/>
      <c r="CS1419" s="18"/>
      <c r="CT1419" s="18"/>
      <c r="CW1419" s="18"/>
      <c r="CX1419" s="18"/>
      <c r="CY1419" s="18"/>
      <c r="DB1419" s="18"/>
      <c r="DC1419" s="31"/>
      <c r="DD1419" s="31"/>
    </row>
    <row r="1420" spans="71:108" x14ac:dyDescent="0.25">
      <c r="BS1420"/>
      <c r="BT1420"/>
      <c r="BU1420"/>
      <c r="BV1420"/>
      <c r="BW1420"/>
      <c r="BX1420"/>
      <c r="BY1420"/>
      <c r="BZ1420"/>
      <c r="CA1420"/>
      <c r="CB1420"/>
      <c r="CC1420"/>
      <c r="CD1420"/>
      <c r="CE1420"/>
      <c r="CF1420"/>
      <c r="CG1420"/>
      <c r="CH1420" s="18"/>
      <c r="CI1420" s="18"/>
      <c r="CJ1420" s="18"/>
      <c r="CK1420" s="18"/>
      <c r="CL1420" s="18"/>
      <c r="CM1420" s="18"/>
      <c r="CO1420" s="18"/>
      <c r="CR1420" s="18"/>
      <c r="CS1420" s="18"/>
      <c r="CT1420" s="18"/>
      <c r="CW1420" s="18"/>
      <c r="CX1420" s="18"/>
      <c r="CY1420" s="18"/>
      <c r="DB1420" s="18"/>
      <c r="DC1420" s="31"/>
      <c r="DD1420" s="31"/>
    </row>
    <row r="1421" spans="71:108" x14ac:dyDescent="0.25">
      <c r="BS1421"/>
      <c r="BT1421"/>
      <c r="BU1421"/>
      <c r="BV1421"/>
      <c r="BW1421"/>
      <c r="BX1421"/>
      <c r="BY1421"/>
      <c r="BZ1421"/>
      <c r="CA1421"/>
      <c r="CB1421"/>
      <c r="CC1421"/>
      <c r="CD1421"/>
      <c r="CE1421"/>
      <c r="CF1421"/>
      <c r="CG1421"/>
      <c r="CH1421" s="18"/>
      <c r="CI1421" s="18"/>
      <c r="CJ1421" s="18"/>
      <c r="CK1421" s="18"/>
      <c r="CL1421" s="18"/>
      <c r="CM1421" s="18"/>
      <c r="CO1421" s="18"/>
      <c r="CR1421" s="18"/>
      <c r="CS1421" s="18"/>
      <c r="CT1421" s="18"/>
      <c r="CW1421" s="18"/>
      <c r="CX1421" s="18"/>
      <c r="CY1421" s="18"/>
      <c r="DB1421" s="18"/>
      <c r="DC1421" s="31"/>
      <c r="DD1421" s="31"/>
    </row>
    <row r="1422" spans="71:108" x14ac:dyDescent="0.25">
      <c r="BS1422"/>
      <c r="BT1422"/>
      <c r="BU1422"/>
      <c r="BV1422"/>
      <c r="BW1422"/>
      <c r="BX1422"/>
      <c r="BY1422"/>
      <c r="BZ1422"/>
      <c r="CA1422"/>
      <c r="CB1422"/>
      <c r="CC1422"/>
      <c r="CD1422"/>
      <c r="CE1422"/>
      <c r="CF1422"/>
      <c r="CG1422"/>
      <c r="CH1422" s="18"/>
      <c r="CI1422" s="18"/>
      <c r="CJ1422" s="18"/>
      <c r="CK1422" s="18"/>
      <c r="CL1422" s="18"/>
      <c r="CM1422" s="18"/>
      <c r="CO1422" s="18"/>
      <c r="CR1422" s="18"/>
      <c r="CS1422" s="18"/>
      <c r="CT1422" s="18"/>
      <c r="CW1422" s="18"/>
      <c r="CX1422" s="18"/>
      <c r="CY1422" s="18"/>
      <c r="DB1422" s="18"/>
      <c r="DC1422" s="31"/>
      <c r="DD1422" s="31"/>
    </row>
    <row r="1423" spans="71:108" x14ac:dyDescent="0.25">
      <c r="BS1423"/>
      <c r="BT1423"/>
      <c r="BU1423"/>
      <c r="BV1423"/>
      <c r="BW1423"/>
      <c r="BX1423"/>
      <c r="BY1423"/>
      <c r="BZ1423"/>
      <c r="CA1423"/>
      <c r="CB1423"/>
      <c r="CC1423"/>
      <c r="CD1423"/>
      <c r="CE1423"/>
      <c r="CF1423"/>
      <c r="CG1423"/>
      <c r="CH1423" s="18"/>
      <c r="CI1423" s="18"/>
      <c r="CJ1423" s="18"/>
      <c r="CK1423" s="18"/>
      <c r="CL1423" s="18"/>
      <c r="CM1423" s="18"/>
      <c r="CO1423" s="18"/>
      <c r="CR1423" s="18"/>
      <c r="CS1423" s="18"/>
      <c r="CT1423" s="18"/>
      <c r="CW1423" s="18"/>
      <c r="CX1423" s="18"/>
      <c r="CY1423" s="18"/>
      <c r="DB1423" s="18"/>
      <c r="DC1423" s="31"/>
      <c r="DD1423" s="31"/>
    </row>
    <row r="1424" spans="71:108" x14ac:dyDescent="0.25">
      <c r="BS1424"/>
      <c r="BT1424"/>
      <c r="BU1424"/>
      <c r="BV1424"/>
      <c r="BW1424"/>
      <c r="BX1424"/>
      <c r="BY1424"/>
      <c r="BZ1424"/>
      <c r="CA1424"/>
      <c r="CB1424"/>
      <c r="CC1424"/>
      <c r="CD1424"/>
      <c r="CE1424"/>
      <c r="CF1424"/>
      <c r="CG1424"/>
      <c r="CH1424" s="18"/>
      <c r="CI1424" s="18"/>
      <c r="CJ1424" s="18"/>
      <c r="CK1424" s="18"/>
      <c r="CL1424" s="18"/>
      <c r="CM1424" s="18"/>
      <c r="CO1424" s="18"/>
      <c r="CR1424" s="18"/>
      <c r="CS1424" s="18"/>
      <c r="CT1424" s="18"/>
      <c r="CW1424" s="18"/>
      <c r="CX1424" s="18"/>
      <c r="CY1424" s="18"/>
      <c r="DB1424" s="18"/>
      <c r="DC1424" s="31"/>
      <c r="DD1424" s="31"/>
    </row>
    <row r="1425" spans="71:108" x14ac:dyDescent="0.25">
      <c r="BS1425"/>
      <c r="BT1425"/>
      <c r="BU1425"/>
      <c r="BV1425"/>
      <c r="BW1425"/>
      <c r="BX1425"/>
      <c r="BY1425"/>
      <c r="BZ1425"/>
      <c r="CA1425"/>
      <c r="CB1425"/>
      <c r="CC1425"/>
      <c r="CD1425"/>
      <c r="CE1425"/>
      <c r="CF1425"/>
      <c r="CG1425"/>
      <c r="CH1425" s="18"/>
      <c r="CI1425" s="18"/>
      <c r="CJ1425" s="18"/>
      <c r="CK1425" s="18"/>
      <c r="CL1425" s="18"/>
      <c r="CM1425" s="18"/>
      <c r="CO1425" s="18"/>
      <c r="CR1425" s="18"/>
      <c r="CS1425" s="18"/>
      <c r="CT1425" s="18"/>
      <c r="CW1425" s="18"/>
      <c r="CX1425" s="18"/>
      <c r="CY1425" s="18"/>
      <c r="DB1425" s="18"/>
      <c r="DC1425" s="31"/>
      <c r="DD1425" s="31"/>
    </row>
    <row r="1426" spans="71:108" x14ac:dyDescent="0.25">
      <c r="BS1426"/>
      <c r="BT1426"/>
      <c r="BU1426"/>
      <c r="BV1426"/>
      <c r="BW1426"/>
      <c r="BX1426"/>
      <c r="BY1426"/>
      <c r="BZ1426"/>
      <c r="CA1426"/>
      <c r="CB1426"/>
      <c r="CC1426"/>
      <c r="CD1426"/>
      <c r="CE1426"/>
      <c r="CF1426"/>
      <c r="CG1426"/>
      <c r="CH1426" s="18"/>
      <c r="CI1426" s="18"/>
      <c r="CJ1426" s="18"/>
      <c r="CK1426" s="18"/>
      <c r="CL1426" s="18"/>
      <c r="CM1426" s="18"/>
      <c r="CO1426" s="18"/>
      <c r="CR1426" s="18"/>
      <c r="CS1426" s="18"/>
      <c r="CT1426" s="18"/>
      <c r="CW1426" s="18"/>
      <c r="CX1426" s="18"/>
      <c r="CY1426" s="18"/>
      <c r="DB1426" s="18"/>
      <c r="DC1426" s="31"/>
      <c r="DD1426" s="31"/>
    </row>
    <row r="1427" spans="71:108" x14ac:dyDescent="0.25">
      <c r="BS1427"/>
      <c r="BT1427"/>
      <c r="BU1427"/>
      <c r="BV1427"/>
      <c r="BW1427"/>
      <c r="BX1427"/>
      <c r="BY1427"/>
      <c r="BZ1427"/>
      <c r="CA1427"/>
      <c r="CB1427"/>
      <c r="CC1427"/>
      <c r="CD1427"/>
      <c r="CE1427"/>
      <c r="CF1427"/>
      <c r="CG1427"/>
      <c r="CH1427" s="18"/>
      <c r="CI1427" s="18"/>
      <c r="CJ1427" s="18"/>
      <c r="CK1427" s="18"/>
      <c r="CL1427" s="18"/>
      <c r="CM1427" s="18"/>
      <c r="CO1427" s="18"/>
      <c r="CR1427" s="18"/>
      <c r="CS1427" s="18"/>
      <c r="CT1427" s="18"/>
      <c r="CW1427" s="18"/>
      <c r="CX1427" s="18"/>
      <c r="CY1427" s="18"/>
      <c r="DB1427" s="18"/>
      <c r="DC1427" s="31"/>
      <c r="DD1427" s="31"/>
    </row>
    <row r="1428" spans="71:108" x14ac:dyDescent="0.25">
      <c r="BS1428"/>
      <c r="BT1428"/>
      <c r="BU1428"/>
      <c r="BV1428"/>
      <c r="BW1428"/>
      <c r="BX1428"/>
      <c r="BY1428"/>
      <c r="BZ1428"/>
      <c r="CA1428"/>
      <c r="CB1428"/>
      <c r="CC1428"/>
      <c r="CD1428"/>
      <c r="CE1428"/>
      <c r="CF1428"/>
      <c r="CG1428"/>
      <c r="CH1428" s="18"/>
      <c r="CI1428" s="18"/>
      <c r="CJ1428" s="18"/>
      <c r="CK1428" s="18"/>
      <c r="CL1428" s="18"/>
      <c r="CM1428" s="18"/>
      <c r="CO1428" s="18"/>
      <c r="CR1428" s="18"/>
      <c r="CS1428" s="18"/>
      <c r="CT1428" s="18"/>
      <c r="CW1428" s="18"/>
      <c r="CX1428" s="18"/>
      <c r="CY1428" s="18"/>
      <c r="DB1428" s="18"/>
      <c r="DC1428" s="31"/>
      <c r="DD1428" s="31"/>
    </row>
    <row r="1429" spans="71:108" x14ac:dyDescent="0.25">
      <c r="BS1429"/>
      <c r="BT1429"/>
      <c r="BU1429"/>
      <c r="BV1429"/>
      <c r="BW1429"/>
      <c r="BX1429"/>
      <c r="BY1429"/>
      <c r="BZ1429"/>
      <c r="CA1429"/>
      <c r="CB1429"/>
      <c r="CC1429"/>
      <c r="CD1429"/>
      <c r="CE1429"/>
      <c r="CF1429"/>
      <c r="CG1429"/>
      <c r="CH1429" s="18"/>
      <c r="CI1429" s="18"/>
      <c r="CJ1429" s="18"/>
      <c r="CK1429" s="18"/>
      <c r="CL1429" s="18"/>
      <c r="CM1429" s="18"/>
      <c r="CO1429" s="18"/>
      <c r="CR1429" s="18"/>
      <c r="CS1429" s="18"/>
      <c r="CT1429" s="18"/>
      <c r="CW1429" s="18"/>
      <c r="CX1429" s="18"/>
      <c r="CY1429" s="18"/>
      <c r="DB1429" s="18"/>
      <c r="DC1429" s="31"/>
      <c r="DD1429" s="31"/>
    </row>
    <row r="1430" spans="71:108" x14ac:dyDescent="0.25">
      <c r="BS1430"/>
      <c r="BT1430"/>
      <c r="BU1430"/>
      <c r="BV1430"/>
      <c r="BW1430"/>
      <c r="BX1430"/>
      <c r="BY1430"/>
      <c r="BZ1430"/>
      <c r="CA1430"/>
      <c r="CB1430"/>
      <c r="CC1430"/>
      <c r="CD1430"/>
      <c r="CE1430"/>
      <c r="CF1430"/>
      <c r="CG1430"/>
      <c r="CH1430" s="18"/>
      <c r="CI1430" s="18"/>
      <c r="CJ1430" s="18"/>
      <c r="CK1430" s="18"/>
      <c r="CL1430" s="18"/>
      <c r="CM1430" s="18"/>
      <c r="CO1430" s="18"/>
      <c r="CR1430" s="18"/>
      <c r="CS1430" s="18"/>
      <c r="CT1430" s="18"/>
      <c r="CW1430" s="18"/>
      <c r="CX1430" s="18"/>
      <c r="CY1430" s="18"/>
      <c r="DB1430" s="18"/>
      <c r="DC1430" s="31"/>
      <c r="DD1430" s="31"/>
    </row>
    <row r="1431" spans="71:108" x14ac:dyDescent="0.25">
      <c r="BS1431"/>
      <c r="BT1431"/>
      <c r="BU1431"/>
      <c r="BV1431"/>
      <c r="BW1431"/>
      <c r="BX1431"/>
      <c r="BY1431"/>
      <c r="BZ1431"/>
      <c r="CA1431"/>
      <c r="CB1431"/>
      <c r="CC1431"/>
      <c r="CD1431"/>
      <c r="CE1431"/>
      <c r="CF1431"/>
      <c r="CG1431"/>
      <c r="CH1431" s="18"/>
      <c r="CI1431" s="18"/>
      <c r="CJ1431" s="18"/>
      <c r="CK1431" s="18"/>
      <c r="CL1431" s="18"/>
      <c r="CM1431" s="18"/>
      <c r="CO1431" s="18"/>
      <c r="CR1431" s="18"/>
      <c r="CS1431" s="18"/>
      <c r="CT1431" s="18"/>
      <c r="CW1431" s="18"/>
      <c r="CX1431" s="18"/>
      <c r="CY1431" s="18"/>
      <c r="DB1431" s="18"/>
      <c r="DC1431" s="31"/>
      <c r="DD1431" s="31"/>
    </row>
    <row r="1432" spans="71:108" x14ac:dyDescent="0.25">
      <c r="BS1432"/>
      <c r="BT1432"/>
      <c r="BU1432"/>
      <c r="BV1432"/>
      <c r="BW1432"/>
      <c r="BX1432"/>
      <c r="BY1432"/>
      <c r="BZ1432"/>
      <c r="CA1432"/>
      <c r="CB1432"/>
      <c r="CC1432"/>
      <c r="CD1432"/>
      <c r="CE1432"/>
      <c r="CF1432"/>
      <c r="CG1432"/>
      <c r="CH1432" s="18"/>
      <c r="CI1432" s="18"/>
      <c r="CJ1432" s="18"/>
      <c r="CK1432" s="18"/>
      <c r="CL1432" s="18"/>
      <c r="CM1432" s="18"/>
      <c r="CO1432" s="18"/>
      <c r="CR1432" s="18"/>
      <c r="CS1432" s="18"/>
      <c r="CT1432" s="18"/>
      <c r="CW1432" s="18"/>
      <c r="CX1432" s="18"/>
      <c r="CY1432" s="18"/>
      <c r="DB1432" s="18"/>
      <c r="DC1432" s="31"/>
      <c r="DD1432" s="31"/>
    </row>
    <row r="1433" spans="71:108" x14ac:dyDescent="0.25">
      <c r="BS1433"/>
      <c r="BT1433"/>
      <c r="BU1433"/>
      <c r="BV1433"/>
      <c r="BW1433"/>
      <c r="BX1433"/>
      <c r="BY1433"/>
      <c r="BZ1433"/>
      <c r="CA1433"/>
      <c r="CB1433"/>
      <c r="CC1433"/>
      <c r="CD1433"/>
      <c r="CE1433"/>
      <c r="CF1433"/>
      <c r="CG1433"/>
      <c r="CH1433" s="18"/>
      <c r="CI1433" s="18"/>
      <c r="CJ1433" s="18"/>
      <c r="CK1433" s="18"/>
      <c r="CL1433" s="18"/>
      <c r="CM1433" s="18"/>
      <c r="CO1433" s="18"/>
      <c r="CR1433" s="18"/>
      <c r="CS1433" s="18"/>
      <c r="CT1433" s="18"/>
      <c r="CW1433" s="18"/>
      <c r="CX1433" s="18"/>
      <c r="CY1433" s="18"/>
      <c r="DB1433" s="18"/>
      <c r="DC1433" s="31"/>
      <c r="DD1433" s="31"/>
    </row>
    <row r="1434" spans="71:108" x14ac:dyDescent="0.25">
      <c r="BS1434"/>
      <c r="BT1434"/>
      <c r="BU1434"/>
      <c r="BV1434"/>
      <c r="BW1434"/>
      <c r="BX1434"/>
      <c r="BY1434"/>
      <c r="BZ1434"/>
      <c r="CA1434"/>
      <c r="CB1434"/>
      <c r="CC1434"/>
      <c r="CD1434"/>
      <c r="CE1434"/>
      <c r="CF1434"/>
      <c r="CG1434"/>
      <c r="CH1434" s="18"/>
      <c r="CI1434" s="18"/>
      <c r="CJ1434" s="18"/>
      <c r="CK1434" s="18"/>
      <c r="CL1434" s="18"/>
      <c r="CM1434" s="18"/>
      <c r="CO1434" s="18"/>
      <c r="CR1434" s="18"/>
      <c r="CS1434" s="18"/>
      <c r="CT1434" s="18"/>
      <c r="CW1434" s="18"/>
      <c r="CX1434" s="18"/>
      <c r="CY1434" s="18"/>
      <c r="DB1434" s="18"/>
      <c r="DC1434" s="31"/>
      <c r="DD1434" s="31"/>
    </row>
    <row r="1435" spans="71:108" x14ac:dyDescent="0.25">
      <c r="BS1435"/>
      <c r="BT1435"/>
      <c r="BU1435"/>
      <c r="BV1435"/>
      <c r="BW1435"/>
      <c r="BX1435"/>
      <c r="BY1435"/>
      <c r="BZ1435"/>
      <c r="CA1435"/>
      <c r="CB1435"/>
      <c r="CC1435"/>
      <c r="CD1435"/>
      <c r="CE1435"/>
      <c r="CF1435"/>
      <c r="CG1435"/>
      <c r="CH1435" s="18"/>
      <c r="CI1435" s="18"/>
      <c r="CJ1435" s="18"/>
      <c r="CK1435" s="18"/>
      <c r="CL1435" s="18"/>
      <c r="CM1435" s="18"/>
      <c r="CO1435" s="18"/>
      <c r="CR1435" s="18"/>
      <c r="CS1435" s="18"/>
      <c r="CT1435" s="18"/>
      <c r="CW1435" s="18"/>
      <c r="CX1435" s="18"/>
      <c r="CY1435" s="18"/>
      <c r="DB1435" s="18"/>
      <c r="DC1435" s="31"/>
      <c r="DD1435" s="31"/>
    </row>
    <row r="1436" spans="71:108" x14ac:dyDescent="0.25">
      <c r="BS1436"/>
      <c r="BT1436"/>
      <c r="BU1436"/>
      <c r="BV1436"/>
      <c r="BW1436"/>
      <c r="BX1436"/>
      <c r="BY1436"/>
      <c r="BZ1436"/>
      <c r="CA1436"/>
      <c r="CB1436"/>
      <c r="CC1436"/>
      <c r="CD1436"/>
      <c r="CE1436"/>
      <c r="CF1436"/>
      <c r="CG1436"/>
      <c r="CH1436" s="18"/>
      <c r="CI1436" s="18"/>
      <c r="CJ1436" s="18"/>
      <c r="CK1436" s="18"/>
      <c r="CL1436" s="18"/>
      <c r="CM1436" s="18"/>
      <c r="CO1436" s="18"/>
      <c r="CR1436" s="18"/>
      <c r="CS1436" s="18"/>
      <c r="CT1436" s="18"/>
      <c r="CW1436" s="18"/>
      <c r="CX1436" s="18"/>
      <c r="CY1436" s="18"/>
      <c r="DB1436" s="18"/>
      <c r="DC1436" s="31"/>
      <c r="DD1436" s="31"/>
    </row>
    <row r="1437" spans="71:108" x14ac:dyDescent="0.25">
      <c r="BS1437"/>
      <c r="BT1437"/>
      <c r="BU1437"/>
      <c r="BV1437"/>
      <c r="BW1437"/>
      <c r="BX1437"/>
      <c r="BY1437"/>
      <c r="BZ1437"/>
      <c r="CA1437"/>
      <c r="CB1437"/>
      <c r="CC1437"/>
      <c r="CD1437"/>
      <c r="CE1437"/>
      <c r="CF1437"/>
      <c r="CG1437"/>
      <c r="CH1437" s="18"/>
      <c r="CI1437" s="18"/>
      <c r="CJ1437" s="18"/>
      <c r="CK1437" s="18"/>
      <c r="CL1437" s="18"/>
      <c r="CM1437" s="18"/>
      <c r="CO1437" s="18"/>
      <c r="CR1437" s="18"/>
      <c r="CS1437" s="18"/>
      <c r="CT1437" s="18"/>
      <c r="CW1437" s="18"/>
      <c r="CX1437" s="18"/>
      <c r="CY1437" s="18"/>
      <c r="DB1437" s="18"/>
      <c r="DC1437" s="31"/>
      <c r="DD1437" s="31"/>
    </row>
    <row r="1438" spans="71:108" x14ac:dyDescent="0.25">
      <c r="BS1438"/>
      <c r="BT1438"/>
      <c r="BU1438"/>
      <c r="BV1438"/>
      <c r="BW1438"/>
      <c r="BX1438"/>
      <c r="BY1438"/>
      <c r="BZ1438"/>
      <c r="CA1438"/>
      <c r="CB1438"/>
      <c r="CC1438"/>
      <c r="CD1438"/>
      <c r="CE1438"/>
      <c r="CF1438"/>
      <c r="CG1438"/>
      <c r="CH1438" s="18"/>
      <c r="CI1438" s="18"/>
      <c r="CJ1438" s="18"/>
      <c r="CK1438" s="18"/>
      <c r="CL1438" s="18"/>
      <c r="CM1438" s="18"/>
      <c r="CO1438" s="18"/>
      <c r="CR1438" s="18"/>
      <c r="CS1438" s="18"/>
      <c r="CT1438" s="18"/>
      <c r="CW1438" s="18"/>
      <c r="CX1438" s="18"/>
      <c r="CY1438" s="18"/>
      <c r="DB1438" s="18"/>
      <c r="DC1438" s="31"/>
      <c r="DD1438" s="31"/>
    </row>
    <row r="1439" spans="71:108" x14ac:dyDescent="0.25">
      <c r="BS1439"/>
      <c r="BT1439"/>
      <c r="BU1439"/>
      <c r="BV1439"/>
      <c r="BW1439"/>
      <c r="BX1439"/>
      <c r="BY1439"/>
      <c r="BZ1439"/>
      <c r="CA1439"/>
      <c r="CB1439"/>
      <c r="CC1439"/>
      <c r="CD1439"/>
      <c r="CE1439"/>
      <c r="CF1439"/>
      <c r="CG1439"/>
      <c r="CH1439" s="18"/>
      <c r="CI1439" s="18"/>
      <c r="CJ1439" s="18"/>
      <c r="CK1439" s="18"/>
      <c r="CL1439" s="18"/>
      <c r="CM1439" s="18"/>
      <c r="CO1439" s="18"/>
      <c r="CR1439" s="18"/>
      <c r="CS1439" s="18"/>
      <c r="CT1439" s="18"/>
      <c r="CW1439" s="18"/>
      <c r="CX1439" s="18"/>
      <c r="CY1439" s="18"/>
      <c r="DB1439" s="18"/>
      <c r="DC1439" s="31"/>
      <c r="DD1439" s="31"/>
    </row>
    <row r="1440" spans="71:108" x14ac:dyDescent="0.25">
      <c r="BS1440"/>
      <c r="BT1440"/>
      <c r="BU1440"/>
      <c r="BV1440"/>
      <c r="BW1440"/>
      <c r="BX1440"/>
      <c r="BY1440"/>
      <c r="BZ1440"/>
      <c r="CA1440"/>
      <c r="CB1440"/>
      <c r="CC1440"/>
      <c r="CD1440"/>
      <c r="CE1440"/>
      <c r="CF1440"/>
      <c r="CG1440"/>
      <c r="CH1440" s="18"/>
      <c r="CI1440" s="18"/>
      <c r="CJ1440" s="18"/>
      <c r="CK1440" s="18"/>
      <c r="CL1440" s="18"/>
      <c r="CM1440" s="18"/>
      <c r="CO1440" s="18"/>
      <c r="CR1440" s="18"/>
      <c r="CS1440" s="18"/>
      <c r="CT1440" s="18"/>
      <c r="CW1440" s="18"/>
      <c r="CX1440" s="18"/>
      <c r="CY1440" s="18"/>
      <c r="DB1440" s="18"/>
      <c r="DC1440" s="31"/>
      <c r="DD1440" s="31"/>
    </row>
    <row r="1441" spans="71:108" x14ac:dyDescent="0.25">
      <c r="BS1441"/>
      <c r="BT1441"/>
      <c r="BU1441"/>
      <c r="BV1441"/>
      <c r="BW1441"/>
      <c r="BX1441"/>
      <c r="BY1441"/>
      <c r="BZ1441"/>
      <c r="CA1441"/>
      <c r="CB1441"/>
      <c r="CC1441"/>
      <c r="CD1441"/>
      <c r="CE1441"/>
      <c r="CF1441"/>
      <c r="CG1441"/>
      <c r="CH1441" s="18"/>
      <c r="CI1441" s="18"/>
      <c r="CJ1441" s="18"/>
      <c r="CK1441" s="18"/>
      <c r="CL1441" s="18"/>
      <c r="CM1441" s="18"/>
      <c r="CO1441" s="18"/>
      <c r="CR1441" s="18"/>
      <c r="CS1441" s="18"/>
      <c r="CT1441" s="18"/>
      <c r="CW1441" s="18"/>
      <c r="CX1441" s="18"/>
      <c r="CY1441" s="18"/>
      <c r="DB1441" s="18"/>
      <c r="DC1441" s="31"/>
      <c r="DD1441" s="31"/>
    </row>
    <row r="1442" spans="71:108" x14ac:dyDescent="0.25">
      <c r="BS1442"/>
      <c r="BT1442"/>
      <c r="BU1442"/>
      <c r="BV1442"/>
      <c r="BW1442"/>
      <c r="BX1442"/>
      <c r="BY1442"/>
      <c r="BZ1442"/>
      <c r="CA1442"/>
      <c r="CB1442"/>
      <c r="CC1442"/>
      <c r="CD1442"/>
      <c r="CE1442"/>
      <c r="CF1442"/>
      <c r="CG1442"/>
      <c r="CH1442" s="18"/>
      <c r="CI1442" s="18"/>
      <c r="CJ1442" s="18"/>
      <c r="CK1442" s="18"/>
      <c r="CL1442" s="18"/>
      <c r="CM1442" s="18"/>
      <c r="CO1442" s="18"/>
      <c r="CR1442" s="18"/>
      <c r="CS1442" s="18"/>
      <c r="CT1442" s="18"/>
      <c r="CW1442" s="18"/>
      <c r="CX1442" s="18"/>
      <c r="CY1442" s="18"/>
      <c r="DB1442" s="18"/>
      <c r="DC1442" s="31"/>
      <c r="DD1442" s="31"/>
    </row>
    <row r="1443" spans="71:108" x14ac:dyDescent="0.25">
      <c r="BS1443"/>
      <c r="BT1443"/>
      <c r="BU1443"/>
      <c r="BV1443"/>
      <c r="BW1443"/>
      <c r="BX1443"/>
      <c r="BY1443"/>
      <c r="BZ1443"/>
      <c r="CA1443"/>
      <c r="CB1443"/>
      <c r="CC1443"/>
      <c r="CD1443"/>
      <c r="CE1443"/>
      <c r="CF1443"/>
      <c r="CG1443"/>
      <c r="CH1443" s="18"/>
      <c r="CI1443" s="18"/>
      <c r="CJ1443" s="18"/>
      <c r="CK1443" s="18"/>
      <c r="CL1443" s="18"/>
      <c r="CM1443" s="18"/>
      <c r="CO1443" s="18"/>
      <c r="CR1443" s="18"/>
      <c r="CS1443" s="18"/>
      <c r="CT1443" s="18"/>
      <c r="CW1443" s="18"/>
      <c r="CX1443" s="18"/>
      <c r="CY1443" s="18"/>
      <c r="DB1443" s="18"/>
      <c r="DC1443" s="31"/>
      <c r="DD1443" s="31"/>
    </row>
    <row r="1444" spans="71:108" x14ac:dyDescent="0.25">
      <c r="BS1444"/>
      <c r="BT1444"/>
      <c r="BU1444"/>
      <c r="BV1444"/>
      <c r="BW1444"/>
      <c r="BX1444"/>
      <c r="BY1444"/>
      <c r="BZ1444"/>
      <c r="CA1444"/>
      <c r="CB1444"/>
      <c r="CC1444"/>
      <c r="CD1444"/>
      <c r="CE1444"/>
      <c r="CF1444"/>
      <c r="CG1444"/>
      <c r="CH1444" s="18"/>
      <c r="CI1444" s="18"/>
      <c r="CJ1444" s="18"/>
      <c r="CK1444" s="18"/>
      <c r="CL1444" s="18"/>
      <c r="CM1444" s="18"/>
      <c r="CO1444" s="18"/>
      <c r="CR1444" s="18"/>
      <c r="CS1444" s="18"/>
      <c r="CT1444" s="18"/>
      <c r="CW1444" s="18"/>
      <c r="CX1444" s="18"/>
      <c r="CY1444" s="18"/>
      <c r="DB1444" s="18"/>
      <c r="DC1444" s="31"/>
      <c r="DD1444" s="31"/>
    </row>
    <row r="1445" spans="71:108" x14ac:dyDescent="0.25">
      <c r="BS1445"/>
      <c r="BT1445"/>
      <c r="BU1445"/>
      <c r="BV1445"/>
      <c r="BW1445"/>
      <c r="BX1445"/>
      <c r="BY1445"/>
      <c r="BZ1445"/>
      <c r="CA1445"/>
      <c r="CB1445"/>
      <c r="CC1445"/>
      <c r="CD1445"/>
      <c r="CE1445"/>
      <c r="CF1445"/>
      <c r="CG1445"/>
      <c r="CH1445" s="18"/>
      <c r="CI1445" s="18"/>
      <c r="CJ1445" s="18"/>
      <c r="CK1445" s="18"/>
      <c r="CL1445" s="18"/>
      <c r="CM1445" s="18"/>
      <c r="CO1445" s="18"/>
      <c r="CR1445" s="18"/>
      <c r="CS1445" s="18"/>
      <c r="CT1445" s="18"/>
      <c r="CW1445" s="18"/>
      <c r="CX1445" s="18"/>
      <c r="CY1445" s="18"/>
      <c r="DB1445" s="18"/>
      <c r="DC1445" s="31"/>
      <c r="DD1445" s="31"/>
    </row>
    <row r="1446" spans="71:108" x14ac:dyDescent="0.25">
      <c r="BS1446"/>
      <c r="BT1446"/>
      <c r="BU1446"/>
      <c r="BV1446"/>
      <c r="BW1446"/>
      <c r="BX1446"/>
      <c r="BY1446"/>
      <c r="BZ1446"/>
      <c r="CA1446"/>
      <c r="CB1446"/>
      <c r="CC1446"/>
      <c r="CD1446"/>
      <c r="CE1446"/>
      <c r="CF1446"/>
      <c r="CG1446"/>
      <c r="CH1446" s="18"/>
      <c r="CI1446" s="18"/>
      <c r="CJ1446" s="18"/>
      <c r="CK1446" s="18"/>
      <c r="CL1446" s="18"/>
      <c r="CM1446" s="18"/>
      <c r="CO1446" s="18"/>
      <c r="CR1446" s="18"/>
      <c r="CS1446" s="18"/>
      <c r="CT1446" s="18"/>
      <c r="CW1446" s="18"/>
      <c r="CX1446" s="18"/>
      <c r="CY1446" s="18"/>
      <c r="DB1446" s="18"/>
      <c r="DC1446" s="31"/>
      <c r="DD1446" s="31"/>
    </row>
    <row r="1447" spans="71:108" x14ac:dyDescent="0.25">
      <c r="BS1447"/>
      <c r="BT1447"/>
      <c r="BU1447"/>
      <c r="BV1447"/>
      <c r="BW1447"/>
      <c r="BX1447"/>
      <c r="BY1447"/>
      <c r="BZ1447"/>
      <c r="CA1447"/>
      <c r="CB1447"/>
      <c r="CC1447"/>
      <c r="CD1447"/>
      <c r="CE1447"/>
      <c r="CF1447"/>
      <c r="CG1447"/>
      <c r="CH1447" s="18"/>
      <c r="CI1447" s="18"/>
      <c r="CJ1447" s="18"/>
      <c r="CK1447" s="18"/>
      <c r="CL1447" s="18"/>
      <c r="CM1447" s="18"/>
      <c r="CO1447" s="18"/>
      <c r="CR1447" s="18"/>
      <c r="CS1447" s="18"/>
      <c r="CT1447" s="18"/>
      <c r="CW1447" s="18"/>
      <c r="CX1447" s="18"/>
      <c r="CY1447" s="18"/>
      <c r="DB1447" s="18"/>
      <c r="DC1447" s="31"/>
      <c r="DD1447" s="31"/>
    </row>
    <row r="1448" spans="71:108" x14ac:dyDescent="0.25">
      <c r="BS1448"/>
      <c r="BT1448"/>
      <c r="BU1448"/>
      <c r="BV1448"/>
      <c r="BW1448"/>
      <c r="BX1448"/>
      <c r="BY1448"/>
      <c r="BZ1448"/>
      <c r="CA1448"/>
      <c r="CB1448"/>
      <c r="CC1448"/>
      <c r="CD1448"/>
      <c r="CE1448"/>
      <c r="CF1448"/>
      <c r="CG1448"/>
      <c r="CH1448" s="18"/>
      <c r="CI1448" s="18"/>
      <c r="CJ1448" s="18"/>
      <c r="CK1448" s="18"/>
      <c r="CL1448" s="18"/>
      <c r="CM1448" s="18"/>
      <c r="CO1448" s="18"/>
      <c r="CR1448" s="18"/>
      <c r="CS1448" s="18"/>
      <c r="CT1448" s="18"/>
      <c r="CW1448" s="18"/>
      <c r="CX1448" s="18"/>
      <c r="CY1448" s="18"/>
      <c r="DB1448" s="18"/>
      <c r="DC1448" s="31"/>
      <c r="DD1448" s="31"/>
    </row>
    <row r="1449" spans="71:108" x14ac:dyDescent="0.25">
      <c r="BS1449"/>
      <c r="BT1449"/>
      <c r="BU1449"/>
      <c r="BV1449"/>
      <c r="BW1449"/>
      <c r="BX1449"/>
      <c r="BY1449"/>
      <c r="BZ1449"/>
      <c r="CA1449"/>
      <c r="CB1449"/>
      <c r="CC1449"/>
      <c r="CD1449"/>
      <c r="CE1449"/>
      <c r="CF1449"/>
      <c r="CG1449"/>
      <c r="CH1449" s="18"/>
      <c r="CI1449" s="18"/>
      <c r="CJ1449" s="18"/>
      <c r="CK1449" s="18"/>
      <c r="CL1449" s="18"/>
      <c r="CM1449" s="18"/>
      <c r="CO1449" s="18"/>
      <c r="CR1449" s="18"/>
      <c r="CS1449" s="18"/>
      <c r="CT1449" s="18"/>
      <c r="CW1449" s="18"/>
      <c r="CX1449" s="18"/>
      <c r="CY1449" s="18"/>
      <c r="DB1449" s="18"/>
      <c r="DC1449" s="31"/>
      <c r="DD1449" s="31"/>
    </row>
    <row r="1450" spans="71:108" x14ac:dyDescent="0.25">
      <c r="BS1450"/>
      <c r="BT1450"/>
      <c r="BU1450"/>
      <c r="BV1450"/>
      <c r="BW1450"/>
      <c r="BX1450"/>
      <c r="BY1450"/>
      <c r="BZ1450"/>
      <c r="CA1450"/>
      <c r="CB1450"/>
      <c r="CC1450"/>
      <c r="CD1450"/>
      <c r="CE1450"/>
      <c r="CF1450"/>
      <c r="CG1450"/>
      <c r="CH1450" s="18"/>
      <c r="CI1450" s="18"/>
      <c r="CJ1450" s="18"/>
      <c r="CK1450" s="18"/>
      <c r="CL1450" s="18"/>
      <c r="CM1450" s="18"/>
      <c r="CO1450" s="18"/>
      <c r="CR1450" s="18"/>
      <c r="CS1450" s="18"/>
      <c r="CT1450" s="18"/>
      <c r="CW1450" s="18"/>
      <c r="CX1450" s="18"/>
      <c r="CY1450" s="18"/>
      <c r="DB1450" s="18"/>
      <c r="DC1450" s="31"/>
      <c r="DD1450" s="31"/>
    </row>
    <row r="1451" spans="71:108" x14ac:dyDescent="0.25">
      <c r="BS1451"/>
      <c r="BT1451"/>
      <c r="BU1451"/>
      <c r="BV1451"/>
      <c r="BW1451"/>
      <c r="BX1451"/>
      <c r="BY1451"/>
      <c r="BZ1451"/>
      <c r="CA1451"/>
      <c r="CB1451"/>
      <c r="CC1451"/>
      <c r="CD1451"/>
      <c r="CE1451"/>
      <c r="CF1451"/>
      <c r="CG1451"/>
      <c r="CH1451" s="18"/>
      <c r="CI1451" s="18"/>
      <c r="CJ1451" s="18"/>
      <c r="CK1451" s="18"/>
      <c r="CL1451" s="18"/>
      <c r="CM1451" s="18"/>
      <c r="CO1451" s="18"/>
      <c r="CR1451" s="18"/>
      <c r="CS1451" s="18"/>
      <c r="CT1451" s="18"/>
      <c r="CW1451" s="18"/>
      <c r="CX1451" s="18"/>
      <c r="CY1451" s="18"/>
      <c r="DB1451" s="18"/>
      <c r="DC1451" s="31"/>
      <c r="DD1451" s="31"/>
    </row>
    <row r="1452" spans="71:108" x14ac:dyDescent="0.25">
      <c r="BS1452"/>
      <c r="BT1452"/>
      <c r="BU1452"/>
      <c r="BV1452"/>
      <c r="BW1452"/>
      <c r="BX1452"/>
      <c r="BY1452"/>
      <c r="BZ1452"/>
      <c r="CA1452"/>
      <c r="CB1452"/>
      <c r="CC1452"/>
      <c r="CD1452"/>
      <c r="CE1452"/>
      <c r="CF1452"/>
      <c r="CG1452"/>
      <c r="CH1452" s="18"/>
      <c r="CI1452" s="18"/>
      <c r="CJ1452" s="18"/>
      <c r="CK1452" s="18"/>
      <c r="CL1452" s="18"/>
      <c r="CM1452" s="18"/>
      <c r="CO1452" s="18"/>
      <c r="CR1452" s="18"/>
      <c r="CS1452" s="18"/>
      <c r="CT1452" s="18"/>
      <c r="CW1452" s="18"/>
      <c r="CX1452" s="18"/>
      <c r="CY1452" s="18"/>
      <c r="DB1452" s="18"/>
      <c r="DC1452" s="31"/>
      <c r="DD1452" s="31"/>
    </row>
    <row r="1453" spans="71:108" x14ac:dyDescent="0.25">
      <c r="BS1453"/>
      <c r="BT1453"/>
      <c r="BU1453"/>
      <c r="BV1453"/>
      <c r="BW1453"/>
      <c r="BX1453"/>
      <c r="BY1453"/>
      <c r="BZ1453"/>
      <c r="CA1453"/>
      <c r="CB1453"/>
      <c r="CC1453"/>
      <c r="CD1453"/>
      <c r="CE1453"/>
      <c r="CF1453"/>
      <c r="CG1453"/>
      <c r="CH1453" s="18"/>
      <c r="CI1453" s="18"/>
      <c r="CJ1453" s="18"/>
      <c r="CK1453" s="18"/>
      <c r="CL1453" s="18"/>
      <c r="CM1453" s="18"/>
      <c r="CO1453" s="18"/>
      <c r="CR1453" s="18"/>
      <c r="CS1453" s="18"/>
      <c r="CT1453" s="18"/>
      <c r="CW1453" s="18"/>
      <c r="CX1453" s="18"/>
      <c r="CY1453" s="18"/>
      <c r="DB1453" s="18"/>
      <c r="DC1453" s="31"/>
      <c r="DD1453" s="31"/>
    </row>
    <row r="1454" spans="71:108" x14ac:dyDescent="0.25">
      <c r="BS1454"/>
      <c r="BT1454"/>
      <c r="BU1454"/>
      <c r="BV1454"/>
      <c r="BW1454"/>
      <c r="BX1454"/>
      <c r="BY1454"/>
      <c r="BZ1454"/>
      <c r="CA1454"/>
      <c r="CB1454"/>
      <c r="CC1454"/>
      <c r="CD1454"/>
      <c r="CE1454"/>
      <c r="CF1454"/>
      <c r="CG1454"/>
      <c r="CH1454" s="18"/>
      <c r="CI1454" s="18"/>
      <c r="CJ1454" s="18"/>
      <c r="CK1454" s="18"/>
      <c r="CL1454" s="18"/>
      <c r="CM1454" s="18"/>
      <c r="CO1454" s="18"/>
      <c r="CR1454" s="18"/>
      <c r="CS1454" s="18"/>
      <c r="CT1454" s="18"/>
      <c r="CW1454" s="18"/>
      <c r="CX1454" s="18"/>
      <c r="CY1454" s="18"/>
      <c r="DB1454" s="18"/>
      <c r="DC1454" s="31"/>
      <c r="DD1454" s="31"/>
    </row>
    <row r="1455" spans="71:108" x14ac:dyDescent="0.25">
      <c r="BS1455"/>
      <c r="BT1455"/>
      <c r="BU1455"/>
      <c r="BV1455"/>
      <c r="BW1455"/>
      <c r="BX1455"/>
      <c r="BY1455"/>
      <c r="BZ1455"/>
      <c r="CA1455"/>
      <c r="CB1455"/>
      <c r="CC1455"/>
      <c r="CD1455"/>
      <c r="CE1455"/>
      <c r="CF1455"/>
      <c r="CG1455"/>
      <c r="CH1455" s="18"/>
      <c r="CI1455" s="18"/>
      <c r="CJ1455" s="18"/>
      <c r="CK1455" s="18"/>
      <c r="CL1455" s="18"/>
      <c r="CM1455" s="18"/>
      <c r="CO1455" s="18"/>
      <c r="CR1455" s="18"/>
      <c r="CS1455" s="18"/>
      <c r="CT1455" s="18"/>
      <c r="CW1455" s="18"/>
      <c r="CX1455" s="18"/>
      <c r="CY1455" s="18"/>
      <c r="DB1455" s="18"/>
      <c r="DC1455" s="31"/>
      <c r="DD1455" s="31"/>
    </row>
    <row r="1456" spans="71:108" x14ac:dyDescent="0.25">
      <c r="BS1456"/>
      <c r="BT1456"/>
      <c r="BU1456"/>
      <c r="BV1456"/>
      <c r="BW1456"/>
      <c r="BX1456"/>
      <c r="BY1456"/>
      <c r="BZ1456"/>
      <c r="CA1456"/>
      <c r="CB1456"/>
      <c r="CC1456"/>
      <c r="CD1456"/>
      <c r="CE1456"/>
      <c r="CF1456"/>
      <c r="CG1456"/>
      <c r="CH1456" s="18"/>
      <c r="CI1456" s="18"/>
      <c r="CJ1456" s="18"/>
      <c r="CK1456" s="18"/>
      <c r="CL1456" s="18"/>
      <c r="CM1456" s="18"/>
      <c r="CO1456" s="18"/>
      <c r="CR1456" s="18"/>
      <c r="CS1456" s="18"/>
      <c r="CT1456" s="18"/>
      <c r="CW1456" s="18"/>
      <c r="CX1456" s="18"/>
      <c r="CY1456" s="18"/>
      <c r="DB1456" s="18"/>
      <c r="DC1456" s="31"/>
      <c r="DD1456" s="31"/>
    </row>
    <row r="1457" spans="71:108" x14ac:dyDescent="0.25">
      <c r="BS1457"/>
      <c r="BT1457"/>
      <c r="BU1457"/>
      <c r="BV1457"/>
      <c r="BW1457"/>
      <c r="BX1457"/>
      <c r="BY1457"/>
      <c r="BZ1457"/>
      <c r="CA1457"/>
      <c r="CB1457"/>
      <c r="CC1457"/>
      <c r="CD1457"/>
      <c r="CE1457"/>
      <c r="CF1457"/>
      <c r="CG1457"/>
      <c r="CH1457" s="18"/>
      <c r="CI1457" s="18"/>
      <c r="CJ1457" s="18"/>
      <c r="CK1457" s="18"/>
      <c r="CL1457" s="18"/>
      <c r="CM1457" s="18"/>
      <c r="CO1457" s="18"/>
      <c r="CR1457" s="18"/>
      <c r="CS1457" s="18"/>
      <c r="CT1457" s="18"/>
      <c r="CW1457" s="18"/>
      <c r="CX1457" s="18"/>
      <c r="CY1457" s="18"/>
      <c r="DB1457" s="18"/>
      <c r="DC1457" s="31"/>
      <c r="DD1457" s="31"/>
    </row>
    <row r="1458" spans="71:108" x14ac:dyDescent="0.25">
      <c r="BS1458"/>
      <c r="BT1458"/>
      <c r="BU1458"/>
      <c r="BV1458"/>
      <c r="BW1458"/>
      <c r="BX1458"/>
      <c r="BY1458"/>
      <c r="BZ1458"/>
      <c r="CA1458"/>
      <c r="CB1458"/>
      <c r="CC1458"/>
      <c r="CD1458"/>
      <c r="CE1458"/>
      <c r="CF1458"/>
      <c r="CG1458"/>
      <c r="CH1458" s="18"/>
      <c r="CI1458" s="18"/>
      <c r="CJ1458" s="18"/>
      <c r="CK1458" s="18"/>
      <c r="CL1458" s="18"/>
      <c r="CM1458" s="18"/>
      <c r="CO1458" s="18"/>
      <c r="CR1458" s="18"/>
      <c r="CS1458" s="18"/>
      <c r="CT1458" s="18"/>
      <c r="CW1458" s="18"/>
      <c r="CX1458" s="18"/>
      <c r="CY1458" s="18"/>
      <c r="DB1458" s="18"/>
      <c r="DC1458" s="31"/>
      <c r="DD1458" s="31"/>
    </row>
    <row r="1459" spans="71:108" x14ac:dyDescent="0.25">
      <c r="BS1459"/>
      <c r="BT1459"/>
      <c r="BU1459"/>
      <c r="BV1459"/>
      <c r="BW1459"/>
      <c r="BX1459"/>
      <c r="BY1459"/>
      <c r="BZ1459"/>
      <c r="CA1459"/>
      <c r="CB1459"/>
      <c r="CC1459"/>
      <c r="CD1459"/>
      <c r="CE1459"/>
      <c r="CF1459"/>
      <c r="CG1459"/>
      <c r="CH1459" s="18"/>
      <c r="CI1459" s="18"/>
      <c r="CJ1459" s="18"/>
      <c r="CK1459" s="18"/>
      <c r="CL1459" s="18"/>
      <c r="CM1459" s="18"/>
      <c r="CO1459" s="18"/>
      <c r="CR1459" s="18"/>
      <c r="CS1459" s="18"/>
      <c r="CT1459" s="18"/>
      <c r="CW1459" s="18"/>
      <c r="CX1459" s="18"/>
      <c r="CY1459" s="18"/>
      <c r="DB1459" s="18"/>
      <c r="DC1459" s="31"/>
      <c r="DD1459" s="31"/>
    </row>
    <row r="1460" spans="71:108" x14ac:dyDescent="0.25">
      <c r="BS1460"/>
      <c r="BT1460"/>
      <c r="BU1460"/>
      <c r="BV1460"/>
      <c r="BW1460"/>
      <c r="BX1460"/>
      <c r="BY1460"/>
      <c r="BZ1460"/>
      <c r="CA1460"/>
      <c r="CB1460"/>
      <c r="CC1460"/>
      <c r="CD1460"/>
      <c r="CE1460"/>
      <c r="CF1460"/>
      <c r="CG1460"/>
      <c r="CH1460" s="18"/>
      <c r="CI1460" s="18"/>
      <c r="CJ1460" s="18"/>
      <c r="CK1460" s="18"/>
      <c r="CL1460" s="18"/>
      <c r="CM1460" s="18"/>
      <c r="CO1460" s="18"/>
      <c r="CR1460" s="18"/>
      <c r="CS1460" s="18"/>
      <c r="CT1460" s="18"/>
      <c r="CW1460" s="18"/>
      <c r="CX1460" s="18"/>
      <c r="CY1460" s="18"/>
      <c r="DB1460" s="18"/>
      <c r="DC1460" s="31"/>
      <c r="DD1460" s="31"/>
    </row>
    <row r="1461" spans="71:108" x14ac:dyDescent="0.25">
      <c r="BS1461"/>
      <c r="BT1461"/>
      <c r="BU1461"/>
      <c r="BV1461"/>
      <c r="BW1461"/>
      <c r="BX1461"/>
      <c r="BY1461"/>
      <c r="BZ1461"/>
      <c r="CA1461"/>
      <c r="CB1461"/>
      <c r="CC1461"/>
      <c r="CD1461"/>
      <c r="CE1461"/>
      <c r="CF1461"/>
      <c r="CG1461"/>
      <c r="CH1461" s="18"/>
      <c r="CI1461" s="18"/>
      <c r="CJ1461" s="18"/>
      <c r="CK1461" s="18"/>
      <c r="CL1461" s="18"/>
      <c r="CM1461" s="18"/>
      <c r="CO1461" s="18"/>
      <c r="CR1461" s="18"/>
      <c r="CS1461" s="18"/>
      <c r="CT1461" s="18"/>
      <c r="CW1461" s="18"/>
      <c r="CX1461" s="18"/>
      <c r="CY1461" s="18"/>
      <c r="DB1461" s="18"/>
      <c r="DC1461" s="31"/>
      <c r="DD1461" s="31"/>
    </row>
    <row r="1462" spans="71:108" x14ac:dyDescent="0.25">
      <c r="BS1462"/>
      <c r="BT1462"/>
      <c r="BU1462"/>
      <c r="BV1462"/>
      <c r="BW1462"/>
      <c r="BX1462"/>
      <c r="BY1462"/>
      <c r="BZ1462"/>
      <c r="CA1462"/>
      <c r="CB1462"/>
      <c r="CC1462"/>
      <c r="CD1462"/>
      <c r="CE1462"/>
      <c r="CF1462"/>
      <c r="CG1462"/>
      <c r="CH1462" s="18"/>
      <c r="CI1462" s="18"/>
      <c r="CJ1462" s="18"/>
      <c r="CK1462" s="18"/>
      <c r="CL1462" s="18"/>
      <c r="CM1462" s="18"/>
      <c r="CO1462" s="18"/>
      <c r="CR1462" s="18"/>
      <c r="CS1462" s="18"/>
      <c r="CT1462" s="18"/>
      <c r="CW1462" s="18"/>
      <c r="CX1462" s="18"/>
      <c r="CY1462" s="18"/>
      <c r="DB1462" s="18"/>
      <c r="DC1462" s="31"/>
      <c r="DD1462" s="31"/>
    </row>
    <row r="1463" spans="71:108" x14ac:dyDescent="0.25">
      <c r="BS1463"/>
      <c r="BT1463"/>
      <c r="BU1463"/>
      <c r="BV1463"/>
      <c r="BW1463"/>
      <c r="BX1463"/>
      <c r="BY1463"/>
      <c r="BZ1463"/>
      <c r="CA1463"/>
      <c r="CB1463"/>
      <c r="CC1463"/>
      <c r="CD1463"/>
      <c r="CE1463"/>
      <c r="CF1463"/>
      <c r="CG1463"/>
      <c r="CH1463" s="18"/>
      <c r="CI1463" s="18"/>
      <c r="CJ1463" s="18"/>
      <c r="CK1463" s="18"/>
      <c r="CL1463" s="18"/>
      <c r="CM1463" s="18"/>
      <c r="CO1463" s="18"/>
      <c r="CR1463" s="18"/>
      <c r="CS1463" s="18"/>
      <c r="CT1463" s="18"/>
      <c r="CW1463" s="18"/>
      <c r="CX1463" s="18"/>
      <c r="CY1463" s="18"/>
      <c r="DB1463" s="18"/>
      <c r="DC1463" s="31"/>
      <c r="DD1463" s="31"/>
    </row>
    <row r="1464" spans="71:108" x14ac:dyDescent="0.25">
      <c r="BS1464"/>
      <c r="BT1464"/>
      <c r="BU1464"/>
      <c r="BV1464"/>
      <c r="BW1464"/>
      <c r="BX1464"/>
      <c r="BY1464"/>
      <c r="BZ1464"/>
      <c r="CA1464"/>
      <c r="CB1464"/>
      <c r="CC1464"/>
      <c r="CD1464"/>
      <c r="CE1464"/>
      <c r="CF1464"/>
      <c r="CG1464"/>
      <c r="CH1464" s="18"/>
      <c r="CI1464" s="18"/>
      <c r="CJ1464" s="18"/>
      <c r="CK1464" s="18"/>
      <c r="CL1464" s="18"/>
      <c r="CM1464" s="18"/>
      <c r="CO1464" s="18"/>
      <c r="CR1464" s="18"/>
      <c r="CS1464" s="18"/>
      <c r="CT1464" s="18"/>
      <c r="CW1464" s="18"/>
      <c r="CX1464" s="18"/>
      <c r="CY1464" s="18"/>
      <c r="DB1464" s="18"/>
      <c r="DC1464" s="31"/>
      <c r="DD1464" s="31"/>
    </row>
    <row r="1465" spans="71:108" x14ac:dyDescent="0.25">
      <c r="BS1465"/>
      <c r="BT1465"/>
      <c r="BU1465"/>
      <c r="BV1465"/>
      <c r="BW1465"/>
      <c r="BX1465"/>
      <c r="BY1465"/>
      <c r="BZ1465"/>
      <c r="CA1465"/>
      <c r="CB1465"/>
      <c r="CC1465"/>
      <c r="CD1465"/>
      <c r="CE1465"/>
      <c r="CF1465"/>
      <c r="CG1465"/>
      <c r="CH1465" s="18"/>
      <c r="CI1465" s="18"/>
      <c r="CJ1465" s="18"/>
      <c r="CK1465" s="18"/>
      <c r="CL1465" s="18"/>
      <c r="CM1465" s="18"/>
      <c r="CO1465" s="18"/>
      <c r="CR1465" s="18"/>
      <c r="CS1465" s="18"/>
      <c r="CT1465" s="18"/>
      <c r="CW1465" s="18"/>
      <c r="CX1465" s="18"/>
      <c r="CY1465" s="18"/>
      <c r="DB1465" s="18"/>
      <c r="DC1465" s="31"/>
      <c r="DD1465" s="31"/>
    </row>
    <row r="1466" spans="71:108" x14ac:dyDescent="0.25">
      <c r="BS1466"/>
      <c r="BT1466"/>
      <c r="BU1466"/>
      <c r="BV1466"/>
      <c r="BW1466"/>
      <c r="BX1466"/>
      <c r="BY1466"/>
      <c r="BZ1466"/>
      <c r="CA1466"/>
      <c r="CB1466"/>
      <c r="CC1466"/>
      <c r="CD1466"/>
      <c r="CE1466"/>
      <c r="CF1466"/>
      <c r="CG1466"/>
      <c r="CH1466" s="18"/>
      <c r="CI1466" s="18"/>
      <c r="CJ1466" s="18"/>
      <c r="CK1466" s="18"/>
      <c r="CL1466" s="18"/>
      <c r="CM1466" s="18"/>
      <c r="CO1466" s="18"/>
      <c r="CR1466" s="18"/>
      <c r="CS1466" s="18"/>
      <c r="CT1466" s="18"/>
      <c r="CW1466" s="18"/>
      <c r="CX1466" s="18"/>
      <c r="CY1466" s="18"/>
      <c r="DB1466" s="18"/>
      <c r="DC1466" s="31"/>
      <c r="DD1466" s="31"/>
    </row>
    <row r="1467" spans="71:108" x14ac:dyDescent="0.25">
      <c r="BS1467"/>
      <c r="BT1467"/>
      <c r="BU1467"/>
      <c r="BV1467"/>
      <c r="BW1467"/>
      <c r="BX1467"/>
      <c r="BY1467"/>
      <c r="BZ1467"/>
      <c r="CA1467"/>
      <c r="CB1467"/>
      <c r="CC1467"/>
      <c r="CD1467"/>
      <c r="CE1467"/>
      <c r="CF1467"/>
      <c r="CG1467"/>
      <c r="CH1467" s="18"/>
      <c r="CI1467" s="18"/>
      <c r="CJ1467" s="18"/>
      <c r="CK1467" s="18"/>
      <c r="CL1467" s="18"/>
      <c r="CM1467" s="18"/>
      <c r="CO1467" s="18"/>
      <c r="CR1467" s="18"/>
      <c r="CS1467" s="18"/>
      <c r="CT1467" s="18"/>
      <c r="CW1467" s="18"/>
      <c r="CX1467" s="18"/>
      <c r="CY1467" s="18"/>
      <c r="DB1467" s="18"/>
      <c r="DC1467" s="31"/>
      <c r="DD1467" s="31"/>
    </row>
    <row r="1468" spans="71:108" x14ac:dyDescent="0.25">
      <c r="BS1468"/>
      <c r="BT1468"/>
      <c r="BU1468"/>
      <c r="BV1468"/>
      <c r="BW1468"/>
      <c r="BX1468"/>
      <c r="BY1468"/>
      <c r="BZ1468"/>
      <c r="CA1468"/>
      <c r="CB1468"/>
      <c r="CC1468"/>
      <c r="CD1468"/>
      <c r="CE1468"/>
      <c r="CF1468"/>
      <c r="CG1468"/>
      <c r="CH1468" s="18"/>
      <c r="CI1468" s="18"/>
      <c r="CJ1468" s="18"/>
      <c r="CK1468" s="18"/>
      <c r="CL1468" s="18"/>
      <c r="CM1468" s="18"/>
      <c r="CO1468" s="18"/>
      <c r="CR1468" s="18"/>
      <c r="CS1468" s="18"/>
      <c r="CT1468" s="18"/>
      <c r="CW1468" s="18"/>
      <c r="CX1468" s="18"/>
      <c r="CY1468" s="18"/>
      <c r="DB1468" s="18"/>
      <c r="DC1468" s="31"/>
      <c r="DD1468" s="31"/>
    </row>
    <row r="1469" spans="71:108" x14ac:dyDescent="0.25">
      <c r="BS1469"/>
      <c r="BT1469"/>
      <c r="BU1469"/>
      <c r="BV1469"/>
      <c r="BW1469"/>
      <c r="BX1469"/>
      <c r="BY1469"/>
      <c r="BZ1469"/>
      <c r="CA1469"/>
      <c r="CB1469"/>
      <c r="CC1469"/>
      <c r="CD1469"/>
      <c r="CE1469"/>
      <c r="CF1469"/>
      <c r="CG1469"/>
      <c r="CH1469" s="18"/>
      <c r="CI1469" s="18"/>
      <c r="CJ1469" s="18"/>
      <c r="CK1469" s="18"/>
      <c r="CL1469" s="18"/>
      <c r="CM1469" s="18"/>
      <c r="CO1469" s="18"/>
      <c r="CR1469" s="18"/>
      <c r="CS1469" s="18"/>
      <c r="CT1469" s="18"/>
      <c r="CW1469" s="18"/>
      <c r="CX1469" s="18"/>
      <c r="CY1469" s="18"/>
      <c r="DB1469" s="18"/>
      <c r="DC1469" s="31"/>
      <c r="DD1469" s="31"/>
    </row>
    <row r="1470" spans="71:108" x14ac:dyDescent="0.25">
      <c r="BS1470"/>
      <c r="BT1470"/>
      <c r="BU1470"/>
      <c r="BV1470"/>
      <c r="BW1470"/>
      <c r="BX1470"/>
      <c r="BY1470"/>
      <c r="BZ1470"/>
      <c r="CA1470"/>
      <c r="CB1470"/>
      <c r="CC1470"/>
      <c r="CD1470"/>
      <c r="CE1470"/>
      <c r="CF1470"/>
      <c r="CG1470"/>
      <c r="CH1470" s="18"/>
      <c r="CI1470" s="18"/>
      <c r="CJ1470" s="18"/>
      <c r="CK1470" s="18"/>
      <c r="CL1470" s="18"/>
      <c r="CM1470" s="18"/>
      <c r="CO1470" s="18"/>
      <c r="CR1470" s="18"/>
      <c r="CS1470" s="18"/>
      <c r="CT1470" s="18"/>
      <c r="CW1470" s="18"/>
      <c r="CX1470" s="18"/>
      <c r="CY1470" s="18"/>
      <c r="DB1470" s="18"/>
      <c r="DC1470" s="31"/>
      <c r="DD1470" s="31"/>
    </row>
    <row r="1471" spans="71:108" x14ac:dyDescent="0.25">
      <c r="BS1471"/>
      <c r="BT1471"/>
      <c r="BU1471"/>
      <c r="BV1471"/>
      <c r="BW1471"/>
      <c r="BX1471"/>
      <c r="BY1471"/>
      <c r="BZ1471"/>
      <c r="CA1471"/>
      <c r="CB1471"/>
      <c r="CC1471"/>
      <c r="CD1471"/>
      <c r="CE1471"/>
      <c r="CF1471"/>
      <c r="CG1471"/>
      <c r="CH1471" s="18"/>
      <c r="CI1471" s="18"/>
      <c r="CJ1471" s="18"/>
      <c r="CK1471" s="18"/>
      <c r="CL1471" s="18"/>
      <c r="CM1471" s="18"/>
      <c r="CO1471" s="18"/>
      <c r="CR1471" s="18"/>
      <c r="CS1471" s="18"/>
      <c r="CT1471" s="18"/>
      <c r="CW1471" s="18"/>
      <c r="CX1471" s="18"/>
      <c r="CY1471" s="18"/>
      <c r="DB1471" s="18"/>
      <c r="DC1471" s="31"/>
      <c r="DD1471" s="31"/>
    </row>
    <row r="1472" spans="71:108" x14ac:dyDescent="0.25">
      <c r="BS1472"/>
      <c r="BT1472"/>
      <c r="BU1472"/>
      <c r="BV1472"/>
      <c r="BW1472"/>
      <c r="BX1472"/>
      <c r="BY1472"/>
      <c r="BZ1472"/>
      <c r="CA1472"/>
      <c r="CB1472"/>
      <c r="CC1472"/>
      <c r="CD1472"/>
      <c r="CE1472"/>
      <c r="CF1472"/>
      <c r="CG1472"/>
      <c r="CH1472" s="18"/>
      <c r="CI1472" s="18"/>
      <c r="CJ1472" s="18"/>
      <c r="CK1472" s="18"/>
      <c r="CL1472" s="18"/>
      <c r="CM1472" s="18"/>
      <c r="CO1472" s="18"/>
      <c r="CR1472" s="18"/>
      <c r="CS1472" s="18"/>
      <c r="CT1472" s="18"/>
      <c r="CW1472" s="18"/>
      <c r="CX1472" s="18"/>
      <c r="CY1472" s="18"/>
      <c r="DB1472" s="18"/>
      <c r="DC1472" s="31"/>
      <c r="DD1472" s="31"/>
    </row>
    <row r="1473" spans="71:108" x14ac:dyDescent="0.25">
      <c r="BS1473"/>
      <c r="BT1473"/>
      <c r="BU1473"/>
      <c r="BV1473"/>
      <c r="BW1473"/>
      <c r="BX1473"/>
      <c r="BY1473"/>
      <c r="BZ1473"/>
      <c r="CA1473"/>
      <c r="CB1473"/>
      <c r="CC1473"/>
      <c r="CD1473"/>
      <c r="CE1473"/>
      <c r="CF1473"/>
      <c r="CG1473"/>
      <c r="CH1473" s="18"/>
      <c r="CI1473" s="18"/>
      <c r="CJ1473" s="18"/>
      <c r="CK1473" s="18"/>
      <c r="CL1473" s="18"/>
      <c r="CM1473" s="18"/>
      <c r="CO1473" s="18"/>
      <c r="CR1473" s="18"/>
      <c r="CS1473" s="18"/>
      <c r="CT1473" s="18"/>
      <c r="CW1473" s="18"/>
      <c r="CX1473" s="18"/>
      <c r="CY1473" s="18"/>
      <c r="DB1473" s="18"/>
      <c r="DC1473" s="31"/>
      <c r="DD1473" s="31"/>
    </row>
    <row r="1474" spans="71:108" x14ac:dyDescent="0.25">
      <c r="BS1474"/>
      <c r="BT1474"/>
      <c r="BU1474"/>
      <c r="BV1474"/>
      <c r="BW1474"/>
      <c r="BX1474"/>
      <c r="BY1474"/>
      <c r="BZ1474"/>
      <c r="CA1474"/>
      <c r="CB1474"/>
      <c r="CC1474"/>
      <c r="CD1474"/>
      <c r="CE1474"/>
      <c r="CF1474"/>
      <c r="CG1474"/>
      <c r="CH1474" s="18"/>
      <c r="CI1474" s="18"/>
      <c r="CJ1474" s="18"/>
      <c r="CK1474" s="18"/>
      <c r="CL1474" s="18"/>
      <c r="CM1474" s="18"/>
      <c r="CO1474" s="18"/>
      <c r="CR1474" s="18"/>
      <c r="CS1474" s="18"/>
      <c r="CT1474" s="18"/>
      <c r="CW1474" s="18"/>
      <c r="CX1474" s="18"/>
      <c r="CY1474" s="18"/>
      <c r="DB1474" s="18"/>
      <c r="DC1474" s="31"/>
      <c r="DD1474" s="31"/>
    </row>
    <row r="1475" spans="71:108" x14ac:dyDescent="0.25">
      <c r="BS1475"/>
      <c r="BT1475"/>
      <c r="BU1475"/>
      <c r="BV1475"/>
      <c r="BW1475"/>
      <c r="BX1475"/>
      <c r="BY1475"/>
      <c r="BZ1475"/>
      <c r="CA1475"/>
      <c r="CB1475"/>
      <c r="CC1475"/>
      <c r="CD1475"/>
      <c r="CE1475"/>
      <c r="CF1475"/>
      <c r="CG1475"/>
      <c r="CH1475" s="18"/>
      <c r="CI1475" s="18"/>
      <c r="CJ1475" s="18"/>
      <c r="CK1475" s="18"/>
      <c r="CL1475" s="18"/>
      <c r="CM1475" s="18"/>
      <c r="CO1475" s="18"/>
      <c r="CR1475" s="18"/>
      <c r="CS1475" s="18"/>
      <c r="CT1475" s="18"/>
      <c r="CW1475" s="18"/>
      <c r="CX1475" s="18"/>
      <c r="CY1475" s="18"/>
      <c r="DB1475" s="18"/>
      <c r="DC1475" s="31"/>
      <c r="DD1475" s="31"/>
    </row>
    <row r="1476" spans="71:108" x14ac:dyDescent="0.25">
      <c r="BS1476"/>
      <c r="BT1476"/>
      <c r="BU1476"/>
      <c r="BV1476"/>
      <c r="BW1476"/>
      <c r="BX1476"/>
      <c r="BY1476"/>
      <c r="BZ1476"/>
      <c r="CA1476"/>
      <c r="CB1476"/>
      <c r="CC1476"/>
      <c r="CD1476"/>
      <c r="CE1476"/>
      <c r="CF1476"/>
      <c r="CG1476"/>
      <c r="CH1476" s="18"/>
      <c r="CI1476" s="18"/>
      <c r="CJ1476" s="18"/>
      <c r="CK1476" s="18"/>
      <c r="CL1476" s="18"/>
      <c r="CM1476" s="18"/>
      <c r="CO1476" s="18"/>
      <c r="CR1476" s="18"/>
      <c r="CS1476" s="18"/>
      <c r="CT1476" s="18"/>
      <c r="CW1476" s="18"/>
      <c r="CX1476" s="18"/>
      <c r="CY1476" s="18"/>
      <c r="DB1476" s="18"/>
      <c r="DC1476" s="31"/>
      <c r="DD1476" s="31"/>
    </row>
    <row r="1477" spans="71:108" x14ac:dyDescent="0.25">
      <c r="BS1477"/>
      <c r="BT1477"/>
      <c r="BU1477"/>
      <c r="BV1477"/>
      <c r="BW1477"/>
      <c r="BX1477"/>
      <c r="BY1477"/>
      <c r="BZ1477"/>
      <c r="CA1477"/>
      <c r="CB1477"/>
      <c r="CC1477"/>
      <c r="CD1477"/>
      <c r="CE1477"/>
      <c r="CF1477"/>
      <c r="CG1477"/>
      <c r="CH1477" s="18"/>
      <c r="CI1477" s="18"/>
      <c r="CJ1477" s="18"/>
      <c r="CK1477" s="18"/>
      <c r="CL1477" s="18"/>
      <c r="CM1477" s="18"/>
      <c r="CO1477" s="18"/>
      <c r="CR1477" s="18"/>
      <c r="CS1477" s="18"/>
      <c r="CT1477" s="18"/>
      <c r="CW1477" s="18"/>
      <c r="CX1477" s="18"/>
      <c r="CY1477" s="18"/>
      <c r="DB1477" s="18"/>
      <c r="DC1477" s="31"/>
      <c r="DD1477" s="31"/>
    </row>
    <row r="1478" spans="71:108" x14ac:dyDescent="0.25">
      <c r="BS1478"/>
      <c r="BT1478"/>
      <c r="BU1478"/>
      <c r="BV1478"/>
      <c r="BW1478"/>
      <c r="BX1478"/>
      <c r="BY1478"/>
      <c r="BZ1478"/>
      <c r="CA1478"/>
      <c r="CB1478"/>
      <c r="CC1478"/>
      <c r="CD1478"/>
      <c r="CE1478"/>
      <c r="CF1478"/>
      <c r="CG1478"/>
      <c r="CH1478" s="18"/>
      <c r="CI1478" s="18"/>
      <c r="CJ1478" s="18"/>
      <c r="CK1478" s="18"/>
      <c r="CL1478" s="18"/>
      <c r="CM1478" s="18"/>
      <c r="CO1478" s="18"/>
      <c r="CR1478" s="18"/>
      <c r="CS1478" s="18"/>
      <c r="CT1478" s="18"/>
      <c r="CW1478" s="18"/>
      <c r="CX1478" s="18"/>
      <c r="CY1478" s="18"/>
      <c r="DB1478" s="18"/>
      <c r="DC1478" s="31"/>
      <c r="DD1478" s="31"/>
    </row>
    <row r="1479" spans="71:108" x14ac:dyDescent="0.25">
      <c r="BS1479"/>
      <c r="BT1479"/>
      <c r="BU1479"/>
      <c r="BV1479"/>
      <c r="BW1479"/>
      <c r="BX1479"/>
      <c r="BY1479"/>
      <c r="BZ1479"/>
      <c r="CA1479"/>
      <c r="CB1479"/>
      <c r="CC1479"/>
      <c r="CD1479"/>
      <c r="CE1479"/>
      <c r="CF1479"/>
      <c r="CG1479"/>
      <c r="CH1479" s="18"/>
      <c r="CI1479" s="18"/>
      <c r="CJ1479" s="18"/>
      <c r="CK1479" s="18"/>
      <c r="CL1479" s="18"/>
      <c r="CM1479" s="18"/>
      <c r="CO1479" s="18"/>
      <c r="CR1479" s="18"/>
      <c r="CS1479" s="18"/>
      <c r="CT1479" s="18"/>
      <c r="CW1479" s="18"/>
      <c r="CX1479" s="18"/>
      <c r="CY1479" s="18"/>
      <c r="DB1479" s="18"/>
      <c r="DC1479" s="31"/>
      <c r="DD1479" s="31"/>
    </row>
    <row r="1480" spans="71:108" x14ac:dyDescent="0.25">
      <c r="BS1480"/>
      <c r="BT1480"/>
      <c r="BU1480"/>
      <c r="BV1480"/>
      <c r="BW1480"/>
      <c r="BX1480"/>
      <c r="BY1480"/>
      <c r="BZ1480"/>
      <c r="CA1480"/>
      <c r="CB1480"/>
      <c r="CC1480"/>
      <c r="CD1480"/>
      <c r="CE1480"/>
      <c r="CF1480"/>
      <c r="CG1480"/>
      <c r="CH1480" s="18"/>
      <c r="CI1480" s="18"/>
      <c r="CJ1480" s="18"/>
      <c r="CK1480" s="18"/>
      <c r="CL1480" s="18"/>
      <c r="CM1480" s="18"/>
      <c r="CO1480" s="18"/>
      <c r="CR1480" s="18"/>
      <c r="CS1480" s="18"/>
      <c r="CT1480" s="18"/>
      <c r="CW1480" s="18"/>
      <c r="CX1480" s="18"/>
      <c r="CY1480" s="18"/>
      <c r="DB1480" s="18"/>
      <c r="DC1480" s="31"/>
      <c r="DD1480" s="31"/>
    </row>
    <row r="1481" spans="71:108" x14ac:dyDescent="0.25">
      <c r="BS1481"/>
      <c r="BT1481"/>
      <c r="BU1481"/>
      <c r="BV1481"/>
      <c r="BW1481"/>
      <c r="BX1481"/>
      <c r="BY1481"/>
      <c r="BZ1481"/>
      <c r="CA1481"/>
      <c r="CB1481"/>
      <c r="CC1481"/>
      <c r="CD1481"/>
      <c r="CE1481"/>
      <c r="CF1481"/>
      <c r="CG1481"/>
      <c r="CH1481" s="18"/>
      <c r="CI1481" s="18"/>
      <c r="CJ1481" s="18"/>
      <c r="CK1481" s="18"/>
      <c r="CL1481" s="18"/>
      <c r="CM1481" s="18"/>
      <c r="CO1481" s="18"/>
      <c r="CR1481" s="18"/>
      <c r="CS1481" s="18"/>
      <c r="CT1481" s="18"/>
      <c r="CW1481" s="18"/>
      <c r="CX1481" s="18"/>
      <c r="CY1481" s="18"/>
      <c r="DB1481" s="18"/>
      <c r="DC1481" s="31"/>
      <c r="DD1481" s="31"/>
    </row>
    <row r="1482" spans="71:108" x14ac:dyDescent="0.25">
      <c r="BS1482"/>
      <c r="BT1482"/>
      <c r="BU1482"/>
      <c r="BV1482"/>
      <c r="BW1482"/>
      <c r="BX1482"/>
      <c r="BY1482"/>
      <c r="BZ1482"/>
      <c r="CA1482"/>
      <c r="CB1482"/>
      <c r="CC1482"/>
      <c r="CD1482"/>
      <c r="CE1482"/>
      <c r="CF1482"/>
      <c r="CG1482"/>
      <c r="CH1482" s="18"/>
      <c r="CI1482" s="18"/>
      <c r="CJ1482" s="18"/>
      <c r="CK1482" s="18"/>
      <c r="CL1482" s="18"/>
      <c r="CM1482" s="18"/>
      <c r="CO1482" s="18"/>
      <c r="CR1482" s="18"/>
      <c r="CS1482" s="18"/>
      <c r="CT1482" s="18"/>
      <c r="CW1482" s="18"/>
      <c r="CX1482" s="18"/>
      <c r="CY1482" s="18"/>
      <c r="DB1482" s="18"/>
      <c r="DC1482" s="31"/>
      <c r="DD1482" s="31"/>
    </row>
    <row r="1483" spans="71:108" x14ac:dyDescent="0.25">
      <c r="BS1483"/>
      <c r="BT1483"/>
      <c r="BU1483"/>
      <c r="BV1483"/>
      <c r="BW1483"/>
      <c r="BX1483"/>
      <c r="BY1483"/>
      <c r="BZ1483"/>
      <c r="CA1483"/>
      <c r="CB1483"/>
      <c r="CC1483"/>
      <c r="CD1483"/>
      <c r="CE1483"/>
      <c r="CF1483"/>
      <c r="CG1483"/>
      <c r="CH1483" s="18"/>
      <c r="CI1483" s="18"/>
      <c r="CJ1483" s="18"/>
      <c r="CK1483" s="18"/>
      <c r="CL1483" s="18"/>
      <c r="CM1483" s="18"/>
      <c r="CO1483" s="18"/>
      <c r="CR1483" s="18"/>
      <c r="CS1483" s="18"/>
      <c r="CT1483" s="18"/>
      <c r="CW1483" s="18"/>
      <c r="CX1483" s="18"/>
      <c r="CY1483" s="18"/>
      <c r="DB1483" s="18"/>
      <c r="DC1483" s="31"/>
      <c r="DD1483" s="31"/>
    </row>
    <row r="1484" spans="71:108" x14ac:dyDescent="0.25">
      <c r="BS1484"/>
      <c r="BT1484"/>
      <c r="BU1484"/>
      <c r="BV1484"/>
      <c r="BW1484"/>
      <c r="BX1484"/>
      <c r="BY1484"/>
      <c r="BZ1484"/>
      <c r="CA1484"/>
      <c r="CB1484"/>
      <c r="CC1484"/>
      <c r="CD1484"/>
      <c r="CE1484"/>
      <c r="CF1484"/>
      <c r="CG1484"/>
      <c r="CH1484" s="18"/>
      <c r="CI1484" s="18"/>
      <c r="CJ1484" s="18"/>
      <c r="CK1484" s="18"/>
      <c r="CL1484" s="18"/>
      <c r="CM1484" s="18"/>
      <c r="CO1484" s="18"/>
      <c r="CR1484" s="18"/>
      <c r="CS1484" s="18"/>
      <c r="CT1484" s="18"/>
      <c r="CW1484" s="18"/>
      <c r="CX1484" s="18"/>
      <c r="CY1484" s="18"/>
      <c r="DB1484" s="18"/>
      <c r="DC1484" s="31"/>
      <c r="DD1484" s="31"/>
    </row>
    <row r="1485" spans="71:108" x14ac:dyDescent="0.25">
      <c r="BS1485"/>
      <c r="BT1485"/>
      <c r="BU1485"/>
      <c r="BV1485"/>
      <c r="BW1485"/>
      <c r="BX1485"/>
      <c r="BY1485"/>
      <c r="BZ1485"/>
      <c r="CA1485"/>
      <c r="CB1485"/>
      <c r="CC1485"/>
      <c r="CD1485"/>
      <c r="CE1485"/>
      <c r="CF1485"/>
      <c r="CG1485"/>
      <c r="CH1485" s="18"/>
      <c r="CI1485" s="18"/>
      <c r="CJ1485" s="18"/>
      <c r="CK1485" s="18"/>
      <c r="CL1485" s="18"/>
      <c r="CM1485" s="18"/>
      <c r="CO1485" s="18"/>
      <c r="CR1485" s="18"/>
      <c r="CS1485" s="18"/>
      <c r="CT1485" s="18"/>
      <c r="CW1485" s="18"/>
      <c r="CX1485" s="18"/>
      <c r="CY1485" s="18"/>
      <c r="DB1485" s="18"/>
      <c r="DC1485" s="31"/>
      <c r="DD1485" s="31"/>
    </row>
    <row r="1486" spans="71:108" x14ac:dyDescent="0.25">
      <c r="BS1486"/>
      <c r="BT1486"/>
      <c r="BU1486"/>
      <c r="BV1486"/>
      <c r="BW1486"/>
      <c r="BX1486"/>
      <c r="BY1486"/>
      <c r="BZ1486"/>
      <c r="CA1486"/>
      <c r="CB1486"/>
      <c r="CC1486"/>
      <c r="CD1486"/>
      <c r="CE1486"/>
      <c r="CF1486"/>
      <c r="CG1486"/>
      <c r="CH1486" s="18"/>
      <c r="CI1486" s="18"/>
      <c r="CJ1486" s="18"/>
      <c r="CK1486" s="18"/>
      <c r="CL1486" s="18"/>
      <c r="CM1486" s="18"/>
      <c r="CO1486" s="18"/>
      <c r="CR1486" s="18"/>
      <c r="CS1486" s="18"/>
      <c r="CT1486" s="18"/>
      <c r="CW1486" s="18"/>
      <c r="CX1486" s="18"/>
      <c r="CY1486" s="18"/>
      <c r="DB1486" s="18"/>
      <c r="DC1486" s="31"/>
      <c r="DD1486" s="31"/>
    </row>
    <row r="1487" spans="71:108" x14ac:dyDescent="0.25">
      <c r="BS1487"/>
      <c r="BT1487"/>
      <c r="BU1487"/>
      <c r="BV1487"/>
      <c r="BW1487"/>
      <c r="BX1487"/>
      <c r="BY1487"/>
      <c r="BZ1487"/>
      <c r="CA1487"/>
      <c r="CB1487"/>
      <c r="CC1487"/>
      <c r="CD1487"/>
      <c r="CE1487"/>
      <c r="CF1487"/>
      <c r="CG1487"/>
      <c r="CH1487" s="18"/>
      <c r="CI1487" s="18"/>
      <c r="CJ1487" s="18"/>
      <c r="CK1487" s="18"/>
      <c r="CL1487" s="18"/>
      <c r="CM1487" s="18"/>
      <c r="CO1487" s="18"/>
      <c r="CR1487" s="18"/>
      <c r="CS1487" s="18"/>
      <c r="CT1487" s="18"/>
      <c r="CW1487" s="18"/>
      <c r="CX1487" s="18"/>
      <c r="CY1487" s="18"/>
      <c r="DB1487" s="18"/>
      <c r="DC1487" s="31"/>
      <c r="DD1487" s="31"/>
    </row>
    <row r="1488" spans="71:108" x14ac:dyDescent="0.25">
      <c r="BS1488"/>
      <c r="BT1488"/>
      <c r="BU1488"/>
      <c r="BV1488"/>
      <c r="BW1488"/>
      <c r="BX1488"/>
      <c r="BY1488"/>
      <c r="BZ1488"/>
      <c r="CA1488"/>
      <c r="CB1488"/>
      <c r="CC1488"/>
      <c r="CD1488"/>
      <c r="CE1488"/>
      <c r="CF1488"/>
      <c r="CG1488"/>
      <c r="CH1488" s="18"/>
      <c r="CI1488" s="18"/>
      <c r="CJ1488" s="18"/>
      <c r="CK1488" s="18"/>
      <c r="CL1488" s="18"/>
      <c r="CM1488" s="18"/>
      <c r="CO1488" s="18"/>
      <c r="CR1488" s="18"/>
      <c r="CS1488" s="18"/>
      <c r="CT1488" s="18"/>
      <c r="CW1488" s="18"/>
      <c r="CX1488" s="18"/>
      <c r="CY1488" s="18"/>
      <c r="DB1488" s="18"/>
      <c r="DC1488" s="31"/>
      <c r="DD1488" s="31"/>
    </row>
    <row r="1489" spans="71:108" x14ac:dyDescent="0.25">
      <c r="BS1489"/>
      <c r="BT1489"/>
      <c r="BU1489"/>
      <c r="BV1489"/>
      <c r="BW1489"/>
      <c r="BX1489"/>
      <c r="BY1489"/>
      <c r="BZ1489"/>
      <c r="CA1489"/>
      <c r="CB1489"/>
      <c r="CC1489"/>
      <c r="CD1489"/>
      <c r="CE1489"/>
      <c r="CF1489"/>
      <c r="CG1489"/>
      <c r="CH1489" s="18"/>
      <c r="CI1489" s="18"/>
      <c r="CJ1489" s="18"/>
      <c r="CK1489" s="18"/>
      <c r="CL1489" s="18"/>
      <c r="CM1489" s="18"/>
      <c r="CO1489" s="18"/>
      <c r="CR1489" s="18"/>
      <c r="CS1489" s="18"/>
      <c r="CT1489" s="18"/>
      <c r="CW1489" s="18"/>
      <c r="CX1489" s="18"/>
      <c r="CY1489" s="18"/>
      <c r="DB1489" s="18"/>
      <c r="DC1489" s="31"/>
      <c r="DD1489" s="31"/>
    </row>
    <row r="1490" spans="71:108" x14ac:dyDescent="0.25">
      <c r="BS1490"/>
      <c r="BT1490"/>
      <c r="BU1490"/>
      <c r="BV1490"/>
      <c r="BW1490"/>
      <c r="BX1490"/>
      <c r="BY1490"/>
      <c r="BZ1490"/>
      <c r="CA1490"/>
      <c r="CB1490"/>
      <c r="CC1490"/>
      <c r="CD1490"/>
      <c r="CE1490"/>
      <c r="CF1490"/>
      <c r="CG1490"/>
      <c r="CH1490" s="18"/>
      <c r="CI1490" s="18"/>
      <c r="CJ1490" s="18"/>
      <c r="CK1490" s="18"/>
      <c r="CL1490" s="18"/>
      <c r="CM1490" s="18"/>
      <c r="CO1490" s="18"/>
      <c r="CR1490" s="18"/>
      <c r="CS1490" s="18"/>
      <c r="CT1490" s="18"/>
      <c r="CW1490" s="18"/>
      <c r="CX1490" s="18"/>
      <c r="CY1490" s="18"/>
      <c r="DB1490" s="18"/>
      <c r="DC1490" s="31"/>
      <c r="DD1490" s="31"/>
    </row>
    <row r="1491" spans="71:108" x14ac:dyDescent="0.25">
      <c r="BS1491"/>
      <c r="BT1491"/>
      <c r="BU1491"/>
      <c r="BV1491"/>
      <c r="BW1491"/>
      <c r="BX1491"/>
      <c r="BY1491"/>
      <c r="BZ1491"/>
      <c r="CA1491"/>
      <c r="CB1491"/>
      <c r="CC1491"/>
      <c r="CD1491"/>
      <c r="CE1491"/>
      <c r="CF1491"/>
      <c r="CG1491"/>
      <c r="CH1491" s="18"/>
      <c r="CI1491" s="18"/>
      <c r="CJ1491" s="18"/>
      <c r="CK1491" s="18"/>
      <c r="CL1491" s="18"/>
      <c r="CM1491" s="18"/>
      <c r="CO1491" s="18"/>
      <c r="CR1491" s="18"/>
      <c r="CS1491" s="18"/>
      <c r="CT1491" s="18"/>
      <c r="CW1491" s="18"/>
      <c r="CX1491" s="18"/>
      <c r="CY1491" s="18"/>
      <c r="DB1491" s="18"/>
      <c r="DC1491" s="31"/>
      <c r="DD1491" s="31"/>
    </row>
    <row r="1492" spans="71:108" x14ac:dyDescent="0.25">
      <c r="BS1492"/>
      <c r="BT1492"/>
      <c r="BU1492"/>
      <c r="BV1492"/>
      <c r="BW1492"/>
      <c r="BX1492"/>
      <c r="BY1492"/>
      <c r="BZ1492"/>
      <c r="CA1492"/>
      <c r="CB1492"/>
      <c r="CC1492"/>
      <c r="CD1492"/>
      <c r="CE1492"/>
      <c r="CF1492"/>
      <c r="CG1492"/>
      <c r="CH1492" s="18"/>
      <c r="CI1492" s="18"/>
      <c r="CJ1492" s="18"/>
      <c r="CK1492" s="18"/>
      <c r="CL1492" s="18"/>
      <c r="CM1492" s="18"/>
      <c r="CO1492" s="18"/>
      <c r="CR1492" s="18"/>
      <c r="CS1492" s="18"/>
      <c r="CT1492" s="18"/>
      <c r="CW1492" s="18"/>
      <c r="CX1492" s="18"/>
      <c r="CY1492" s="18"/>
      <c r="DB1492" s="18"/>
      <c r="DC1492" s="31"/>
      <c r="DD1492" s="31"/>
    </row>
    <row r="1493" spans="71:108" x14ac:dyDescent="0.25">
      <c r="BS1493"/>
      <c r="BT1493"/>
      <c r="BU1493"/>
      <c r="BV1493"/>
      <c r="BW1493"/>
      <c r="BX1493"/>
      <c r="BY1493"/>
      <c r="BZ1493"/>
      <c r="CA1493"/>
      <c r="CB1493"/>
      <c r="CC1493"/>
      <c r="CD1493"/>
      <c r="CE1493"/>
      <c r="CF1493"/>
      <c r="CG1493"/>
      <c r="CH1493" s="18"/>
      <c r="CI1493" s="18"/>
      <c r="CJ1493" s="18"/>
      <c r="CK1493" s="18"/>
      <c r="CL1493" s="18"/>
      <c r="CM1493" s="18"/>
      <c r="CO1493" s="18"/>
      <c r="CR1493" s="18"/>
      <c r="CS1493" s="18"/>
      <c r="CT1493" s="18"/>
      <c r="CW1493" s="18"/>
      <c r="CX1493" s="18"/>
      <c r="CY1493" s="18"/>
      <c r="DB1493" s="18"/>
      <c r="DC1493" s="31"/>
      <c r="DD1493" s="31"/>
    </row>
    <row r="1494" spans="71:108" x14ac:dyDescent="0.25">
      <c r="BS1494"/>
      <c r="BT1494"/>
      <c r="BU1494"/>
      <c r="BV1494"/>
      <c r="BW1494"/>
      <c r="BX1494"/>
      <c r="BY1494"/>
      <c r="BZ1494"/>
      <c r="CA1494"/>
      <c r="CB1494"/>
      <c r="CC1494"/>
      <c r="CD1494"/>
      <c r="CE1494"/>
      <c r="CF1494"/>
      <c r="CG1494"/>
      <c r="CH1494" s="18"/>
      <c r="CI1494" s="18"/>
      <c r="CJ1494" s="18"/>
      <c r="CK1494" s="18"/>
      <c r="CL1494" s="18"/>
      <c r="CM1494" s="18"/>
      <c r="CO1494" s="18"/>
      <c r="CR1494" s="18"/>
      <c r="CS1494" s="18"/>
      <c r="CT1494" s="18"/>
      <c r="CW1494" s="18"/>
      <c r="CX1494" s="18"/>
      <c r="CY1494" s="18"/>
      <c r="DB1494" s="18"/>
      <c r="DC1494" s="31"/>
      <c r="DD1494" s="31"/>
    </row>
    <row r="1495" spans="71:108" x14ac:dyDescent="0.25">
      <c r="BS1495"/>
      <c r="BT1495"/>
      <c r="BU1495"/>
      <c r="BV1495"/>
      <c r="BW1495"/>
      <c r="BX1495"/>
      <c r="BY1495"/>
      <c r="BZ1495"/>
      <c r="CA1495"/>
      <c r="CB1495"/>
      <c r="CC1495"/>
      <c r="CD1495"/>
      <c r="CE1495"/>
      <c r="CF1495"/>
      <c r="CG1495"/>
      <c r="CH1495" s="18"/>
      <c r="CI1495" s="18"/>
      <c r="CJ1495" s="18"/>
      <c r="CK1495" s="18"/>
      <c r="CL1495" s="18"/>
      <c r="CM1495" s="18"/>
      <c r="CO1495" s="18"/>
      <c r="CR1495" s="18"/>
      <c r="CS1495" s="18"/>
      <c r="CT1495" s="18"/>
      <c r="CW1495" s="18"/>
      <c r="CX1495" s="18"/>
      <c r="CY1495" s="18"/>
      <c r="DB1495" s="18"/>
      <c r="DC1495" s="31"/>
      <c r="DD1495" s="31"/>
    </row>
    <row r="1496" spans="71:108" x14ac:dyDescent="0.25">
      <c r="BS1496"/>
      <c r="BT1496"/>
      <c r="BU1496"/>
      <c r="BV1496"/>
      <c r="BW1496"/>
      <c r="BX1496"/>
      <c r="BY1496"/>
      <c r="BZ1496"/>
      <c r="CA1496"/>
      <c r="CB1496"/>
      <c r="CC1496"/>
      <c r="CD1496"/>
      <c r="CE1496"/>
      <c r="CF1496"/>
      <c r="CG1496"/>
      <c r="CH1496" s="18"/>
      <c r="CI1496" s="18"/>
      <c r="CJ1496" s="18"/>
      <c r="CK1496" s="18"/>
      <c r="CL1496" s="18"/>
      <c r="CM1496" s="18"/>
      <c r="CO1496" s="18"/>
      <c r="CR1496" s="18"/>
      <c r="CS1496" s="18"/>
      <c r="CT1496" s="18"/>
      <c r="CW1496" s="18"/>
      <c r="CX1496" s="18"/>
      <c r="CY1496" s="18"/>
      <c r="DB1496" s="18"/>
      <c r="DC1496" s="31"/>
      <c r="DD1496" s="31"/>
    </row>
    <row r="1497" spans="71:108" x14ac:dyDescent="0.25">
      <c r="BS1497"/>
      <c r="BT1497"/>
      <c r="BU1497"/>
      <c r="BV1497"/>
      <c r="BW1497"/>
      <c r="BX1497"/>
      <c r="BY1497"/>
      <c r="BZ1497"/>
      <c r="CA1497"/>
      <c r="CB1497"/>
      <c r="CC1497"/>
      <c r="CD1497"/>
      <c r="CE1497"/>
      <c r="CF1497"/>
      <c r="CG1497"/>
      <c r="CH1497" s="18"/>
      <c r="CI1497" s="18"/>
      <c r="CJ1497" s="18"/>
      <c r="CK1497" s="18"/>
      <c r="CL1497" s="18"/>
      <c r="CM1497" s="18"/>
      <c r="CO1497" s="18"/>
      <c r="CR1497" s="18"/>
      <c r="CS1497" s="18"/>
      <c r="CT1497" s="18"/>
      <c r="CW1497" s="18"/>
      <c r="CX1497" s="18"/>
      <c r="CY1497" s="18"/>
      <c r="DB1497" s="18"/>
      <c r="DC1497" s="31"/>
      <c r="DD1497" s="31"/>
    </row>
    <row r="1498" spans="71:108" x14ac:dyDescent="0.25">
      <c r="BS1498"/>
      <c r="BT1498"/>
      <c r="BU1498"/>
      <c r="BV1498"/>
      <c r="BW1498"/>
      <c r="BX1498"/>
      <c r="BY1498"/>
      <c r="BZ1498"/>
      <c r="CA1498"/>
      <c r="CB1498"/>
      <c r="CC1498"/>
      <c r="CD1498"/>
      <c r="CE1498"/>
      <c r="CF1498"/>
      <c r="CG1498"/>
      <c r="CH1498" s="18"/>
      <c r="CI1498" s="18"/>
      <c r="CJ1498" s="18"/>
      <c r="CK1498" s="18"/>
      <c r="CL1498" s="18"/>
      <c r="CM1498" s="18"/>
      <c r="CO1498" s="18"/>
      <c r="CR1498" s="18"/>
      <c r="CS1498" s="18"/>
      <c r="CT1498" s="18"/>
      <c r="CW1498" s="18"/>
      <c r="CX1498" s="18"/>
      <c r="CY1498" s="18"/>
      <c r="DB1498" s="18"/>
      <c r="DC1498" s="31"/>
      <c r="DD1498" s="31"/>
    </row>
    <row r="1499" spans="71:108" x14ac:dyDescent="0.25">
      <c r="BS1499"/>
      <c r="BT1499"/>
      <c r="BU1499"/>
      <c r="BV1499"/>
      <c r="BW1499"/>
      <c r="BX1499"/>
      <c r="BY1499"/>
      <c r="BZ1499"/>
      <c r="CA1499"/>
      <c r="CB1499"/>
      <c r="CC1499"/>
      <c r="CD1499"/>
      <c r="CE1499"/>
      <c r="CF1499"/>
      <c r="CG1499"/>
      <c r="CH1499" s="18"/>
      <c r="CI1499" s="18"/>
      <c r="CJ1499" s="18"/>
      <c r="CK1499" s="18"/>
      <c r="CL1499" s="18"/>
      <c r="CM1499" s="18"/>
      <c r="CO1499" s="18"/>
      <c r="CR1499" s="18"/>
      <c r="CS1499" s="18"/>
      <c r="CT1499" s="18"/>
      <c r="CW1499" s="18"/>
      <c r="CX1499" s="18"/>
      <c r="CY1499" s="18"/>
      <c r="DB1499" s="18"/>
      <c r="DC1499" s="31"/>
      <c r="DD1499" s="31"/>
    </row>
    <row r="1500" spans="71:108" x14ac:dyDescent="0.25">
      <c r="BS1500"/>
      <c r="BT1500"/>
      <c r="BU1500"/>
      <c r="BV1500"/>
      <c r="BW1500"/>
      <c r="BX1500"/>
      <c r="BY1500"/>
      <c r="BZ1500"/>
      <c r="CA1500"/>
      <c r="CB1500"/>
      <c r="CC1500"/>
      <c r="CD1500"/>
      <c r="CE1500"/>
      <c r="CF1500"/>
      <c r="CG1500"/>
      <c r="CH1500" s="18"/>
      <c r="CI1500" s="18"/>
      <c r="CJ1500" s="18"/>
      <c r="CK1500" s="18"/>
      <c r="CL1500" s="18"/>
      <c r="CM1500" s="18"/>
      <c r="CO1500" s="18"/>
      <c r="CR1500" s="18"/>
      <c r="CS1500" s="18"/>
      <c r="CT1500" s="18"/>
      <c r="CW1500" s="18"/>
      <c r="CX1500" s="18"/>
      <c r="CY1500" s="18"/>
      <c r="DB1500" s="18"/>
      <c r="DC1500" s="31"/>
      <c r="DD1500" s="31"/>
    </row>
    <row r="1501" spans="71:108" x14ac:dyDescent="0.25">
      <c r="BS1501"/>
      <c r="BT1501"/>
      <c r="BU1501"/>
      <c r="BV1501"/>
      <c r="BW1501"/>
      <c r="BX1501"/>
      <c r="BY1501"/>
      <c r="BZ1501"/>
      <c r="CA1501"/>
      <c r="CB1501"/>
      <c r="CC1501"/>
      <c r="CD1501"/>
      <c r="CE1501"/>
      <c r="CF1501"/>
      <c r="CG1501"/>
      <c r="CH1501" s="18"/>
      <c r="CI1501" s="18"/>
      <c r="CJ1501" s="18"/>
      <c r="CK1501" s="18"/>
      <c r="CL1501" s="18"/>
      <c r="CM1501" s="18"/>
      <c r="CO1501" s="18"/>
      <c r="CR1501" s="18"/>
      <c r="CS1501" s="18"/>
      <c r="CT1501" s="18"/>
      <c r="CW1501" s="18"/>
      <c r="CX1501" s="18"/>
      <c r="CY1501" s="18"/>
      <c r="DB1501" s="18"/>
      <c r="DC1501" s="31"/>
      <c r="DD1501" s="31"/>
    </row>
    <row r="1502" spans="71:108" x14ac:dyDescent="0.25">
      <c r="BS1502"/>
      <c r="BT1502"/>
      <c r="BU1502"/>
      <c r="BV1502"/>
      <c r="BW1502"/>
      <c r="BX1502"/>
      <c r="BY1502"/>
      <c r="BZ1502"/>
      <c r="CA1502"/>
      <c r="CB1502"/>
      <c r="CC1502"/>
      <c r="CD1502"/>
      <c r="CE1502"/>
      <c r="CF1502"/>
      <c r="CG1502"/>
      <c r="CH1502" s="18"/>
      <c r="CI1502" s="18"/>
      <c r="CJ1502" s="18"/>
      <c r="CK1502" s="18"/>
      <c r="CL1502" s="18"/>
      <c r="CM1502" s="18"/>
      <c r="CO1502" s="18"/>
      <c r="CR1502" s="18"/>
      <c r="CS1502" s="18"/>
      <c r="CT1502" s="18"/>
      <c r="CW1502" s="18"/>
      <c r="CX1502" s="18"/>
      <c r="CY1502" s="18"/>
      <c r="DB1502" s="18"/>
      <c r="DC1502" s="31"/>
      <c r="DD1502" s="31"/>
    </row>
    <row r="1503" spans="71:108" x14ac:dyDescent="0.25">
      <c r="BS1503"/>
      <c r="BT1503"/>
      <c r="BU1503"/>
      <c r="BV1503"/>
      <c r="BW1503"/>
      <c r="BX1503"/>
      <c r="BY1503"/>
      <c r="BZ1503"/>
      <c r="CA1503"/>
      <c r="CB1503"/>
      <c r="CC1503"/>
      <c r="CD1503"/>
      <c r="CE1503"/>
      <c r="CF1503"/>
      <c r="CG1503"/>
      <c r="CH1503" s="18"/>
      <c r="CI1503" s="18"/>
      <c r="CJ1503" s="18"/>
      <c r="CK1503" s="18"/>
      <c r="CL1503" s="18"/>
      <c r="CM1503" s="18"/>
      <c r="CO1503" s="18"/>
      <c r="CR1503" s="18"/>
      <c r="CS1503" s="18"/>
      <c r="CT1503" s="18"/>
      <c r="CW1503" s="18"/>
      <c r="CX1503" s="18"/>
      <c r="CY1503" s="18"/>
      <c r="DB1503" s="18"/>
      <c r="DC1503" s="31"/>
      <c r="DD1503" s="31"/>
    </row>
    <row r="1504" spans="71:108" x14ac:dyDescent="0.25">
      <c r="BS1504"/>
      <c r="BT1504"/>
      <c r="BU1504"/>
      <c r="BV1504"/>
      <c r="BW1504"/>
      <c r="BX1504"/>
      <c r="BY1504"/>
      <c r="BZ1504"/>
      <c r="CA1504"/>
      <c r="CB1504"/>
      <c r="CC1504"/>
      <c r="CD1504"/>
      <c r="CE1504"/>
      <c r="CF1504"/>
      <c r="CG1504"/>
      <c r="CH1504" s="18"/>
      <c r="CI1504" s="18"/>
      <c r="CJ1504" s="18"/>
      <c r="CK1504" s="18"/>
      <c r="CL1504" s="18"/>
      <c r="CM1504" s="18"/>
      <c r="CO1504" s="18"/>
      <c r="CR1504" s="18"/>
      <c r="CS1504" s="18"/>
      <c r="CT1504" s="18"/>
      <c r="CW1504" s="18"/>
      <c r="CX1504" s="18"/>
      <c r="CY1504" s="18"/>
      <c r="DB1504" s="18"/>
      <c r="DC1504" s="31"/>
      <c r="DD1504" s="31"/>
    </row>
    <row r="1505" spans="71:108" x14ac:dyDescent="0.25">
      <c r="BS1505"/>
      <c r="BT1505"/>
      <c r="BU1505"/>
      <c r="BV1505"/>
      <c r="BW1505"/>
      <c r="BX1505"/>
      <c r="BY1505"/>
      <c r="BZ1505"/>
      <c r="CA1505"/>
      <c r="CB1505"/>
      <c r="CC1505"/>
      <c r="CD1505"/>
      <c r="CE1505"/>
      <c r="CF1505"/>
      <c r="CG1505"/>
      <c r="CH1505" s="18"/>
      <c r="CI1505" s="18"/>
      <c r="CJ1505" s="18"/>
      <c r="CK1505" s="18"/>
      <c r="CL1505" s="18"/>
      <c r="CM1505" s="18"/>
      <c r="CO1505" s="18"/>
      <c r="CR1505" s="18"/>
      <c r="CS1505" s="18"/>
      <c r="CT1505" s="18"/>
      <c r="CW1505" s="18"/>
      <c r="CX1505" s="18"/>
      <c r="CY1505" s="18"/>
      <c r="DB1505" s="18"/>
      <c r="DC1505" s="31"/>
      <c r="DD1505" s="31"/>
    </row>
    <row r="1506" spans="71:108" x14ac:dyDescent="0.25">
      <c r="BS1506"/>
      <c r="BT1506"/>
      <c r="BU1506"/>
      <c r="BV1506"/>
      <c r="BW1506"/>
      <c r="BX1506"/>
      <c r="BY1506"/>
      <c r="BZ1506"/>
      <c r="CA1506"/>
      <c r="CB1506"/>
      <c r="CC1506"/>
      <c r="CD1506"/>
      <c r="CE1506"/>
      <c r="CF1506"/>
      <c r="CG1506"/>
      <c r="CH1506" s="18"/>
      <c r="CI1506" s="18"/>
      <c r="CJ1506" s="18"/>
      <c r="CK1506" s="18"/>
      <c r="CL1506" s="18"/>
      <c r="CM1506" s="18"/>
      <c r="CO1506" s="18"/>
      <c r="CR1506" s="18"/>
      <c r="CS1506" s="18"/>
      <c r="CT1506" s="18"/>
      <c r="CW1506" s="18"/>
      <c r="CX1506" s="18"/>
      <c r="CY1506" s="18"/>
      <c r="DB1506" s="18"/>
      <c r="DC1506" s="31"/>
      <c r="DD1506" s="31"/>
    </row>
    <row r="1507" spans="71:108" x14ac:dyDescent="0.25">
      <c r="BS1507"/>
      <c r="BT1507"/>
      <c r="BU1507"/>
      <c r="BV1507"/>
      <c r="BW1507"/>
      <c r="BX1507"/>
      <c r="BY1507"/>
      <c r="BZ1507"/>
      <c r="CA1507"/>
      <c r="CB1507"/>
      <c r="CC1507"/>
      <c r="CD1507"/>
      <c r="CE1507"/>
      <c r="CF1507"/>
      <c r="CG1507"/>
      <c r="CH1507" s="18"/>
      <c r="CI1507" s="18"/>
      <c r="CJ1507" s="18"/>
      <c r="CK1507" s="18"/>
      <c r="CL1507" s="18"/>
      <c r="CM1507" s="18"/>
      <c r="CO1507" s="18"/>
      <c r="CR1507" s="18"/>
      <c r="CS1507" s="18"/>
      <c r="CT1507" s="18"/>
      <c r="CW1507" s="18"/>
      <c r="CX1507" s="18"/>
      <c r="CY1507" s="18"/>
      <c r="DB1507" s="18"/>
      <c r="DC1507" s="31"/>
      <c r="DD1507" s="31"/>
    </row>
    <row r="1508" spans="71:108" x14ac:dyDescent="0.25">
      <c r="BS1508"/>
      <c r="BT1508"/>
      <c r="BU1508"/>
      <c r="BV1508"/>
      <c r="BW1508"/>
      <c r="BX1508"/>
      <c r="BY1508"/>
      <c r="BZ1508"/>
      <c r="CA1508"/>
      <c r="CB1508"/>
      <c r="CC1508"/>
      <c r="CD1508"/>
      <c r="CE1508"/>
      <c r="CF1508"/>
      <c r="CG1508"/>
      <c r="CH1508" s="18"/>
      <c r="CI1508" s="18"/>
      <c r="CJ1508" s="18"/>
      <c r="CK1508" s="18"/>
      <c r="CL1508" s="18"/>
      <c r="CM1508" s="18"/>
      <c r="CO1508" s="18"/>
      <c r="CR1508" s="18"/>
      <c r="CS1508" s="18"/>
      <c r="CT1508" s="18"/>
      <c r="CW1508" s="18"/>
      <c r="CX1508" s="18"/>
      <c r="CY1508" s="18"/>
      <c r="DB1508" s="18"/>
      <c r="DC1508" s="31"/>
      <c r="DD1508" s="31"/>
    </row>
    <row r="1509" spans="71:108" x14ac:dyDescent="0.25">
      <c r="BS1509"/>
      <c r="BT1509"/>
      <c r="BU1509"/>
      <c r="BV1509"/>
      <c r="BW1509"/>
      <c r="BX1509"/>
      <c r="BY1509"/>
      <c r="BZ1509"/>
      <c r="CA1509"/>
      <c r="CB1509"/>
      <c r="CC1509"/>
      <c r="CD1509"/>
      <c r="CE1509"/>
      <c r="CF1509"/>
      <c r="CG1509"/>
      <c r="CH1509" s="18"/>
      <c r="CI1509" s="18"/>
      <c r="CJ1509" s="18"/>
      <c r="CK1509" s="18"/>
      <c r="CL1509" s="18"/>
      <c r="CM1509" s="18"/>
      <c r="CO1509" s="18"/>
      <c r="CR1509" s="18"/>
      <c r="CS1509" s="18"/>
      <c r="CT1509" s="18"/>
      <c r="CW1509" s="18"/>
      <c r="CX1509" s="18"/>
      <c r="CY1509" s="18"/>
      <c r="DB1509" s="18"/>
      <c r="DC1509" s="31"/>
      <c r="DD1509" s="31"/>
    </row>
    <row r="1510" spans="71:108" x14ac:dyDescent="0.25">
      <c r="BS1510"/>
      <c r="BT1510"/>
      <c r="BU1510"/>
      <c r="BV1510"/>
      <c r="BW1510"/>
      <c r="BX1510"/>
      <c r="BY1510"/>
      <c r="BZ1510"/>
      <c r="CA1510"/>
      <c r="CB1510"/>
      <c r="CC1510"/>
      <c r="CD1510"/>
      <c r="CE1510"/>
      <c r="CF1510"/>
      <c r="CG1510"/>
      <c r="CH1510" s="18"/>
      <c r="CI1510" s="18"/>
      <c r="CJ1510" s="18"/>
      <c r="CK1510" s="18"/>
      <c r="CL1510" s="18"/>
      <c r="CM1510" s="18"/>
      <c r="CO1510" s="18"/>
      <c r="CR1510" s="18"/>
      <c r="CS1510" s="18"/>
      <c r="CT1510" s="18"/>
      <c r="CW1510" s="18"/>
      <c r="CX1510" s="18"/>
      <c r="CY1510" s="18"/>
      <c r="DB1510" s="18"/>
      <c r="DC1510" s="31"/>
      <c r="DD1510" s="31"/>
    </row>
    <row r="1511" spans="71:108" x14ac:dyDescent="0.25">
      <c r="BS1511"/>
      <c r="BT1511"/>
      <c r="BU1511"/>
      <c r="BV1511"/>
      <c r="BW1511"/>
      <c r="BX1511"/>
      <c r="BY1511"/>
      <c r="BZ1511"/>
      <c r="CA1511"/>
      <c r="CB1511"/>
      <c r="CC1511"/>
      <c r="CD1511"/>
      <c r="CE1511"/>
      <c r="CF1511"/>
      <c r="CG1511"/>
      <c r="CH1511" s="18"/>
      <c r="CI1511" s="18"/>
      <c r="CJ1511" s="18"/>
      <c r="CK1511" s="18"/>
      <c r="CL1511" s="18"/>
      <c r="CM1511" s="18"/>
      <c r="CO1511" s="18"/>
      <c r="CR1511" s="18"/>
      <c r="CS1511" s="18"/>
      <c r="CT1511" s="18"/>
      <c r="CW1511" s="18"/>
      <c r="CX1511" s="18"/>
      <c r="CY1511" s="18"/>
      <c r="DB1511" s="18"/>
      <c r="DC1511" s="31"/>
      <c r="DD1511" s="31"/>
    </row>
    <row r="1512" spans="71:108" x14ac:dyDescent="0.25">
      <c r="BS1512"/>
      <c r="BT1512"/>
      <c r="BU1512"/>
      <c r="BV1512"/>
      <c r="BW1512"/>
      <c r="BX1512"/>
      <c r="BY1512"/>
      <c r="BZ1512"/>
      <c r="CA1512"/>
      <c r="CB1512"/>
      <c r="CC1512"/>
      <c r="CD1512"/>
      <c r="CE1512"/>
      <c r="CF1512"/>
      <c r="CG1512"/>
      <c r="CH1512" s="18"/>
      <c r="CI1512" s="18"/>
      <c r="CJ1512" s="18"/>
      <c r="CK1512" s="18"/>
      <c r="CL1512" s="18"/>
      <c r="CM1512" s="18"/>
      <c r="CO1512" s="18"/>
      <c r="CR1512" s="18"/>
      <c r="CS1512" s="18"/>
      <c r="CT1512" s="18"/>
      <c r="CW1512" s="18"/>
      <c r="CX1512" s="18"/>
      <c r="CY1512" s="18"/>
      <c r="DB1512" s="18"/>
      <c r="DC1512" s="31"/>
      <c r="DD1512" s="31"/>
    </row>
    <row r="1513" spans="71:108" x14ac:dyDescent="0.25">
      <c r="BS1513"/>
      <c r="BT1513"/>
      <c r="BU1513"/>
      <c r="BV1513"/>
      <c r="BW1513"/>
      <c r="BX1513"/>
      <c r="BY1513"/>
      <c r="BZ1513"/>
      <c r="CA1513"/>
      <c r="CB1513"/>
      <c r="CC1513"/>
      <c r="CD1513"/>
      <c r="CE1513"/>
      <c r="CF1513"/>
      <c r="CG1513"/>
      <c r="CH1513" s="18"/>
      <c r="CI1513" s="18"/>
      <c r="CJ1513" s="18"/>
      <c r="CK1513" s="18"/>
      <c r="CL1513" s="18"/>
      <c r="CM1513" s="18"/>
      <c r="CO1513" s="18"/>
      <c r="CR1513" s="18"/>
      <c r="CS1513" s="18"/>
      <c r="CT1513" s="18"/>
      <c r="CW1513" s="18"/>
      <c r="CX1513" s="18"/>
      <c r="CY1513" s="18"/>
      <c r="DB1513" s="18"/>
      <c r="DC1513" s="31"/>
      <c r="DD1513" s="31"/>
    </row>
    <row r="1514" spans="71:108" x14ac:dyDescent="0.25">
      <c r="BS1514"/>
      <c r="BT1514"/>
      <c r="BU1514"/>
      <c r="BV1514"/>
      <c r="BW1514"/>
      <c r="BX1514"/>
      <c r="BY1514"/>
      <c r="BZ1514"/>
      <c r="CA1514"/>
      <c r="CB1514"/>
      <c r="CC1514"/>
      <c r="CD1514"/>
      <c r="CE1514"/>
      <c r="CF1514"/>
      <c r="CG1514"/>
      <c r="CH1514" s="18"/>
      <c r="CI1514" s="18"/>
      <c r="CJ1514" s="18"/>
      <c r="CK1514" s="18"/>
      <c r="CL1514" s="18"/>
      <c r="CM1514" s="18"/>
      <c r="CO1514" s="18"/>
      <c r="CR1514" s="18"/>
      <c r="CS1514" s="18"/>
      <c r="CT1514" s="18"/>
      <c r="CW1514" s="18"/>
      <c r="CX1514" s="18"/>
      <c r="CY1514" s="18"/>
      <c r="DB1514" s="18"/>
      <c r="DC1514" s="31"/>
      <c r="DD1514" s="31"/>
    </row>
    <row r="1515" spans="71:108" x14ac:dyDescent="0.25">
      <c r="BS1515"/>
      <c r="BT1515"/>
      <c r="BU1515"/>
      <c r="BV1515"/>
      <c r="BW1515"/>
      <c r="BX1515"/>
      <c r="BY1515"/>
      <c r="BZ1515"/>
      <c r="CA1515"/>
      <c r="CB1515"/>
      <c r="CC1515"/>
      <c r="CD1515"/>
      <c r="CE1515"/>
      <c r="CF1515"/>
      <c r="CG1515"/>
      <c r="CH1515" s="18"/>
      <c r="CI1515" s="18"/>
      <c r="CJ1515" s="18"/>
      <c r="CK1515" s="18"/>
      <c r="CL1515" s="18"/>
      <c r="CM1515" s="18"/>
      <c r="CO1515" s="18"/>
      <c r="CR1515" s="18"/>
      <c r="CS1515" s="18"/>
      <c r="CT1515" s="18"/>
      <c r="CW1515" s="18"/>
      <c r="CX1515" s="18"/>
      <c r="CY1515" s="18"/>
      <c r="DB1515" s="18"/>
      <c r="DC1515" s="31"/>
      <c r="DD1515" s="31"/>
    </row>
    <row r="1516" spans="71:108" x14ac:dyDescent="0.25">
      <c r="BS1516"/>
      <c r="BT1516"/>
      <c r="BU1516"/>
      <c r="BV1516"/>
      <c r="BW1516"/>
      <c r="BX1516"/>
      <c r="BY1516"/>
      <c r="BZ1516"/>
      <c r="CA1516"/>
      <c r="CB1516"/>
      <c r="CC1516"/>
      <c r="CD1516"/>
      <c r="CE1516"/>
      <c r="CF1516"/>
      <c r="CG1516"/>
      <c r="CH1516" s="18"/>
      <c r="CI1516" s="18"/>
      <c r="CJ1516" s="18"/>
      <c r="CK1516" s="18"/>
      <c r="CL1516" s="18"/>
      <c r="CM1516" s="18"/>
      <c r="CO1516" s="18"/>
      <c r="CR1516" s="18"/>
      <c r="CS1516" s="18"/>
      <c r="CT1516" s="18"/>
      <c r="CW1516" s="18"/>
      <c r="CX1516" s="18"/>
      <c r="CY1516" s="18"/>
      <c r="DB1516" s="18"/>
      <c r="DC1516" s="31"/>
      <c r="DD1516" s="31"/>
    </row>
    <row r="1517" spans="71:108" x14ac:dyDescent="0.25">
      <c r="BS1517"/>
      <c r="BT1517"/>
      <c r="BU1517"/>
      <c r="BV1517"/>
      <c r="BW1517"/>
      <c r="BX1517"/>
      <c r="BY1517"/>
      <c r="BZ1517"/>
      <c r="CA1517"/>
      <c r="CB1517"/>
      <c r="CC1517"/>
      <c r="CD1517"/>
      <c r="CE1517"/>
      <c r="CF1517"/>
      <c r="CG1517"/>
      <c r="CH1517" s="18"/>
      <c r="CI1517" s="18"/>
      <c r="CJ1517" s="18"/>
      <c r="CK1517" s="18"/>
      <c r="CL1517" s="18"/>
      <c r="CM1517" s="18"/>
      <c r="CO1517" s="18"/>
      <c r="CR1517" s="18"/>
      <c r="CS1517" s="18"/>
      <c r="CT1517" s="18"/>
      <c r="CW1517" s="18"/>
      <c r="CX1517" s="18"/>
      <c r="CY1517" s="18"/>
      <c r="DB1517" s="18"/>
      <c r="DC1517" s="31"/>
      <c r="DD1517" s="31"/>
    </row>
    <row r="1518" spans="71:108" x14ac:dyDescent="0.25">
      <c r="BS1518"/>
      <c r="BT1518"/>
      <c r="BU1518"/>
      <c r="BV1518"/>
      <c r="BW1518"/>
      <c r="BX1518"/>
      <c r="BY1518"/>
      <c r="BZ1518"/>
      <c r="CA1518"/>
      <c r="CB1518"/>
      <c r="CC1518"/>
      <c r="CD1518"/>
      <c r="CE1518"/>
      <c r="CF1518"/>
      <c r="CG1518"/>
      <c r="CH1518" s="18"/>
      <c r="CI1518" s="18"/>
      <c r="CJ1518" s="18"/>
      <c r="CK1518" s="18"/>
      <c r="CL1518" s="18"/>
      <c r="CM1518" s="18"/>
      <c r="CO1518" s="18"/>
      <c r="CR1518" s="18"/>
      <c r="CS1518" s="18"/>
      <c r="CT1518" s="18"/>
      <c r="CW1518" s="18"/>
      <c r="CX1518" s="18"/>
      <c r="CY1518" s="18"/>
      <c r="DB1518" s="18"/>
      <c r="DC1518" s="31"/>
      <c r="DD1518" s="31"/>
    </row>
    <row r="1519" spans="71:108" x14ac:dyDescent="0.25">
      <c r="BS1519"/>
      <c r="BT1519"/>
      <c r="BU1519"/>
      <c r="BV1519"/>
      <c r="BW1519"/>
      <c r="BX1519"/>
      <c r="BY1519"/>
      <c r="BZ1519"/>
      <c r="CA1519"/>
      <c r="CB1519"/>
      <c r="CC1519"/>
      <c r="CD1519"/>
      <c r="CE1519"/>
      <c r="CF1519"/>
      <c r="CG1519"/>
      <c r="CH1519" s="18"/>
      <c r="CI1519" s="18"/>
      <c r="CJ1519" s="18"/>
      <c r="CK1519" s="18"/>
      <c r="CL1519" s="18"/>
      <c r="CM1519" s="18"/>
      <c r="CO1519" s="18"/>
      <c r="CR1519" s="18"/>
      <c r="CS1519" s="18"/>
      <c r="CT1519" s="18"/>
      <c r="CW1519" s="18"/>
      <c r="CX1519" s="18"/>
      <c r="CY1519" s="18"/>
      <c r="DB1519" s="18"/>
      <c r="DC1519" s="31"/>
      <c r="DD1519" s="31"/>
    </row>
    <row r="1520" spans="71:108" x14ac:dyDescent="0.25">
      <c r="BS1520"/>
      <c r="BT1520"/>
      <c r="BU1520"/>
      <c r="BV1520"/>
      <c r="BW1520"/>
      <c r="BX1520"/>
      <c r="BY1520"/>
      <c r="BZ1520"/>
      <c r="CA1520"/>
      <c r="CB1520"/>
      <c r="CC1520"/>
      <c r="CD1520"/>
      <c r="CE1520"/>
      <c r="CF1520"/>
      <c r="CG1520"/>
      <c r="CH1520" s="18"/>
      <c r="CI1520" s="18"/>
      <c r="CJ1520" s="18"/>
      <c r="CK1520" s="18"/>
      <c r="CL1520" s="18"/>
      <c r="CM1520" s="18"/>
      <c r="CO1520" s="18"/>
      <c r="CR1520" s="18"/>
      <c r="CS1520" s="18"/>
      <c r="CT1520" s="18"/>
      <c r="CW1520" s="18"/>
      <c r="CX1520" s="18"/>
      <c r="CY1520" s="18"/>
      <c r="DB1520" s="18"/>
      <c r="DC1520" s="31"/>
      <c r="DD1520" s="31"/>
    </row>
    <row r="1521" spans="71:108" x14ac:dyDescent="0.25">
      <c r="BS1521"/>
      <c r="BT1521"/>
      <c r="BU1521"/>
      <c r="BV1521"/>
      <c r="BW1521"/>
      <c r="BX1521"/>
      <c r="BY1521"/>
      <c r="BZ1521"/>
      <c r="CA1521"/>
      <c r="CB1521"/>
      <c r="CC1521"/>
      <c r="CD1521"/>
      <c r="CE1521"/>
      <c r="CF1521"/>
      <c r="CG1521"/>
      <c r="CH1521" s="18"/>
      <c r="CI1521" s="18"/>
      <c r="CJ1521" s="18"/>
      <c r="CK1521" s="18"/>
      <c r="CL1521" s="18"/>
      <c r="CM1521" s="18"/>
      <c r="CO1521" s="18"/>
      <c r="CR1521" s="18"/>
      <c r="CS1521" s="18"/>
      <c r="CT1521" s="18"/>
      <c r="CW1521" s="18"/>
      <c r="CX1521" s="18"/>
      <c r="CY1521" s="18"/>
      <c r="DB1521" s="18"/>
      <c r="DC1521" s="31"/>
      <c r="DD1521" s="31"/>
    </row>
    <row r="1522" spans="71:108" x14ac:dyDescent="0.25">
      <c r="BS1522"/>
      <c r="BT1522"/>
      <c r="BU1522"/>
      <c r="BV1522"/>
      <c r="BW1522"/>
      <c r="BX1522"/>
      <c r="BY1522"/>
      <c r="BZ1522"/>
      <c r="CA1522"/>
      <c r="CB1522"/>
      <c r="CC1522"/>
      <c r="CD1522"/>
      <c r="CE1522"/>
      <c r="CF1522"/>
      <c r="CG1522"/>
      <c r="CH1522" s="18"/>
      <c r="CI1522" s="18"/>
      <c r="CJ1522" s="18"/>
      <c r="CK1522" s="18"/>
      <c r="CL1522" s="18"/>
      <c r="CM1522" s="18"/>
      <c r="CO1522" s="18"/>
      <c r="CR1522" s="18"/>
      <c r="CS1522" s="18"/>
      <c r="CT1522" s="18"/>
      <c r="CW1522" s="18"/>
      <c r="CX1522" s="18"/>
      <c r="CY1522" s="18"/>
      <c r="DB1522" s="18"/>
      <c r="DC1522" s="31"/>
      <c r="DD1522" s="31"/>
    </row>
    <row r="1523" spans="71:108" x14ac:dyDescent="0.25">
      <c r="BS1523"/>
      <c r="BT1523"/>
      <c r="BU1523"/>
      <c r="BV1523"/>
      <c r="BW1523"/>
      <c r="BX1523"/>
      <c r="BY1523"/>
      <c r="BZ1523"/>
      <c r="CA1523"/>
      <c r="CB1523"/>
      <c r="CC1523"/>
      <c r="CD1523"/>
      <c r="CE1523"/>
      <c r="CF1523"/>
      <c r="CG1523"/>
      <c r="CH1523" s="18"/>
      <c r="CI1523" s="18"/>
      <c r="CJ1523" s="18"/>
      <c r="CK1523" s="18"/>
      <c r="CL1523" s="18"/>
      <c r="CM1523" s="18"/>
      <c r="CO1523" s="18"/>
      <c r="CR1523" s="18"/>
      <c r="CS1523" s="18"/>
      <c r="CT1523" s="18"/>
      <c r="CW1523" s="18"/>
      <c r="CX1523" s="18"/>
      <c r="CY1523" s="18"/>
      <c r="DB1523" s="18"/>
      <c r="DC1523" s="31"/>
      <c r="DD1523" s="31"/>
    </row>
    <row r="1524" spans="71:108" x14ac:dyDescent="0.25">
      <c r="BS1524"/>
      <c r="BT1524"/>
      <c r="BU1524"/>
      <c r="BV1524"/>
      <c r="BW1524"/>
      <c r="BX1524"/>
      <c r="BY1524"/>
      <c r="BZ1524"/>
      <c r="CA1524"/>
      <c r="CB1524"/>
      <c r="CC1524"/>
      <c r="CD1524"/>
      <c r="CE1524"/>
      <c r="CF1524"/>
      <c r="CG1524"/>
      <c r="CH1524" s="18"/>
      <c r="CI1524" s="18"/>
      <c r="CJ1524" s="18"/>
      <c r="CK1524" s="18"/>
      <c r="CL1524" s="18"/>
      <c r="CM1524" s="18"/>
      <c r="CO1524" s="18"/>
      <c r="CR1524" s="18"/>
      <c r="CS1524" s="18"/>
      <c r="CT1524" s="18"/>
      <c r="CW1524" s="18"/>
      <c r="CX1524" s="18"/>
      <c r="CY1524" s="18"/>
      <c r="DB1524" s="18"/>
      <c r="DC1524" s="31"/>
      <c r="DD1524" s="31"/>
    </row>
    <row r="1525" spans="71:108" x14ac:dyDescent="0.25">
      <c r="BS1525"/>
      <c r="BT1525"/>
      <c r="BU1525"/>
      <c r="BV1525"/>
      <c r="BW1525"/>
      <c r="BX1525"/>
      <c r="BY1525"/>
      <c r="BZ1525"/>
      <c r="CA1525"/>
      <c r="CB1525"/>
      <c r="CC1525"/>
      <c r="CD1525"/>
      <c r="CE1525"/>
      <c r="CF1525"/>
      <c r="CG1525"/>
      <c r="CH1525" s="18"/>
      <c r="CI1525" s="18"/>
      <c r="CJ1525" s="18"/>
      <c r="CK1525" s="18"/>
      <c r="CL1525" s="18"/>
      <c r="CM1525" s="18"/>
      <c r="CO1525" s="18"/>
      <c r="CR1525" s="18"/>
      <c r="CS1525" s="18"/>
      <c r="CT1525" s="18"/>
      <c r="CW1525" s="18"/>
      <c r="CX1525" s="18"/>
      <c r="CY1525" s="18"/>
      <c r="DB1525" s="18"/>
      <c r="DC1525" s="31"/>
      <c r="DD1525" s="31"/>
    </row>
    <row r="1526" spans="71:108" x14ac:dyDescent="0.25">
      <c r="BS1526"/>
      <c r="BT1526"/>
      <c r="BU1526"/>
      <c r="BV1526"/>
      <c r="BW1526"/>
      <c r="BX1526"/>
      <c r="BY1526"/>
      <c r="BZ1526"/>
      <c r="CA1526"/>
      <c r="CB1526"/>
      <c r="CC1526"/>
      <c r="CD1526"/>
      <c r="CE1526"/>
      <c r="CF1526"/>
      <c r="CG1526"/>
      <c r="CH1526" s="18"/>
      <c r="CI1526" s="18"/>
      <c r="CJ1526" s="18"/>
      <c r="CK1526" s="18"/>
      <c r="CL1526" s="18"/>
      <c r="CM1526" s="18"/>
      <c r="CO1526" s="18"/>
      <c r="CR1526" s="18"/>
      <c r="CS1526" s="18"/>
      <c r="CT1526" s="18"/>
      <c r="CW1526" s="18"/>
      <c r="CX1526" s="18"/>
      <c r="CY1526" s="18"/>
      <c r="DB1526" s="18"/>
      <c r="DC1526" s="31"/>
      <c r="DD1526" s="31"/>
    </row>
    <row r="1527" spans="71:108" x14ac:dyDescent="0.25">
      <c r="BS1527"/>
      <c r="BT1527"/>
      <c r="BU1527"/>
      <c r="BV1527"/>
      <c r="BW1527"/>
      <c r="BX1527"/>
      <c r="BY1527"/>
      <c r="BZ1527"/>
      <c r="CA1527"/>
      <c r="CB1527"/>
      <c r="CC1527"/>
      <c r="CD1527"/>
      <c r="CE1527"/>
      <c r="CF1527"/>
      <c r="CG1527"/>
      <c r="CH1527" s="18"/>
      <c r="CI1527" s="18"/>
      <c r="CJ1527" s="18"/>
      <c r="CK1527" s="18"/>
      <c r="CL1527" s="18"/>
      <c r="CM1527" s="18"/>
      <c r="CO1527" s="18"/>
      <c r="CR1527" s="18"/>
      <c r="CS1527" s="18"/>
      <c r="CT1527" s="18"/>
      <c r="CW1527" s="18"/>
      <c r="CX1527" s="18"/>
      <c r="CY1527" s="18"/>
      <c r="DB1527" s="18"/>
      <c r="DC1527" s="31"/>
      <c r="DD1527" s="31"/>
    </row>
    <row r="1528" spans="71:108" x14ac:dyDescent="0.25">
      <c r="BS1528"/>
      <c r="BT1528"/>
      <c r="BU1528"/>
      <c r="BV1528"/>
      <c r="BW1528"/>
      <c r="BX1528"/>
      <c r="BY1528"/>
      <c r="BZ1528"/>
      <c r="CA1528"/>
      <c r="CB1528"/>
      <c r="CC1528"/>
      <c r="CD1528"/>
      <c r="CE1528"/>
      <c r="CF1528"/>
      <c r="CG1528"/>
      <c r="CH1528" s="18"/>
      <c r="CI1528" s="18"/>
      <c r="CJ1528" s="18"/>
      <c r="CK1528" s="18"/>
      <c r="CL1528" s="18"/>
      <c r="CM1528" s="18"/>
      <c r="CO1528" s="18"/>
      <c r="CR1528" s="18"/>
      <c r="CS1528" s="18"/>
      <c r="CT1528" s="18"/>
      <c r="CW1528" s="18"/>
      <c r="CX1528" s="18"/>
      <c r="CY1528" s="18"/>
      <c r="DB1528" s="18"/>
      <c r="DC1528" s="31"/>
      <c r="DD1528" s="31"/>
    </row>
    <row r="1529" spans="71:108" x14ac:dyDescent="0.25">
      <c r="BS1529"/>
      <c r="BT1529"/>
      <c r="BU1529"/>
      <c r="BV1529"/>
      <c r="BW1529"/>
      <c r="BX1529"/>
      <c r="BY1529"/>
      <c r="BZ1529"/>
      <c r="CA1529"/>
      <c r="CB1529"/>
      <c r="CC1529"/>
      <c r="CD1529"/>
      <c r="CE1529"/>
      <c r="CF1529"/>
      <c r="CG1529"/>
      <c r="CH1529" s="18"/>
      <c r="CI1529" s="18"/>
      <c r="CJ1529" s="18"/>
      <c r="CK1529" s="18"/>
      <c r="CL1529" s="18"/>
      <c r="CM1529" s="18"/>
      <c r="CO1529" s="18"/>
      <c r="CR1529" s="18"/>
      <c r="CS1529" s="18"/>
      <c r="CT1529" s="18"/>
      <c r="CW1529" s="18"/>
      <c r="CX1529" s="18"/>
      <c r="CY1529" s="18"/>
      <c r="DB1529" s="18"/>
      <c r="DC1529" s="31"/>
      <c r="DD1529" s="31"/>
    </row>
    <row r="1530" spans="71:108" x14ac:dyDescent="0.25">
      <c r="BS1530"/>
      <c r="BT1530"/>
      <c r="BU1530"/>
      <c r="BV1530"/>
      <c r="BW1530"/>
      <c r="BX1530"/>
      <c r="BY1530"/>
      <c r="BZ1530"/>
      <c r="CA1530"/>
      <c r="CB1530"/>
      <c r="CC1530"/>
      <c r="CD1530"/>
      <c r="CE1530"/>
      <c r="CF1530"/>
      <c r="CG1530"/>
      <c r="CH1530" s="18"/>
      <c r="CI1530" s="18"/>
      <c r="CJ1530" s="18"/>
      <c r="CK1530" s="18"/>
      <c r="CL1530" s="18"/>
      <c r="CM1530" s="18"/>
      <c r="CO1530" s="18"/>
      <c r="CR1530" s="18"/>
      <c r="CS1530" s="18"/>
      <c r="CT1530" s="18"/>
      <c r="CW1530" s="18"/>
      <c r="CX1530" s="18"/>
      <c r="CY1530" s="18"/>
      <c r="DB1530" s="18"/>
      <c r="DC1530" s="31"/>
      <c r="DD1530" s="31"/>
    </row>
    <row r="1531" spans="71:108" x14ac:dyDescent="0.25">
      <c r="BS1531"/>
      <c r="BT1531"/>
      <c r="BU1531"/>
      <c r="BV1531"/>
      <c r="BW1531"/>
      <c r="BX1531"/>
      <c r="BY1531"/>
      <c r="BZ1531"/>
      <c r="CA1531"/>
      <c r="CB1531"/>
      <c r="CC1531"/>
      <c r="CD1531"/>
      <c r="CE1531"/>
      <c r="CF1531"/>
      <c r="CG1531"/>
      <c r="CH1531" s="18"/>
      <c r="CI1531" s="18"/>
      <c r="CJ1531" s="18"/>
      <c r="CK1531" s="18"/>
      <c r="CL1531" s="18"/>
      <c r="CM1531" s="18"/>
      <c r="CO1531" s="18"/>
      <c r="CR1531" s="18"/>
      <c r="CS1531" s="18"/>
      <c r="CT1531" s="18"/>
      <c r="CW1531" s="18"/>
      <c r="CX1531" s="18"/>
      <c r="CY1531" s="18"/>
      <c r="DB1531" s="18"/>
      <c r="DC1531" s="31"/>
      <c r="DD1531" s="31"/>
    </row>
    <row r="1532" spans="71:108" x14ac:dyDescent="0.25">
      <c r="BS1532"/>
      <c r="BT1532"/>
      <c r="BU1532"/>
      <c r="BV1532"/>
      <c r="BW1532"/>
      <c r="BX1532"/>
      <c r="BY1532"/>
      <c r="BZ1532"/>
      <c r="CA1532"/>
      <c r="CB1532"/>
      <c r="CC1532"/>
      <c r="CD1532"/>
      <c r="CE1532"/>
      <c r="CF1532"/>
      <c r="CG1532"/>
      <c r="CH1532" s="18"/>
      <c r="CI1532" s="18"/>
      <c r="CJ1532" s="18"/>
      <c r="CK1532" s="18"/>
      <c r="CL1532" s="18"/>
      <c r="CM1532" s="18"/>
      <c r="CO1532" s="18"/>
      <c r="CR1532" s="18"/>
      <c r="CS1532" s="18"/>
      <c r="CT1532" s="18"/>
      <c r="CW1532" s="18"/>
      <c r="CX1532" s="18"/>
      <c r="CY1532" s="18"/>
      <c r="DB1532" s="18"/>
      <c r="DC1532" s="31"/>
      <c r="DD1532" s="31"/>
    </row>
    <row r="1533" spans="71:108" x14ac:dyDescent="0.25">
      <c r="BS1533"/>
      <c r="BT1533"/>
      <c r="BU1533"/>
      <c r="BV1533"/>
      <c r="BW1533"/>
      <c r="BX1533"/>
      <c r="BY1533"/>
      <c r="BZ1533"/>
      <c r="CA1533"/>
      <c r="CB1533"/>
      <c r="CC1533"/>
      <c r="CD1533"/>
      <c r="CE1533"/>
      <c r="CF1533"/>
      <c r="CG1533"/>
      <c r="CH1533" s="18"/>
      <c r="CI1533" s="18"/>
      <c r="CJ1533" s="18"/>
      <c r="CK1533" s="18"/>
      <c r="CL1533" s="18"/>
      <c r="CM1533" s="18"/>
      <c r="CO1533" s="18"/>
      <c r="CR1533" s="18"/>
      <c r="CS1533" s="18"/>
      <c r="CT1533" s="18"/>
      <c r="CW1533" s="18"/>
      <c r="CX1533" s="18"/>
      <c r="CY1533" s="18"/>
      <c r="DB1533" s="18"/>
      <c r="DC1533" s="31"/>
      <c r="DD1533" s="31"/>
    </row>
    <row r="1534" spans="71:108" x14ac:dyDescent="0.25">
      <c r="BS1534"/>
      <c r="BT1534"/>
      <c r="BU1534"/>
      <c r="BV1534"/>
      <c r="BW1534"/>
      <c r="BX1534"/>
      <c r="BY1534"/>
      <c r="BZ1534"/>
      <c r="CA1534"/>
      <c r="CB1534"/>
      <c r="CC1534"/>
      <c r="CD1534"/>
      <c r="CE1534"/>
      <c r="CF1534"/>
      <c r="CG1534"/>
      <c r="CH1534" s="18"/>
      <c r="CI1534" s="18"/>
      <c r="CJ1534" s="18"/>
      <c r="CK1534" s="18"/>
      <c r="CL1534" s="18"/>
      <c r="CM1534" s="18"/>
      <c r="CO1534" s="18"/>
      <c r="CR1534" s="18"/>
      <c r="CS1534" s="18"/>
      <c r="CT1534" s="18"/>
      <c r="CW1534" s="18"/>
      <c r="CX1534" s="18"/>
      <c r="CY1534" s="18"/>
      <c r="DB1534" s="18"/>
      <c r="DC1534" s="31"/>
      <c r="DD1534" s="31"/>
    </row>
    <row r="1535" spans="71:108" x14ac:dyDescent="0.25">
      <c r="BS1535"/>
      <c r="BT1535"/>
      <c r="BU1535"/>
      <c r="BV1535"/>
      <c r="BW1535"/>
      <c r="BX1535"/>
      <c r="BY1535"/>
      <c r="BZ1535"/>
      <c r="CA1535"/>
      <c r="CB1535"/>
      <c r="CC1535"/>
      <c r="CD1535"/>
      <c r="CE1535"/>
      <c r="CF1535"/>
      <c r="CG1535"/>
      <c r="CH1535" s="18"/>
      <c r="CI1535" s="18"/>
      <c r="CJ1535" s="18"/>
      <c r="CK1535" s="18"/>
      <c r="CL1535" s="18"/>
      <c r="CM1535" s="18"/>
      <c r="CO1535" s="18"/>
      <c r="CR1535" s="18"/>
      <c r="CS1535" s="18"/>
      <c r="CT1535" s="18"/>
      <c r="CW1535" s="18"/>
      <c r="CX1535" s="18"/>
      <c r="CY1535" s="18"/>
      <c r="DB1535" s="18"/>
      <c r="DC1535" s="31"/>
      <c r="DD1535" s="31"/>
    </row>
    <row r="1536" spans="71:108" x14ac:dyDescent="0.25">
      <c r="BS1536"/>
      <c r="BT1536"/>
      <c r="BU1536"/>
      <c r="BV1536"/>
      <c r="BW1536"/>
      <c r="BX1536"/>
      <c r="BY1536"/>
      <c r="BZ1536"/>
      <c r="CA1536"/>
      <c r="CB1536"/>
      <c r="CC1536"/>
      <c r="CD1536"/>
      <c r="CE1536"/>
      <c r="CF1536"/>
      <c r="CG1536"/>
      <c r="CH1536" s="18"/>
      <c r="CI1536" s="18"/>
      <c r="CJ1536" s="18"/>
      <c r="CK1536" s="18"/>
      <c r="CL1536" s="18"/>
      <c r="CM1536" s="18"/>
      <c r="CO1536" s="18"/>
      <c r="CR1536" s="18"/>
      <c r="CS1536" s="18"/>
      <c r="CT1536" s="18"/>
      <c r="CW1536" s="18"/>
      <c r="CX1536" s="18"/>
      <c r="CY1536" s="18"/>
      <c r="DB1536" s="18"/>
      <c r="DC1536" s="31"/>
      <c r="DD1536" s="31"/>
    </row>
    <row r="1537" spans="71:108" x14ac:dyDescent="0.25">
      <c r="BS1537"/>
      <c r="BT1537"/>
      <c r="BU1537"/>
      <c r="BV1537"/>
      <c r="BW1537"/>
      <c r="BX1537"/>
      <c r="BY1537"/>
      <c r="BZ1537"/>
      <c r="CA1537"/>
      <c r="CB1537"/>
      <c r="CC1537"/>
      <c r="CD1537"/>
      <c r="CE1537"/>
      <c r="CF1537"/>
      <c r="CG1537"/>
      <c r="CH1537" s="18"/>
      <c r="CI1537" s="18"/>
      <c r="CJ1537" s="18"/>
      <c r="CK1537" s="18"/>
      <c r="CL1537" s="18"/>
      <c r="CM1537" s="18"/>
      <c r="CO1537" s="18"/>
      <c r="CR1537" s="18"/>
      <c r="CS1537" s="18"/>
      <c r="CT1537" s="18"/>
      <c r="CW1537" s="18"/>
      <c r="CX1537" s="18"/>
      <c r="CY1537" s="18"/>
      <c r="DB1537" s="18"/>
      <c r="DC1537" s="31"/>
      <c r="DD1537" s="31"/>
    </row>
    <row r="1538" spans="71:108" x14ac:dyDescent="0.25">
      <c r="BS1538"/>
      <c r="BT1538"/>
      <c r="BU1538"/>
      <c r="BV1538"/>
      <c r="BW1538"/>
      <c r="BX1538"/>
      <c r="BY1538"/>
      <c r="BZ1538"/>
      <c r="CA1538"/>
      <c r="CB1538"/>
      <c r="CC1538"/>
      <c r="CD1538"/>
      <c r="CE1538"/>
      <c r="CF1538"/>
      <c r="CG1538"/>
      <c r="CH1538" s="18"/>
      <c r="CI1538" s="18"/>
      <c r="CJ1538" s="18"/>
      <c r="CK1538" s="18"/>
      <c r="CL1538" s="18"/>
      <c r="CM1538" s="18"/>
      <c r="CO1538" s="18"/>
      <c r="CR1538" s="18"/>
      <c r="CS1538" s="18"/>
      <c r="CT1538" s="18"/>
      <c r="CW1538" s="18"/>
      <c r="CX1538" s="18"/>
      <c r="CY1538" s="18"/>
      <c r="DB1538" s="18"/>
      <c r="DC1538" s="31"/>
      <c r="DD1538" s="31"/>
    </row>
    <row r="1539" spans="71:108" x14ac:dyDescent="0.25">
      <c r="BS1539"/>
      <c r="BT1539"/>
      <c r="BU1539"/>
      <c r="BV1539"/>
      <c r="BW1539"/>
      <c r="BX1539"/>
      <c r="BY1539"/>
      <c r="BZ1539"/>
      <c r="CA1539"/>
      <c r="CB1539"/>
      <c r="CC1539"/>
      <c r="CD1539"/>
      <c r="CE1539"/>
      <c r="CF1539"/>
      <c r="CG1539"/>
      <c r="CH1539" s="18"/>
      <c r="CI1539" s="18"/>
      <c r="CJ1539" s="18"/>
      <c r="CK1539" s="18"/>
      <c r="CL1539" s="18"/>
      <c r="CM1539" s="18"/>
      <c r="CO1539" s="18"/>
      <c r="CR1539" s="18"/>
      <c r="CS1539" s="18"/>
      <c r="CT1539" s="18"/>
      <c r="CW1539" s="18"/>
      <c r="CX1539" s="18"/>
      <c r="CY1539" s="18"/>
      <c r="DB1539" s="18"/>
      <c r="DC1539" s="31"/>
      <c r="DD1539" s="31"/>
    </row>
    <row r="1540" spans="71:108" x14ac:dyDescent="0.25">
      <c r="BS1540"/>
      <c r="BT1540"/>
      <c r="BU1540"/>
      <c r="BV1540"/>
      <c r="BW1540"/>
      <c r="BX1540"/>
      <c r="BY1540"/>
      <c r="BZ1540"/>
      <c r="CA1540"/>
      <c r="CB1540"/>
      <c r="CC1540"/>
      <c r="CD1540"/>
      <c r="CE1540"/>
      <c r="CF1540"/>
      <c r="CG1540"/>
      <c r="CH1540" s="18"/>
      <c r="CI1540" s="18"/>
      <c r="CJ1540" s="18"/>
      <c r="CK1540" s="18"/>
      <c r="CL1540" s="18"/>
      <c r="CM1540" s="18"/>
      <c r="CO1540" s="18"/>
      <c r="CR1540" s="18"/>
      <c r="CS1540" s="18"/>
      <c r="CT1540" s="18"/>
      <c r="CW1540" s="18"/>
      <c r="CX1540" s="18"/>
      <c r="CY1540" s="18"/>
      <c r="DB1540" s="18"/>
      <c r="DC1540" s="31"/>
      <c r="DD1540" s="31"/>
    </row>
    <row r="1541" spans="71:108" x14ac:dyDescent="0.25">
      <c r="BS1541"/>
      <c r="BT1541"/>
      <c r="BU1541"/>
      <c r="BV1541"/>
      <c r="BW1541"/>
      <c r="BX1541"/>
      <c r="BY1541"/>
      <c r="BZ1541"/>
      <c r="CA1541"/>
      <c r="CB1541"/>
      <c r="CC1541"/>
      <c r="CD1541"/>
      <c r="CE1541"/>
      <c r="CF1541"/>
      <c r="CG1541"/>
      <c r="CH1541" s="18"/>
      <c r="CI1541" s="18"/>
      <c r="CJ1541" s="18"/>
      <c r="CK1541" s="18"/>
      <c r="CL1541" s="18"/>
      <c r="CM1541" s="18"/>
      <c r="CO1541" s="18"/>
      <c r="CR1541" s="18"/>
      <c r="CS1541" s="18"/>
      <c r="CT1541" s="18"/>
      <c r="CW1541" s="18"/>
      <c r="CX1541" s="18"/>
      <c r="CY1541" s="18"/>
      <c r="DB1541" s="18"/>
      <c r="DC1541" s="31"/>
      <c r="DD1541" s="31"/>
    </row>
    <row r="1542" spans="71:108" x14ac:dyDescent="0.25">
      <c r="BS1542"/>
      <c r="BT1542"/>
      <c r="BU1542"/>
      <c r="BV1542"/>
      <c r="BW1542"/>
      <c r="BX1542"/>
      <c r="BY1542"/>
      <c r="BZ1542"/>
      <c r="CA1542"/>
      <c r="CB1542"/>
      <c r="CC1542"/>
      <c r="CD1542"/>
      <c r="CE1542"/>
      <c r="CF1542"/>
      <c r="CG1542"/>
      <c r="CH1542" s="18"/>
      <c r="CI1542" s="18"/>
      <c r="CJ1542" s="18"/>
      <c r="CK1542" s="18"/>
      <c r="CL1542" s="18"/>
      <c r="CM1542" s="18"/>
      <c r="CO1542" s="18"/>
      <c r="CR1542" s="18"/>
      <c r="CS1542" s="18"/>
      <c r="CT1542" s="18"/>
      <c r="CW1542" s="18"/>
      <c r="CX1542" s="18"/>
      <c r="CY1542" s="18"/>
      <c r="DB1542" s="18"/>
      <c r="DC1542" s="31"/>
      <c r="DD1542" s="31"/>
    </row>
    <row r="1543" spans="71:108" x14ac:dyDescent="0.25">
      <c r="BS1543"/>
      <c r="BT1543"/>
      <c r="BU1543"/>
      <c r="BV1543"/>
      <c r="BW1543"/>
      <c r="BX1543"/>
      <c r="BY1543"/>
      <c r="BZ1543"/>
      <c r="CA1543"/>
      <c r="CB1543"/>
      <c r="CC1543"/>
      <c r="CD1543"/>
      <c r="CE1543"/>
      <c r="CF1543"/>
      <c r="CG1543"/>
      <c r="CH1543" s="18"/>
      <c r="CI1543" s="18"/>
      <c r="CJ1543" s="18"/>
      <c r="CK1543" s="18"/>
      <c r="CL1543" s="18"/>
      <c r="CM1543" s="18"/>
      <c r="CO1543" s="18"/>
      <c r="CR1543" s="18"/>
      <c r="CS1543" s="18"/>
      <c r="CT1543" s="18"/>
      <c r="CW1543" s="18"/>
      <c r="CX1543" s="18"/>
      <c r="CY1543" s="18"/>
      <c r="DB1543" s="18"/>
      <c r="DC1543" s="31"/>
      <c r="DD1543" s="31"/>
    </row>
  </sheetData>
  <mergeCells count="12">
    <mergeCell ref="C1:O1"/>
    <mergeCell ref="A1:B1"/>
    <mergeCell ref="DZ1:EN1"/>
    <mergeCell ref="BS1:CF1"/>
    <mergeCell ref="P1:AB1"/>
    <mergeCell ref="AC1:AQ1"/>
    <mergeCell ref="BF1:BR1"/>
    <mergeCell ref="AR1:BE1"/>
    <mergeCell ref="DE1:DI1"/>
    <mergeCell ref="CR1:DC1"/>
    <mergeCell ref="DK1:DY1"/>
    <mergeCell ref="CH1:CQ1"/>
  </mergeCells>
  <phoneticPr fontId="0" type="noConversion"/>
  <printOptions horizontalCentered="1" verticalCentered="1"/>
  <pageMargins left="0.75" right="0.75" top="0.61" bottom="0.54" header="0.5" footer="0.37"/>
  <pageSetup paperSize="119" scale="60" fitToHeight="0" orientation="landscape" horizontalDpi="300" verticalDpi="300" r:id="rId1"/>
  <headerFooter alignWithMargins="0">
    <oddHeader>&amp;C&amp;"Times New Roman,Bold"&amp;14TABLE C-1:
AGATE DESERT VERNAL POOL ASSESSMENT METHODOLOGY&amp;"Times New Roman,Regular"&amp;10
 Master Spreadsheet (Formulas Embedded in Digital Version)</oddHeader>
  </headerFooter>
  <rowBreaks count="1" manualBreakCount="1">
    <brk id="67" max="16383" man="1"/>
  </rowBreaks>
  <colBreaks count="4" manualBreakCount="4">
    <brk id="28" max="66" man="1"/>
    <brk id="57" max="66" man="1"/>
    <brk id="85" max="66" man="1"/>
    <brk id="114" max="6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le_x0020_Type0 xmlns="3d7f3dc5-1a0e-47a8-a4e3-baca29124432">Form</File_x0020_Type0>
    <q7rr xmlns="3d7f3dc5-1a0e-47a8-a4e3-baca29124432">Vernal Pool Function Assessment Method (Agate Desert) Master Spreadsheet</q7rr>
    <Page xmlns="3d7f3dc5-1a0e-47a8-a4e3-baca29124432">
      <Value>Tools to Assess Wetlands and Waters</Value>
    </Page>
    <ju8c xmlns="3d7f3dc5-1a0e-47a8-a4e3-baca29124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B65EEA53DC2458C81EB5D85E16BFF" ma:contentTypeVersion="18" ma:contentTypeDescription="Create a new document." ma:contentTypeScope="" ma:versionID="d0824b28fad1cc61ea1029a1bfaed4b0">
  <xsd:schema xmlns:xsd="http://www.w3.org/2001/XMLSchema" xmlns:xs="http://www.w3.org/2001/XMLSchema" xmlns:p="http://schemas.microsoft.com/office/2006/metadata/properties" xmlns:ns1="http://schemas.microsoft.com/sharepoint/v3" xmlns:ns2="3d7f3dc5-1a0e-47a8-a4e3-baca29124432" xmlns:ns3="d0bc210e-e83b-458e-991f-9940c087c845" targetNamespace="http://schemas.microsoft.com/office/2006/metadata/properties" ma:root="true" ma:fieldsID="0e6a598560f83bbe6058eb8591bd1aaf" ns1:_="" ns2:_="" ns3:_="">
    <xsd:import namespace="http://schemas.microsoft.com/sharepoint/v3"/>
    <xsd:import namespace="3d7f3dc5-1a0e-47a8-a4e3-baca29124432"/>
    <xsd:import namespace="d0bc210e-e83b-458e-991f-9940c087c8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le_x0020_Type0" minOccurs="0"/>
                <xsd:element ref="ns2:q7rr" minOccurs="0"/>
                <xsd:element ref="ns2:Page" minOccurs="0"/>
                <xsd:element ref="ns2:ju8c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3dc5-1a0e-47a8-a4e3-baca29124432" elementFormDefault="qualified">
    <xsd:import namespace="http://schemas.microsoft.com/office/2006/documentManagement/types"/>
    <xsd:import namespace="http://schemas.microsoft.com/office/infopath/2007/PartnerControls"/>
    <xsd:element name="File_x0020_Type0" ma:index="6" nillable="true" ma:displayName="File Type" ma:description="Some lists (like &quot;Mitigation Forms&quot; and &quot;Removal-Fill Forms&quot;) on webpages are filtered by &quot;File Type&quot; selected. It is important you select the correct file type." ma:format="Dropdown" ma:internalName="File_x0020_Type0" ma:readOnly="false">
      <xsd:simpleType>
        <xsd:restriction base="dms:Choice">
          <xsd:enumeration value="Form"/>
          <xsd:enumeration value="Publication"/>
          <xsd:enumeration value="Map"/>
          <xsd:enumeration value="Inventory"/>
          <xsd:enumeration value="Technical resource"/>
          <xsd:enumeration value="Other supporting document"/>
        </xsd:restriction>
      </xsd:simpleType>
    </xsd:element>
    <xsd:element name="q7rr" ma:index="7" nillable="true" ma:displayName="Title" ma:internalName="q7rr">
      <xsd:simpleType>
        <xsd:restriction base="dms:Text">
          <xsd:maxLength value="255"/>
        </xsd:restriction>
      </xsd:simpleType>
    </xsd:element>
    <xsd:element name="Page" ma:index="8" nillable="true" ma:displayName="Page" ma:description="Some lists (like &quot;Mitigation Forms&quot; and &quot;Removal-Fill Forms&quot;) on webpages are filtered by &quot;Page&quot; type selected. It is important you select the correct pages." ma:internalName="Pag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in Wetlands and Waters"/>
                    <xsd:enumeration value="Removal-Fill"/>
                    <xsd:enumeration value="Inventories and Maps"/>
                    <xsd:enumeration value="Essential Salmonid Habitat"/>
                    <xsd:enumeration value="Identifying Wetlands and Waters"/>
                    <xsd:enumeration value="Mitigating Project Impacts"/>
                    <xsd:enumeration value="Planning for Local Governments"/>
                    <xsd:enumeration value="Delineation Resources"/>
                    <xsd:enumeration value="Tools to Assess Wetlands and Waters"/>
                    <xsd:enumeration value="Pre-Application Meetings"/>
                    <xsd:enumeration value="State Scenic Waterways"/>
                  </xsd:restriction>
                </xsd:simpleType>
              </xsd:element>
            </xsd:sequence>
          </xsd:extension>
        </xsd:complexContent>
      </xsd:complexType>
    </xsd:element>
    <xsd:element name="ju8c" ma:index="10" nillable="true" ma:displayName="Topic" ma:internalName="ju8c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c210e-e83b-458e-991f-9940c087c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53A28-4815-4B2F-85B4-CE748427B28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7898B2C-7BD8-41C4-B528-DF8D38933E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2ce6f67-2a85-45e2-a688-14eecda32083"/>
  </ds:schemaRefs>
</ds:datastoreItem>
</file>

<file path=customXml/itemProps3.xml><?xml version="1.0" encoding="utf-8"?>
<ds:datastoreItem xmlns:ds="http://schemas.openxmlformats.org/officeDocument/2006/customXml" ds:itemID="{81B7D254-9B47-41C1-953D-9770ECA6116D}"/>
</file>

<file path=customXml/itemProps4.xml><?xml version="1.0" encoding="utf-8"?>
<ds:datastoreItem xmlns:ds="http://schemas.openxmlformats.org/officeDocument/2006/customXml" ds:itemID="{65ED96B1-E20A-40C1-AA6B-3302B17C8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MasterData_102706</vt:lpstr>
      <vt:lpstr>MasterData_102706!Print_Area</vt:lpstr>
      <vt:lpstr>MasterData_102706!Print_Titles</vt:lpstr>
    </vt:vector>
  </TitlesOfParts>
  <Company>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Vernal Pool Function Assessment Method (Agate Desert) Master Spreadsheet</dc:title>
  <dc:creator>mpw</dc:creator>
  <cp:lastModifiedBy>ONEILL Liane</cp:lastModifiedBy>
  <cp:lastPrinted>2007-03-28T18:21:39Z</cp:lastPrinted>
  <dcterms:created xsi:type="dcterms:W3CDTF">2006-06-15T16:24:29Z</dcterms:created>
  <dcterms:modified xsi:type="dcterms:W3CDTF">2023-01-27T02:04:33Z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0x01010076BB65EEA53DC2458C81EB5D85E16BFF</vt:lpwstr>
  </property>
  <property fmtid="{D5CDD505-2E9C-101B-9397-08002B2CF9AE}" pid="3" name="Order">
    <vt:r8>3400</vt:r8>
  </property>
  <property fmtid="{D5CDD505-2E9C-101B-9397-08002B2CF9AE}" pid="4" name="Section">
    <vt:lpwstr>Waterways &amp; Wetlands</vt:lpwstr>
  </property>
  <property fmtid="{D5CDD505-2E9C-101B-9397-08002B2CF9AE}" pid="5" name="Topic">
    <vt:lpwstr>;#Assessment tools (functions &amp; values);#</vt:lpwstr>
  </property>
  <property fmtid="{D5CDD505-2E9C-101B-9397-08002B2CF9AE}" pid="6" name="Description0">
    <vt:lpwstr>Spreadsheet for use with Vernal Pool Function Assessment Method</vt:lpwstr>
  </property>
  <property fmtid="{D5CDD505-2E9C-101B-9397-08002B2CF9AE}" pid="7" name="FileType">
    <vt:lpwstr>;#Technical Resource;#</vt:lpwstr>
  </property>
  <property fmtid="{D5CDD505-2E9C-101B-9397-08002B2CF9AE}" pid="8" name="Program">
    <vt:lpwstr>;#Mitigation;#Wetland Conservation &amp; Planning;#</vt:lpwstr>
  </property>
  <property fmtid="{D5CDD505-2E9C-101B-9397-08002B2CF9AE}" pid="9" name="Section0">
    <vt:lpwstr/>
  </property>
  <property fmtid="{D5CDD505-2E9C-101B-9397-08002B2CF9AE}" pid="10" name="FileType0">
    <vt:lpwstr/>
  </property>
</Properties>
</file>