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drawings/drawing4.xml" ContentType="application/vnd.openxmlformats-officedocument.drawing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665" yWindow="-15" windowWidth="7650" windowHeight="4965" activeTab="1"/>
  </bookViews>
  <sheets>
    <sheet name="Intro" sheetId="1" r:id="rId1"/>
    <sheet name="Eq1" sheetId="2" r:id="rId2"/>
    <sheet name="Eq2" sheetId="4" r:id="rId3"/>
    <sheet name="Eq3" sheetId="3" r:id="rId4"/>
  </sheets>
  <definedNames>
    <definedName name="Data">'Eq1'!$J$45:$J$473</definedName>
    <definedName name="_xlnm.Print_Area" localSheetId="1">'Eq1'!$A$2:$J$38</definedName>
    <definedName name="_xlnm.Print_Area" localSheetId="2">'Eq2'!$A$2:$J$42</definedName>
    <definedName name="_xlnm.Print_Area" localSheetId="3">'Eq3'!$A$2:$J$46</definedName>
    <definedName name="warning">'Eq1'!$Q$1</definedName>
  </definedNames>
  <calcPr calcId="145621" iterate="1"/>
</workbook>
</file>

<file path=xl/calcChain.xml><?xml version="1.0" encoding="utf-8"?>
<calcChain xmlns="http://schemas.openxmlformats.org/spreadsheetml/2006/main">
  <c r="A8" i="2" l="1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J19" i="2"/>
  <c r="A18" i="2" s="1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J26" i="2"/>
  <c r="K26" i="2"/>
  <c r="K27" i="2" s="1"/>
  <c r="K28" i="2" s="1"/>
  <c r="K29" i="2" s="1"/>
  <c r="L26" i="2"/>
  <c r="M26" i="2"/>
  <c r="N26" i="2"/>
  <c r="O26" i="2"/>
  <c r="O27" i="2" s="1"/>
  <c r="O28" i="2" s="1"/>
  <c r="O29" i="2" s="1"/>
  <c r="P26" i="2"/>
  <c r="Q26" i="2"/>
  <c r="R26" i="2"/>
  <c r="S26" i="2"/>
  <c r="S27" i="2" s="1"/>
  <c r="T26" i="2"/>
  <c r="U26" i="2"/>
  <c r="V26" i="2"/>
  <c r="W26" i="2"/>
  <c r="W27" i="2" s="1"/>
  <c r="X26" i="2"/>
  <c r="Y26" i="2"/>
  <c r="Z26" i="2"/>
  <c r="J27" i="2"/>
  <c r="J28" i="2" s="1"/>
  <c r="J29" i="2" s="1"/>
  <c r="L27" i="2"/>
  <c r="M27" i="2"/>
  <c r="N27" i="2"/>
  <c r="P27" i="2"/>
  <c r="P28" i="2" s="1"/>
  <c r="P29" i="2" s="1"/>
  <c r="Q27" i="2"/>
  <c r="R27" i="2"/>
  <c r="T27" i="2"/>
  <c r="U27" i="2"/>
  <c r="V27" i="2"/>
  <c r="X27" i="2"/>
  <c r="Y27" i="2"/>
  <c r="Z27" i="2"/>
  <c r="L28" i="2"/>
  <c r="M28" i="2"/>
  <c r="M29" i="2" s="1"/>
  <c r="N28" i="2"/>
  <c r="Q28" i="2"/>
  <c r="R28" i="2"/>
  <c r="S28" i="2"/>
  <c r="T28" i="2"/>
  <c r="U28" i="2"/>
  <c r="V28" i="2"/>
  <c r="W28" i="2"/>
  <c r="X28" i="2"/>
  <c r="Y28" i="2"/>
  <c r="Z28" i="2"/>
  <c r="L29" i="2"/>
  <c r="N29" i="2"/>
  <c r="Q29" i="2"/>
  <c r="R29" i="2"/>
  <c r="S29" i="2"/>
  <c r="T29" i="2"/>
  <c r="U29" i="2"/>
  <c r="V29" i="2"/>
  <c r="W29" i="2"/>
  <c r="X29" i="2"/>
  <c r="Y29" i="2"/>
  <c r="Z29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N34" i="2"/>
  <c r="Q34" i="2"/>
  <c r="R34" i="2"/>
  <c r="S34" i="2"/>
  <c r="T34" i="2"/>
  <c r="U34" i="2"/>
  <c r="V34" i="2"/>
  <c r="W34" i="2"/>
  <c r="X34" i="2"/>
  <c r="Y34" i="2"/>
  <c r="Z34" i="2"/>
  <c r="N36" i="2"/>
  <c r="Q36" i="2"/>
  <c r="R36" i="2"/>
  <c r="S36" i="2"/>
  <c r="T36" i="2"/>
  <c r="U36" i="2"/>
  <c r="V36" i="2"/>
  <c r="W36" i="2"/>
  <c r="X36" i="2"/>
  <c r="Y36" i="2"/>
  <c r="Z36" i="2"/>
  <c r="N38" i="2"/>
  <c r="Q38" i="2"/>
  <c r="R38" i="2"/>
  <c r="S38" i="2"/>
  <c r="T38" i="2"/>
  <c r="U38" i="2"/>
  <c r="V38" i="2"/>
  <c r="W38" i="2"/>
  <c r="X38" i="2"/>
  <c r="Y38" i="2"/>
  <c r="Z38" i="2"/>
  <c r="A9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J18" i="4"/>
  <c r="K18" i="4"/>
  <c r="L18" i="4"/>
  <c r="M18" i="4"/>
  <c r="N18" i="4"/>
  <c r="O18" i="4"/>
  <c r="P18" i="4"/>
  <c r="Q18" i="4"/>
  <c r="R18" i="4"/>
  <c r="R24" i="4" s="1"/>
  <c r="S18" i="4"/>
  <c r="T18" i="4"/>
  <c r="U18" i="4"/>
  <c r="V18" i="4"/>
  <c r="V24" i="4" s="1"/>
  <c r="W18" i="4"/>
  <c r="X18" i="4"/>
  <c r="Y18" i="4"/>
  <c r="Z18" i="4"/>
  <c r="Z24" i="4" s="1"/>
  <c r="J19" i="4"/>
  <c r="A18" i="4" s="1"/>
  <c r="K19" i="4"/>
  <c r="L19" i="4"/>
  <c r="M19" i="4"/>
  <c r="N19" i="4"/>
  <c r="O19" i="4"/>
  <c r="P19" i="4"/>
  <c r="Q19" i="4"/>
  <c r="Q25" i="4" s="1"/>
  <c r="Q32" i="4" s="1"/>
  <c r="R19" i="4"/>
  <c r="S19" i="4"/>
  <c r="T19" i="4"/>
  <c r="U19" i="4"/>
  <c r="U25" i="4" s="1"/>
  <c r="U32" i="4" s="1"/>
  <c r="V19" i="4"/>
  <c r="W19" i="4"/>
  <c r="X19" i="4"/>
  <c r="Y19" i="4"/>
  <c r="Y25" i="4" s="1"/>
  <c r="Y32" i="4" s="1"/>
  <c r="Z19" i="4"/>
  <c r="J20" i="4"/>
  <c r="K20" i="4"/>
  <c r="L20" i="4"/>
  <c r="M20" i="4"/>
  <c r="N20" i="4"/>
  <c r="O20" i="4"/>
  <c r="P20" i="4"/>
  <c r="P26" i="4" s="1"/>
  <c r="Q20" i="4"/>
  <c r="R20" i="4"/>
  <c r="S20" i="4"/>
  <c r="T20" i="4"/>
  <c r="T26" i="4" s="1"/>
  <c r="U20" i="4"/>
  <c r="V20" i="4"/>
  <c r="V26" i="4" s="1"/>
  <c r="W20" i="4"/>
  <c r="X20" i="4"/>
  <c r="X26" i="4" s="1"/>
  <c r="Y20" i="4"/>
  <c r="Z20" i="4"/>
  <c r="Z26" i="4" s="1"/>
  <c r="Z34" i="4" s="1"/>
  <c r="K24" i="4"/>
  <c r="L24" i="4"/>
  <c r="L40" i="4" s="1"/>
  <c r="M24" i="4"/>
  <c r="N24" i="4"/>
  <c r="O24" i="4"/>
  <c r="P24" i="4"/>
  <c r="Q24" i="4"/>
  <c r="S24" i="4"/>
  <c r="T24" i="4"/>
  <c r="U24" i="4"/>
  <c r="W24" i="4"/>
  <c r="X24" i="4"/>
  <c r="Y24" i="4"/>
  <c r="K25" i="4"/>
  <c r="L25" i="4"/>
  <c r="L32" i="4" s="1"/>
  <c r="M25" i="4"/>
  <c r="N25" i="4"/>
  <c r="O25" i="4"/>
  <c r="P25" i="4"/>
  <c r="P32" i="4" s="1"/>
  <c r="R25" i="4"/>
  <c r="R32" i="4" s="1"/>
  <c r="S25" i="4"/>
  <c r="T25" i="4"/>
  <c r="T32" i="4" s="1"/>
  <c r="V25" i="4"/>
  <c r="V32" i="4" s="1"/>
  <c r="W25" i="4"/>
  <c r="X25" i="4"/>
  <c r="X32" i="4" s="1"/>
  <c r="Z25" i="4"/>
  <c r="Z32" i="4" s="1"/>
  <c r="J26" i="4"/>
  <c r="K26" i="4"/>
  <c r="K27" i="4" s="1"/>
  <c r="L26" i="4"/>
  <c r="M26" i="4"/>
  <c r="N26" i="4"/>
  <c r="O26" i="4"/>
  <c r="O27" i="4" s="1"/>
  <c r="Q26" i="4"/>
  <c r="Q29" i="4" s="1"/>
  <c r="R26" i="4"/>
  <c r="S26" i="4"/>
  <c r="S27" i="4" s="1"/>
  <c r="U26" i="4"/>
  <c r="U29" i="4" s="1"/>
  <c r="W26" i="4"/>
  <c r="W27" i="4" s="1"/>
  <c r="Y26" i="4"/>
  <c r="Y29" i="4" s="1"/>
  <c r="J27" i="4"/>
  <c r="J28" i="4" s="1"/>
  <c r="J29" i="4" s="1"/>
  <c r="N27" i="4"/>
  <c r="N28" i="4" s="1"/>
  <c r="N29" i="4" s="1"/>
  <c r="R27" i="4"/>
  <c r="V27" i="4"/>
  <c r="Q28" i="4"/>
  <c r="R28" i="4"/>
  <c r="U28" i="4"/>
  <c r="Y28" i="4"/>
  <c r="P29" i="4"/>
  <c r="R29" i="4"/>
  <c r="T29" i="4"/>
  <c r="X29" i="4"/>
  <c r="J32" i="4"/>
  <c r="K32" i="4"/>
  <c r="M32" i="4"/>
  <c r="N32" i="4"/>
  <c r="O32" i="4"/>
  <c r="S32" i="4"/>
  <c r="W32" i="4"/>
  <c r="R34" i="4"/>
  <c r="V34" i="4"/>
  <c r="Q36" i="4"/>
  <c r="R36" i="4"/>
  <c r="U36" i="4"/>
  <c r="Y36" i="4"/>
  <c r="P38" i="4"/>
  <c r="Q38" i="4"/>
  <c r="R38" i="4"/>
  <c r="T38" i="4"/>
  <c r="U38" i="4"/>
  <c r="X38" i="4"/>
  <c r="Y38" i="4"/>
  <c r="J40" i="4"/>
  <c r="K40" i="4"/>
  <c r="M40" i="4"/>
  <c r="N40" i="4"/>
  <c r="O40" i="4"/>
  <c r="Q40" i="4"/>
  <c r="R40" i="4"/>
  <c r="S40" i="4"/>
  <c r="U40" i="4"/>
  <c r="V40" i="4"/>
  <c r="W40" i="4"/>
  <c r="Y40" i="4"/>
  <c r="J42" i="4"/>
  <c r="L42" i="4"/>
  <c r="M42" i="4"/>
  <c r="N42" i="4"/>
  <c r="P42" i="4"/>
  <c r="Q42" i="4"/>
  <c r="R42" i="4"/>
  <c r="T42" i="4"/>
  <c r="U42" i="4"/>
  <c r="V42" i="4"/>
  <c r="X42" i="4"/>
  <c r="Y42" i="4"/>
  <c r="Z42" i="4"/>
  <c r="A9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18" i="3"/>
  <c r="J18" i="3"/>
  <c r="K18" i="3"/>
  <c r="L18" i="3"/>
  <c r="M18" i="3"/>
  <c r="M28" i="3" s="1"/>
  <c r="N18" i="3"/>
  <c r="O18" i="3"/>
  <c r="O28" i="3" s="1"/>
  <c r="P18" i="3"/>
  <c r="Q18" i="3"/>
  <c r="Q28" i="3" s="1"/>
  <c r="R18" i="3"/>
  <c r="S18" i="3"/>
  <c r="S28" i="3" s="1"/>
  <c r="T18" i="3"/>
  <c r="U18" i="3"/>
  <c r="U28" i="3" s="1"/>
  <c r="V18" i="3"/>
  <c r="W18" i="3"/>
  <c r="W28" i="3" s="1"/>
  <c r="X18" i="3"/>
  <c r="Y18" i="3"/>
  <c r="Z18" i="3"/>
  <c r="AA18" i="3"/>
  <c r="AA28" i="3" s="1"/>
  <c r="J19" i="3"/>
  <c r="K19" i="3"/>
  <c r="L19" i="3"/>
  <c r="M19" i="3"/>
  <c r="M29" i="3" s="1"/>
  <c r="N19" i="3"/>
  <c r="O19" i="3"/>
  <c r="O29" i="3" s="1"/>
  <c r="P19" i="3"/>
  <c r="Q19" i="3"/>
  <c r="Q29" i="3" s="1"/>
  <c r="R19" i="3"/>
  <c r="S19" i="3"/>
  <c r="S29" i="3" s="1"/>
  <c r="T19" i="3"/>
  <c r="U19" i="3"/>
  <c r="U29" i="3" s="1"/>
  <c r="V19" i="3"/>
  <c r="W19" i="3"/>
  <c r="X19" i="3"/>
  <c r="Y19" i="3"/>
  <c r="Y29" i="3" s="1"/>
  <c r="Z19" i="3"/>
  <c r="AA19" i="3"/>
  <c r="AA29" i="3" s="1"/>
  <c r="J20" i="3"/>
  <c r="K20" i="3"/>
  <c r="L20" i="3"/>
  <c r="M20" i="3"/>
  <c r="N20" i="3"/>
  <c r="O20" i="3"/>
  <c r="P20" i="3"/>
  <c r="P30" i="3" s="1"/>
  <c r="Q20" i="3"/>
  <c r="Q30" i="3" s="1"/>
  <c r="R20" i="3"/>
  <c r="S20" i="3"/>
  <c r="S30" i="3" s="1"/>
  <c r="T20" i="3"/>
  <c r="T30" i="3" s="1"/>
  <c r="U20" i="3"/>
  <c r="V20" i="3"/>
  <c r="W20" i="3"/>
  <c r="X20" i="3"/>
  <c r="X30" i="3" s="1"/>
  <c r="Y20" i="3"/>
  <c r="Y30" i="3" s="1"/>
  <c r="Z20" i="3"/>
  <c r="AA20" i="3"/>
  <c r="AA30" i="3" s="1"/>
  <c r="J25" i="3"/>
  <c r="J28" i="3"/>
  <c r="K28" i="3"/>
  <c r="L28" i="3"/>
  <c r="N28" i="3"/>
  <c r="P28" i="3"/>
  <c r="R28" i="3"/>
  <c r="T28" i="3"/>
  <c r="V28" i="3"/>
  <c r="X28" i="3"/>
  <c r="Y28" i="3"/>
  <c r="Z28" i="3"/>
  <c r="J29" i="3"/>
  <c r="K29" i="3"/>
  <c r="L29" i="3"/>
  <c r="N29" i="3"/>
  <c r="P29" i="3"/>
  <c r="R29" i="3"/>
  <c r="T29" i="3"/>
  <c r="V29" i="3"/>
  <c r="W29" i="3"/>
  <c r="X29" i="3"/>
  <c r="Z29" i="3"/>
  <c r="J30" i="3"/>
  <c r="K30" i="3"/>
  <c r="L30" i="3"/>
  <c r="L31" i="3" s="1"/>
  <c r="N30" i="3"/>
  <c r="O30" i="3"/>
  <c r="O31" i="3" s="1"/>
  <c r="R30" i="3"/>
  <c r="R40" i="3" s="1"/>
  <c r="U30" i="3"/>
  <c r="U33" i="3" s="1"/>
  <c r="V30" i="3"/>
  <c r="W30" i="3"/>
  <c r="W32" i="3" s="1"/>
  <c r="Z30" i="3"/>
  <c r="Z32" i="3" s="1"/>
  <c r="K31" i="3"/>
  <c r="M31" i="3"/>
  <c r="P31" i="3"/>
  <c r="T31" i="3"/>
  <c r="X31" i="3"/>
  <c r="K32" i="3"/>
  <c r="K33" i="3" s="1"/>
  <c r="M32" i="3"/>
  <c r="N32" i="3"/>
  <c r="V32" i="3"/>
  <c r="L33" i="3"/>
  <c r="M33" i="3"/>
  <c r="O33" i="3"/>
  <c r="P33" i="3"/>
  <c r="T33" i="3"/>
  <c r="W33" i="3"/>
  <c r="X33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M38" i="3"/>
  <c r="P38" i="3"/>
  <c r="T38" i="3"/>
  <c r="U38" i="3"/>
  <c r="X38" i="3"/>
  <c r="M40" i="3"/>
  <c r="N40" i="3"/>
  <c r="V40" i="3"/>
  <c r="L42" i="3"/>
  <c r="M42" i="3"/>
  <c r="P42" i="3"/>
  <c r="T42" i="3"/>
  <c r="W42" i="3"/>
  <c r="X42" i="3"/>
  <c r="K44" i="3"/>
  <c r="M44" i="3"/>
  <c r="N44" i="3"/>
  <c r="P44" i="3"/>
  <c r="T44" i="3"/>
  <c r="U44" i="3"/>
  <c r="V44" i="3"/>
  <c r="W44" i="3"/>
  <c r="X44" i="3"/>
  <c r="K46" i="3"/>
  <c r="M46" i="3"/>
  <c r="N46" i="3"/>
  <c r="O46" i="3"/>
  <c r="P46" i="3"/>
  <c r="T46" i="3"/>
  <c r="V46" i="3"/>
  <c r="W46" i="3"/>
  <c r="X46" i="3"/>
  <c r="Y44" i="3" l="1"/>
  <c r="Y31" i="3"/>
  <c r="Y32" i="3"/>
  <c r="Y42" i="3"/>
  <c r="Y46" i="3"/>
  <c r="Y40" i="3"/>
  <c r="Y38" i="3"/>
  <c r="Y33" i="3"/>
  <c r="AA46" i="3"/>
  <c r="AA33" i="3"/>
  <c r="AA31" i="3"/>
  <c r="AA40" i="3"/>
  <c r="AA44" i="3"/>
  <c r="AA38" i="3"/>
  <c r="AA42" i="3"/>
  <c r="AA32" i="3"/>
  <c r="S42" i="3"/>
  <c r="S32" i="3"/>
  <c r="S38" i="3"/>
  <c r="S44" i="3"/>
  <c r="S31" i="3"/>
  <c r="S40" i="3"/>
  <c r="S46" i="3"/>
  <c r="S33" i="3"/>
  <c r="Q38" i="3"/>
  <c r="Q33" i="3"/>
  <c r="Q40" i="3"/>
  <c r="Q46" i="3"/>
  <c r="Q32" i="3"/>
  <c r="Q31" i="3"/>
  <c r="Q42" i="3"/>
  <c r="Q44" i="3"/>
  <c r="Z46" i="3"/>
  <c r="R46" i="3"/>
  <c r="J46" i="3"/>
  <c r="L44" i="3"/>
  <c r="Z42" i="3"/>
  <c r="U42" i="3"/>
  <c r="W40" i="3"/>
  <c r="O38" i="3"/>
  <c r="U32" i="3"/>
  <c r="O32" i="3"/>
  <c r="W31" i="3"/>
  <c r="N31" i="3"/>
  <c r="N33" i="3"/>
  <c r="N38" i="3"/>
  <c r="N42" i="3"/>
  <c r="X32" i="3"/>
  <c r="X40" i="3"/>
  <c r="T32" i="3"/>
  <c r="T40" i="3"/>
  <c r="P32" i="3"/>
  <c r="P40" i="3"/>
  <c r="Z40" i="4"/>
  <c r="Z27" i="4"/>
  <c r="Z31" i="3"/>
  <c r="Z33" i="3"/>
  <c r="Z38" i="3"/>
  <c r="J31" i="3"/>
  <c r="J32" i="3" s="1"/>
  <c r="J33" i="3" s="1"/>
  <c r="U46" i="3"/>
  <c r="O44" i="3"/>
  <c r="X40" i="4"/>
  <c r="X27" i="4"/>
  <c r="X34" i="4"/>
  <c r="X28" i="4"/>
  <c r="X36" i="4"/>
  <c r="T40" i="4"/>
  <c r="T27" i="4"/>
  <c r="T34" i="4"/>
  <c r="T28" i="4"/>
  <c r="T36" i="4"/>
  <c r="P40" i="4"/>
  <c r="P27" i="4"/>
  <c r="P34" i="4"/>
  <c r="P28" i="4"/>
  <c r="P36" i="4"/>
  <c r="O42" i="3"/>
  <c r="U31" i="3"/>
  <c r="R31" i="3"/>
  <c r="R33" i="3"/>
  <c r="R38" i="3"/>
  <c r="R42" i="3"/>
  <c r="L32" i="3"/>
  <c r="L40" i="3"/>
  <c r="L46" i="3"/>
  <c r="Z44" i="3"/>
  <c r="R44" i="3"/>
  <c r="J44" i="3"/>
  <c r="Z40" i="3"/>
  <c r="U40" i="3"/>
  <c r="O40" i="3"/>
  <c r="W38" i="3"/>
  <c r="L38" i="3"/>
  <c r="R32" i="3"/>
  <c r="V31" i="3"/>
  <c r="V33" i="3"/>
  <c r="V38" i="3"/>
  <c r="V42" i="3"/>
  <c r="Z28" i="4"/>
  <c r="Z36" i="4"/>
  <c r="Z29" i="4"/>
  <c r="Z38" i="4"/>
  <c r="V28" i="4"/>
  <c r="V36" i="4"/>
  <c r="V29" i="4"/>
  <c r="V38" i="4"/>
  <c r="W38" i="4"/>
  <c r="S38" i="4"/>
  <c r="O38" i="4"/>
  <c r="Y34" i="4"/>
  <c r="U34" i="4"/>
  <c r="Q34" i="4"/>
  <c r="W29" i="4"/>
  <c r="S29" i="4"/>
  <c r="O29" i="4"/>
  <c r="Y27" i="4"/>
  <c r="U27" i="4"/>
  <c r="Q27" i="4"/>
  <c r="M27" i="4"/>
  <c r="M28" i="4" s="1"/>
  <c r="M29" i="4" s="1"/>
  <c r="W36" i="4"/>
  <c r="S36" i="4"/>
  <c r="O36" i="4"/>
  <c r="W28" i="4"/>
  <c r="S28" i="4"/>
  <c r="O28" i="4"/>
  <c r="K28" i="4"/>
  <c r="K29" i="4" s="1"/>
  <c r="L27" i="4"/>
  <c r="L28" i="4" s="1"/>
  <c r="L29" i="4" s="1"/>
  <c r="W42" i="4"/>
  <c r="S42" i="4"/>
  <c r="O42" i="4"/>
  <c r="K42" i="4"/>
  <c r="W34" i="4"/>
  <c r="S34" i="4"/>
  <c r="O34" i="4"/>
  <c r="J34" i="2"/>
  <c r="K34" i="2"/>
  <c r="L34" i="2"/>
  <c r="M34" i="2"/>
  <c r="O34" i="2"/>
  <c r="P34" i="2"/>
  <c r="J36" i="2"/>
  <c r="K36" i="2"/>
  <c r="L36" i="2"/>
  <c r="M36" i="2"/>
  <c r="O36" i="2"/>
  <c r="P36" i="2"/>
  <c r="J38" i="2"/>
  <c r="K38" i="2"/>
  <c r="L38" i="2"/>
  <c r="M38" i="2"/>
  <c r="O38" i="2"/>
  <c r="P38" i="2"/>
  <c r="J34" i="4"/>
  <c r="K34" i="4"/>
  <c r="L34" i="4"/>
  <c r="M34" i="4"/>
  <c r="N34" i="4"/>
  <c r="J36" i="4"/>
  <c r="K36" i="4"/>
  <c r="L36" i="4"/>
  <c r="M36" i="4"/>
  <c r="N36" i="4"/>
  <c r="J38" i="4"/>
  <c r="K38" i="4"/>
  <c r="L38" i="4"/>
  <c r="M38" i="4"/>
  <c r="N38" i="4"/>
  <c r="J38" i="3"/>
  <c r="K38" i="3"/>
  <c r="J40" i="3"/>
  <c r="K40" i="3"/>
  <c r="J42" i="3"/>
  <c r="K42" i="3"/>
</calcChain>
</file>

<file path=xl/sharedStrings.xml><?xml version="1.0" encoding="utf-8"?>
<sst xmlns="http://schemas.openxmlformats.org/spreadsheetml/2006/main" count="134" uniqueCount="64">
  <si>
    <t>Equations for working with mean values (e.g., density, measurement data, cover in quadrats or line-intercept cover)</t>
  </si>
  <si>
    <t>Desired confidence level (e.g., 90%, 95%)</t>
  </si>
  <si>
    <t>Absolute confidence interval width</t>
  </si>
  <si>
    <t>The user needs to enter targeted level of precision from a sampling objective and summary statistics from pilot sampling</t>
  </si>
  <si>
    <t>Targeted precision level</t>
  </si>
  <si>
    <t>Confidence interval width as a percent of mean (e.g., within ± 20% of mean)</t>
  </si>
  <si>
    <t>Additional information if sampling from a Finite Population</t>
  </si>
  <si>
    <t>Specify total population area --&gt;</t>
  </si>
  <si>
    <t>Specify area of 1 quadrat --&gt;</t>
  </si>
  <si>
    <t>Formula yields big N =</t>
  </si>
  <si>
    <t>n</t>
  </si>
  <si>
    <t>95% C.I.</t>
  </si>
  <si>
    <t>FPC 95% C.I.</t>
  </si>
  <si>
    <t>C.I. width as % of mean</t>
  </si>
  <si>
    <t>Plot</t>
  </si>
  <si>
    <t>Sample size to achieve the sampling objective based on pilot sampling results</t>
  </si>
  <si>
    <t>Tolerance probability</t>
  </si>
  <si>
    <t>Iterative cell (don't modify)</t>
  </si>
  <si>
    <t>Calculated absolute confidence interval width</t>
  </si>
  <si>
    <t>The user needs to enter desired power, acceptable false-change error rate, targeted minimum detectable change and summary statistics from pilot sampling</t>
  </si>
  <si>
    <t>Desired power (e.g., 0.80, 0.90)</t>
  </si>
  <si>
    <t xml:space="preserve">Acceptable false-change error rate (e.g., 0.10, 0.20) </t>
  </si>
  <si>
    <t>MDC as a percent of mean (e.g., within ± 20% of mean)</t>
  </si>
  <si>
    <t>MDC in absolute measurement units</t>
  </si>
  <si>
    <t>Iterative cell (df) (don't modify)</t>
  </si>
  <si>
    <t>Calculated power based on sample size and standard deviation from pilot sampling, targeted MDC and stated false-change error rate.</t>
  </si>
  <si>
    <t>Minimum detectable change size based on sample size and standard deviation from pilot sampling, at targeted power and stated false-change error rate</t>
  </si>
  <si>
    <t>Year1-Year2</t>
  </si>
  <si>
    <t>Differences</t>
  </si>
  <si>
    <t>Summary statistics typed in by user</t>
  </si>
  <si>
    <t>Sample mean</t>
  </si>
  <si>
    <t>Sample standard deviation</t>
  </si>
  <si>
    <t>Summary statistics copied from one of the above sources that is used in sample size, MDC, and Power calculations</t>
  </si>
  <si>
    <t>Confidence intervals around sample mean</t>
  </si>
  <si>
    <t>Summary statistics from pilot sampling (need ability to type in summary stats or derive from data pasted into this file starting on line 45)</t>
  </si>
  <si>
    <r>
      <t xml:space="preserve">Targeted minimum detectable change -- choose </t>
    </r>
    <r>
      <rPr>
        <b/>
        <sz val="12"/>
        <color indexed="10"/>
        <rFont val="Arial"/>
        <family val="2"/>
      </rPr>
      <t>one</t>
    </r>
    <r>
      <rPr>
        <sz val="12"/>
        <rFont val="Arial"/>
        <family val="2"/>
      </rPr>
      <t xml:space="preserve"> of the following:</t>
    </r>
  </si>
  <si>
    <t>Targeted minimum detectable change from one of above sources</t>
  </si>
  <si>
    <t>Standard deviation of differences</t>
  </si>
  <si>
    <r>
      <t xml:space="preserve">Desired confidence interval width -- choose </t>
    </r>
    <r>
      <rPr>
        <b/>
        <sz val="12"/>
        <color indexed="10"/>
        <rFont val="Arial"/>
        <family val="2"/>
      </rPr>
      <t>one</t>
    </r>
    <r>
      <rPr>
        <sz val="12"/>
        <rFont val="Arial"/>
        <family val="2"/>
      </rPr>
      <t xml:space="preserve"> of the following:</t>
    </r>
  </si>
  <si>
    <t>Summary statistics from pilot sampling (need ability to type in summary stats or derive from data pasted into this file starting on line 50)</t>
  </si>
  <si>
    <t>Targeted power, false-change error, minimum detectable change</t>
  </si>
  <si>
    <t>Summary statistics derived from data pasted below starting on line 50</t>
  </si>
  <si>
    <t>Summary statistics derived from data pasted below starting on line 45</t>
  </si>
  <si>
    <t>A.</t>
  </si>
  <si>
    <t>B.</t>
  </si>
  <si>
    <t>Enter data into A or B, but not BOTH (data from lines 21-23 used if present)</t>
  </si>
  <si>
    <t>Summary statistics from pilot sampling (need to type in summary stats or derive from data pasted into this file starting on line 50)</t>
  </si>
  <si>
    <t>If no information is specified on lines 13 &amp; 14, an infinite or very large ratio of population size to sampling unit size is assumed.</t>
  </si>
  <si>
    <t>Enter</t>
  </si>
  <si>
    <t>Data below</t>
  </si>
  <si>
    <t>Enter data</t>
  </si>
  <si>
    <t>below</t>
  </si>
  <si>
    <t>Sample mean difference</t>
  </si>
  <si>
    <t>Estimated between-years correlation coefficient</t>
  </si>
  <si>
    <t>Sample mean or mean difference</t>
  </si>
  <si>
    <t>Standard dev (or sd of difference)</t>
  </si>
  <si>
    <t>Mean value to use as basis for applying a relative MDC (if entered above on line 9) when data is based on between-year (or between-pair) differences</t>
  </si>
  <si>
    <t>If the data in A or B is based on first year of data only, enter "1" and then specify the estimated correlation coefficient on line 26 below.
If the data in A or B is based on sampling unit differences, enter "2".  If a "2" is entered and the MDC was specified as a relative change above, then enter the mean value to apply the relative change to on line 27 below.</t>
  </si>
  <si>
    <t>Sample size to meet stated sampling objective**</t>
  </si>
  <si>
    <t>FPC-adjusted sample size to meet stated sampling objective**</t>
  </si>
  <si>
    <t>**Estimated sampled size rounded up to the nearest whole integer.</t>
  </si>
  <si>
    <t>Sample size (with Kupper and Hafner correction)**</t>
  </si>
  <si>
    <t>FPC Sample size (with Kupper and Hafner correction)**</t>
  </si>
  <si>
    <t>Workbook developed by the Oregon operating unit of The Nature Conservancy.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</si>
</sst>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7" formatCode="0.0"/>
  </numFmts>
  <fonts count="22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color indexed="12"/>
      <name val="Arial MT"/>
    </font>
    <font>
      <sz val="11"/>
      <name val="Arial"/>
      <family val="2"/>
    </font>
    <font>
      <sz val="10"/>
      <color indexed="12"/>
      <name val="Courier"/>
      <family val="3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8"/>
      <color indexed="10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1"/>
      <name val="Arial MT"/>
    </font>
    <font>
      <b/>
      <sz val="12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0" borderId="0" xfId="0" applyFont="1" applyProtection="1">
      <protection locked="0"/>
    </xf>
    <xf numFmtId="0" fontId="0" fillId="0" borderId="0" xfId="0" applyBorder="1"/>
    <xf numFmtId="0" fontId="1" fillId="0" borderId="0" xfId="0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Protection="1">
      <protection locked="0"/>
    </xf>
    <xf numFmtId="0" fontId="10" fillId="0" borderId="0" xfId="0" applyFont="1"/>
    <xf numFmtId="0" fontId="1" fillId="0" borderId="1" xfId="0" applyFont="1" applyBorder="1" applyAlignment="1" applyProtection="1">
      <alignment horizontal="right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 applyProtection="1">
      <alignment horizontal="right"/>
    </xf>
    <xf numFmtId="0" fontId="0" fillId="0" borderId="4" xfId="0" applyBorder="1"/>
    <xf numFmtId="0" fontId="1" fillId="0" borderId="0" xfId="0" applyFont="1" applyBorder="1" applyAlignment="1">
      <alignment horizontal="right"/>
    </xf>
    <xf numFmtId="0" fontId="1" fillId="0" borderId="5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2" xfId="0" applyFont="1" applyBorder="1"/>
    <xf numFmtId="0" fontId="2" fillId="0" borderId="5" xfId="0" applyFont="1" applyBorder="1"/>
    <xf numFmtId="0" fontId="4" fillId="0" borderId="6" xfId="0" applyFont="1" applyBorder="1" applyProtection="1"/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  <xf numFmtId="0" fontId="0" fillId="0" borderId="4" xfId="0" applyBorder="1" applyProtection="1"/>
    <xf numFmtId="0" fontId="9" fillId="0" borderId="4" xfId="0" applyFont="1" applyBorder="1"/>
    <xf numFmtId="0" fontId="12" fillId="0" borderId="4" xfId="0" applyFont="1" applyBorder="1" applyAlignment="1">
      <alignment horizontal="right"/>
    </xf>
    <xf numFmtId="164" fontId="12" fillId="0" borderId="9" xfId="0" quotePrefix="1" applyNumberFormat="1" applyFont="1" applyBorder="1" applyProtection="1"/>
    <xf numFmtId="164" fontId="10" fillId="0" borderId="10" xfId="0" quotePrefix="1" applyNumberFormat="1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0" xfId="0" applyFont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5" xfId="0" applyBorder="1"/>
    <xf numFmtId="0" fontId="3" fillId="0" borderId="0" xfId="0" applyFont="1" applyAlignment="1">
      <alignment horizontal="left" wrapText="1"/>
    </xf>
    <xf numFmtId="0" fontId="12" fillId="0" borderId="9" xfId="0" quotePrefix="1" applyFont="1" applyBorder="1" applyProtection="1"/>
    <xf numFmtId="0" fontId="8" fillId="0" borderId="11" xfId="0" applyFont="1" applyBorder="1" applyProtection="1">
      <protection locked="0"/>
    </xf>
    <xf numFmtId="164" fontId="1" fillId="0" borderId="6" xfId="0" quotePrefix="1" applyNumberFormat="1" applyFont="1" applyBorder="1" applyAlignment="1" applyProtection="1"/>
    <xf numFmtId="164" fontId="1" fillId="0" borderId="10" xfId="0" quotePrefix="1" applyNumberFormat="1" applyFont="1" applyBorder="1" applyProtection="1"/>
    <xf numFmtId="0" fontId="14" fillId="0" borderId="6" xfId="0" quotePrefix="1" applyFont="1" applyBorder="1"/>
    <xf numFmtId="164" fontId="1" fillId="0" borderId="11" xfId="0" quotePrefix="1" applyNumberFormat="1" applyFont="1" applyBorder="1" applyAlignment="1" applyProtection="1"/>
    <xf numFmtId="165" fontId="1" fillId="0" borderId="9" xfId="0" quotePrefix="1" applyNumberFormat="1" applyFont="1" applyBorder="1" applyAlignment="1" applyProtection="1"/>
    <xf numFmtId="164" fontId="1" fillId="0" borderId="10" xfId="0" quotePrefix="1" applyNumberFormat="1" applyFont="1" applyBorder="1"/>
    <xf numFmtId="0" fontId="13" fillId="0" borderId="9" xfId="0" quotePrefix="1" applyFont="1" applyBorder="1" applyProtection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6" fillId="0" borderId="0" xfId="0" applyFont="1" applyFill="1" applyBorder="1" applyAlignment="1">
      <alignment horizontal="left" vertical="justify"/>
    </xf>
    <xf numFmtId="0" fontId="0" fillId="0" borderId="4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6" fillId="2" borderId="12" xfId="0" applyFont="1" applyFill="1" applyBorder="1" applyProtection="1">
      <protection locked="0"/>
    </xf>
    <xf numFmtId="0" fontId="13" fillId="0" borderId="6" xfId="0" quotePrefix="1" applyFont="1" applyBorder="1" applyAlignment="1" applyProtection="1">
      <alignment horizontal="right"/>
    </xf>
    <xf numFmtId="9" fontId="8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wrapText="1"/>
    </xf>
    <xf numFmtId="0" fontId="15" fillId="0" borderId="0" xfId="0" applyFont="1"/>
    <xf numFmtId="0" fontId="2" fillId="0" borderId="0" xfId="0" applyFont="1" applyBorder="1" applyAlignment="1">
      <alignment horizontal="left" wrapText="1"/>
    </xf>
    <xf numFmtId="164" fontId="14" fillId="0" borderId="11" xfId="0" quotePrefix="1" applyNumberFormat="1" applyFont="1" applyBorder="1"/>
    <xf numFmtId="164" fontId="13" fillId="0" borderId="11" xfId="0" quotePrefix="1" applyNumberFormat="1" applyFont="1" applyBorder="1" applyAlignment="1" applyProtection="1">
      <alignment horizontal="right"/>
    </xf>
    <xf numFmtId="0" fontId="17" fillId="0" borderId="0" xfId="0" applyFont="1" applyAlignment="1">
      <alignment horizontal="center" vertical="center" wrapText="1"/>
    </xf>
    <xf numFmtId="164" fontId="4" fillId="0" borderId="6" xfId="0" quotePrefix="1" applyNumberFormat="1" applyFont="1" applyBorder="1" applyProtection="1">
      <protection locked="0"/>
    </xf>
    <xf numFmtId="164" fontId="4" fillId="0" borderId="11" xfId="0" quotePrefix="1" applyNumberFormat="1" applyFont="1" applyBorder="1" applyProtection="1">
      <protection locked="0"/>
    </xf>
    <xf numFmtId="164" fontId="4" fillId="0" borderId="9" xfId="0" quotePrefix="1" applyNumberFormat="1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6" xfId="0" applyFont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164" fontId="1" fillId="0" borderId="11" xfId="0" quotePrefix="1" applyNumberFormat="1" applyFont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164" fontId="1" fillId="0" borderId="10" xfId="0" quotePrefix="1" applyNumberFormat="1" applyFont="1" applyBorder="1" applyProtection="1"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2" fontId="8" fillId="0" borderId="9" xfId="0" applyNumberFormat="1" applyFont="1" applyBorder="1" applyAlignment="1" applyProtection="1">
      <alignment vertical="center"/>
      <protection locked="0"/>
    </xf>
    <xf numFmtId="0" fontId="17" fillId="0" borderId="4" xfId="0" applyFont="1" applyBorder="1" applyAlignment="1">
      <alignment horizontal="center" vertical="center" wrapText="1"/>
    </xf>
    <xf numFmtId="164" fontId="10" fillId="0" borderId="12" xfId="0" quotePrefix="1" applyNumberFormat="1" applyFont="1" applyBorder="1"/>
    <xf numFmtId="164" fontId="10" fillId="0" borderId="12" xfId="0" quotePrefix="1" applyNumberFormat="1" applyFont="1" applyBorder="1" applyProtection="1"/>
    <xf numFmtId="167" fontId="10" fillId="0" borderId="12" xfId="0" quotePrefix="1" applyNumberFormat="1" applyFont="1" applyBorder="1" applyProtection="1"/>
    <xf numFmtId="165" fontId="1" fillId="0" borderId="12" xfId="0" quotePrefix="1" applyNumberFormat="1" applyFont="1" applyBorder="1" applyAlignment="1" applyProtection="1"/>
    <xf numFmtId="164" fontId="1" fillId="0" borderId="12" xfId="0" quotePrefix="1" applyNumberFormat="1" applyFont="1" applyBorder="1" applyAlignment="1" applyProtection="1"/>
    <xf numFmtId="164" fontId="13" fillId="0" borderId="12" xfId="0" quotePrefix="1" applyNumberFormat="1" applyFont="1" applyBorder="1" applyAlignment="1" applyProtection="1">
      <alignment horizontal="right"/>
    </xf>
    <xf numFmtId="0" fontId="13" fillId="0" borderId="12" xfId="0" quotePrefix="1" applyFont="1" applyBorder="1" applyAlignment="1" applyProtection="1">
      <alignment horizontal="right"/>
    </xf>
    <xf numFmtId="164" fontId="14" fillId="0" borderId="12" xfId="0" quotePrefix="1" applyNumberFormat="1" applyFont="1" applyBorder="1"/>
    <xf numFmtId="0" fontId="14" fillId="0" borderId="12" xfId="0" quotePrefix="1" applyFont="1" applyBorder="1"/>
    <xf numFmtId="0" fontId="13" fillId="0" borderId="12" xfId="0" quotePrefix="1" applyFont="1" applyBorder="1" applyProtection="1"/>
    <xf numFmtId="0" fontId="8" fillId="0" borderId="12" xfId="0" applyFont="1" applyBorder="1" applyProtection="1">
      <protection locked="0"/>
    </xf>
    <xf numFmtId="9" fontId="8" fillId="0" borderId="12" xfId="0" applyNumberFormat="1" applyFont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2" fillId="0" borderId="12" xfId="0" applyFont="1" applyBorder="1" applyAlignment="1" applyProtection="1">
      <alignment horizontal="left" wrapText="1"/>
      <protection locked="0"/>
    </xf>
    <xf numFmtId="164" fontId="4" fillId="0" borderId="12" xfId="0" quotePrefix="1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164" fontId="10" fillId="0" borderId="11" xfId="0" applyNumberFormat="1" applyFont="1" applyBorder="1" applyProtection="1">
      <protection locked="0"/>
    </xf>
    <xf numFmtId="0" fontId="0" fillId="0" borderId="11" xfId="0" applyBorder="1" applyProtection="1">
      <protection locked="0"/>
    </xf>
    <xf numFmtId="164" fontId="10" fillId="0" borderId="11" xfId="0" quotePrefix="1" applyNumberFormat="1" applyFont="1" applyBorder="1" applyProtection="1">
      <protection locked="0"/>
    </xf>
    <xf numFmtId="164" fontId="10" fillId="0" borderId="0" xfId="0" applyNumberFormat="1" applyFont="1" applyBorder="1" applyProtection="1">
      <protection locked="0"/>
    </xf>
    <xf numFmtId="10" fontId="10" fillId="0" borderId="0" xfId="0" quotePrefix="1" applyNumberFormat="1" applyFont="1" applyBorder="1" applyProtection="1">
      <protection locked="0"/>
    </xf>
    <xf numFmtId="164" fontId="10" fillId="0" borderId="0" xfId="0" quotePrefix="1" applyNumberFormat="1" applyFont="1" applyBorder="1" applyProtection="1">
      <protection locked="0"/>
    </xf>
    <xf numFmtId="0" fontId="15" fillId="0" borderId="0" xfId="0" applyFont="1" applyProtection="1">
      <protection locked="0"/>
    </xf>
    <xf numFmtId="0" fontId="0" fillId="2" borderId="12" xfId="0" applyFill="1" applyBorder="1" applyProtection="1">
      <protection locked="0"/>
    </xf>
    <xf numFmtId="0" fontId="19" fillId="0" borderId="0" xfId="0" applyFont="1" applyProtection="1">
      <protection locked="0"/>
    </xf>
    <xf numFmtId="164" fontId="8" fillId="0" borderId="12" xfId="0" applyNumberFormat="1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164" fontId="0" fillId="0" borderId="0" xfId="0" applyNumberFormat="1" applyProtection="1"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164" fontId="8" fillId="0" borderId="12" xfId="0" applyNumberFormat="1" applyFont="1" applyBorder="1" applyProtection="1">
      <protection locked="0"/>
    </xf>
    <xf numFmtId="167" fontId="1" fillId="0" borderId="12" xfId="0" quotePrefix="1" applyNumberFormat="1" applyFont="1" applyBorder="1" applyProtection="1"/>
    <xf numFmtId="164" fontId="1" fillId="0" borderId="12" xfId="0" applyNumberFormat="1" applyFont="1" applyBorder="1" applyProtection="1">
      <protection locked="0"/>
    </xf>
    <xf numFmtId="167" fontId="1" fillId="0" borderId="12" xfId="0" applyNumberFormat="1" applyFont="1" applyBorder="1" applyProtection="1"/>
    <xf numFmtId="0" fontId="1" fillId="0" borderId="0" xfId="0" applyFont="1" applyBorder="1" applyAlignment="1" applyProtection="1">
      <alignment horizontal="right" wrapText="1"/>
    </xf>
    <xf numFmtId="1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21" fillId="0" borderId="0" xfId="0" applyFont="1" applyBorder="1" applyProtection="1"/>
    <xf numFmtId="0" fontId="21" fillId="0" borderId="0" xfId="0" applyFont="1" applyBorder="1" applyProtection="1">
      <protection locked="0"/>
    </xf>
    <xf numFmtId="0" fontId="14" fillId="0" borderId="12" xfId="0" quotePrefix="1" applyFont="1" applyBorder="1" applyProtection="1"/>
    <xf numFmtId="164" fontId="14" fillId="0" borderId="12" xfId="0" quotePrefix="1" applyNumberFormat="1" applyFont="1" applyBorder="1" applyProtection="1"/>
    <xf numFmtId="164" fontId="20" fillId="0" borderId="11" xfId="0" applyNumberFormat="1" applyFont="1" applyBorder="1" applyAlignment="1" applyProtection="1">
      <alignment horizontal="center" vertical="center" wrapText="1"/>
    </xf>
    <xf numFmtId="164" fontId="4" fillId="0" borderId="11" xfId="0" quotePrefix="1" applyNumberFormat="1" applyFont="1" applyBorder="1" applyProtection="1"/>
    <xf numFmtId="0" fontId="0" fillId="0" borderId="0" xfId="0" applyAlignment="1" applyProtection="1">
      <protection locked="0"/>
    </xf>
    <xf numFmtId="0" fontId="7" fillId="0" borderId="0" xfId="0" applyFont="1" applyProtection="1"/>
    <xf numFmtId="0" fontId="7" fillId="0" borderId="0" xfId="0" applyFont="1" applyBorder="1" applyAlignment="1" applyProtection="1">
      <alignment horizontal="left"/>
    </xf>
    <xf numFmtId="0" fontId="7" fillId="0" borderId="0" xfId="0" applyFont="1" applyAlignment="1" applyProtection="1">
      <alignment horizontal="right"/>
    </xf>
    <xf numFmtId="0" fontId="0" fillId="0" borderId="0" xfId="0" applyNumberFormat="1" applyProtection="1">
      <protection locked="0"/>
    </xf>
    <xf numFmtId="0" fontId="0" fillId="0" borderId="13" xfId="0" applyNumberFormat="1" applyBorder="1" applyProtection="1">
      <protection locked="0"/>
    </xf>
    <xf numFmtId="0" fontId="0" fillId="0" borderId="14" xfId="0" applyNumberFormat="1" applyBorder="1" applyProtection="1">
      <protection locked="0"/>
    </xf>
    <xf numFmtId="0" fontId="3" fillId="0" borderId="0" xfId="0" applyFont="1" applyAlignment="1">
      <alignment horizontal="left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7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/>
    <xf numFmtId="0" fontId="1" fillId="0" borderId="8" xfId="0" applyFont="1" applyBorder="1" applyAlignment="1"/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wrapText="1"/>
    </xf>
    <xf numFmtId="0" fontId="5" fillId="0" borderId="10" xfId="0" applyFont="1" applyBorder="1" applyAlignment="1" applyProtection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11" xfId="0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10</xdr:col>
      <xdr:colOff>0</xdr:colOff>
      <xdr:row>1</xdr:row>
      <xdr:rowOff>171450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57150" y="95250"/>
          <a:ext cx="61626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Summary statistics &amp; sample size workbook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Select from the following menu to navigate to the proper sample size worksheet: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Enlarge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Screen Size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</xdr:row>
          <xdr:rowOff>66675</xdr:rowOff>
        </xdr:from>
        <xdr:to>
          <xdr:col>12</xdr:col>
          <xdr:colOff>9525</xdr:colOff>
          <xdr:row>8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Reduce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Screen Size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</xdr:row>
          <xdr:rowOff>0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Equation #1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1343025" y="1038225"/>
          <a:ext cx="48768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Determining the necessary sample size for estimating a single population mean or a single population total with a confidence interval around the mean or total.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Equation #2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1343025" y="1495425"/>
          <a:ext cx="48768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Determining the necessary sample size for detecting a difference between two means with temporary sampling units.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</xdr:row>
          <xdr:rowOff>0</xdr:rowOff>
        </xdr:from>
        <xdr:to>
          <xdr:col>2</xdr:col>
          <xdr:colOff>0</xdr:colOff>
          <xdr:row>8</xdr:row>
          <xdr:rowOff>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Equation #3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7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1343025" y="1962150"/>
          <a:ext cx="48768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Determining the necessary sample size for detecting a difference between two means with permanent sampling units.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1343025" y="2419350"/>
          <a:ext cx="4876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Determining the necessary sample size for estimating a single population proportion with a confidence interval around the proportion.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1343025" y="2419350"/>
          <a:ext cx="4876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Determining the necessary sample size for detecting a difference between two proportions with temporary sampling units.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087" name="Text Box 15"/>
        <xdr:cNvSpPr txBox="1">
          <a:spLocks noChangeArrowheads="1"/>
        </xdr:cNvSpPr>
      </xdr:nvSpPr>
      <xdr:spPr bwMode="auto">
        <a:xfrm>
          <a:off x="1343025" y="2419350"/>
          <a:ext cx="4876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Determining the necessary sample size for detecting a difference between two proportions with permanent sampling units.</a:t>
          </a:r>
        </a:p>
      </xdr:txBody>
    </xdr:sp>
    <xdr:clientData/>
  </xdr:twoCellAnchor>
  <xdr:twoCellAnchor editAs="oneCell">
    <xdr:from>
      <xdr:col>7</xdr:col>
      <xdr:colOff>504825</xdr:colOff>
      <xdr:row>9</xdr:row>
      <xdr:rowOff>133350</xdr:rowOff>
    </xdr:from>
    <xdr:to>
      <xdr:col>10</xdr:col>
      <xdr:colOff>47625</xdr:colOff>
      <xdr:row>14</xdr:row>
      <xdr:rowOff>19050</xdr:rowOff>
    </xdr:to>
    <xdr:pic>
      <xdr:nvPicPr>
        <xdr:cNvPr id="3088" name="Picture 16" descr="TNCLogoPrimary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52700"/>
          <a:ext cx="1371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Return to Main Menu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819150" y="0"/>
          <a:ext cx="57435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Determining the necessary sample size for estimating a single population mean or a single population total with a confidence interval around the mean or total.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Return to Main Menu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819150" y="0"/>
          <a:ext cx="5724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Determining the necessary sample size for detecting a difference between two means with temporary sampling units.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Return to Main Menu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819150" y="0"/>
          <a:ext cx="594360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Determining the necessary sample size for detecting a difference between two means with permanent sampling units.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1"/>
  <sheetViews>
    <sheetView zoomScale="90" workbookViewId="0"/>
  </sheetViews>
  <sheetFormatPr defaultRowHeight="12.75"/>
  <cols>
    <col min="1" max="1" width="5" customWidth="1"/>
    <col min="2" max="2" width="15.140625" customWidth="1"/>
    <col min="11" max="11" width="1.5703125" customWidth="1"/>
  </cols>
  <sheetData>
    <row r="1" spans="1:13" ht="30" customHeight="1">
      <c r="A1" s="58"/>
      <c r="B1" s="57"/>
      <c r="C1" s="57"/>
      <c r="D1" s="57"/>
      <c r="E1" s="57"/>
      <c r="F1" s="57"/>
      <c r="G1" s="57"/>
      <c r="H1" s="57"/>
      <c r="I1" s="57"/>
      <c r="J1" s="57"/>
    </row>
    <row r="2" spans="1:13" ht="23.25" customHeight="1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3" ht="28.5" customHeight="1">
      <c r="A3" s="153" t="s">
        <v>0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3" ht="30" customHeight="1">
      <c r="A4" s="1"/>
      <c r="B4" s="40"/>
      <c r="C4" s="59"/>
      <c r="D4" s="59"/>
      <c r="E4" s="59"/>
      <c r="F4" s="59"/>
      <c r="G4" s="59"/>
      <c r="H4" s="59"/>
      <c r="I4" s="59"/>
      <c r="J4" s="59"/>
      <c r="K4" s="40"/>
      <c r="L4" s="40"/>
      <c r="M4" s="40"/>
    </row>
    <row r="5" spans="1:13" ht="6" customHeight="1">
      <c r="A5" s="1"/>
      <c r="B5" s="1"/>
      <c r="C5" s="54"/>
      <c r="D5" s="55"/>
      <c r="E5" s="55"/>
      <c r="F5" s="55"/>
      <c r="G5" s="55"/>
      <c r="H5" s="55"/>
      <c r="I5" s="55"/>
      <c r="J5" s="55"/>
      <c r="K5" s="56"/>
      <c r="L5" s="56"/>
      <c r="M5" s="56"/>
    </row>
    <row r="6" spans="1:13" ht="30" customHeight="1">
      <c r="B6" s="40"/>
      <c r="C6" s="59"/>
      <c r="D6" s="59"/>
      <c r="E6" s="59"/>
      <c r="F6" s="59"/>
      <c r="G6" s="59"/>
      <c r="H6" s="59"/>
      <c r="I6" s="59"/>
      <c r="J6" s="59"/>
      <c r="L6" s="40"/>
      <c r="M6" s="40"/>
    </row>
    <row r="7" spans="1:13" ht="6.75" customHeight="1">
      <c r="L7" s="56"/>
      <c r="M7" s="56"/>
    </row>
    <row r="8" spans="1:13" ht="30" customHeight="1">
      <c r="B8" s="40"/>
      <c r="C8" s="59"/>
      <c r="D8" s="59"/>
      <c r="E8" s="59"/>
      <c r="F8" s="59"/>
      <c r="G8" s="59"/>
      <c r="H8" s="59"/>
      <c r="I8" s="59"/>
      <c r="J8" s="59"/>
      <c r="L8" s="40"/>
      <c r="M8" s="40"/>
    </row>
    <row r="9" spans="1:13" ht="6" customHeight="1">
      <c r="L9" s="56"/>
      <c r="M9" s="56"/>
    </row>
    <row r="11" spans="1:13">
      <c r="B11" t="s">
        <v>63</v>
      </c>
    </row>
  </sheetData>
  <sheetProtection password="C7E1" sheet="1" objects="1" scenarios="1"/>
  <mergeCells count="1">
    <mergeCell ref="A3:J3"/>
  </mergeCells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Line="0" autoPict="0" macro="[0]!ZoomIn">
                <anchor moveWithCells="1" sizeWithCells="1">
                  <from>
                    <xdr:col>11</xdr:col>
                    <xdr:colOff>0</xdr:colOff>
                    <xdr:row>2</xdr:row>
                    <xdr:rowOff>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Line="0" autoPict="0" macro="[0]!ZoomOut">
                <anchor moveWithCells="1" sizeWithCells="1">
                  <from>
                    <xdr:col>11</xdr:col>
                    <xdr:colOff>9525</xdr:colOff>
                    <xdr:row>4</xdr:row>
                    <xdr:rowOff>66675</xdr:rowOff>
                  </from>
                  <to>
                    <xdr:col>12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Line="0" autoPict="0" macro="[0]!ViewSampSize1">
                <anchor moveWithCells="1" siz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Button 6">
              <controlPr defaultSize="0" print="0" autoFill="0" autoLine="0" autoPict="0" macro="[0]!ViewSampSize2">
                <anchor moveWithCells="1" siz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Button 8">
              <controlPr defaultSize="0" print="0" autoFill="0" autoLine="0" autoPict="0" macro="[0]!ViewSampSize3">
                <anchor moveWithCells="1" siz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500"/>
  <sheetViews>
    <sheetView tabSelected="1" zoomScale="75" workbookViewId="0">
      <selection activeCell="N28" sqref="N28"/>
    </sheetView>
  </sheetViews>
  <sheetFormatPr defaultRowHeight="12.75"/>
  <cols>
    <col min="1" max="1" width="12.28515625" customWidth="1"/>
    <col min="2" max="2" width="6.5703125" customWidth="1"/>
    <col min="4" max="4" width="13.140625" customWidth="1"/>
    <col min="10" max="10" width="11.5703125" customWidth="1"/>
    <col min="11" max="15" width="16" bestFit="1" customWidth="1"/>
    <col min="16" max="16" width="9.28515625" bestFit="1" customWidth="1"/>
    <col min="17" max="17" width="9.5703125" bestFit="1" customWidth="1"/>
    <col min="18" max="25" width="9.28515625" bestFit="1" customWidth="1"/>
  </cols>
  <sheetData>
    <row r="1" spans="1:26" ht="25.5" customHeight="1">
      <c r="A1" s="40"/>
      <c r="B1" s="59"/>
      <c r="C1" s="59"/>
      <c r="D1" s="59"/>
      <c r="E1" s="59"/>
      <c r="F1" s="59"/>
      <c r="G1" s="59"/>
      <c r="H1" s="59"/>
      <c r="I1" s="59"/>
      <c r="Q1" t="s">
        <v>45</v>
      </c>
    </row>
    <row r="3" spans="1:26" ht="30" customHeight="1">
      <c r="A3" s="157" t="s">
        <v>3</v>
      </c>
      <c r="B3" s="158"/>
      <c r="C3" s="158"/>
      <c r="D3" s="158"/>
      <c r="E3" s="158"/>
      <c r="F3" s="158"/>
      <c r="G3" s="158"/>
      <c r="H3" s="158"/>
      <c r="I3" s="158"/>
      <c r="J3" s="159"/>
    </row>
    <row r="4" spans="1:26" ht="10.5" customHeight="1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26" s="1" customFormat="1" ht="15.75">
      <c r="A5" s="26" t="s">
        <v>4</v>
      </c>
      <c r="B5" s="37"/>
      <c r="C5" s="37"/>
      <c r="D5" s="37"/>
      <c r="E5" s="37"/>
      <c r="F5" s="37"/>
      <c r="G5" s="37"/>
      <c r="H5" s="37"/>
      <c r="I5" s="37"/>
      <c r="J5" s="38"/>
    </row>
    <row r="6" spans="1:26" ht="15">
      <c r="A6" s="5"/>
      <c r="B6" s="156" t="s">
        <v>1</v>
      </c>
      <c r="C6" s="156"/>
      <c r="D6" s="156"/>
      <c r="E6" s="156"/>
      <c r="F6" s="156"/>
      <c r="G6" s="156"/>
      <c r="H6" s="156"/>
      <c r="I6" s="156"/>
      <c r="J6" s="111">
        <v>0.8</v>
      </c>
      <c r="K6" s="111">
        <v>0.8</v>
      </c>
      <c r="L6" s="111">
        <v>0.8</v>
      </c>
      <c r="M6" s="111">
        <v>0.8</v>
      </c>
      <c r="N6" s="111"/>
      <c r="O6" s="111">
        <v>0.9</v>
      </c>
      <c r="P6" s="111">
        <v>0.9</v>
      </c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26" ht="15.75">
      <c r="A7" s="5"/>
      <c r="B7" s="64" t="s">
        <v>38</v>
      </c>
      <c r="C7" s="65"/>
      <c r="D7" s="66"/>
      <c r="E7" s="66"/>
      <c r="F7" s="66"/>
      <c r="G7" s="66"/>
      <c r="H7" s="66"/>
      <c r="I7" s="66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spans="1:26" ht="30" customHeight="1">
      <c r="A8" s="160" t="str">
        <f>IF(J8&lt;&gt;0,IF(J9&lt;&gt;0,warning,""),"")</f>
        <v/>
      </c>
      <c r="B8" s="63" t="s">
        <v>43</v>
      </c>
      <c r="C8" s="154" t="s">
        <v>5</v>
      </c>
      <c r="D8" s="154"/>
      <c r="E8" s="154"/>
      <c r="F8" s="154"/>
      <c r="G8" s="154"/>
      <c r="H8" s="154"/>
      <c r="I8" s="154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26" ht="15.75" customHeight="1">
      <c r="A9" s="160"/>
      <c r="B9" s="63" t="s">
        <v>44</v>
      </c>
      <c r="C9" s="155" t="s">
        <v>2</v>
      </c>
      <c r="D9" s="155"/>
      <c r="E9" s="155"/>
      <c r="F9" s="155"/>
      <c r="G9" s="155"/>
      <c r="H9" s="155"/>
      <c r="I9" s="155"/>
      <c r="J9" s="73">
        <v>10</v>
      </c>
      <c r="K9" s="73">
        <v>10</v>
      </c>
      <c r="L9" s="73">
        <v>10</v>
      </c>
      <c r="M9" s="73">
        <v>10</v>
      </c>
      <c r="N9" s="73"/>
      <c r="O9" s="73">
        <v>8</v>
      </c>
      <c r="P9" s="73">
        <v>5</v>
      </c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ht="15">
      <c r="A10" s="6"/>
      <c r="B10" s="67"/>
      <c r="C10" s="68"/>
      <c r="D10" s="68"/>
      <c r="E10" s="68"/>
      <c r="F10" s="68"/>
      <c r="G10" s="68"/>
      <c r="H10" s="68"/>
      <c r="I10" s="69" t="s">
        <v>16</v>
      </c>
      <c r="J10" s="131">
        <v>0.8</v>
      </c>
      <c r="K10" s="131">
        <v>0.8</v>
      </c>
      <c r="L10" s="131">
        <v>0.8</v>
      </c>
      <c r="M10" s="131">
        <v>0.8</v>
      </c>
      <c r="N10" s="131"/>
      <c r="O10" s="131">
        <v>0.9</v>
      </c>
      <c r="P10" s="131">
        <v>0.9</v>
      </c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spans="1:26" ht="15"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 ht="15.75">
      <c r="A12" s="26" t="s">
        <v>6</v>
      </c>
      <c r="B12" s="4"/>
      <c r="C12" s="4"/>
      <c r="D12" s="4"/>
      <c r="E12" s="4"/>
      <c r="F12" s="16"/>
      <c r="G12" s="16"/>
      <c r="H12" s="4"/>
      <c r="I12" s="16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ht="15">
      <c r="A13" s="5"/>
      <c r="B13" s="8"/>
      <c r="C13" s="8"/>
      <c r="D13" s="8"/>
      <c r="E13" s="8"/>
      <c r="F13" s="2"/>
      <c r="G13" s="2"/>
      <c r="H13" s="8"/>
      <c r="I13" s="2" t="s">
        <v>7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ht="15">
      <c r="A14" s="5"/>
      <c r="B14" s="8"/>
      <c r="C14" s="8"/>
      <c r="D14" s="8"/>
      <c r="E14" s="8"/>
      <c r="F14" s="2"/>
      <c r="G14" s="2"/>
      <c r="H14" s="8"/>
      <c r="I14" s="2" t="s">
        <v>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 ht="15">
      <c r="A15" s="6"/>
      <c r="B15" s="19"/>
      <c r="C15" s="19"/>
      <c r="D15" s="19"/>
      <c r="E15" s="19"/>
      <c r="F15" s="18"/>
      <c r="G15" s="18"/>
      <c r="H15" s="19"/>
      <c r="I15" s="18" t="s">
        <v>9</v>
      </c>
      <c r="J15" s="109">
        <f>IF(J14&gt;0,J13/J14,10^10)</f>
        <v>10000000000</v>
      </c>
      <c r="K15" s="109">
        <f t="shared" ref="K15:Z15" si="0">IF(K14&gt;0,K13/K14,10^10)</f>
        <v>10000000000</v>
      </c>
      <c r="L15" s="109">
        <f t="shared" si="0"/>
        <v>10000000000</v>
      </c>
      <c r="M15" s="109">
        <f t="shared" si="0"/>
        <v>10000000000</v>
      </c>
      <c r="N15" s="109">
        <f t="shared" si="0"/>
        <v>10000000000</v>
      </c>
      <c r="O15" s="109">
        <f t="shared" si="0"/>
        <v>10000000000</v>
      </c>
      <c r="P15" s="109">
        <f t="shared" si="0"/>
        <v>10000000000</v>
      </c>
      <c r="Q15" s="109">
        <f t="shared" si="0"/>
        <v>10000000000</v>
      </c>
      <c r="R15" s="109">
        <f t="shared" si="0"/>
        <v>10000000000</v>
      </c>
      <c r="S15" s="109">
        <f t="shared" si="0"/>
        <v>10000000000</v>
      </c>
      <c r="T15" s="109">
        <f t="shared" si="0"/>
        <v>10000000000</v>
      </c>
      <c r="U15" s="109">
        <f t="shared" si="0"/>
        <v>10000000000</v>
      </c>
      <c r="V15" s="109">
        <f t="shared" si="0"/>
        <v>10000000000</v>
      </c>
      <c r="W15" s="109">
        <f t="shared" si="0"/>
        <v>10000000000</v>
      </c>
      <c r="X15" s="109">
        <f t="shared" si="0"/>
        <v>10000000000</v>
      </c>
      <c r="Y15" s="109">
        <f t="shared" si="0"/>
        <v>10000000000</v>
      </c>
      <c r="Z15" s="109">
        <f t="shared" si="0"/>
        <v>10000000000</v>
      </c>
    </row>
    <row r="16" spans="1:26"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1:26" ht="32.25" customHeight="1">
      <c r="A17" s="161" t="s">
        <v>34</v>
      </c>
      <c r="B17" s="162"/>
      <c r="C17" s="162"/>
      <c r="D17" s="162"/>
      <c r="E17" s="162"/>
      <c r="F17" s="162"/>
      <c r="G17" s="162"/>
      <c r="H17" s="162"/>
      <c r="I17" s="162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</row>
    <row r="18" spans="1:26" ht="15.75" customHeight="1">
      <c r="A18" s="160" t="str">
        <f>IF(SUM(J19:J20)&lt;&gt;0,IF(SUM(J21:J23)&lt;&gt;0,warning,""),"")</f>
        <v/>
      </c>
      <c r="B18" s="163"/>
      <c r="C18" s="177" t="s">
        <v>43</v>
      </c>
      <c r="D18" s="168" t="s">
        <v>42</v>
      </c>
      <c r="E18" s="169"/>
      <c r="F18" s="170"/>
      <c r="G18" s="4"/>
      <c r="H18" s="4"/>
      <c r="I18" s="17" t="s">
        <v>10</v>
      </c>
      <c r="J18" s="108" t="str">
        <f>IF(COUNT(J50:J250)&gt;0,COUNT(J50:J250),"")</f>
        <v/>
      </c>
      <c r="K18" s="108" t="str">
        <f t="shared" ref="K18:Z18" si="1">IF(COUNT(K50:K250)&gt;0,COUNT(K50:K250),"")</f>
        <v/>
      </c>
      <c r="L18" s="108" t="str">
        <f t="shared" si="1"/>
        <v/>
      </c>
      <c r="M18" s="108" t="str">
        <f t="shared" si="1"/>
        <v/>
      </c>
      <c r="N18" s="108" t="str">
        <f t="shared" si="1"/>
        <v/>
      </c>
      <c r="O18" s="108" t="str">
        <f t="shared" si="1"/>
        <v/>
      </c>
      <c r="P18" s="108" t="str">
        <f t="shared" si="1"/>
        <v/>
      </c>
      <c r="Q18" s="108" t="str">
        <f t="shared" si="1"/>
        <v/>
      </c>
      <c r="R18" s="108" t="str">
        <f t="shared" si="1"/>
        <v/>
      </c>
      <c r="S18" s="108" t="str">
        <f t="shared" si="1"/>
        <v/>
      </c>
      <c r="T18" s="108" t="str">
        <f t="shared" si="1"/>
        <v/>
      </c>
      <c r="U18" s="108" t="str">
        <f t="shared" si="1"/>
        <v/>
      </c>
      <c r="V18" s="108" t="str">
        <f t="shared" si="1"/>
        <v/>
      </c>
      <c r="W18" s="108" t="str">
        <f t="shared" si="1"/>
        <v/>
      </c>
      <c r="X18" s="108" t="str">
        <f t="shared" si="1"/>
        <v/>
      </c>
      <c r="Y18" s="108" t="str">
        <f t="shared" si="1"/>
        <v/>
      </c>
      <c r="Z18" s="108" t="str">
        <f t="shared" si="1"/>
        <v/>
      </c>
    </row>
    <row r="19" spans="1:26" ht="15.75" customHeight="1">
      <c r="A19" s="160"/>
      <c r="B19" s="163"/>
      <c r="C19" s="178"/>
      <c r="D19" s="171"/>
      <c r="E19" s="172"/>
      <c r="F19" s="173"/>
      <c r="G19" s="2"/>
      <c r="H19" s="8"/>
      <c r="I19" s="2" t="s">
        <v>30</v>
      </c>
      <c r="J19" s="107" t="str">
        <f>IF(COUNT(J50:J250)&gt;0,AVERAGE(J50:J250),"")</f>
        <v/>
      </c>
      <c r="K19" s="107" t="str">
        <f t="shared" ref="K19:Z19" si="2">IF(COUNT(K50:K250)&gt;0,AVERAGE(K50:K250),"")</f>
        <v/>
      </c>
      <c r="L19" s="107" t="str">
        <f t="shared" si="2"/>
        <v/>
      </c>
      <c r="M19" s="107" t="str">
        <f t="shared" si="2"/>
        <v/>
      </c>
      <c r="N19" s="107" t="str">
        <f t="shared" si="2"/>
        <v/>
      </c>
      <c r="O19" s="107" t="str">
        <f t="shared" si="2"/>
        <v/>
      </c>
      <c r="P19" s="107" t="str">
        <f t="shared" si="2"/>
        <v/>
      </c>
      <c r="Q19" s="107" t="str">
        <f t="shared" si="2"/>
        <v/>
      </c>
      <c r="R19" s="107" t="str">
        <f t="shared" si="2"/>
        <v/>
      </c>
      <c r="S19" s="107" t="str">
        <f t="shared" si="2"/>
        <v/>
      </c>
      <c r="T19" s="107" t="str">
        <f t="shared" si="2"/>
        <v/>
      </c>
      <c r="U19" s="107" t="str">
        <f t="shared" si="2"/>
        <v/>
      </c>
      <c r="V19" s="107" t="str">
        <f t="shared" si="2"/>
        <v/>
      </c>
      <c r="W19" s="107" t="str">
        <f t="shared" si="2"/>
        <v/>
      </c>
      <c r="X19" s="107" t="str">
        <f t="shared" si="2"/>
        <v/>
      </c>
      <c r="Y19" s="107" t="str">
        <f t="shared" si="2"/>
        <v/>
      </c>
      <c r="Z19" s="107" t="str">
        <f t="shared" si="2"/>
        <v/>
      </c>
    </row>
    <row r="20" spans="1:26" ht="15.75" customHeight="1">
      <c r="A20" s="160"/>
      <c r="B20" s="163"/>
      <c r="C20" s="179"/>
      <c r="D20" s="174"/>
      <c r="E20" s="175"/>
      <c r="F20" s="176"/>
      <c r="G20" s="18"/>
      <c r="H20" s="19"/>
      <c r="I20" s="18" t="s">
        <v>31</v>
      </c>
      <c r="J20" s="107" t="str">
        <f>IF(COUNT(J50:J250)&gt;0,STDEV(J50:J250),"")</f>
        <v/>
      </c>
      <c r="K20" s="107" t="str">
        <f t="shared" ref="K20:Z20" si="3">IF(COUNT(K50:K250)&gt;0,STDEV(K50:K250),"")</f>
        <v/>
      </c>
      <c r="L20" s="107" t="str">
        <f t="shared" si="3"/>
        <v/>
      </c>
      <c r="M20" s="107" t="str">
        <f t="shared" si="3"/>
        <v/>
      </c>
      <c r="N20" s="107" t="str">
        <f t="shared" si="3"/>
        <v/>
      </c>
      <c r="O20" s="107" t="str">
        <f t="shared" si="3"/>
        <v/>
      </c>
      <c r="P20" s="107" t="str">
        <f t="shared" si="3"/>
        <v/>
      </c>
      <c r="Q20" s="107" t="str">
        <f t="shared" si="3"/>
        <v/>
      </c>
      <c r="R20" s="107" t="str">
        <f t="shared" si="3"/>
        <v/>
      </c>
      <c r="S20" s="107" t="str">
        <f t="shared" si="3"/>
        <v/>
      </c>
      <c r="T20" s="107" t="str">
        <f t="shared" si="3"/>
        <v/>
      </c>
      <c r="U20" s="107" t="str">
        <f t="shared" si="3"/>
        <v/>
      </c>
      <c r="V20" s="107" t="str">
        <f t="shared" si="3"/>
        <v/>
      </c>
      <c r="W20" s="107" t="str">
        <f t="shared" si="3"/>
        <v/>
      </c>
      <c r="X20" s="107" t="str">
        <f t="shared" si="3"/>
        <v/>
      </c>
      <c r="Y20" s="107" t="str">
        <f t="shared" si="3"/>
        <v/>
      </c>
      <c r="Z20" s="107" t="str">
        <f t="shared" si="3"/>
        <v/>
      </c>
    </row>
    <row r="21" spans="1:26" ht="15.75" customHeight="1">
      <c r="A21" s="160"/>
      <c r="B21" s="163"/>
      <c r="C21" s="177" t="s">
        <v>44</v>
      </c>
      <c r="D21" s="168" t="s">
        <v>29</v>
      </c>
      <c r="E21" s="169"/>
      <c r="F21" s="170"/>
      <c r="G21" s="21"/>
      <c r="H21" s="4"/>
      <c r="I21" s="17" t="s">
        <v>10</v>
      </c>
      <c r="J21" s="115">
        <v>20</v>
      </c>
      <c r="K21" s="115">
        <v>20</v>
      </c>
      <c r="L21" s="115">
        <v>10</v>
      </c>
      <c r="M21" s="115">
        <v>10</v>
      </c>
      <c r="N21" s="115"/>
      <c r="O21" s="115">
        <v>13</v>
      </c>
      <c r="P21" s="115">
        <v>13</v>
      </c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>
      <c r="A22" s="160"/>
      <c r="B22" s="163"/>
      <c r="C22" s="178"/>
      <c r="D22" s="171"/>
      <c r="E22" s="172"/>
      <c r="F22" s="173"/>
      <c r="G22" s="22"/>
      <c r="H22" s="8"/>
      <c r="I22" s="2" t="s">
        <v>30</v>
      </c>
      <c r="J22" s="115">
        <v>11.3</v>
      </c>
      <c r="K22" s="115">
        <v>84.5</v>
      </c>
      <c r="L22" s="115">
        <v>7.7</v>
      </c>
      <c r="M22" s="115">
        <v>1.4</v>
      </c>
      <c r="N22" s="115"/>
      <c r="O22" s="115">
        <v>21.635936948000001</v>
      </c>
      <c r="P22" s="115">
        <v>21.635936948000001</v>
      </c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>
      <c r="A23" s="160"/>
      <c r="B23" s="163"/>
      <c r="C23" s="179"/>
      <c r="D23" s="174"/>
      <c r="E23" s="175"/>
      <c r="F23" s="176"/>
      <c r="G23" s="23"/>
      <c r="H23" s="19"/>
      <c r="I23" s="18" t="s">
        <v>31</v>
      </c>
      <c r="J23" s="115">
        <v>15.37</v>
      </c>
      <c r="K23" s="115">
        <v>25.11</v>
      </c>
      <c r="L23" s="115">
        <v>1.829</v>
      </c>
      <c r="M23" s="115">
        <v>1.075</v>
      </c>
      <c r="N23" s="115"/>
      <c r="O23" s="115">
        <v>24.700078929</v>
      </c>
      <c r="P23" s="115">
        <v>24.700078929</v>
      </c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>
      <c r="A24" s="25"/>
      <c r="B24" s="8"/>
      <c r="C24" s="168" t="s">
        <v>32</v>
      </c>
      <c r="D24" s="169"/>
      <c r="E24" s="169"/>
      <c r="F24" s="170"/>
      <c r="G24" s="21"/>
      <c r="H24" s="4"/>
      <c r="I24" s="17" t="s">
        <v>10</v>
      </c>
      <c r="J24" s="106">
        <f>IF(ISNUMBER(J21)=TRUE,J21,J18)</f>
        <v>20</v>
      </c>
      <c r="K24" s="106">
        <f t="shared" ref="K24:Z24" si="4">IF(ISNUMBER(K21)=TRUE,K21,K18)</f>
        <v>20</v>
      </c>
      <c r="L24" s="106">
        <f t="shared" si="4"/>
        <v>10</v>
      </c>
      <c r="M24" s="106">
        <f t="shared" si="4"/>
        <v>10</v>
      </c>
      <c r="N24" s="106" t="str">
        <f t="shared" si="4"/>
        <v/>
      </c>
      <c r="O24" s="106">
        <f t="shared" si="4"/>
        <v>13</v>
      </c>
      <c r="P24" s="106">
        <f t="shared" si="4"/>
        <v>13</v>
      </c>
      <c r="Q24" s="106" t="str">
        <f t="shared" si="4"/>
        <v/>
      </c>
      <c r="R24" s="106" t="str">
        <f t="shared" si="4"/>
        <v/>
      </c>
      <c r="S24" s="106" t="str">
        <f t="shared" si="4"/>
        <v/>
      </c>
      <c r="T24" s="106" t="str">
        <f t="shared" si="4"/>
        <v/>
      </c>
      <c r="U24" s="106" t="str">
        <f t="shared" si="4"/>
        <v/>
      </c>
      <c r="V24" s="106" t="str">
        <f t="shared" si="4"/>
        <v/>
      </c>
      <c r="W24" s="106" t="str">
        <f t="shared" si="4"/>
        <v/>
      </c>
      <c r="X24" s="106" t="str">
        <f t="shared" si="4"/>
        <v/>
      </c>
      <c r="Y24" s="106" t="str">
        <f t="shared" si="4"/>
        <v/>
      </c>
      <c r="Z24" s="106" t="str">
        <f t="shared" si="4"/>
        <v/>
      </c>
    </row>
    <row r="25" spans="1:26" ht="15">
      <c r="A25" s="5"/>
      <c r="B25" s="8"/>
      <c r="C25" s="171"/>
      <c r="D25" s="172"/>
      <c r="E25" s="172"/>
      <c r="F25" s="173"/>
      <c r="G25" s="22"/>
      <c r="H25" s="8"/>
      <c r="I25" s="2" t="s">
        <v>30</v>
      </c>
      <c r="J25" s="105">
        <f>IF(ISNUMBER(J22)=TRUE,J22,J19)</f>
        <v>11.3</v>
      </c>
      <c r="K25" s="105">
        <f t="shared" ref="K25:Z25" si="5">IF(ISNUMBER(K22)=TRUE,K22,K19)</f>
        <v>84.5</v>
      </c>
      <c r="L25" s="105">
        <f t="shared" si="5"/>
        <v>7.7</v>
      </c>
      <c r="M25" s="105">
        <f t="shared" si="5"/>
        <v>1.4</v>
      </c>
      <c r="N25" s="105" t="str">
        <f t="shared" si="5"/>
        <v/>
      </c>
      <c r="O25" s="105">
        <f t="shared" si="5"/>
        <v>21.635936948000001</v>
      </c>
      <c r="P25" s="105">
        <f t="shared" si="5"/>
        <v>21.635936948000001</v>
      </c>
      <c r="Q25" s="105" t="str">
        <f t="shared" si="5"/>
        <v/>
      </c>
      <c r="R25" s="105" t="str">
        <f t="shared" si="5"/>
        <v/>
      </c>
      <c r="S25" s="105" t="str">
        <f t="shared" si="5"/>
        <v/>
      </c>
      <c r="T25" s="105" t="str">
        <f t="shared" si="5"/>
        <v/>
      </c>
      <c r="U25" s="105" t="str">
        <f t="shared" si="5"/>
        <v/>
      </c>
      <c r="V25" s="105" t="str">
        <f t="shared" si="5"/>
        <v/>
      </c>
      <c r="W25" s="105" t="str">
        <f t="shared" si="5"/>
        <v/>
      </c>
      <c r="X25" s="105" t="str">
        <f t="shared" si="5"/>
        <v/>
      </c>
      <c r="Y25" s="105" t="str">
        <f t="shared" si="5"/>
        <v/>
      </c>
      <c r="Z25" s="105" t="str">
        <f t="shared" si="5"/>
        <v/>
      </c>
    </row>
    <row r="26" spans="1:26" ht="15">
      <c r="A26" s="5"/>
      <c r="B26" s="8"/>
      <c r="C26" s="174"/>
      <c r="D26" s="175"/>
      <c r="E26" s="175"/>
      <c r="F26" s="176"/>
      <c r="G26" s="23"/>
      <c r="H26" s="19"/>
      <c r="I26" s="18" t="s">
        <v>31</v>
      </c>
      <c r="J26" s="105">
        <f>IF(ISNUMBER(J23)=TRUE,J23,J20)</f>
        <v>15.37</v>
      </c>
      <c r="K26" s="105">
        <f t="shared" ref="K26:Z26" si="6">IF(ISNUMBER(K23)=TRUE,K23,K20)</f>
        <v>25.11</v>
      </c>
      <c r="L26" s="105">
        <f t="shared" si="6"/>
        <v>1.829</v>
      </c>
      <c r="M26" s="105">
        <f t="shared" si="6"/>
        <v>1.075</v>
      </c>
      <c r="N26" s="105" t="str">
        <f t="shared" si="6"/>
        <v/>
      </c>
      <c r="O26" s="105">
        <f t="shared" si="6"/>
        <v>24.700078929</v>
      </c>
      <c r="P26" s="105">
        <f t="shared" si="6"/>
        <v>24.700078929</v>
      </c>
      <c r="Q26" s="105" t="str">
        <f t="shared" si="6"/>
        <v/>
      </c>
      <c r="R26" s="105" t="str">
        <f t="shared" si="6"/>
        <v/>
      </c>
      <c r="S26" s="105" t="str">
        <f t="shared" si="6"/>
        <v/>
      </c>
      <c r="T26" s="105" t="str">
        <f t="shared" si="6"/>
        <v/>
      </c>
      <c r="U26" s="105" t="str">
        <f t="shared" si="6"/>
        <v/>
      </c>
      <c r="V26" s="105" t="str">
        <f t="shared" si="6"/>
        <v/>
      </c>
      <c r="W26" s="105" t="str">
        <f t="shared" si="6"/>
        <v/>
      </c>
      <c r="X26" s="105" t="str">
        <f t="shared" si="6"/>
        <v/>
      </c>
      <c r="Y26" s="105" t="str">
        <f t="shared" si="6"/>
        <v/>
      </c>
      <c r="Z26" s="105" t="str">
        <f t="shared" si="6"/>
        <v/>
      </c>
    </row>
    <row r="27" spans="1:26" ht="15">
      <c r="A27" s="5"/>
      <c r="B27" s="8"/>
      <c r="C27" s="8"/>
      <c r="D27" s="8"/>
      <c r="E27" s="168" t="s">
        <v>33</v>
      </c>
      <c r="F27" s="170"/>
      <c r="G27" s="22"/>
      <c r="H27" s="8"/>
      <c r="I27" s="2" t="s">
        <v>11</v>
      </c>
      <c r="J27" s="104">
        <f>IF(ISNUMBER(J26)=TRUE,J26/SQRT(J24)*TINV(0.05,J24-1),"")</f>
        <v>7.1933814266741676</v>
      </c>
      <c r="K27" s="104">
        <f t="shared" ref="K27:Z27" si="7">IF(ISNUMBER(K26)=TRUE,K26/SQRT(K24)*TINV(0.05,K24-1),"")</f>
        <v>11.751841745204187</v>
      </c>
      <c r="L27" s="104">
        <f t="shared" si="7"/>
        <v>1.3083877810203459</v>
      </c>
      <c r="M27" s="104">
        <f t="shared" si="7"/>
        <v>0.76900867391846461</v>
      </c>
      <c r="N27" s="104" t="str">
        <f t="shared" si="7"/>
        <v/>
      </c>
      <c r="O27" s="104">
        <f t="shared" si="7"/>
        <v>14.926108312624903</v>
      </c>
      <c r="P27" s="104">
        <f t="shared" si="7"/>
        <v>14.926108312624903</v>
      </c>
      <c r="Q27" s="104" t="str">
        <f t="shared" si="7"/>
        <v/>
      </c>
      <c r="R27" s="104" t="str">
        <f t="shared" si="7"/>
        <v/>
      </c>
      <c r="S27" s="104" t="str">
        <f t="shared" si="7"/>
        <v/>
      </c>
      <c r="T27" s="104" t="str">
        <f t="shared" si="7"/>
        <v/>
      </c>
      <c r="U27" s="104" t="str">
        <f t="shared" si="7"/>
        <v/>
      </c>
      <c r="V27" s="104" t="str">
        <f t="shared" si="7"/>
        <v/>
      </c>
      <c r="W27" s="104" t="str">
        <f t="shared" si="7"/>
        <v/>
      </c>
      <c r="X27" s="104" t="str">
        <f t="shared" si="7"/>
        <v/>
      </c>
      <c r="Y27" s="104" t="str">
        <f t="shared" si="7"/>
        <v/>
      </c>
      <c r="Z27" s="104" t="str">
        <f t="shared" si="7"/>
        <v/>
      </c>
    </row>
    <row r="28" spans="1:26" ht="15">
      <c r="A28" s="5"/>
      <c r="B28" s="8"/>
      <c r="C28" s="8"/>
      <c r="D28" s="8"/>
      <c r="E28" s="171"/>
      <c r="F28" s="173"/>
      <c r="G28" s="22"/>
      <c r="H28" s="8"/>
      <c r="I28" s="2" t="s">
        <v>12</v>
      </c>
      <c r="J28" s="104">
        <f>IF(ISNUMBER(J26)=TRUE,IF(J15&gt;0,SQRT((J15-J24)/J15)*J27,J27),"")</f>
        <v>7.1933814194807857</v>
      </c>
      <c r="K28" s="104">
        <f t="shared" ref="K28:Z28" si="8">IF(ISNUMBER(K26)=TRUE,IF(K15&gt;0,SQRT((K15-K24)/K15)*K27,K27),"")</f>
        <v>11.751841733452345</v>
      </c>
      <c r="L28" s="104">
        <f t="shared" si="8"/>
        <v>1.3083877803661519</v>
      </c>
      <c r="M28" s="104">
        <f t="shared" si="8"/>
        <v>0.7690086735339603</v>
      </c>
      <c r="N28" s="104" t="str">
        <f t="shared" si="8"/>
        <v/>
      </c>
      <c r="O28" s="104">
        <f t="shared" si="8"/>
        <v>14.926108302922932</v>
      </c>
      <c r="P28" s="104">
        <f t="shared" si="8"/>
        <v>14.926108302922932</v>
      </c>
      <c r="Q28" s="104" t="str">
        <f t="shared" si="8"/>
        <v/>
      </c>
      <c r="R28" s="104" t="str">
        <f t="shared" si="8"/>
        <v/>
      </c>
      <c r="S28" s="104" t="str">
        <f t="shared" si="8"/>
        <v/>
      </c>
      <c r="T28" s="104" t="str">
        <f t="shared" si="8"/>
        <v/>
      </c>
      <c r="U28" s="104" t="str">
        <f t="shared" si="8"/>
        <v/>
      </c>
      <c r="V28" s="104" t="str">
        <f t="shared" si="8"/>
        <v/>
      </c>
      <c r="W28" s="104" t="str">
        <f t="shared" si="8"/>
        <v/>
      </c>
      <c r="X28" s="104" t="str">
        <f t="shared" si="8"/>
        <v/>
      </c>
      <c r="Y28" s="104" t="str">
        <f t="shared" si="8"/>
        <v/>
      </c>
      <c r="Z28" s="104" t="str">
        <f t="shared" si="8"/>
        <v/>
      </c>
    </row>
    <row r="29" spans="1:26" ht="15">
      <c r="A29" s="6"/>
      <c r="B29" s="19"/>
      <c r="C29" s="19"/>
      <c r="D29" s="19"/>
      <c r="E29" s="174"/>
      <c r="F29" s="176"/>
      <c r="G29" s="23"/>
      <c r="H29" s="19"/>
      <c r="I29" s="18" t="s">
        <v>13</v>
      </c>
      <c r="J29" s="103">
        <f>IF(ISNUMBER(J26)=TRUE,J28/J25,"")</f>
        <v>0.63658242650272434</v>
      </c>
      <c r="K29" s="103">
        <f t="shared" ref="K29:Z29" si="9">IF(ISNUMBER(K26)=TRUE,K28/K25,"")</f>
        <v>0.13907505010002774</v>
      </c>
      <c r="L29" s="103">
        <f t="shared" si="9"/>
        <v>0.16992049095664311</v>
      </c>
      <c r="M29" s="103">
        <f t="shared" si="9"/>
        <v>0.5492919096671145</v>
      </c>
      <c r="N29" s="103" t="str">
        <f t="shared" si="9"/>
        <v/>
      </c>
      <c r="O29" s="103">
        <f t="shared" si="9"/>
        <v>0.68987575341878982</v>
      </c>
      <c r="P29" s="103">
        <f t="shared" si="9"/>
        <v>0.68987575341878982</v>
      </c>
      <c r="Q29" s="103" t="str">
        <f t="shared" si="9"/>
        <v/>
      </c>
      <c r="R29" s="103" t="str">
        <f t="shared" si="9"/>
        <v/>
      </c>
      <c r="S29" s="103" t="str">
        <f t="shared" si="9"/>
        <v/>
      </c>
      <c r="T29" s="103" t="str">
        <f t="shared" si="9"/>
        <v/>
      </c>
      <c r="U29" s="103" t="str">
        <f t="shared" si="9"/>
        <v/>
      </c>
      <c r="V29" s="103" t="str">
        <f t="shared" si="9"/>
        <v/>
      </c>
      <c r="W29" s="103" t="str">
        <f t="shared" si="9"/>
        <v/>
      </c>
      <c r="X29" s="103" t="str">
        <f t="shared" si="9"/>
        <v/>
      </c>
      <c r="Y29" s="103" t="str">
        <f t="shared" si="9"/>
        <v/>
      </c>
      <c r="Z29" s="103" t="str">
        <f t="shared" si="9"/>
        <v/>
      </c>
    </row>
    <row r="30" spans="1:26" ht="15">
      <c r="F30" s="2"/>
      <c r="G30" s="2"/>
      <c r="I30" s="2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5.75">
      <c r="A31" s="26" t="s">
        <v>15</v>
      </c>
      <c r="B31" s="4"/>
      <c r="C31" s="4"/>
      <c r="D31" s="4"/>
      <c r="E31" s="4"/>
      <c r="F31" s="16"/>
      <c r="G31" s="16"/>
      <c r="H31" s="4"/>
      <c r="I31" s="16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15">
      <c r="A32" s="5"/>
      <c r="B32" s="8"/>
      <c r="C32" s="8"/>
      <c r="D32" s="8"/>
      <c r="E32" s="28"/>
      <c r="F32" s="30"/>
      <c r="G32" s="30"/>
      <c r="H32" s="29"/>
      <c r="I32" s="30" t="s">
        <v>18</v>
      </c>
      <c r="J32" s="100">
        <f>IF(ISNUMBER(J9)=TRUE,J9,IF(ISNUMBER(J25)=TRUE,J8*J25,""))</f>
        <v>10</v>
      </c>
      <c r="K32" s="100">
        <f t="shared" ref="K32:Z32" si="10">IF(ISNUMBER(K9)=TRUE,K9,IF(ISNUMBER(K25)=TRUE,K8*K25,""))</f>
        <v>10</v>
      </c>
      <c r="L32" s="100">
        <f t="shared" si="10"/>
        <v>10</v>
      </c>
      <c r="M32" s="100">
        <f t="shared" si="10"/>
        <v>10</v>
      </c>
      <c r="N32" s="100" t="str">
        <f t="shared" si="10"/>
        <v/>
      </c>
      <c r="O32" s="100">
        <f t="shared" si="10"/>
        <v>8</v>
      </c>
      <c r="P32" s="100">
        <f t="shared" si="10"/>
        <v>5</v>
      </c>
      <c r="Q32" s="100" t="str">
        <f t="shared" si="10"/>
        <v/>
      </c>
      <c r="R32" s="100" t="str">
        <f t="shared" si="10"/>
        <v/>
      </c>
      <c r="S32" s="100" t="str">
        <f t="shared" si="10"/>
        <v/>
      </c>
      <c r="T32" s="100" t="str">
        <f t="shared" si="10"/>
        <v/>
      </c>
      <c r="U32" s="100" t="str">
        <f t="shared" si="10"/>
        <v/>
      </c>
      <c r="V32" s="100" t="str">
        <f t="shared" si="10"/>
        <v/>
      </c>
      <c r="W32" s="100" t="str">
        <f t="shared" si="10"/>
        <v/>
      </c>
      <c r="X32" s="100" t="str">
        <f t="shared" si="10"/>
        <v/>
      </c>
      <c r="Y32" s="100" t="str">
        <f t="shared" si="10"/>
        <v/>
      </c>
      <c r="Z32" s="100" t="str">
        <f t="shared" si="10"/>
        <v/>
      </c>
    </row>
    <row r="33" spans="1:26" ht="15">
      <c r="A33" s="5"/>
      <c r="B33" s="8"/>
      <c r="C33" s="8"/>
      <c r="D33" s="8"/>
      <c r="E33" s="8"/>
      <c r="F33" s="2"/>
      <c r="G33" s="2"/>
      <c r="H33" s="8"/>
      <c r="I33" s="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spans="1:26" ht="12.75" customHeight="1">
      <c r="A34" s="5"/>
      <c r="B34" s="140"/>
      <c r="C34" s="3"/>
      <c r="D34" s="164" t="s">
        <v>61</v>
      </c>
      <c r="E34" s="165"/>
      <c r="F34" s="165"/>
      <c r="G34" s="165"/>
      <c r="H34" s="165"/>
      <c r="I34" s="165"/>
      <c r="J34" s="133">
        <f ca="1">IF(ISNUMBER(J26)=TRUE,ROUNDUP(IF((((TINV(1-J6,10000))^2)*J26^2/J32^2)&gt;1000,(((TINV(1-J6,10000))^2)*J26^2/J32^2)+60,SQRT(((CHIINV(1-J10,J38-1))*(FINV(1-J6,1,J38-1))/(CHIINV(1-J6,1))*((((TINV(1-J6,10000))^2)*J26^2/J32^2)))+J38)),0),"")</f>
        <v>8</v>
      </c>
      <c r="K34" s="133">
        <f ca="1">IF(ISNUMBER(K26)=TRUE,ROUNDUP(IF((((TINV(1-K6,10000))^2)*K26^2/K32^2)&gt;1000,(((TINV(1-K6,10000))^2)*K26^2/K32^2)+60,SQRT(((CHIINV(1-K10,K38-1))*(FINV(1-K6,1,K38-1))/(CHIINV(1-K6,1))*((((TINV(1-K6,10000))^2)*K26^2/K32^2)))+K38)),0),"")</f>
        <v>16</v>
      </c>
      <c r="L34" s="133">
        <f ca="1">IF(ISNUMBER(L26)=TRUE,ROUNDUP(IF((((TINV(1-L6,10000))^2)*L26^2/L32^2)&gt;1000,(((TINV(1-L6,10000))^2)*L26^2/L32^2)+60,SQRT(((CHIINV(1-L10,L38-1))*(FINV(1-L6,1,L38-1))/(CHIINV(1-L6,1))*((((TINV(1-L6,10000))^2)*L26^2/L32^2)))+L38)),0),"")</f>
        <v>2</v>
      </c>
      <c r="M34" s="133">
        <f t="shared" ref="M34:Z34" ca="1" si="11">IF(ISNUMBER(M26)=TRUE,ROUNDUP(IF((((TINV(1-M6,10000))^2)*M26^2/M32^2)&gt;1000,(((TINV(1-M6,10000))^2)*M26^2/M32^2)+60,SQRT(((CHIINV(1-M10,M38-1))*(FINV(1-M6,1,M38-1))/(CHIINV(1-M6,1))*((((TINV(1-M6,10000))^2)*M26^2/M32^2)))+M38)),0),"")</f>
        <v>2</v>
      </c>
      <c r="N34" s="133" t="str">
        <f t="shared" si="11"/>
        <v/>
      </c>
      <c r="O34" s="133">
        <f t="shared" ca="1" si="11"/>
        <v>36</v>
      </c>
      <c r="P34" s="133">
        <f t="shared" ca="1" si="11"/>
        <v>82</v>
      </c>
      <c r="Q34" s="133" t="str">
        <f t="shared" si="11"/>
        <v/>
      </c>
      <c r="R34" s="133" t="str">
        <f t="shared" si="11"/>
        <v/>
      </c>
      <c r="S34" s="133" t="str">
        <f t="shared" si="11"/>
        <v/>
      </c>
      <c r="T34" s="133" t="str">
        <f t="shared" si="11"/>
        <v/>
      </c>
      <c r="U34" s="133" t="str">
        <f t="shared" si="11"/>
        <v/>
      </c>
      <c r="V34" s="133" t="str">
        <f t="shared" si="11"/>
        <v/>
      </c>
      <c r="W34" s="133" t="str">
        <f t="shared" si="11"/>
        <v/>
      </c>
      <c r="X34" s="133" t="str">
        <f t="shared" si="11"/>
        <v/>
      </c>
      <c r="Y34" s="133" t="str">
        <f t="shared" si="11"/>
        <v/>
      </c>
      <c r="Z34" s="133" t="str">
        <f t="shared" si="11"/>
        <v/>
      </c>
    </row>
    <row r="35" spans="1:26" ht="15">
      <c r="A35" s="5"/>
      <c r="B35" s="8"/>
      <c r="C35" s="8"/>
      <c r="D35" s="8"/>
      <c r="E35" s="8"/>
      <c r="F35" s="8"/>
      <c r="G35" s="8"/>
      <c r="H35" s="8"/>
      <c r="I35" s="8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spans="1:26" ht="12.75" customHeight="1">
      <c r="A36" s="5"/>
      <c r="B36" s="140"/>
      <c r="C36" s="3"/>
      <c r="D36" s="166" t="s">
        <v>62</v>
      </c>
      <c r="E36" s="167"/>
      <c r="F36" s="167"/>
      <c r="G36" s="167"/>
      <c r="H36" s="167"/>
      <c r="I36" s="167"/>
      <c r="J36" s="135">
        <f ca="1">IF(ISNUMBER(J26)=TRUE,ROUNDUP(J34/(1+J34/J15),0),"")</f>
        <v>8</v>
      </c>
      <c r="K36" s="135">
        <f t="shared" ref="K36:Z36" ca="1" si="12">IF(ISNUMBER(K26)=TRUE,ROUNDUP(K34/(1+K34/K15),0),"")</f>
        <v>16</v>
      </c>
      <c r="L36" s="135">
        <f t="shared" ca="1" si="12"/>
        <v>2</v>
      </c>
      <c r="M36" s="135">
        <f t="shared" ca="1" si="12"/>
        <v>2</v>
      </c>
      <c r="N36" s="135" t="str">
        <f t="shared" si="12"/>
        <v/>
      </c>
      <c r="O36" s="135">
        <f t="shared" ca="1" si="12"/>
        <v>36</v>
      </c>
      <c r="P36" s="135">
        <f t="shared" ca="1" si="12"/>
        <v>82</v>
      </c>
      <c r="Q36" s="135" t="str">
        <f t="shared" si="12"/>
        <v/>
      </c>
      <c r="R36" s="135" t="str">
        <f t="shared" si="12"/>
        <v/>
      </c>
      <c r="S36" s="135" t="str">
        <f t="shared" si="12"/>
        <v/>
      </c>
      <c r="T36" s="135" t="str">
        <f t="shared" si="12"/>
        <v/>
      </c>
      <c r="U36" s="135" t="str">
        <f t="shared" si="12"/>
        <v/>
      </c>
      <c r="V36" s="135" t="str">
        <f t="shared" si="12"/>
        <v/>
      </c>
      <c r="W36" s="135" t="str">
        <f t="shared" si="12"/>
        <v/>
      </c>
      <c r="X36" s="135" t="str">
        <f t="shared" si="12"/>
        <v/>
      </c>
      <c r="Y36" s="135" t="str">
        <f t="shared" si="12"/>
        <v/>
      </c>
      <c r="Z36" s="135" t="str">
        <f t="shared" si="12"/>
        <v/>
      </c>
    </row>
    <row r="37" spans="1:26" ht="15">
      <c r="A37" s="5"/>
      <c r="B37" s="3"/>
      <c r="C37" s="3"/>
      <c r="D37" s="3"/>
      <c r="E37" s="3"/>
      <c r="F37" s="8"/>
      <c r="G37" s="8"/>
      <c r="H37" s="8"/>
      <c r="I37" s="20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>
      <c r="A38" s="6"/>
      <c r="B38" s="32"/>
      <c r="C38" s="32"/>
      <c r="D38" s="32"/>
      <c r="E38" s="32"/>
      <c r="F38" s="19"/>
      <c r="G38" s="19"/>
      <c r="H38" s="19"/>
      <c r="I38" s="34" t="s">
        <v>17</v>
      </c>
      <c r="J38" s="45">
        <f ca="1">IF(ISNUMBER(J26)=TRUE,IF(ISERR(J34),10,ROUND(J34,0)),"")</f>
        <v>8</v>
      </c>
      <c r="K38" s="45">
        <f t="shared" ref="K38:Z38" ca="1" si="13">IF(ISNUMBER(K26)=TRUE,IF(ISERR(K34),10,ROUND(K34,0)),"")</f>
        <v>16</v>
      </c>
      <c r="L38" s="45">
        <f t="shared" ca="1" si="13"/>
        <v>2</v>
      </c>
      <c r="M38" s="45">
        <f t="shared" ca="1" si="13"/>
        <v>2</v>
      </c>
      <c r="N38" s="45" t="str">
        <f t="shared" si="13"/>
        <v/>
      </c>
      <c r="O38" s="45">
        <f t="shared" ca="1" si="13"/>
        <v>36</v>
      </c>
      <c r="P38" s="45">
        <f t="shared" ca="1" si="13"/>
        <v>82</v>
      </c>
      <c r="Q38" s="45" t="str">
        <f t="shared" si="13"/>
        <v/>
      </c>
      <c r="R38" s="45" t="str">
        <f t="shared" si="13"/>
        <v/>
      </c>
      <c r="S38" s="45" t="str">
        <f t="shared" si="13"/>
        <v/>
      </c>
      <c r="T38" s="45" t="str">
        <f t="shared" si="13"/>
        <v/>
      </c>
      <c r="U38" s="45" t="str">
        <f t="shared" si="13"/>
        <v/>
      </c>
      <c r="V38" s="45" t="str">
        <f t="shared" si="13"/>
        <v/>
      </c>
      <c r="W38" s="45" t="str">
        <f t="shared" si="13"/>
        <v/>
      </c>
      <c r="X38" s="45" t="str">
        <f t="shared" si="13"/>
        <v/>
      </c>
      <c r="Y38" s="45" t="str">
        <f t="shared" si="13"/>
        <v/>
      </c>
      <c r="Z38" s="45" t="str">
        <f t="shared" si="13"/>
        <v/>
      </c>
    </row>
    <row r="39" spans="1:26" ht="15">
      <c r="A39" s="91"/>
      <c r="B39" s="91"/>
      <c r="C39" s="91"/>
      <c r="D39" s="91"/>
      <c r="E39" s="91"/>
      <c r="F39" s="92"/>
      <c r="G39" s="92"/>
      <c r="H39" s="92"/>
      <c r="I39" s="93"/>
      <c r="J39" s="129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1:26" ht="15.75">
      <c r="A40" s="91"/>
      <c r="B40" s="91"/>
      <c r="C40" s="91"/>
      <c r="D40" s="141" t="s">
        <v>60</v>
      </c>
      <c r="E40" s="91"/>
      <c r="F40" s="92"/>
      <c r="G40" s="92"/>
      <c r="H40" s="92"/>
      <c r="I40" s="93"/>
      <c r="J40" s="129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pans="1:26" ht="15">
      <c r="A41" s="91"/>
      <c r="B41" s="91"/>
      <c r="C41" s="91"/>
      <c r="D41" s="91"/>
      <c r="E41" s="91"/>
      <c r="F41" s="92"/>
      <c r="G41" s="92"/>
      <c r="H41" s="92"/>
      <c r="I41" s="93"/>
      <c r="J41" s="129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1:26">
      <c r="A42" s="91"/>
      <c r="B42" s="91"/>
      <c r="C42" s="91"/>
      <c r="D42" s="91"/>
      <c r="E42" s="94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spans="1:26">
      <c r="A43" s="91"/>
      <c r="B43" s="91"/>
      <c r="C43" s="95"/>
      <c r="D43" s="90"/>
      <c r="E43" s="94"/>
      <c r="F43" s="92"/>
      <c r="G43" s="92"/>
      <c r="H43" s="92"/>
      <c r="I43" s="10"/>
      <c r="J43" s="11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pans="1:26">
      <c r="A44" s="91"/>
      <c r="B44" s="91"/>
      <c r="C44" s="91"/>
      <c r="D44" s="95"/>
      <c r="E44" s="91"/>
      <c r="F44" s="92"/>
      <c r="G44" s="92"/>
      <c r="H44" s="92"/>
      <c r="I44" s="11"/>
      <c r="J44" s="11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1:26">
      <c r="A45" s="91"/>
      <c r="B45" s="91"/>
      <c r="C45" s="91"/>
      <c r="D45" s="95"/>
      <c r="E45" s="7"/>
      <c r="F45" s="7"/>
      <c r="G45" s="92"/>
      <c r="H45" s="92"/>
      <c r="I45" s="7"/>
      <c r="J45" s="7"/>
      <c r="K45" s="7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>
      <c r="A46" s="91"/>
      <c r="B46" s="91"/>
      <c r="C46" s="91"/>
      <c r="D46" s="91"/>
      <c r="E46" s="7"/>
      <c r="F46" s="7"/>
      <c r="G46" s="92"/>
      <c r="H46" s="92"/>
      <c r="I46" s="7"/>
      <c r="J46" s="7"/>
      <c r="K46" s="7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1:26">
      <c r="A47" s="91"/>
      <c r="B47" s="91"/>
      <c r="C47" s="91"/>
      <c r="D47" s="91"/>
      <c r="E47" s="7"/>
      <c r="F47" s="7"/>
      <c r="G47" s="92"/>
      <c r="H47" s="92"/>
      <c r="I47" s="7"/>
      <c r="J47" s="7"/>
      <c r="K47" s="7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spans="1:26">
      <c r="A48" s="91"/>
      <c r="B48" s="91"/>
      <c r="C48" s="91"/>
      <c r="D48" s="92"/>
      <c r="E48" s="7"/>
      <c r="F48" s="7"/>
      <c r="G48" s="92"/>
      <c r="H48" s="92"/>
      <c r="I48" s="10"/>
      <c r="J48" s="125" t="s">
        <v>50</v>
      </c>
      <c r="K48" s="92"/>
      <c r="L48" s="92"/>
      <c r="M48" s="92"/>
      <c r="N48" s="123"/>
      <c r="O48" s="92"/>
      <c r="P48" s="92"/>
      <c r="Q48" s="92"/>
      <c r="R48" s="123"/>
      <c r="S48" s="92"/>
      <c r="T48" s="92"/>
      <c r="U48" s="92"/>
      <c r="V48" s="123"/>
      <c r="W48" s="92"/>
      <c r="X48" s="92"/>
      <c r="Y48" s="92"/>
      <c r="Z48" s="92"/>
    </row>
    <row r="49" spans="1:26">
      <c r="A49" s="91"/>
      <c r="B49" s="91"/>
      <c r="C49" s="95"/>
      <c r="D49" s="92"/>
      <c r="E49" s="7"/>
      <c r="F49" s="7"/>
      <c r="G49" s="92"/>
      <c r="H49" s="92"/>
      <c r="I49" s="11" t="s">
        <v>14</v>
      </c>
      <c r="J49" s="125" t="s">
        <v>51</v>
      </c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pans="1:26">
      <c r="A50" s="91"/>
      <c r="B50" s="91"/>
      <c r="C50" s="91"/>
      <c r="D50" s="95"/>
      <c r="E50" s="7"/>
      <c r="F50" s="7"/>
      <c r="G50" s="92"/>
      <c r="H50" s="92"/>
      <c r="I50" s="70">
        <v>1</v>
      </c>
      <c r="J50" s="151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spans="1:26">
      <c r="A51" s="91"/>
      <c r="B51" s="91"/>
      <c r="C51" s="91"/>
      <c r="D51" s="95"/>
      <c r="E51" s="7"/>
      <c r="F51" s="7"/>
      <c r="G51" s="92"/>
      <c r="H51" s="92"/>
      <c r="I51" s="70">
        <v>2</v>
      </c>
      <c r="J51" s="15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spans="1:26">
      <c r="A52" s="91"/>
      <c r="B52" s="91"/>
      <c r="C52" s="91"/>
      <c r="D52" s="91"/>
      <c r="E52" s="7"/>
      <c r="F52" s="7"/>
      <c r="G52" s="92"/>
      <c r="H52" s="92"/>
      <c r="I52" s="70">
        <v>3</v>
      </c>
      <c r="J52" s="150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spans="1:26">
      <c r="A53" s="91"/>
      <c r="B53" s="91"/>
      <c r="C53" s="91"/>
      <c r="D53" s="91"/>
      <c r="E53" s="7"/>
      <c r="F53" s="7"/>
      <c r="G53" s="92"/>
      <c r="H53" s="92"/>
      <c r="I53" s="70">
        <v>4</v>
      </c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pans="1:26">
      <c r="A54" s="91"/>
      <c r="B54" s="91"/>
      <c r="C54" s="91"/>
      <c r="D54" s="95"/>
      <c r="E54" s="7"/>
      <c r="F54" s="7"/>
      <c r="G54" s="92"/>
      <c r="H54" s="92"/>
      <c r="I54" s="70">
        <v>5</v>
      </c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spans="1:26">
      <c r="A55" s="91"/>
      <c r="B55" s="91"/>
      <c r="C55" s="91"/>
      <c r="D55" s="95"/>
      <c r="E55" s="7"/>
      <c r="F55" s="7"/>
      <c r="G55" s="92"/>
      <c r="H55" s="92"/>
      <c r="I55" s="70">
        <v>6</v>
      </c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spans="1:26">
      <c r="A56" s="91"/>
      <c r="B56" s="91"/>
      <c r="C56" s="91"/>
      <c r="D56" s="91"/>
      <c r="E56" s="7"/>
      <c r="F56" s="7"/>
      <c r="G56" s="92"/>
      <c r="H56" s="92"/>
      <c r="I56" s="70">
        <v>7</v>
      </c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pans="1:26">
      <c r="A57" s="91"/>
      <c r="B57" s="91"/>
      <c r="C57" s="91"/>
      <c r="D57" s="91"/>
      <c r="E57" s="91"/>
      <c r="F57" s="92"/>
      <c r="G57" s="92"/>
      <c r="H57" s="92"/>
      <c r="I57" s="70">
        <v>8</v>
      </c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pans="1:26">
      <c r="A58" s="91"/>
      <c r="B58" s="91"/>
      <c r="C58" s="91"/>
      <c r="D58" s="91"/>
      <c r="E58" s="91"/>
      <c r="F58" s="92"/>
      <c r="G58" s="92"/>
      <c r="H58" s="92"/>
      <c r="I58" s="70">
        <v>9</v>
      </c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spans="1:26">
      <c r="A59" s="92"/>
      <c r="B59" s="92"/>
      <c r="C59" s="92"/>
      <c r="D59" s="92"/>
      <c r="E59" s="92"/>
      <c r="F59" s="92"/>
      <c r="G59" s="92"/>
      <c r="H59" s="92"/>
      <c r="I59" s="70">
        <v>10</v>
      </c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spans="1:26">
      <c r="A60" s="92"/>
      <c r="B60" s="92"/>
      <c r="C60" s="92"/>
      <c r="D60" s="92"/>
      <c r="E60" s="92"/>
      <c r="F60" s="92"/>
      <c r="G60" s="92"/>
      <c r="H60" s="92"/>
      <c r="I60" s="70">
        <v>11</v>
      </c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spans="1:26">
      <c r="A61" s="92"/>
      <c r="B61" s="92"/>
      <c r="C61" s="92"/>
      <c r="D61" s="92"/>
      <c r="E61" s="92"/>
      <c r="F61" s="92"/>
      <c r="G61" s="92"/>
      <c r="H61" s="92"/>
      <c r="I61" s="70">
        <v>12</v>
      </c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spans="1:26">
      <c r="A62" s="92"/>
      <c r="B62" s="92"/>
      <c r="C62" s="92"/>
      <c r="D62" s="92"/>
      <c r="E62" s="92"/>
      <c r="F62" s="92"/>
      <c r="G62" s="92"/>
      <c r="H62" s="92"/>
      <c r="I62" s="124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spans="1:26">
      <c r="A63" s="92"/>
      <c r="B63" s="92"/>
      <c r="C63" s="92"/>
      <c r="D63" s="92"/>
      <c r="E63" s="92"/>
      <c r="F63" s="92"/>
      <c r="G63" s="92"/>
      <c r="H63" s="92"/>
      <c r="I63" s="124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spans="1:26">
      <c r="A64" s="92"/>
      <c r="B64" s="92"/>
      <c r="C64" s="92"/>
      <c r="D64" s="92"/>
      <c r="E64" s="92"/>
      <c r="F64" s="92"/>
      <c r="G64" s="92"/>
      <c r="H64" s="92"/>
      <c r="I64" s="124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spans="1:26">
      <c r="A65" s="92"/>
      <c r="B65" s="92"/>
      <c r="C65" s="92"/>
      <c r="D65" s="92"/>
      <c r="E65" s="92"/>
      <c r="F65" s="92"/>
      <c r="G65" s="92"/>
      <c r="H65" s="92"/>
      <c r="I65" s="124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spans="1:26">
      <c r="A66" s="92"/>
      <c r="B66" s="92"/>
      <c r="C66" s="92"/>
      <c r="D66" s="92"/>
      <c r="E66" s="92"/>
      <c r="F66" s="92"/>
      <c r="G66" s="92"/>
      <c r="H66" s="92"/>
      <c r="I66" s="124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spans="1:26">
      <c r="A67" s="92"/>
      <c r="B67" s="92"/>
      <c r="C67" s="92"/>
      <c r="D67" s="92"/>
      <c r="E67" s="92"/>
      <c r="F67" s="92"/>
      <c r="G67" s="92"/>
      <c r="H67" s="92"/>
      <c r="I67" s="124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spans="1:26">
      <c r="A68" s="92"/>
      <c r="B68" s="92"/>
      <c r="C68" s="92"/>
      <c r="D68" s="92"/>
      <c r="E68" s="92"/>
      <c r="F68" s="92"/>
      <c r="G68" s="92"/>
      <c r="H68" s="92"/>
      <c r="I68" s="124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spans="1:26">
      <c r="A69" s="92"/>
      <c r="B69" s="92"/>
      <c r="C69" s="92"/>
      <c r="D69" s="92"/>
      <c r="E69" s="92"/>
      <c r="F69" s="92"/>
      <c r="G69" s="92"/>
      <c r="H69" s="92"/>
      <c r="I69" s="124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spans="1:26">
      <c r="A70" s="92"/>
      <c r="B70" s="92"/>
      <c r="C70" s="92"/>
      <c r="D70" s="92"/>
      <c r="E70" s="92"/>
      <c r="F70" s="92"/>
      <c r="G70" s="92"/>
      <c r="H70" s="92"/>
      <c r="I70" s="124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spans="1:26">
      <c r="A71" s="92"/>
      <c r="B71" s="92"/>
      <c r="C71" s="92"/>
      <c r="D71" s="92"/>
      <c r="E71" s="92"/>
      <c r="F71" s="92"/>
      <c r="G71" s="92"/>
      <c r="H71" s="92"/>
      <c r="I71" s="124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spans="1:26">
      <c r="A72" s="92"/>
      <c r="B72" s="92"/>
      <c r="C72" s="92"/>
      <c r="D72" s="92"/>
      <c r="E72" s="92"/>
      <c r="F72" s="92"/>
      <c r="G72" s="92"/>
      <c r="H72" s="92"/>
      <c r="I72" s="124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spans="1:26">
      <c r="A73" s="92"/>
      <c r="B73" s="92"/>
      <c r="C73" s="92"/>
      <c r="D73" s="92"/>
      <c r="E73" s="92"/>
      <c r="F73" s="92"/>
      <c r="G73" s="92"/>
      <c r="H73" s="92"/>
      <c r="I73" s="124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spans="1:26">
      <c r="A74" s="92"/>
      <c r="B74" s="92"/>
      <c r="C74" s="92"/>
      <c r="D74" s="92"/>
      <c r="E74" s="92"/>
      <c r="F74" s="92"/>
      <c r="G74" s="92"/>
      <c r="H74" s="92"/>
      <c r="I74" s="124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pans="1:26">
      <c r="A75" s="92"/>
      <c r="B75" s="92"/>
      <c r="C75" s="92"/>
      <c r="D75" s="92"/>
      <c r="E75" s="92"/>
      <c r="F75" s="92"/>
      <c r="G75" s="92"/>
      <c r="H75" s="92"/>
      <c r="I75" s="124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spans="1:26">
      <c r="A76" s="92"/>
      <c r="B76" s="92"/>
      <c r="C76" s="92"/>
      <c r="D76" s="92"/>
      <c r="E76" s="92"/>
      <c r="F76" s="92"/>
      <c r="G76" s="92"/>
      <c r="H76" s="92"/>
      <c r="I76" s="124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spans="1:26">
      <c r="A77" s="92"/>
      <c r="B77" s="92"/>
      <c r="C77" s="92"/>
      <c r="D77" s="92"/>
      <c r="E77" s="92"/>
      <c r="F77" s="92"/>
      <c r="G77" s="92"/>
      <c r="H77" s="92"/>
      <c r="I77" s="124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spans="1:26">
      <c r="A78" s="92"/>
      <c r="B78" s="92"/>
      <c r="C78" s="92"/>
      <c r="D78" s="92"/>
      <c r="E78" s="92"/>
      <c r="F78" s="92"/>
      <c r="G78" s="92"/>
      <c r="H78" s="92"/>
      <c r="I78" s="124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spans="1:26">
      <c r="A79" s="92"/>
      <c r="B79" s="92"/>
      <c r="C79" s="92"/>
      <c r="D79" s="92"/>
      <c r="E79" s="92"/>
      <c r="F79" s="92"/>
      <c r="G79" s="92"/>
      <c r="H79" s="92"/>
      <c r="I79" s="124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spans="1:26">
      <c r="A80" s="92"/>
      <c r="B80" s="92"/>
      <c r="C80" s="92"/>
      <c r="D80" s="92"/>
      <c r="E80" s="92"/>
      <c r="F80" s="92"/>
      <c r="G80" s="92"/>
      <c r="H80" s="92"/>
      <c r="I80" s="124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spans="1:26">
      <c r="A81" s="92"/>
      <c r="B81" s="92"/>
      <c r="C81" s="92"/>
      <c r="D81" s="92"/>
      <c r="E81" s="92"/>
      <c r="F81" s="92"/>
      <c r="G81" s="92"/>
      <c r="H81" s="92"/>
      <c r="I81" s="124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spans="1:26">
      <c r="A82" s="92"/>
      <c r="B82" s="92"/>
      <c r="C82" s="92"/>
      <c r="D82" s="92"/>
      <c r="E82" s="92"/>
      <c r="F82" s="92"/>
      <c r="G82" s="92"/>
      <c r="H82" s="92"/>
      <c r="I82" s="124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spans="1:26">
      <c r="A83" s="92"/>
      <c r="B83" s="92"/>
      <c r="C83" s="92"/>
      <c r="D83" s="92"/>
      <c r="E83" s="92"/>
      <c r="F83" s="92"/>
      <c r="G83" s="92"/>
      <c r="H83" s="92"/>
      <c r="I83" s="124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spans="1:26">
      <c r="A84" s="92"/>
      <c r="B84" s="92"/>
      <c r="C84" s="92"/>
      <c r="D84" s="92"/>
      <c r="E84" s="92"/>
      <c r="F84" s="92"/>
      <c r="G84" s="92"/>
      <c r="H84" s="92"/>
      <c r="I84" s="124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spans="1:26">
      <c r="A85" s="92"/>
      <c r="B85" s="92"/>
      <c r="C85" s="92"/>
      <c r="D85" s="92"/>
      <c r="E85" s="92"/>
      <c r="F85" s="92"/>
      <c r="G85" s="92"/>
      <c r="H85" s="92"/>
      <c r="I85" s="124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spans="1:26">
      <c r="A86" s="92"/>
      <c r="B86" s="92"/>
      <c r="C86" s="92"/>
      <c r="D86" s="92"/>
      <c r="E86" s="92"/>
      <c r="F86" s="92"/>
      <c r="G86" s="92"/>
      <c r="H86" s="92"/>
      <c r="I86" s="124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spans="1:26">
      <c r="A87" s="92"/>
      <c r="B87" s="92"/>
      <c r="C87" s="92"/>
      <c r="D87" s="92"/>
      <c r="E87" s="92"/>
      <c r="F87" s="92"/>
      <c r="G87" s="92"/>
      <c r="H87" s="92"/>
      <c r="I87" s="124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spans="1:26">
      <c r="A88" s="92"/>
      <c r="B88" s="92"/>
      <c r="C88" s="92"/>
      <c r="D88" s="92"/>
      <c r="E88" s="92"/>
      <c r="F88" s="92"/>
      <c r="G88" s="92"/>
      <c r="H88" s="92"/>
      <c r="I88" s="124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spans="1:26">
      <c r="A89" s="92"/>
      <c r="B89" s="92"/>
      <c r="C89" s="92"/>
      <c r="D89" s="92"/>
      <c r="E89" s="92"/>
      <c r="F89" s="92"/>
      <c r="G89" s="92"/>
      <c r="H89" s="92"/>
      <c r="I89" s="124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26">
      <c r="A90" s="92"/>
      <c r="B90" s="92"/>
      <c r="C90" s="92"/>
      <c r="D90" s="92"/>
      <c r="E90" s="92"/>
      <c r="F90" s="92"/>
      <c r="G90" s="92"/>
      <c r="H90" s="92"/>
      <c r="I90" s="124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spans="1:26">
      <c r="A91" s="92"/>
      <c r="B91" s="92"/>
      <c r="C91" s="92"/>
      <c r="D91" s="92"/>
      <c r="E91" s="92"/>
      <c r="F91" s="92"/>
      <c r="G91" s="92"/>
      <c r="H91" s="92"/>
      <c r="I91" s="124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1:26">
      <c r="A92" s="92"/>
      <c r="B92" s="92"/>
      <c r="C92" s="92"/>
      <c r="D92" s="92"/>
      <c r="E92" s="92"/>
      <c r="F92" s="92"/>
      <c r="G92" s="92"/>
      <c r="H92" s="92"/>
      <c r="I92" s="124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pans="1:26">
      <c r="A93" s="92"/>
      <c r="B93" s="92"/>
      <c r="C93" s="92"/>
      <c r="D93" s="92"/>
      <c r="E93" s="92"/>
      <c r="F93" s="92"/>
      <c r="G93" s="92"/>
      <c r="H93" s="92"/>
      <c r="I93" s="124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spans="1:26">
      <c r="A94" s="92"/>
      <c r="B94" s="92"/>
      <c r="C94" s="92"/>
      <c r="D94" s="92"/>
      <c r="E94" s="92"/>
      <c r="F94" s="92"/>
      <c r="G94" s="92"/>
      <c r="H94" s="92"/>
      <c r="I94" s="124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1:26">
      <c r="A95" s="92"/>
      <c r="B95" s="92"/>
      <c r="C95" s="92"/>
      <c r="D95" s="92"/>
      <c r="E95" s="92"/>
      <c r="F95" s="92"/>
      <c r="G95" s="92"/>
      <c r="H95" s="92"/>
      <c r="I95" s="124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1:26">
      <c r="A96" s="92"/>
      <c r="B96" s="92"/>
      <c r="C96" s="92"/>
      <c r="D96" s="92"/>
      <c r="E96" s="92"/>
      <c r="F96" s="92"/>
      <c r="G96" s="92"/>
      <c r="H96" s="92"/>
      <c r="I96" s="124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1:26">
      <c r="A97" s="92"/>
      <c r="B97" s="92"/>
      <c r="C97" s="92"/>
      <c r="D97" s="92"/>
      <c r="E97" s="92"/>
      <c r="F97" s="92"/>
      <c r="G97" s="92"/>
      <c r="H97" s="92"/>
      <c r="I97" s="124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1:26">
      <c r="A98" s="92"/>
      <c r="B98" s="92"/>
      <c r="C98" s="92"/>
      <c r="D98" s="92"/>
      <c r="E98" s="92"/>
      <c r="F98" s="92"/>
      <c r="G98" s="92"/>
      <c r="H98" s="92"/>
      <c r="I98" s="124"/>
      <c r="J98" s="124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spans="1:26">
      <c r="A99" s="92"/>
      <c r="B99" s="92"/>
      <c r="C99" s="92"/>
      <c r="D99" s="92"/>
      <c r="E99" s="92"/>
      <c r="F99" s="92"/>
      <c r="G99" s="92"/>
      <c r="H99" s="92"/>
      <c r="I99" s="124"/>
      <c r="J99" s="124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spans="1:26">
      <c r="A100" s="92"/>
      <c r="B100" s="92"/>
      <c r="C100" s="92"/>
      <c r="D100" s="92"/>
      <c r="E100" s="92"/>
      <c r="F100" s="92"/>
      <c r="G100" s="92"/>
      <c r="H100" s="92"/>
      <c r="I100" s="124"/>
      <c r="J100" s="124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spans="1:26">
      <c r="A101" s="92"/>
      <c r="B101" s="92"/>
      <c r="C101" s="92"/>
      <c r="D101" s="92"/>
      <c r="E101" s="92"/>
      <c r="F101" s="92"/>
      <c r="G101" s="92"/>
      <c r="H101" s="92"/>
      <c r="I101" s="124"/>
      <c r="J101" s="124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spans="1:26">
      <c r="A102" s="92"/>
      <c r="B102" s="92"/>
      <c r="C102" s="92"/>
      <c r="D102" s="92"/>
      <c r="E102" s="92"/>
      <c r="F102" s="92"/>
      <c r="G102" s="92"/>
      <c r="H102" s="92"/>
      <c r="I102" s="124"/>
      <c r="J102" s="124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spans="1:26">
      <c r="A103" s="92"/>
      <c r="B103" s="92"/>
      <c r="C103" s="92"/>
      <c r="D103" s="92"/>
      <c r="E103" s="92"/>
      <c r="F103" s="92"/>
      <c r="G103" s="92"/>
      <c r="H103" s="92"/>
      <c r="I103" s="124"/>
      <c r="J103" s="124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spans="1:26">
      <c r="A104" s="92"/>
      <c r="B104" s="92"/>
      <c r="C104" s="92"/>
      <c r="D104" s="92"/>
      <c r="E104" s="92"/>
      <c r="F104" s="92"/>
      <c r="G104" s="92"/>
      <c r="H104" s="92"/>
      <c r="I104" s="124"/>
      <c r="J104" s="124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spans="1:26">
      <c r="A105" s="92"/>
      <c r="B105" s="92"/>
      <c r="C105" s="92"/>
      <c r="D105" s="92"/>
      <c r="E105" s="92"/>
      <c r="F105" s="92"/>
      <c r="G105" s="92"/>
      <c r="H105" s="92"/>
      <c r="I105" s="124"/>
      <c r="J105" s="124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spans="1:26">
      <c r="A106" s="92"/>
      <c r="B106" s="92"/>
      <c r="C106" s="92"/>
      <c r="D106" s="92"/>
      <c r="E106" s="92"/>
      <c r="F106" s="92"/>
      <c r="G106" s="92"/>
      <c r="H106" s="92"/>
      <c r="I106" s="124"/>
      <c r="J106" s="124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spans="1:26">
      <c r="A107" s="92"/>
      <c r="B107" s="92"/>
      <c r="C107" s="92"/>
      <c r="D107" s="92"/>
      <c r="E107" s="92"/>
      <c r="F107" s="92"/>
      <c r="G107" s="92"/>
      <c r="H107" s="92"/>
      <c r="I107" s="124"/>
      <c r="J107" s="124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spans="1:26">
      <c r="A108" s="92"/>
      <c r="B108" s="92"/>
      <c r="C108" s="92"/>
      <c r="D108" s="92"/>
      <c r="E108" s="92"/>
      <c r="F108" s="92"/>
      <c r="G108" s="92"/>
      <c r="H108" s="92"/>
      <c r="I108" s="124"/>
      <c r="J108" s="124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spans="1:26">
      <c r="A109" s="92"/>
      <c r="B109" s="92"/>
      <c r="C109" s="92"/>
      <c r="D109" s="92"/>
      <c r="E109" s="92"/>
      <c r="F109" s="92"/>
      <c r="G109" s="92"/>
      <c r="H109" s="92"/>
      <c r="I109" s="124"/>
      <c r="J109" s="124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spans="1:26">
      <c r="A110" s="92"/>
      <c r="B110" s="92"/>
      <c r="C110" s="92"/>
      <c r="D110" s="92"/>
      <c r="E110" s="92"/>
      <c r="F110" s="92"/>
      <c r="G110" s="92"/>
      <c r="H110" s="92"/>
      <c r="I110" s="124"/>
      <c r="J110" s="124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spans="1:26">
      <c r="A111" s="92"/>
      <c r="B111" s="92"/>
      <c r="C111" s="92"/>
      <c r="D111" s="92"/>
      <c r="E111" s="92"/>
      <c r="F111" s="92"/>
      <c r="G111" s="92"/>
      <c r="H111" s="92"/>
      <c r="I111" s="124"/>
      <c r="J111" s="124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spans="1:26">
      <c r="A112" s="92"/>
      <c r="B112" s="92"/>
      <c r="C112" s="92"/>
      <c r="D112" s="92"/>
      <c r="E112" s="92"/>
      <c r="F112" s="92"/>
      <c r="G112" s="92"/>
      <c r="H112" s="92"/>
      <c r="I112" s="124"/>
      <c r="J112" s="124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spans="1:26">
      <c r="A113" s="92"/>
      <c r="B113" s="92"/>
      <c r="C113" s="92"/>
      <c r="D113" s="92"/>
      <c r="E113" s="92"/>
      <c r="F113" s="92"/>
      <c r="G113" s="92"/>
      <c r="H113" s="92"/>
      <c r="I113" s="124"/>
      <c r="J113" s="124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spans="1:26">
      <c r="A114" s="92"/>
      <c r="B114" s="92"/>
      <c r="C114" s="92"/>
      <c r="D114" s="92"/>
      <c r="E114" s="92"/>
      <c r="F114" s="92"/>
      <c r="G114" s="92"/>
      <c r="H114" s="92"/>
      <c r="I114" s="124"/>
      <c r="J114" s="124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spans="1:26">
      <c r="A115" s="92"/>
      <c r="B115" s="92"/>
      <c r="C115" s="92"/>
      <c r="D115" s="92"/>
      <c r="E115" s="92"/>
      <c r="F115" s="92"/>
      <c r="G115" s="92"/>
      <c r="H115" s="92"/>
      <c r="I115" s="124"/>
      <c r="J115" s="124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spans="1:26">
      <c r="A116" s="92"/>
      <c r="B116" s="92"/>
      <c r="C116" s="92"/>
      <c r="D116" s="92"/>
      <c r="E116" s="92"/>
      <c r="F116" s="92"/>
      <c r="G116" s="92"/>
      <c r="H116" s="92"/>
      <c r="I116" s="124"/>
      <c r="J116" s="124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spans="1:26">
      <c r="A117" s="92"/>
      <c r="B117" s="92"/>
      <c r="C117" s="92"/>
      <c r="D117" s="92"/>
      <c r="E117" s="92"/>
      <c r="F117" s="92"/>
      <c r="G117" s="92"/>
      <c r="H117" s="92"/>
      <c r="I117" s="124"/>
      <c r="J117" s="124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spans="1:26">
      <c r="A118" s="92"/>
      <c r="B118" s="92"/>
      <c r="C118" s="92"/>
      <c r="D118" s="92"/>
      <c r="E118" s="92"/>
      <c r="F118" s="92"/>
      <c r="G118" s="92"/>
      <c r="H118" s="92"/>
      <c r="I118" s="124"/>
      <c r="J118" s="124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spans="1:26">
      <c r="A119" s="92"/>
      <c r="B119" s="92"/>
      <c r="C119" s="92"/>
      <c r="D119" s="92"/>
      <c r="E119" s="92"/>
      <c r="F119" s="92"/>
      <c r="G119" s="92"/>
      <c r="H119" s="92"/>
      <c r="I119" s="124"/>
      <c r="J119" s="124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spans="1:26">
      <c r="A120" s="92"/>
      <c r="B120" s="92"/>
      <c r="C120" s="92"/>
      <c r="D120" s="92"/>
      <c r="E120" s="92"/>
      <c r="F120" s="92"/>
      <c r="G120" s="92"/>
      <c r="H120" s="92"/>
      <c r="I120" s="124"/>
      <c r="J120" s="124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spans="1:26">
      <c r="A121" s="92"/>
      <c r="B121" s="92"/>
      <c r="C121" s="92"/>
      <c r="D121" s="92"/>
      <c r="E121" s="92"/>
      <c r="F121" s="92"/>
      <c r="G121" s="92"/>
      <c r="H121" s="92"/>
      <c r="I121" s="124"/>
      <c r="J121" s="124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spans="1:26">
      <c r="A122" s="92"/>
      <c r="B122" s="92"/>
      <c r="C122" s="92"/>
      <c r="D122" s="92"/>
      <c r="E122" s="92"/>
      <c r="F122" s="92"/>
      <c r="G122" s="92"/>
      <c r="H122" s="92"/>
      <c r="I122" s="124"/>
      <c r="J122" s="124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spans="1:26">
      <c r="A123" s="92"/>
      <c r="B123" s="92"/>
      <c r="C123" s="92"/>
      <c r="D123" s="92"/>
      <c r="E123" s="92"/>
      <c r="F123" s="92"/>
      <c r="G123" s="92"/>
      <c r="H123" s="92"/>
      <c r="I123" s="124"/>
      <c r="J123" s="124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spans="1:26">
      <c r="A124" s="92"/>
      <c r="B124" s="92"/>
      <c r="C124" s="92"/>
      <c r="D124" s="92"/>
      <c r="E124" s="92"/>
      <c r="F124" s="92"/>
      <c r="G124" s="92"/>
      <c r="H124" s="92"/>
      <c r="I124" s="124"/>
      <c r="J124" s="124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spans="1:26">
      <c r="A125" s="92"/>
      <c r="B125" s="92"/>
      <c r="C125" s="92"/>
      <c r="D125" s="92"/>
      <c r="E125" s="92"/>
      <c r="F125" s="92"/>
      <c r="G125" s="92"/>
      <c r="H125" s="92"/>
      <c r="I125" s="124"/>
      <c r="J125" s="124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spans="1:26">
      <c r="A126" s="92"/>
      <c r="B126" s="92"/>
      <c r="C126" s="92"/>
      <c r="D126" s="92"/>
      <c r="E126" s="92"/>
      <c r="F126" s="92"/>
      <c r="G126" s="92"/>
      <c r="H126" s="92"/>
      <c r="I126" s="124"/>
      <c r="J126" s="124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spans="1:26">
      <c r="A127" s="92"/>
      <c r="B127" s="92"/>
      <c r="C127" s="92"/>
      <c r="D127" s="92"/>
      <c r="E127" s="92"/>
      <c r="F127" s="92"/>
      <c r="G127" s="92"/>
      <c r="H127" s="92"/>
      <c r="I127" s="124"/>
      <c r="J127" s="124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spans="1:26">
      <c r="A128" s="92"/>
      <c r="B128" s="92"/>
      <c r="C128" s="92"/>
      <c r="D128" s="92"/>
      <c r="E128" s="92"/>
      <c r="F128" s="92"/>
      <c r="G128" s="92"/>
      <c r="H128" s="92"/>
      <c r="I128" s="124"/>
      <c r="J128" s="124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spans="1:26">
      <c r="A129" s="92"/>
      <c r="B129" s="92"/>
      <c r="C129" s="92"/>
      <c r="D129" s="92"/>
      <c r="E129" s="92"/>
      <c r="F129" s="92"/>
      <c r="G129" s="92"/>
      <c r="H129" s="92"/>
      <c r="I129" s="124"/>
      <c r="J129" s="124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spans="1:26">
      <c r="A130" s="92"/>
      <c r="B130" s="92"/>
      <c r="C130" s="92"/>
      <c r="D130" s="92"/>
      <c r="E130" s="92"/>
      <c r="F130" s="92"/>
      <c r="G130" s="92"/>
      <c r="H130" s="92"/>
      <c r="I130" s="124"/>
      <c r="J130" s="124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spans="1:26">
      <c r="A131" s="92"/>
      <c r="B131" s="92"/>
      <c r="C131" s="92"/>
      <c r="D131" s="92"/>
      <c r="E131" s="92"/>
      <c r="F131" s="92"/>
      <c r="G131" s="92"/>
      <c r="H131" s="92"/>
      <c r="I131" s="124"/>
      <c r="J131" s="124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spans="1:26">
      <c r="A132" s="92"/>
      <c r="B132" s="92"/>
      <c r="C132" s="92"/>
      <c r="D132" s="92"/>
      <c r="E132" s="92"/>
      <c r="F132" s="92"/>
      <c r="G132" s="92"/>
      <c r="H132" s="92"/>
      <c r="I132" s="124"/>
      <c r="J132" s="124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spans="1:26">
      <c r="A133" s="92"/>
      <c r="B133" s="92"/>
      <c r="C133" s="92"/>
      <c r="D133" s="92"/>
      <c r="E133" s="92"/>
      <c r="F133" s="92"/>
      <c r="G133" s="92"/>
      <c r="H133" s="92"/>
      <c r="I133" s="124"/>
      <c r="J133" s="124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spans="1:26">
      <c r="A134" s="92"/>
      <c r="B134" s="92"/>
      <c r="C134" s="92"/>
      <c r="D134" s="92"/>
      <c r="E134" s="92"/>
      <c r="F134" s="92"/>
      <c r="G134" s="92"/>
      <c r="H134" s="92"/>
      <c r="I134" s="124"/>
      <c r="J134" s="124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spans="1:26">
      <c r="A135" s="92"/>
      <c r="B135" s="92"/>
      <c r="C135" s="92"/>
      <c r="D135" s="92"/>
      <c r="E135" s="92"/>
      <c r="F135" s="92"/>
      <c r="G135" s="92"/>
      <c r="H135" s="92"/>
      <c r="I135" s="124"/>
      <c r="J135" s="124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spans="1:26">
      <c r="A136" s="92"/>
      <c r="B136" s="92"/>
      <c r="C136" s="92"/>
      <c r="D136" s="92"/>
      <c r="E136" s="92"/>
      <c r="F136" s="92"/>
      <c r="G136" s="92"/>
      <c r="H136" s="92"/>
      <c r="I136" s="124"/>
      <c r="J136" s="124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spans="1:26">
      <c r="A137" s="92"/>
      <c r="B137" s="92"/>
      <c r="C137" s="92"/>
      <c r="D137" s="92"/>
      <c r="E137" s="92"/>
      <c r="F137" s="92"/>
      <c r="G137" s="92"/>
      <c r="H137" s="92"/>
      <c r="I137" s="124"/>
      <c r="J137" s="124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spans="1:26">
      <c r="A138" s="92"/>
      <c r="B138" s="92"/>
      <c r="C138" s="92"/>
      <c r="D138" s="92"/>
      <c r="E138" s="92"/>
      <c r="F138" s="92"/>
      <c r="G138" s="92"/>
      <c r="H138" s="92"/>
      <c r="I138" s="124"/>
      <c r="J138" s="124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spans="1:26">
      <c r="A139" s="92"/>
      <c r="B139" s="92"/>
      <c r="C139" s="92"/>
      <c r="D139" s="92"/>
      <c r="E139" s="92"/>
      <c r="F139" s="92"/>
      <c r="G139" s="92"/>
      <c r="H139" s="92"/>
      <c r="I139" s="124"/>
      <c r="J139" s="124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spans="1:26">
      <c r="A140" s="92"/>
      <c r="B140" s="92"/>
      <c r="C140" s="92"/>
      <c r="D140" s="92"/>
      <c r="E140" s="92"/>
      <c r="F140" s="92"/>
      <c r="G140" s="92"/>
      <c r="H140" s="92"/>
      <c r="I140" s="124"/>
      <c r="J140" s="124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spans="1:26">
      <c r="A141" s="92"/>
      <c r="B141" s="92"/>
      <c r="C141" s="92"/>
      <c r="D141" s="92"/>
      <c r="E141" s="92"/>
      <c r="F141" s="92"/>
      <c r="G141" s="92"/>
      <c r="H141" s="92"/>
      <c r="I141" s="124"/>
      <c r="J141" s="124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spans="1:26">
      <c r="A142" s="92"/>
      <c r="B142" s="92"/>
      <c r="C142" s="92"/>
      <c r="D142" s="92"/>
      <c r="E142" s="92"/>
      <c r="F142" s="92"/>
      <c r="G142" s="92"/>
      <c r="H142" s="92"/>
      <c r="I142" s="124"/>
      <c r="J142" s="124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spans="1:26">
      <c r="A143" s="92"/>
      <c r="B143" s="92"/>
      <c r="C143" s="92"/>
      <c r="D143" s="92"/>
      <c r="E143" s="92"/>
      <c r="F143" s="92"/>
      <c r="G143" s="92"/>
      <c r="H143" s="92"/>
      <c r="I143" s="124"/>
      <c r="J143" s="124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spans="1:26">
      <c r="A144" s="92"/>
      <c r="B144" s="92"/>
      <c r="C144" s="92"/>
      <c r="D144" s="92"/>
      <c r="E144" s="92"/>
      <c r="F144" s="92"/>
      <c r="G144" s="92"/>
      <c r="H144" s="92"/>
      <c r="I144" s="124"/>
      <c r="J144" s="124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spans="1:26">
      <c r="A145" s="92"/>
      <c r="B145" s="92"/>
      <c r="C145" s="92"/>
      <c r="D145" s="92"/>
      <c r="E145" s="92"/>
      <c r="F145" s="92"/>
      <c r="G145" s="92"/>
      <c r="H145" s="92"/>
      <c r="I145" s="124"/>
      <c r="J145" s="124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spans="1:26">
      <c r="A146" s="92"/>
      <c r="B146" s="92"/>
      <c r="C146" s="92"/>
      <c r="D146" s="92"/>
      <c r="E146" s="92"/>
      <c r="F146" s="92"/>
      <c r="G146" s="92"/>
      <c r="H146" s="92"/>
      <c r="I146" s="124"/>
      <c r="J146" s="124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spans="1:26">
      <c r="A147" s="92"/>
      <c r="B147" s="92"/>
      <c r="C147" s="92"/>
      <c r="D147" s="92"/>
      <c r="E147" s="92"/>
      <c r="F147" s="92"/>
      <c r="G147" s="92"/>
      <c r="H147" s="92"/>
      <c r="I147" s="124"/>
      <c r="J147" s="124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spans="1:26">
      <c r="A148" s="92"/>
      <c r="B148" s="92"/>
      <c r="C148" s="92"/>
      <c r="D148" s="92"/>
      <c r="E148" s="92"/>
      <c r="F148" s="92"/>
      <c r="G148" s="92"/>
      <c r="H148" s="92"/>
      <c r="I148" s="124"/>
      <c r="J148" s="124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spans="1:26">
      <c r="A149" s="92"/>
      <c r="B149" s="92"/>
      <c r="C149" s="92"/>
      <c r="D149" s="92"/>
      <c r="E149" s="92"/>
      <c r="F149" s="92"/>
      <c r="G149" s="92"/>
      <c r="H149" s="92"/>
      <c r="I149" s="124"/>
      <c r="J149" s="124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spans="1:26">
      <c r="A150" s="92"/>
      <c r="B150" s="92"/>
      <c r="C150" s="92"/>
      <c r="D150" s="92"/>
      <c r="E150" s="92"/>
      <c r="F150" s="92"/>
      <c r="G150" s="92"/>
      <c r="H150" s="92"/>
      <c r="I150" s="124"/>
      <c r="J150" s="124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spans="1:26">
      <c r="A151" s="92"/>
      <c r="B151" s="92"/>
      <c r="C151" s="92"/>
      <c r="D151" s="92"/>
      <c r="E151" s="92"/>
      <c r="F151" s="92"/>
      <c r="G151" s="92"/>
      <c r="H151" s="92"/>
      <c r="I151" s="124"/>
      <c r="J151" s="124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spans="1:26">
      <c r="A152" s="92"/>
      <c r="B152" s="92"/>
      <c r="C152" s="92"/>
      <c r="D152" s="92"/>
      <c r="E152" s="92"/>
      <c r="F152" s="92"/>
      <c r="G152" s="92"/>
      <c r="H152" s="92"/>
      <c r="I152" s="124"/>
      <c r="J152" s="124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spans="1:26">
      <c r="A153" s="92"/>
      <c r="B153" s="92"/>
      <c r="C153" s="92"/>
      <c r="D153" s="92"/>
      <c r="E153" s="92"/>
      <c r="F153" s="92"/>
      <c r="G153" s="92"/>
      <c r="H153" s="92"/>
      <c r="I153" s="124"/>
      <c r="J153" s="124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spans="1:26">
      <c r="A154" s="92"/>
      <c r="B154" s="92"/>
      <c r="C154" s="92"/>
      <c r="D154" s="92"/>
      <c r="E154" s="92"/>
      <c r="F154" s="92"/>
      <c r="G154" s="92"/>
      <c r="H154" s="92"/>
      <c r="I154" s="124"/>
      <c r="J154" s="124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spans="1:26">
      <c r="A155" s="92"/>
      <c r="B155" s="92"/>
      <c r="C155" s="92"/>
      <c r="D155" s="92"/>
      <c r="E155" s="92"/>
      <c r="F155" s="92"/>
      <c r="G155" s="92"/>
      <c r="H155" s="92"/>
      <c r="I155" s="124"/>
      <c r="J155" s="124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spans="1:26">
      <c r="A156" s="92"/>
      <c r="B156" s="92"/>
      <c r="C156" s="92"/>
      <c r="D156" s="92"/>
      <c r="E156" s="92"/>
      <c r="F156" s="92"/>
      <c r="G156" s="92"/>
      <c r="H156" s="92"/>
      <c r="I156" s="124"/>
      <c r="J156" s="124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spans="1:26">
      <c r="A157" s="92"/>
      <c r="B157" s="92"/>
      <c r="C157" s="92"/>
      <c r="D157" s="92"/>
      <c r="E157" s="92"/>
      <c r="F157" s="92"/>
      <c r="G157" s="92"/>
      <c r="H157" s="92"/>
      <c r="I157" s="124"/>
      <c r="J157" s="124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spans="1:26">
      <c r="A158" s="92"/>
      <c r="B158" s="92"/>
      <c r="C158" s="92"/>
      <c r="D158" s="92"/>
      <c r="E158" s="92"/>
      <c r="F158" s="92"/>
      <c r="G158" s="92"/>
      <c r="H158" s="92"/>
      <c r="I158" s="124"/>
      <c r="J158" s="124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spans="1:26">
      <c r="A159" s="92"/>
      <c r="B159" s="92"/>
      <c r="C159" s="92"/>
      <c r="D159" s="92"/>
      <c r="E159" s="92"/>
      <c r="F159" s="92"/>
      <c r="G159" s="92"/>
      <c r="H159" s="92"/>
      <c r="I159" s="124"/>
      <c r="J159" s="124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spans="1:26">
      <c r="A160" s="92"/>
      <c r="B160" s="92"/>
      <c r="C160" s="92"/>
      <c r="D160" s="92"/>
      <c r="E160" s="92"/>
      <c r="F160" s="92"/>
      <c r="G160" s="92"/>
      <c r="H160" s="92"/>
      <c r="I160" s="124"/>
      <c r="J160" s="124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spans="1:26">
      <c r="A161" s="92"/>
      <c r="B161" s="92"/>
      <c r="C161" s="92"/>
      <c r="D161" s="92"/>
      <c r="E161" s="92"/>
      <c r="F161" s="92"/>
      <c r="G161" s="92"/>
      <c r="H161" s="92"/>
      <c r="I161" s="124"/>
      <c r="J161" s="124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spans="1:26">
      <c r="A162" s="92"/>
      <c r="B162" s="92"/>
      <c r="C162" s="92"/>
      <c r="D162" s="92"/>
      <c r="E162" s="92"/>
      <c r="F162" s="92"/>
      <c r="G162" s="92"/>
      <c r="H162" s="92"/>
      <c r="I162" s="124"/>
      <c r="J162" s="124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spans="1:26">
      <c r="A163" s="92"/>
      <c r="B163" s="92"/>
      <c r="C163" s="92"/>
      <c r="D163" s="92"/>
      <c r="E163" s="92"/>
      <c r="F163" s="92"/>
      <c r="G163" s="92"/>
      <c r="H163" s="92"/>
      <c r="I163" s="124"/>
      <c r="J163" s="124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spans="1:26">
      <c r="A164" s="92"/>
      <c r="B164" s="92"/>
      <c r="C164" s="92"/>
      <c r="D164" s="92"/>
      <c r="E164" s="92"/>
      <c r="F164" s="92"/>
      <c r="G164" s="92"/>
      <c r="H164" s="92"/>
      <c r="I164" s="124"/>
      <c r="J164" s="124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spans="1:26">
      <c r="A165" s="92"/>
      <c r="B165" s="92"/>
      <c r="C165" s="92"/>
      <c r="D165" s="92"/>
      <c r="E165" s="92"/>
      <c r="F165" s="92"/>
      <c r="G165" s="92"/>
      <c r="H165" s="92"/>
      <c r="I165" s="124"/>
      <c r="J165" s="124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spans="1:26">
      <c r="A166" s="92"/>
      <c r="B166" s="92"/>
      <c r="C166" s="92"/>
      <c r="D166" s="92"/>
      <c r="E166" s="92"/>
      <c r="F166" s="92"/>
      <c r="G166" s="92"/>
      <c r="H166" s="92"/>
      <c r="I166" s="124"/>
      <c r="J166" s="124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spans="1:26">
      <c r="A167" s="92"/>
      <c r="B167" s="92"/>
      <c r="C167" s="92"/>
      <c r="D167" s="92"/>
      <c r="E167" s="92"/>
      <c r="F167" s="92"/>
      <c r="G167" s="92"/>
      <c r="H167" s="92"/>
      <c r="I167" s="124"/>
      <c r="J167" s="124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spans="1:26">
      <c r="A168" s="92"/>
      <c r="B168" s="92"/>
      <c r="C168" s="92"/>
      <c r="D168" s="92"/>
      <c r="E168" s="92"/>
      <c r="F168" s="92"/>
      <c r="G168" s="92"/>
      <c r="H168" s="92"/>
      <c r="I168" s="124"/>
      <c r="J168" s="124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spans="1:26">
      <c r="A169" s="92"/>
      <c r="B169" s="92"/>
      <c r="C169" s="92"/>
      <c r="D169" s="92"/>
      <c r="E169" s="92"/>
      <c r="F169" s="92"/>
      <c r="G169" s="92"/>
      <c r="H169" s="92"/>
      <c r="I169" s="124"/>
      <c r="J169" s="124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spans="1:26">
      <c r="A170" s="92"/>
      <c r="B170" s="92"/>
      <c r="C170" s="92"/>
      <c r="D170" s="92"/>
      <c r="E170" s="92"/>
      <c r="F170" s="92"/>
      <c r="G170" s="92"/>
      <c r="H170" s="92"/>
      <c r="I170" s="124"/>
      <c r="J170" s="124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spans="1:26">
      <c r="A171" s="92"/>
      <c r="B171" s="92"/>
      <c r="C171" s="92"/>
      <c r="D171" s="92"/>
      <c r="E171" s="92"/>
      <c r="F171" s="92"/>
      <c r="G171" s="92"/>
      <c r="H171" s="92"/>
      <c r="I171" s="124"/>
      <c r="J171" s="124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spans="1:26">
      <c r="A172" s="92"/>
      <c r="B172" s="92"/>
      <c r="C172" s="92"/>
      <c r="D172" s="92"/>
      <c r="E172" s="92"/>
      <c r="F172" s="92"/>
      <c r="G172" s="92"/>
      <c r="H172" s="92"/>
      <c r="I172" s="124"/>
      <c r="J172" s="124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spans="1:26">
      <c r="A173" s="92"/>
      <c r="B173" s="92"/>
      <c r="C173" s="92"/>
      <c r="D173" s="92"/>
      <c r="E173" s="92"/>
      <c r="F173" s="92"/>
      <c r="G173" s="92"/>
      <c r="H173" s="92"/>
      <c r="I173" s="124"/>
      <c r="J173" s="124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spans="1:26">
      <c r="A174" s="92"/>
      <c r="B174" s="92"/>
      <c r="C174" s="92"/>
      <c r="D174" s="92"/>
      <c r="E174" s="92"/>
      <c r="F174" s="92"/>
      <c r="G174" s="92"/>
      <c r="H174" s="92"/>
      <c r="I174" s="124"/>
      <c r="J174" s="124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spans="1:26">
      <c r="A175" s="92"/>
      <c r="B175" s="92"/>
      <c r="C175" s="92"/>
      <c r="D175" s="92"/>
      <c r="E175" s="92"/>
      <c r="F175" s="92"/>
      <c r="G175" s="92"/>
      <c r="H175" s="92"/>
      <c r="I175" s="124"/>
      <c r="J175" s="124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spans="1:26">
      <c r="A176" s="92"/>
      <c r="B176" s="92"/>
      <c r="C176" s="92"/>
      <c r="D176" s="92"/>
      <c r="E176" s="92"/>
      <c r="F176" s="92"/>
      <c r="G176" s="92"/>
      <c r="H176" s="92"/>
      <c r="I176" s="124"/>
      <c r="J176" s="124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spans="1:26">
      <c r="A177" s="92"/>
      <c r="B177" s="92"/>
      <c r="C177" s="92"/>
      <c r="D177" s="92"/>
      <c r="E177" s="92"/>
      <c r="F177" s="92"/>
      <c r="G177" s="92"/>
      <c r="H177" s="92"/>
      <c r="I177" s="124"/>
      <c r="J177" s="124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spans="1:26">
      <c r="A178" s="92"/>
      <c r="B178" s="92"/>
      <c r="C178" s="92"/>
      <c r="D178" s="92"/>
      <c r="E178" s="92"/>
      <c r="F178" s="92"/>
      <c r="G178" s="92"/>
      <c r="H178" s="92"/>
      <c r="I178" s="124"/>
      <c r="J178" s="124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spans="1:26">
      <c r="A179" s="92"/>
      <c r="B179" s="92"/>
      <c r="C179" s="92"/>
      <c r="D179" s="92"/>
      <c r="E179" s="92"/>
      <c r="F179" s="92"/>
      <c r="G179" s="92"/>
      <c r="H179" s="92"/>
      <c r="I179" s="124"/>
      <c r="J179" s="124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spans="1:26">
      <c r="A180" s="92"/>
      <c r="B180" s="92"/>
      <c r="C180" s="92"/>
      <c r="D180" s="92"/>
      <c r="E180" s="92"/>
      <c r="F180" s="92"/>
      <c r="G180" s="92"/>
      <c r="H180" s="92"/>
      <c r="I180" s="124"/>
      <c r="J180" s="124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spans="1:26">
      <c r="A181" s="92"/>
      <c r="B181" s="92"/>
      <c r="C181" s="92"/>
      <c r="D181" s="92"/>
      <c r="E181" s="92"/>
      <c r="F181" s="92"/>
      <c r="G181" s="92"/>
      <c r="H181" s="92"/>
      <c r="I181" s="124"/>
      <c r="J181" s="124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spans="1:26">
      <c r="A182" s="92"/>
      <c r="B182" s="92"/>
      <c r="C182" s="92"/>
      <c r="D182" s="92"/>
      <c r="E182" s="92"/>
      <c r="F182" s="92"/>
      <c r="G182" s="92"/>
      <c r="H182" s="92"/>
      <c r="I182" s="124"/>
      <c r="J182" s="124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spans="1:26">
      <c r="A183" s="92"/>
      <c r="B183" s="92"/>
      <c r="C183" s="92"/>
      <c r="D183" s="92"/>
      <c r="E183" s="92"/>
      <c r="F183" s="92"/>
      <c r="G183" s="92"/>
      <c r="H183" s="92"/>
      <c r="I183" s="124"/>
      <c r="J183" s="124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spans="1:26">
      <c r="A184" s="92"/>
      <c r="B184" s="92"/>
      <c r="C184" s="92"/>
      <c r="D184" s="92"/>
      <c r="E184" s="92"/>
      <c r="F184" s="92"/>
      <c r="G184" s="92"/>
      <c r="H184" s="92"/>
      <c r="I184" s="124"/>
      <c r="J184" s="124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spans="1:26">
      <c r="A185" s="92"/>
      <c r="B185" s="92"/>
      <c r="C185" s="92"/>
      <c r="D185" s="92"/>
      <c r="E185" s="92"/>
      <c r="F185" s="92"/>
      <c r="G185" s="92"/>
      <c r="H185" s="92"/>
      <c r="I185" s="124"/>
      <c r="J185" s="124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spans="1:26">
      <c r="A186" s="92"/>
      <c r="B186" s="92"/>
      <c r="C186" s="92"/>
      <c r="D186" s="92"/>
      <c r="E186" s="92"/>
      <c r="F186" s="92"/>
      <c r="G186" s="92"/>
      <c r="H186" s="92"/>
      <c r="I186" s="124"/>
      <c r="J186" s="124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spans="1:26">
      <c r="A187" s="92"/>
      <c r="B187" s="92"/>
      <c r="C187" s="92"/>
      <c r="D187" s="92"/>
      <c r="E187" s="92"/>
      <c r="F187" s="92"/>
      <c r="G187" s="92"/>
      <c r="H187" s="92"/>
      <c r="I187" s="124"/>
      <c r="J187" s="124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spans="1:26">
      <c r="A188" s="92"/>
      <c r="B188" s="92"/>
      <c r="C188" s="92"/>
      <c r="D188" s="92"/>
      <c r="E188" s="92"/>
      <c r="F188" s="92"/>
      <c r="G188" s="92"/>
      <c r="H188" s="92"/>
      <c r="I188" s="124"/>
      <c r="J188" s="124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spans="1:26">
      <c r="A189" s="92"/>
      <c r="B189" s="92"/>
      <c r="C189" s="92"/>
      <c r="D189" s="92"/>
      <c r="E189" s="92"/>
      <c r="F189" s="92"/>
      <c r="G189" s="92"/>
      <c r="H189" s="92"/>
      <c r="I189" s="124"/>
      <c r="J189" s="124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spans="1:26">
      <c r="A190" s="92"/>
      <c r="B190" s="92"/>
      <c r="C190" s="92"/>
      <c r="D190" s="92"/>
      <c r="E190" s="92"/>
      <c r="F190" s="92"/>
      <c r="G190" s="92"/>
      <c r="H190" s="92"/>
      <c r="I190" s="124"/>
      <c r="J190" s="124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spans="1:26">
      <c r="A191" s="92"/>
      <c r="B191" s="92"/>
      <c r="C191" s="92"/>
      <c r="D191" s="92"/>
      <c r="E191" s="92"/>
      <c r="F191" s="92"/>
      <c r="G191" s="92"/>
      <c r="H191" s="92"/>
      <c r="I191" s="124"/>
      <c r="J191" s="124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spans="1:26">
      <c r="A192" s="92"/>
      <c r="B192" s="92"/>
      <c r="C192" s="92"/>
      <c r="D192" s="92"/>
      <c r="E192" s="92"/>
      <c r="F192" s="92"/>
      <c r="G192" s="92"/>
      <c r="H192" s="92"/>
      <c r="I192" s="124"/>
      <c r="J192" s="124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spans="1:26">
      <c r="A193" s="92"/>
      <c r="B193" s="92"/>
      <c r="C193" s="92"/>
      <c r="D193" s="92"/>
      <c r="E193" s="92"/>
      <c r="F193" s="92"/>
      <c r="G193" s="92"/>
      <c r="H193" s="92"/>
      <c r="I193" s="124"/>
      <c r="J193" s="124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spans="1:26">
      <c r="A194" s="92"/>
      <c r="B194" s="92"/>
      <c r="C194" s="92"/>
      <c r="D194" s="92"/>
      <c r="E194" s="92"/>
      <c r="F194" s="92"/>
      <c r="G194" s="92"/>
      <c r="H194" s="92"/>
      <c r="I194" s="124"/>
      <c r="J194" s="124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spans="1:26">
      <c r="A195" s="92"/>
      <c r="B195" s="92"/>
      <c r="C195" s="92"/>
      <c r="D195" s="92"/>
      <c r="E195" s="92"/>
      <c r="F195" s="92"/>
      <c r="G195" s="92"/>
      <c r="H195" s="92"/>
      <c r="I195" s="124"/>
      <c r="J195" s="124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spans="1:26">
      <c r="A196" s="92"/>
      <c r="B196" s="92"/>
      <c r="C196" s="92"/>
      <c r="D196" s="92"/>
      <c r="E196" s="92"/>
      <c r="F196" s="92"/>
      <c r="G196" s="92"/>
      <c r="H196" s="92"/>
      <c r="I196" s="124"/>
      <c r="J196" s="124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spans="1:26">
      <c r="A197" s="92"/>
      <c r="B197" s="92"/>
      <c r="C197" s="92"/>
      <c r="D197" s="92"/>
      <c r="E197" s="92"/>
      <c r="F197" s="92"/>
      <c r="G197" s="92"/>
      <c r="H197" s="92"/>
      <c r="I197" s="124"/>
      <c r="J197" s="124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spans="1:26">
      <c r="A198" s="92"/>
      <c r="B198" s="92"/>
      <c r="C198" s="92"/>
      <c r="D198" s="92"/>
      <c r="E198" s="92"/>
      <c r="F198" s="92"/>
      <c r="G198" s="92"/>
      <c r="H198" s="92"/>
      <c r="I198" s="124"/>
      <c r="J198" s="124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spans="1:26">
      <c r="A199" s="92"/>
      <c r="B199" s="92"/>
      <c r="C199" s="92"/>
      <c r="D199" s="92"/>
      <c r="E199" s="92"/>
      <c r="F199" s="92"/>
      <c r="G199" s="92"/>
      <c r="H199" s="92"/>
      <c r="I199" s="124"/>
      <c r="J199" s="124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spans="1:26">
      <c r="A200" s="92"/>
      <c r="B200" s="92"/>
      <c r="C200" s="92"/>
      <c r="D200" s="92"/>
      <c r="E200" s="92"/>
      <c r="F200" s="92"/>
      <c r="G200" s="92"/>
      <c r="H200" s="92"/>
      <c r="I200" s="124"/>
      <c r="J200" s="124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spans="1:26">
      <c r="A201" s="92"/>
      <c r="B201" s="92"/>
      <c r="C201" s="92"/>
      <c r="D201" s="92"/>
      <c r="E201" s="92"/>
      <c r="F201" s="92"/>
      <c r="G201" s="92"/>
      <c r="H201" s="92"/>
      <c r="I201" s="124"/>
      <c r="J201" s="124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spans="1:26">
      <c r="A202" s="92"/>
      <c r="B202" s="92"/>
      <c r="C202" s="92"/>
      <c r="D202" s="92"/>
      <c r="E202" s="92"/>
      <c r="F202" s="92"/>
      <c r="G202" s="92"/>
      <c r="H202" s="92"/>
      <c r="I202" s="124"/>
      <c r="J202" s="124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spans="1:26">
      <c r="A203" s="92"/>
      <c r="B203" s="92"/>
      <c r="C203" s="92"/>
      <c r="D203" s="92"/>
      <c r="E203" s="92"/>
      <c r="F203" s="92"/>
      <c r="G203" s="92"/>
      <c r="H203" s="92"/>
      <c r="I203" s="124"/>
      <c r="J203" s="124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spans="1:26">
      <c r="A204" s="92"/>
      <c r="B204" s="92"/>
      <c r="C204" s="92"/>
      <c r="D204" s="92"/>
      <c r="E204" s="92"/>
      <c r="F204" s="92"/>
      <c r="G204" s="92"/>
      <c r="H204" s="92"/>
      <c r="I204" s="124"/>
      <c r="J204" s="124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spans="1:26">
      <c r="A205" s="92"/>
      <c r="B205" s="92"/>
      <c r="C205" s="92"/>
      <c r="D205" s="92"/>
      <c r="E205" s="92"/>
      <c r="F205" s="92"/>
      <c r="G205" s="92"/>
      <c r="H205" s="92"/>
      <c r="I205" s="124"/>
      <c r="J205" s="124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spans="1:26">
      <c r="A206" s="92"/>
      <c r="B206" s="92"/>
      <c r="C206" s="92"/>
      <c r="D206" s="92"/>
      <c r="E206" s="92"/>
      <c r="F206" s="92"/>
      <c r="G206" s="92"/>
      <c r="H206" s="92"/>
      <c r="I206" s="124"/>
      <c r="J206" s="124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spans="1:26">
      <c r="A207" s="92"/>
      <c r="B207" s="92"/>
      <c r="C207" s="92"/>
      <c r="D207" s="92"/>
      <c r="E207" s="92"/>
      <c r="F207" s="92"/>
      <c r="G207" s="92"/>
      <c r="H207" s="92"/>
      <c r="I207" s="124"/>
      <c r="J207" s="124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spans="1:26">
      <c r="A208" s="92"/>
      <c r="B208" s="92"/>
      <c r="C208" s="92"/>
      <c r="D208" s="92"/>
      <c r="E208" s="92"/>
      <c r="F208" s="92"/>
      <c r="G208" s="92"/>
      <c r="H208" s="92"/>
      <c r="I208" s="124"/>
      <c r="J208" s="124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spans="1:26">
      <c r="A209" s="92"/>
      <c r="B209" s="92"/>
      <c r="C209" s="92"/>
      <c r="D209" s="92"/>
      <c r="E209" s="92"/>
      <c r="F209" s="92"/>
      <c r="G209" s="92"/>
      <c r="H209" s="92"/>
      <c r="I209" s="124"/>
      <c r="J209" s="124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spans="1:26">
      <c r="A210" s="92"/>
      <c r="B210" s="92"/>
      <c r="C210" s="92"/>
      <c r="D210" s="92"/>
      <c r="E210" s="92"/>
      <c r="F210" s="92"/>
      <c r="G210" s="92"/>
      <c r="H210" s="92"/>
      <c r="I210" s="124"/>
      <c r="J210" s="124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spans="1:26">
      <c r="A211" s="92"/>
      <c r="B211" s="92"/>
      <c r="C211" s="92"/>
      <c r="D211" s="92"/>
      <c r="E211" s="92"/>
      <c r="F211" s="92"/>
      <c r="G211" s="92"/>
      <c r="H211" s="92"/>
      <c r="I211" s="124"/>
      <c r="J211" s="124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spans="1:26">
      <c r="A212" s="92"/>
      <c r="B212" s="92"/>
      <c r="C212" s="92"/>
      <c r="D212" s="92"/>
      <c r="E212" s="92"/>
      <c r="F212" s="92"/>
      <c r="G212" s="92"/>
      <c r="H212" s="92"/>
      <c r="I212" s="124"/>
      <c r="J212" s="124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spans="1:26">
      <c r="A213" s="92"/>
      <c r="B213" s="92"/>
      <c r="C213" s="92"/>
      <c r="D213" s="92"/>
      <c r="E213" s="92"/>
      <c r="F213" s="92"/>
      <c r="G213" s="92"/>
      <c r="H213" s="92"/>
      <c r="I213" s="124"/>
      <c r="J213" s="124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spans="1:26">
      <c r="A214" s="92"/>
      <c r="B214" s="92"/>
      <c r="C214" s="92"/>
      <c r="D214" s="92"/>
      <c r="E214" s="92"/>
      <c r="F214" s="92"/>
      <c r="G214" s="92"/>
      <c r="H214" s="92"/>
      <c r="I214" s="124"/>
      <c r="J214" s="124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spans="1:26">
      <c r="A215" s="92"/>
      <c r="B215" s="92"/>
      <c r="C215" s="92"/>
      <c r="D215" s="92"/>
      <c r="E215" s="92"/>
      <c r="F215" s="92"/>
      <c r="G215" s="92"/>
      <c r="H215" s="92"/>
      <c r="I215" s="124"/>
      <c r="J215" s="124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spans="1:26">
      <c r="A216" s="92"/>
      <c r="B216" s="92"/>
      <c r="C216" s="92"/>
      <c r="D216" s="92"/>
      <c r="E216" s="92"/>
      <c r="F216" s="92"/>
      <c r="G216" s="92"/>
      <c r="H216" s="92"/>
      <c r="I216" s="124"/>
      <c r="J216" s="124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spans="1:26">
      <c r="A217" s="92"/>
      <c r="B217" s="92"/>
      <c r="C217" s="92"/>
      <c r="D217" s="92"/>
      <c r="E217" s="92"/>
      <c r="F217" s="92"/>
      <c r="G217" s="92"/>
      <c r="H217" s="92"/>
      <c r="I217" s="124"/>
      <c r="J217" s="124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spans="1:26">
      <c r="A218" s="92"/>
      <c r="B218" s="92"/>
      <c r="C218" s="92"/>
      <c r="D218" s="92"/>
      <c r="E218" s="92"/>
      <c r="F218" s="92"/>
      <c r="G218" s="92"/>
      <c r="H218" s="92"/>
      <c r="I218" s="124"/>
      <c r="J218" s="124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spans="1:26">
      <c r="A219" s="92"/>
      <c r="B219" s="92"/>
      <c r="C219" s="92"/>
      <c r="D219" s="92"/>
      <c r="E219" s="92"/>
      <c r="F219" s="92"/>
      <c r="G219" s="92"/>
      <c r="H219" s="92"/>
      <c r="I219" s="124"/>
      <c r="J219" s="124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spans="1:26">
      <c r="A220" s="92"/>
      <c r="B220" s="92"/>
      <c r="C220" s="92"/>
      <c r="D220" s="92"/>
      <c r="E220" s="92"/>
      <c r="F220" s="92"/>
      <c r="G220" s="92"/>
      <c r="H220" s="92"/>
      <c r="I220" s="124"/>
      <c r="J220" s="124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spans="1:26">
      <c r="A221" s="92"/>
      <c r="B221" s="92"/>
      <c r="C221" s="92"/>
      <c r="D221" s="92"/>
      <c r="E221" s="92"/>
      <c r="F221" s="92"/>
      <c r="G221" s="92"/>
      <c r="H221" s="92"/>
      <c r="I221" s="124"/>
      <c r="J221" s="124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spans="1:26">
      <c r="A222" s="92"/>
      <c r="B222" s="92"/>
      <c r="C222" s="92"/>
      <c r="D222" s="92"/>
      <c r="E222" s="92"/>
      <c r="F222" s="92"/>
      <c r="G222" s="92"/>
      <c r="H222" s="92"/>
      <c r="I222" s="124"/>
      <c r="J222" s="124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spans="1:26">
      <c r="A223" s="92"/>
      <c r="B223" s="92"/>
      <c r="C223" s="92"/>
      <c r="D223" s="92"/>
      <c r="E223" s="92"/>
      <c r="F223" s="92"/>
      <c r="G223" s="92"/>
      <c r="H223" s="92"/>
      <c r="I223" s="124"/>
      <c r="J223" s="124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spans="1:26">
      <c r="A224" s="92"/>
      <c r="B224" s="92"/>
      <c r="C224" s="92"/>
      <c r="D224" s="92"/>
      <c r="E224" s="92"/>
      <c r="F224" s="92"/>
      <c r="G224" s="92"/>
      <c r="H224" s="92"/>
      <c r="I224" s="124"/>
      <c r="J224" s="124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spans="1:26">
      <c r="A225" s="92"/>
      <c r="B225" s="92"/>
      <c r="C225" s="92"/>
      <c r="D225" s="92"/>
      <c r="E225" s="92"/>
      <c r="F225" s="92"/>
      <c r="G225" s="92"/>
      <c r="H225" s="92"/>
      <c r="I225" s="124"/>
      <c r="J225" s="124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spans="1:26">
      <c r="A226" s="92"/>
      <c r="B226" s="92"/>
      <c r="C226" s="92"/>
      <c r="D226" s="92"/>
      <c r="E226" s="92"/>
      <c r="F226" s="92"/>
      <c r="G226" s="92"/>
      <c r="H226" s="92"/>
      <c r="I226" s="124"/>
      <c r="J226" s="124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spans="1:26">
      <c r="A227" s="92"/>
      <c r="B227" s="92"/>
      <c r="C227" s="92"/>
      <c r="D227" s="92"/>
      <c r="E227" s="92"/>
      <c r="F227" s="92"/>
      <c r="G227" s="92"/>
      <c r="H227" s="92"/>
      <c r="I227" s="124"/>
      <c r="J227" s="124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spans="1:26">
      <c r="A228" s="92"/>
      <c r="B228" s="92"/>
      <c r="C228" s="92"/>
      <c r="D228" s="92"/>
      <c r="E228" s="92"/>
      <c r="F228" s="92"/>
      <c r="G228" s="92"/>
      <c r="H228" s="92"/>
      <c r="I228" s="124"/>
      <c r="J228" s="124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spans="1:26">
      <c r="A229" s="92"/>
      <c r="B229" s="92"/>
      <c r="C229" s="92"/>
      <c r="D229" s="92"/>
      <c r="E229" s="92"/>
      <c r="F229" s="92"/>
      <c r="G229" s="92"/>
      <c r="H229" s="92"/>
      <c r="I229" s="124"/>
      <c r="J229" s="124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spans="1:26">
      <c r="A230" s="92"/>
      <c r="B230" s="92"/>
      <c r="C230" s="92"/>
      <c r="D230" s="92"/>
      <c r="E230" s="92"/>
      <c r="F230" s="92"/>
      <c r="G230" s="92"/>
      <c r="H230" s="92"/>
      <c r="I230" s="124"/>
      <c r="J230" s="124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spans="1:26">
      <c r="A231" s="92"/>
      <c r="B231" s="92"/>
      <c r="C231" s="92"/>
      <c r="D231" s="92"/>
      <c r="E231" s="92"/>
      <c r="F231" s="92"/>
      <c r="G231" s="92"/>
      <c r="H231" s="92"/>
      <c r="I231" s="124"/>
      <c r="J231" s="124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spans="1:26">
      <c r="A232" s="92"/>
      <c r="B232" s="92"/>
      <c r="C232" s="92"/>
      <c r="D232" s="92"/>
      <c r="E232" s="92"/>
      <c r="F232" s="92"/>
      <c r="G232" s="92"/>
      <c r="H232" s="92"/>
      <c r="I232" s="124"/>
      <c r="J232" s="124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spans="1:26">
      <c r="A233" s="92"/>
      <c r="B233" s="92"/>
      <c r="C233" s="92"/>
      <c r="D233" s="92"/>
      <c r="E233" s="92"/>
      <c r="F233" s="92"/>
      <c r="G233" s="92"/>
      <c r="H233" s="92"/>
      <c r="I233" s="124"/>
      <c r="J233" s="124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spans="1:26">
      <c r="A234" s="92"/>
      <c r="B234" s="92"/>
      <c r="C234" s="92"/>
      <c r="D234" s="92"/>
      <c r="E234" s="92"/>
      <c r="F234" s="92"/>
      <c r="G234" s="92"/>
      <c r="H234" s="92"/>
      <c r="I234" s="124"/>
      <c r="J234" s="124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spans="1:26">
      <c r="A235" s="92"/>
      <c r="B235" s="92"/>
      <c r="C235" s="92"/>
      <c r="D235" s="92"/>
      <c r="E235" s="92"/>
      <c r="F235" s="92"/>
      <c r="G235" s="92"/>
      <c r="H235" s="92"/>
      <c r="I235" s="124"/>
      <c r="J235" s="124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spans="1:26">
      <c r="A236" s="92"/>
      <c r="B236" s="92"/>
      <c r="C236" s="92"/>
      <c r="D236" s="92"/>
      <c r="E236" s="92"/>
      <c r="F236" s="92"/>
      <c r="G236" s="92"/>
      <c r="H236" s="92"/>
      <c r="I236" s="124"/>
      <c r="J236" s="124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spans="1:26">
      <c r="A237" s="92"/>
      <c r="B237" s="92"/>
      <c r="C237" s="92"/>
      <c r="D237" s="92"/>
      <c r="E237" s="92"/>
      <c r="F237" s="92"/>
      <c r="G237" s="92"/>
      <c r="H237" s="92"/>
      <c r="I237" s="124"/>
      <c r="J237" s="124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spans="1:26">
      <c r="A238" s="92"/>
      <c r="B238" s="92"/>
      <c r="C238" s="92"/>
      <c r="D238" s="92"/>
      <c r="E238" s="92"/>
      <c r="F238" s="92"/>
      <c r="G238" s="92"/>
      <c r="H238" s="92"/>
      <c r="I238" s="124"/>
      <c r="J238" s="124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spans="1:26">
      <c r="A239" s="92"/>
      <c r="B239" s="92"/>
      <c r="C239" s="92"/>
      <c r="D239" s="92"/>
      <c r="E239" s="92"/>
      <c r="F239" s="92"/>
      <c r="G239" s="92"/>
      <c r="H239" s="92"/>
      <c r="I239" s="124"/>
      <c r="J239" s="124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spans="1:26">
      <c r="A240" s="92"/>
      <c r="B240" s="92"/>
      <c r="C240" s="92"/>
      <c r="D240" s="92"/>
      <c r="E240" s="92"/>
      <c r="F240" s="92"/>
      <c r="G240" s="92"/>
      <c r="H240" s="92"/>
      <c r="I240" s="124"/>
      <c r="J240" s="124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spans="1:26">
      <c r="A241" s="92"/>
      <c r="B241" s="92"/>
      <c r="C241" s="92"/>
      <c r="D241" s="92"/>
      <c r="E241" s="92"/>
      <c r="F241" s="92"/>
      <c r="G241" s="92"/>
      <c r="H241" s="92"/>
      <c r="I241" s="124"/>
      <c r="J241" s="124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spans="1:26">
      <c r="A242" s="92"/>
      <c r="B242" s="92"/>
      <c r="C242" s="92"/>
      <c r="D242" s="92"/>
      <c r="E242" s="92"/>
      <c r="F242" s="92"/>
      <c r="G242" s="92"/>
      <c r="H242" s="92"/>
      <c r="I242" s="124"/>
      <c r="J242" s="124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spans="1:26">
      <c r="A243" s="92"/>
      <c r="B243" s="92"/>
      <c r="C243" s="92"/>
      <c r="D243" s="92"/>
      <c r="E243" s="92"/>
      <c r="F243" s="92"/>
      <c r="G243" s="92"/>
      <c r="H243" s="92"/>
      <c r="I243" s="124"/>
      <c r="J243" s="124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spans="1:26">
      <c r="A244" s="92"/>
      <c r="B244" s="92"/>
      <c r="C244" s="92"/>
      <c r="D244" s="92"/>
      <c r="E244" s="92"/>
      <c r="F244" s="92"/>
      <c r="G244" s="92"/>
      <c r="H244" s="92"/>
      <c r="I244" s="124"/>
      <c r="J244" s="124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spans="1:26">
      <c r="A245" s="92"/>
      <c r="B245" s="92"/>
      <c r="C245" s="92"/>
      <c r="D245" s="92"/>
      <c r="E245" s="92"/>
      <c r="F245" s="92"/>
      <c r="G245" s="92"/>
      <c r="H245" s="92"/>
      <c r="I245" s="124"/>
      <c r="J245" s="124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spans="1:26">
      <c r="A246" s="92"/>
      <c r="B246" s="92"/>
      <c r="C246" s="92"/>
      <c r="D246" s="92"/>
      <c r="E246" s="92"/>
      <c r="F246" s="92"/>
      <c r="G246" s="92"/>
      <c r="H246" s="92"/>
      <c r="I246" s="124"/>
      <c r="J246" s="124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spans="1:26">
      <c r="A247" s="92"/>
      <c r="B247" s="92"/>
      <c r="C247" s="92"/>
      <c r="D247" s="92"/>
      <c r="E247" s="92"/>
      <c r="F247" s="92"/>
      <c r="G247" s="92"/>
      <c r="H247" s="92"/>
      <c r="I247" s="124"/>
      <c r="J247" s="124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spans="1:26">
      <c r="A248" s="92"/>
      <c r="B248" s="92"/>
      <c r="C248" s="92"/>
      <c r="D248" s="92"/>
      <c r="E248" s="92"/>
      <c r="F248" s="92"/>
      <c r="G248" s="92"/>
      <c r="H248" s="92"/>
      <c r="I248" s="124"/>
      <c r="J248" s="124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spans="1:26">
      <c r="A249" s="92"/>
      <c r="B249" s="92"/>
      <c r="C249" s="92"/>
      <c r="D249" s="92"/>
      <c r="E249" s="92"/>
      <c r="F249" s="92"/>
      <c r="G249" s="92"/>
      <c r="H249" s="92"/>
      <c r="I249" s="124"/>
      <c r="J249" s="124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spans="1:26">
      <c r="A250" s="92"/>
      <c r="B250" s="92"/>
      <c r="C250" s="92"/>
      <c r="D250" s="92"/>
      <c r="E250" s="92"/>
      <c r="F250" s="92"/>
      <c r="G250" s="92"/>
      <c r="H250" s="92"/>
      <c r="I250" s="124"/>
      <c r="J250" s="124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spans="1:26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spans="1:26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spans="1:26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spans="1:26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spans="1:26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spans="1:26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spans="1:26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spans="1:26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spans="1:26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spans="1:26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spans="1:26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spans="1:26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spans="1:26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spans="1:26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spans="1:26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spans="1:26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spans="1:26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spans="1:26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spans="1:26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spans="1:26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spans="1:26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</row>
    <row r="272" spans="1:26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</row>
    <row r="273" spans="1:26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</row>
    <row r="274" spans="1:26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</row>
    <row r="275" spans="1:26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</row>
    <row r="276" spans="1:26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</row>
    <row r="277" spans="1:26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</row>
    <row r="278" spans="1:26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</row>
    <row r="279" spans="1:26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</row>
    <row r="280" spans="1:26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</row>
    <row r="281" spans="1:26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</row>
    <row r="282" spans="1:26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</row>
    <row r="283" spans="1:26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</row>
    <row r="284" spans="1:26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</row>
    <row r="285" spans="1:26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</row>
    <row r="286" spans="1:26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</row>
    <row r="287" spans="1:26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</row>
    <row r="288" spans="1:26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</row>
    <row r="289" spans="1:26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  <row r="290" spans="1:26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</row>
    <row r="291" spans="1:26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</row>
    <row r="292" spans="1:26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</row>
    <row r="293" spans="1:26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</row>
    <row r="294" spans="1:26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</row>
    <row r="295" spans="1:26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</row>
    <row r="296" spans="1:26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</row>
    <row r="297" spans="1:26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</row>
    <row r="298" spans="1:26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</row>
    <row r="299" spans="1:26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</row>
    <row r="300" spans="1:26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</row>
    <row r="301" spans="1:26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</row>
    <row r="302" spans="1:26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</row>
    <row r="303" spans="1:26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</row>
    <row r="304" spans="1:26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</row>
    <row r="305" spans="1:26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</row>
    <row r="306" spans="1:26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</row>
    <row r="307" spans="1:26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</row>
    <row r="308" spans="1:26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</row>
    <row r="309" spans="1:26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</row>
    <row r="310" spans="1:26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</row>
    <row r="311" spans="1:26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</row>
    <row r="312" spans="1:26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</row>
    <row r="313" spans="1:26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</row>
    <row r="314" spans="1:26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</row>
    <row r="315" spans="1:26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</row>
    <row r="316" spans="1:26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</row>
    <row r="317" spans="1:26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</row>
    <row r="318" spans="1:26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</row>
    <row r="319" spans="1:26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</row>
    <row r="320" spans="1:26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</row>
    <row r="321" spans="1:26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</row>
    <row r="322" spans="1:26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</row>
    <row r="323" spans="1:26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</row>
    <row r="324" spans="1:26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</row>
    <row r="325" spans="1:26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</row>
    <row r="326" spans="1:26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</row>
    <row r="327" spans="1:26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</row>
    <row r="328" spans="1:26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</row>
    <row r="329" spans="1:26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</row>
    <row r="330" spans="1:26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</row>
    <row r="331" spans="1:26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</row>
    <row r="332" spans="1:26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</row>
    <row r="333" spans="1:26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</row>
    <row r="334" spans="1:26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</row>
    <row r="335" spans="1:26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</row>
    <row r="336" spans="1:26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</row>
    <row r="337" spans="1:26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</row>
    <row r="338" spans="1:26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</row>
    <row r="339" spans="1:26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</row>
    <row r="340" spans="1:26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</row>
    <row r="341" spans="1:26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</row>
    <row r="342" spans="1:26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</row>
    <row r="343" spans="1:26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</row>
    <row r="344" spans="1:26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</row>
    <row r="345" spans="1:26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</row>
    <row r="346" spans="1:26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</row>
    <row r="347" spans="1:26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</row>
    <row r="348" spans="1:26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</row>
    <row r="349" spans="1:26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</row>
    <row r="350" spans="1:26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</row>
    <row r="351" spans="1:26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</row>
    <row r="352" spans="1:26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</row>
    <row r="353" spans="1:26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</row>
    <row r="354" spans="1:26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</row>
    <row r="355" spans="1:26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</row>
    <row r="356" spans="1:26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</row>
    <row r="357" spans="1:26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</row>
    <row r="358" spans="1:26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</row>
    <row r="359" spans="1:26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</row>
    <row r="360" spans="1:26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</row>
    <row r="361" spans="1:26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</row>
    <row r="362" spans="1:26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</row>
    <row r="363" spans="1:26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</row>
    <row r="364" spans="1:26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</row>
    <row r="365" spans="1:26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</row>
    <row r="366" spans="1:26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</row>
    <row r="367" spans="1:26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</row>
    <row r="368" spans="1:26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</row>
    <row r="369" spans="1:26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</row>
    <row r="370" spans="1:26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</row>
    <row r="371" spans="1:26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</row>
    <row r="372" spans="1:26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</row>
    <row r="373" spans="1:26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</row>
    <row r="374" spans="1:26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</row>
    <row r="375" spans="1:26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</row>
    <row r="376" spans="1:26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</row>
    <row r="377" spans="1:26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</row>
    <row r="378" spans="1:26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</row>
    <row r="379" spans="1:26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</row>
    <row r="380" spans="1:26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</row>
    <row r="381" spans="1:26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</row>
    <row r="382" spans="1:26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</row>
    <row r="383" spans="1:26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</row>
    <row r="384" spans="1:26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</row>
    <row r="385" spans="1:26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</row>
    <row r="386" spans="1:26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</row>
    <row r="387" spans="1:26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</row>
    <row r="388" spans="1:26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</row>
    <row r="389" spans="1:26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</row>
    <row r="390" spans="1:26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</row>
    <row r="391" spans="1:26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</row>
    <row r="392" spans="1:26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</row>
    <row r="393" spans="1:26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</row>
    <row r="394" spans="1:26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</row>
    <row r="395" spans="1:26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</row>
    <row r="396" spans="1:26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</row>
    <row r="397" spans="1:26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</row>
    <row r="398" spans="1:26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</row>
    <row r="399" spans="1:26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</row>
    <row r="400" spans="1:26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</row>
    <row r="401" spans="1:26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</row>
    <row r="402" spans="1:26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</row>
    <row r="403" spans="1:26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</row>
    <row r="404" spans="1:26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</row>
    <row r="405" spans="1:26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</row>
    <row r="406" spans="1:26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</row>
    <row r="407" spans="1:26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</row>
    <row r="408" spans="1:26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</row>
    <row r="409" spans="1:26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</row>
    <row r="410" spans="1:26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</row>
    <row r="411" spans="1:26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</row>
    <row r="412" spans="1:26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</row>
    <row r="413" spans="1:26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</row>
    <row r="414" spans="1:26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</row>
    <row r="415" spans="1:26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</row>
    <row r="416" spans="1:26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</row>
    <row r="417" spans="1:26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</row>
    <row r="418" spans="1:26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</row>
    <row r="419" spans="1:26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</row>
    <row r="420" spans="1:26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</row>
    <row r="421" spans="1:26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</row>
    <row r="422" spans="1:26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</row>
    <row r="423" spans="1:26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</row>
    <row r="424" spans="1:26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</row>
    <row r="425" spans="1:26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</row>
    <row r="426" spans="1:26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</row>
    <row r="427" spans="1:26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</row>
    <row r="428" spans="1:26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</row>
    <row r="429" spans="1:26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</row>
    <row r="430" spans="1:26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</row>
    <row r="431" spans="1:26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</row>
    <row r="432" spans="1:26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</row>
    <row r="433" spans="1:26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</row>
    <row r="434" spans="1:26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</row>
    <row r="435" spans="1:26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</row>
    <row r="436" spans="1:26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</row>
    <row r="437" spans="1:26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</row>
    <row r="438" spans="1:26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</row>
    <row r="439" spans="1:26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</row>
    <row r="440" spans="1:26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</row>
    <row r="441" spans="1:26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</row>
    <row r="442" spans="1:26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</row>
    <row r="443" spans="1:26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</row>
    <row r="444" spans="1:26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</row>
    <row r="445" spans="1:26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</row>
    <row r="446" spans="1:26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</row>
    <row r="447" spans="1:26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</row>
    <row r="448" spans="1:26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</row>
    <row r="449" spans="1:26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</row>
    <row r="450" spans="1:26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</row>
    <row r="451" spans="1:26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</row>
    <row r="452" spans="1:26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</row>
    <row r="453" spans="1:26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</row>
    <row r="454" spans="1:26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</row>
    <row r="455" spans="1:26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</row>
    <row r="456" spans="1:26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</row>
    <row r="457" spans="1:26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</row>
    <row r="458" spans="1:26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</row>
    <row r="459" spans="1:26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</row>
    <row r="460" spans="1:26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</row>
    <row r="461" spans="1:26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</row>
    <row r="462" spans="1:26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</row>
    <row r="463" spans="1:26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</row>
    <row r="464" spans="1:26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</row>
    <row r="465" spans="1:26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</row>
    <row r="466" spans="1:26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</row>
    <row r="467" spans="1:26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</row>
    <row r="468" spans="1:26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</row>
    <row r="469" spans="1:26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</row>
    <row r="470" spans="1:26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</row>
    <row r="471" spans="1:26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</row>
    <row r="472" spans="1:26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</row>
    <row r="473" spans="1:26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</row>
    <row r="474" spans="1:26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</row>
    <row r="475" spans="1:26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</row>
    <row r="476" spans="1:26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</row>
    <row r="477" spans="1:26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</row>
    <row r="478" spans="1:26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</row>
    <row r="479" spans="1:26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</row>
    <row r="480" spans="1:26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</row>
    <row r="481" spans="1:26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</row>
    <row r="482" spans="1:26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</row>
    <row r="483" spans="1:26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</row>
    <row r="484" spans="1:26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</row>
    <row r="485" spans="1:26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</row>
    <row r="486" spans="1:26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</row>
    <row r="487" spans="1:26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</row>
    <row r="488" spans="1:26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</row>
    <row r="489" spans="1:26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</row>
    <row r="490" spans="1:26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</row>
    <row r="491" spans="1:26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</row>
    <row r="492" spans="1:26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</row>
    <row r="493" spans="1:26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</row>
    <row r="494" spans="1:26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</row>
    <row r="495" spans="1:26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</row>
    <row r="496" spans="1:26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</row>
    <row r="497" spans="1:26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</row>
    <row r="498" spans="1:26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</row>
    <row r="499" spans="1:26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</row>
    <row r="500" spans="1:26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</row>
  </sheetData>
  <sheetProtection password="C7E1" sheet="1" objects="1" scenarios="1"/>
  <mergeCells count="15">
    <mergeCell ref="A18:B23"/>
    <mergeCell ref="D34:I34"/>
    <mergeCell ref="D36:I36"/>
    <mergeCell ref="D21:F23"/>
    <mergeCell ref="C24:F26"/>
    <mergeCell ref="D18:F20"/>
    <mergeCell ref="E27:F29"/>
    <mergeCell ref="C18:C20"/>
    <mergeCell ref="C21:C23"/>
    <mergeCell ref="C8:I8"/>
    <mergeCell ref="C9:I9"/>
    <mergeCell ref="B6:I6"/>
    <mergeCell ref="A3:J3"/>
    <mergeCell ref="A8:A9"/>
    <mergeCell ref="A17:I17"/>
  </mergeCells>
  <phoneticPr fontId="0" type="noConversion"/>
  <conditionalFormatting sqref="J24:Z26">
    <cfRule type="cellIs" dxfId="2" priority="1" stopIfTrue="1" operator="equal">
      <formula>"A or B"</formula>
    </cfRule>
  </conditionalFormatting>
  <pageMargins left="0.75" right="0.75" top="1" bottom="1" header="0.5" footer="0.5"/>
  <pageSetup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Line="0" autoPict="0" macro="[0]!View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Z500"/>
  <sheetViews>
    <sheetView zoomScale="75" workbookViewId="0">
      <selection activeCell="J56" sqref="J56"/>
    </sheetView>
  </sheetViews>
  <sheetFormatPr defaultRowHeight="12.75"/>
  <cols>
    <col min="1" max="1" width="12.28515625" customWidth="1"/>
    <col min="3" max="3" width="11.140625" customWidth="1"/>
    <col min="10" max="10" width="10.7109375" customWidth="1"/>
    <col min="11" max="16" width="9.28515625" bestFit="1" customWidth="1"/>
    <col min="17" max="17" width="9.5703125" bestFit="1" customWidth="1"/>
    <col min="18" max="20" width="9.28515625" bestFit="1" customWidth="1"/>
    <col min="21" max="21" width="10" customWidth="1"/>
    <col min="22" max="25" width="9.28515625" bestFit="1" customWidth="1"/>
  </cols>
  <sheetData>
    <row r="1" spans="1:26" ht="25.5" customHeight="1">
      <c r="A1" s="40"/>
    </row>
    <row r="3" spans="1:26" ht="30" customHeight="1">
      <c r="A3" s="157" t="s">
        <v>19</v>
      </c>
      <c r="B3" s="158"/>
      <c r="C3" s="158"/>
      <c r="D3" s="158"/>
      <c r="E3" s="158"/>
      <c r="F3" s="158"/>
      <c r="G3" s="158"/>
      <c r="H3" s="158"/>
      <c r="I3" s="158"/>
      <c r="J3" s="159"/>
    </row>
    <row r="4" spans="1:26" ht="16.5" customHeight="1">
      <c r="A4" s="41"/>
      <c r="B4" s="42"/>
      <c r="C4" s="42"/>
      <c r="D4" s="42"/>
      <c r="E4" s="42"/>
      <c r="F4" s="42"/>
      <c r="G4" s="42"/>
      <c r="H4" s="42"/>
      <c r="I4" s="42"/>
      <c r="J4" s="75"/>
      <c r="N4" s="75"/>
      <c r="R4" s="75"/>
      <c r="V4" s="75"/>
    </row>
    <row r="5" spans="1:26" ht="15.75">
      <c r="A5" s="26" t="s">
        <v>40</v>
      </c>
      <c r="B5" s="37"/>
      <c r="C5" s="37"/>
      <c r="D5" s="37"/>
      <c r="E5" s="37"/>
      <c r="F5" s="37"/>
      <c r="G5" s="37"/>
      <c r="H5" s="37"/>
      <c r="I5" s="37"/>
    </row>
    <row r="6" spans="1:26" ht="15">
      <c r="A6" s="5"/>
      <c r="B6" s="183" t="s">
        <v>20</v>
      </c>
      <c r="C6" s="183"/>
      <c r="D6" s="183"/>
      <c r="E6" s="183"/>
      <c r="F6" s="183"/>
      <c r="G6" s="183"/>
      <c r="H6" s="183"/>
      <c r="I6" s="183"/>
      <c r="J6" s="110">
        <v>0.9</v>
      </c>
      <c r="K6" s="110">
        <v>0.9</v>
      </c>
      <c r="L6" s="110">
        <v>0.9</v>
      </c>
      <c r="M6" s="110">
        <v>0.9</v>
      </c>
      <c r="N6" s="110">
        <v>0.8</v>
      </c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6" ht="15">
      <c r="A7" s="5"/>
      <c r="B7" s="12" t="s">
        <v>21</v>
      </c>
      <c r="C7" s="12"/>
      <c r="D7" s="12"/>
      <c r="E7" s="12"/>
      <c r="F7" s="12"/>
      <c r="G7" s="12"/>
      <c r="H7" s="12"/>
      <c r="I7" s="12"/>
      <c r="J7" s="110">
        <v>0.1</v>
      </c>
      <c r="K7" s="110">
        <v>0.1</v>
      </c>
      <c r="L7" s="110">
        <v>0.1</v>
      </c>
      <c r="M7" s="110">
        <v>0.1</v>
      </c>
      <c r="N7" s="110">
        <v>0.2</v>
      </c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26" ht="15.75">
      <c r="A8" s="5"/>
      <c r="B8" s="12" t="s">
        <v>35</v>
      </c>
      <c r="C8" s="13"/>
      <c r="D8" s="8"/>
      <c r="E8" s="8"/>
      <c r="F8" s="8"/>
      <c r="G8" s="8"/>
      <c r="H8" s="8"/>
      <c r="I8" s="8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9.5" customHeight="1">
      <c r="A9" s="184" t="str">
        <f>IF(J9&lt;&gt;0,IF(J10&lt;&gt;0,warning,""),"")</f>
        <v/>
      </c>
      <c r="B9" s="61" t="s">
        <v>43</v>
      </c>
      <c r="C9" s="154" t="s">
        <v>22</v>
      </c>
      <c r="D9" s="154"/>
      <c r="E9" s="154"/>
      <c r="F9" s="154"/>
      <c r="G9" s="154"/>
      <c r="H9" s="154"/>
      <c r="I9" s="154"/>
      <c r="J9" s="111">
        <v>0.75</v>
      </c>
      <c r="K9" s="111">
        <v>0.75</v>
      </c>
      <c r="L9" s="111">
        <v>0.75</v>
      </c>
      <c r="M9" s="111">
        <v>0.75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26" ht="19.5" customHeight="1">
      <c r="A10" s="185"/>
      <c r="B10" s="62" t="s">
        <v>44</v>
      </c>
      <c r="C10" s="182" t="s">
        <v>23</v>
      </c>
      <c r="D10" s="182"/>
      <c r="E10" s="182"/>
      <c r="F10" s="182"/>
      <c r="G10" s="182"/>
      <c r="H10" s="182"/>
      <c r="I10" s="182"/>
      <c r="J10" s="126"/>
      <c r="K10" s="126"/>
      <c r="L10" s="126"/>
      <c r="M10" s="126"/>
      <c r="N10" s="126">
        <v>15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</row>
    <row r="11" spans="1:26" ht="15"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 ht="15.75">
      <c r="A12" s="26" t="s">
        <v>6</v>
      </c>
      <c r="B12" s="4"/>
      <c r="C12" s="4"/>
      <c r="D12" s="4"/>
      <c r="E12" s="4"/>
      <c r="F12" s="16"/>
      <c r="G12" s="16"/>
      <c r="H12" s="4"/>
      <c r="I12" s="16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 spans="1:26" ht="15">
      <c r="A13" s="5"/>
      <c r="B13" s="8"/>
      <c r="C13" s="8"/>
      <c r="D13" s="8"/>
      <c r="E13" s="8"/>
      <c r="F13" s="2"/>
      <c r="G13" s="2"/>
      <c r="H13" s="8"/>
      <c r="I13" s="2" t="s">
        <v>7</v>
      </c>
      <c r="J13" s="110">
        <v>200</v>
      </c>
      <c r="K13" s="110">
        <v>200</v>
      </c>
      <c r="L13" s="110">
        <v>200</v>
      </c>
      <c r="M13" s="110">
        <v>200</v>
      </c>
      <c r="N13" s="110">
        <v>200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ht="15">
      <c r="A14" s="5"/>
      <c r="B14" s="8"/>
      <c r="C14" s="8"/>
      <c r="D14" s="8"/>
      <c r="E14" s="8"/>
      <c r="F14" s="2"/>
      <c r="G14" s="2"/>
      <c r="H14" s="8"/>
      <c r="I14" s="2" t="s">
        <v>8</v>
      </c>
      <c r="J14" s="110">
        <v>5</v>
      </c>
      <c r="K14" s="110">
        <v>5</v>
      </c>
      <c r="L14" s="110">
        <v>5</v>
      </c>
      <c r="M14" s="110">
        <v>5</v>
      </c>
      <c r="N14" s="110">
        <v>5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 ht="15">
      <c r="A15" s="6"/>
      <c r="B15" s="19"/>
      <c r="C15" s="19"/>
      <c r="D15" s="19"/>
      <c r="E15" s="19"/>
      <c r="F15" s="18"/>
      <c r="G15" s="18"/>
      <c r="H15" s="19"/>
      <c r="I15" s="18" t="s">
        <v>9</v>
      </c>
      <c r="J15" s="109">
        <f>IF(J14&gt;0,J13/J14,10^10)</f>
        <v>40</v>
      </c>
      <c r="K15" s="109">
        <f t="shared" ref="K15:Z15" si="0">IF(K14&gt;0,K13/K14,10^10)</f>
        <v>40</v>
      </c>
      <c r="L15" s="109">
        <f t="shared" si="0"/>
        <v>40</v>
      </c>
      <c r="M15" s="109">
        <f t="shared" si="0"/>
        <v>40</v>
      </c>
      <c r="N15" s="109">
        <f t="shared" si="0"/>
        <v>40</v>
      </c>
      <c r="O15" s="109">
        <f t="shared" si="0"/>
        <v>10000000000</v>
      </c>
      <c r="P15" s="109">
        <f t="shared" si="0"/>
        <v>10000000000</v>
      </c>
      <c r="Q15" s="109">
        <f t="shared" si="0"/>
        <v>10000000000</v>
      </c>
      <c r="R15" s="109">
        <f t="shared" si="0"/>
        <v>10000000000</v>
      </c>
      <c r="S15" s="109">
        <f t="shared" si="0"/>
        <v>10000000000</v>
      </c>
      <c r="T15" s="109">
        <f t="shared" si="0"/>
        <v>10000000000</v>
      </c>
      <c r="U15" s="109">
        <f t="shared" si="0"/>
        <v>10000000000</v>
      </c>
      <c r="V15" s="109">
        <f t="shared" si="0"/>
        <v>10000000000</v>
      </c>
      <c r="W15" s="109">
        <f t="shared" si="0"/>
        <v>10000000000</v>
      </c>
      <c r="X15" s="109">
        <f t="shared" si="0"/>
        <v>10000000000</v>
      </c>
      <c r="Y15" s="109">
        <f t="shared" si="0"/>
        <v>10000000000</v>
      </c>
      <c r="Z15" s="109">
        <f t="shared" si="0"/>
        <v>10000000000</v>
      </c>
    </row>
    <row r="16" spans="1:26" ht="15"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 ht="31.5" customHeight="1">
      <c r="A17" s="161" t="s">
        <v>46</v>
      </c>
      <c r="B17" s="162"/>
      <c r="C17" s="162"/>
      <c r="D17" s="162"/>
      <c r="E17" s="162"/>
      <c r="F17" s="162"/>
      <c r="G17" s="162"/>
      <c r="H17" s="162"/>
      <c r="I17" s="7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>
      <c r="A18" s="160" t="str">
        <f>IF(SUM(J19:J20)&lt;&gt;0,IF(SUM(J21:J23)&lt;&gt;0,warning,""),"")</f>
        <v/>
      </c>
      <c r="B18" s="163"/>
      <c r="C18" s="177" t="s">
        <v>43</v>
      </c>
      <c r="D18" s="168" t="s">
        <v>41</v>
      </c>
      <c r="E18" s="169"/>
      <c r="F18" s="170"/>
      <c r="G18" s="4"/>
      <c r="H18" s="4"/>
      <c r="I18" s="17" t="s">
        <v>10</v>
      </c>
      <c r="J18" s="142" t="str">
        <f>IF(COUNT(J49:J249)&gt;0,COUNT(J49:J249),"")</f>
        <v/>
      </c>
      <c r="K18" s="142" t="str">
        <f t="shared" ref="K18:Z18" si="1">IF(COUNT(K49:K249)&gt;0,COUNT(K49:K249),"")</f>
        <v/>
      </c>
      <c r="L18" s="142" t="str">
        <f t="shared" si="1"/>
        <v/>
      </c>
      <c r="M18" s="142" t="str">
        <f t="shared" si="1"/>
        <v/>
      </c>
      <c r="N18" s="142" t="str">
        <f t="shared" si="1"/>
        <v/>
      </c>
      <c r="O18" s="142" t="str">
        <f t="shared" si="1"/>
        <v/>
      </c>
      <c r="P18" s="142" t="str">
        <f t="shared" si="1"/>
        <v/>
      </c>
      <c r="Q18" s="142" t="str">
        <f t="shared" si="1"/>
        <v/>
      </c>
      <c r="R18" s="142" t="str">
        <f t="shared" si="1"/>
        <v/>
      </c>
      <c r="S18" s="142" t="str">
        <f t="shared" si="1"/>
        <v/>
      </c>
      <c r="T18" s="142" t="str">
        <f t="shared" si="1"/>
        <v/>
      </c>
      <c r="U18" s="142" t="str">
        <f t="shared" si="1"/>
        <v/>
      </c>
      <c r="V18" s="142" t="str">
        <f t="shared" si="1"/>
        <v/>
      </c>
      <c r="W18" s="142" t="str">
        <f t="shared" si="1"/>
        <v/>
      </c>
      <c r="X18" s="142" t="str">
        <f t="shared" si="1"/>
        <v/>
      </c>
      <c r="Y18" s="142" t="str">
        <f t="shared" si="1"/>
        <v/>
      </c>
      <c r="Z18" s="142" t="str">
        <f t="shared" si="1"/>
        <v/>
      </c>
    </row>
    <row r="19" spans="1:26" ht="15">
      <c r="A19" s="160"/>
      <c r="B19" s="163"/>
      <c r="C19" s="178"/>
      <c r="D19" s="171"/>
      <c r="E19" s="172"/>
      <c r="F19" s="173"/>
      <c r="G19" s="2"/>
      <c r="H19" s="8"/>
      <c r="I19" s="2" t="s">
        <v>30</v>
      </c>
      <c r="J19" s="143" t="str">
        <f>IF(COUNT(J49:J249)&gt;0,AVERAGE(J49:J249),"")</f>
        <v/>
      </c>
      <c r="K19" s="143" t="str">
        <f t="shared" ref="K19:Z19" si="2">IF(COUNT(K49:K249)&gt;0,AVERAGE(K49:K249),"")</f>
        <v/>
      </c>
      <c r="L19" s="143" t="str">
        <f t="shared" si="2"/>
        <v/>
      </c>
      <c r="M19" s="143" t="str">
        <f t="shared" si="2"/>
        <v/>
      </c>
      <c r="N19" s="143" t="str">
        <f t="shared" si="2"/>
        <v/>
      </c>
      <c r="O19" s="143" t="str">
        <f t="shared" si="2"/>
        <v/>
      </c>
      <c r="P19" s="143" t="str">
        <f t="shared" si="2"/>
        <v/>
      </c>
      <c r="Q19" s="143" t="str">
        <f t="shared" si="2"/>
        <v/>
      </c>
      <c r="R19" s="143" t="str">
        <f t="shared" si="2"/>
        <v/>
      </c>
      <c r="S19" s="143" t="str">
        <f t="shared" si="2"/>
        <v/>
      </c>
      <c r="T19" s="143" t="str">
        <f t="shared" si="2"/>
        <v/>
      </c>
      <c r="U19" s="143" t="str">
        <f t="shared" si="2"/>
        <v/>
      </c>
      <c r="V19" s="143" t="str">
        <f t="shared" si="2"/>
        <v/>
      </c>
      <c r="W19" s="143" t="str">
        <f t="shared" si="2"/>
        <v/>
      </c>
      <c r="X19" s="143" t="str">
        <f t="shared" si="2"/>
        <v/>
      </c>
      <c r="Y19" s="143" t="str">
        <f t="shared" si="2"/>
        <v/>
      </c>
      <c r="Z19" s="143" t="str">
        <f t="shared" si="2"/>
        <v/>
      </c>
    </row>
    <row r="20" spans="1:26" ht="15">
      <c r="A20" s="160"/>
      <c r="B20" s="163"/>
      <c r="C20" s="179"/>
      <c r="D20" s="174"/>
      <c r="E20" s="175"/>
      <c r="F20" s="176"/>
      <c r="G20" s="18"/>
      <c r="H20" s="19"/>
      <c r="I20" s="18" t="s">
        <v>31</v>
      </c>
      <c r="J20" s="143" t="str">
        <f>IF(COUNT(J49:J249)&gt;0,STDEV(J49:J249),"")</f>
        <v/>
      </c>
      <c r="K20" s="143" t="str">
        <f t="shared" ref="K20:Z20" si="3">IF(COUNT(K49:K249)&gt;0,STDEV(K49:K249),"")</f>
        <v/>
      </c>
      <c r="L20" s="143" t="str">
        <f t="shared" si="3"/>
        <v/>
      </c>
      <c r="M20" s="143" t="str">
        <f t="shared" si="3"/>
        <v/>
      </c>
      <c r="N20" s="143" t="str">
        <f t="shared" si="3"/>
        <v/>
      </c>
      <c r="O20" s="143" t="str">
        <f t="shared" si="3"/>
        <v/>
      </c>
      <c r="P20" s="143" t="str">
        <f t="shared" si="3"/>
        <v/>
      </c>
      <c r="Q20" s="143" t="str">
        <f t="shared" si="3"/>
        <v/>
      </c>
      <c r="R20" s="143" t="str">
        <f t="shared" si="3"/>
        <v/>
      </c>
      <c r="S20" s="143" t="str">
        <f t="shared" si="3"/>
        <v/>
      </c>
      <c r="T20" s="143" t="str">
        <f t="shared" si="3"/>
        <v/>
      </c>
      <c r="U20" s="143" t="str">
        <f t="shared" si="3"/>
        <v/>
      </c>
      <c r="V20" s="143" t="str">
        <f t="shared" si="3"/>
        <v/>
      </c>
      <c r="W20" s="143" t="str">
        <f t="shared" si="3"/>
        <v/>
      </c>
      <c r="X20" s="143" t="str">
        <f t="shared" si="3"/>
        <v/>
      </c>
      <c r="Y20" s="143" t="str">
        <f t="shared" si="3"/>
        <v/>
      </c>
      <c r="Z20" s="143" t="str">
        <f t="shared" si="3"/>
        <v/>
      </c>
    </row>
    <row r="21" spans="1:26" ht="15" customHeight="1">
      <c r="A21" s="160"/>
      <c r="B21" s="163"/>
      <c r="C21" s="177" t="s">
        <v>44</v>
      </c>
      <c r="D21" s="168" t="s">
        <v>29</v>
      </c>
      <c r="E21" s="169"/>
      <c r="F21" s="170"/>
      <c r="G21" s="21"/>
      <c r="H21" s="4"/>
      <c r="I21" s="17" t="s">
        <v>10</v>
      </c>
      <c r="J21" s="115">
        <v>10</v>
      </c>
      <c r="K21" s="115">
        <v>10</v>
      </c>
      <c r="L21" s="115">
        <v>10</v>
      </c>
      <c r="M21" s="115">
        <v>10</v>
      </c>
      <c r="N21" s="115">
        <v>20</v>
      </c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">
      <c r="A22" s="160"/>
      <c r="B22" s="163"/>
      <c r="C22" s="178"/>
      <c r="D22" s="171"/>
      <c r="E22" s="172"/>
      <c r="F22" s="173"/>
      <c r="G22" s="22"/>
      <c r="H22" s="8"/>
      <c r="I22" s="2" t="s">
        <v>30</v>
      </c>
      <c r="J22" s="115">
        <v>6.2</v>
      </c>
      <c r="K22" s="115">
        <v>41.25</v>
      </c>
      <c r="L22" s="115">
        <v>30.7</v>
      </c>
      <c r="M22" s="115">
        <v>24.65</v>
      </c>
      <c r="N22" s="115">
        <v>40</v>
      </c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">
      <c r="A23" s="160"/>
      <c r="B23" s="163"/>
      <c r="C23" s="179"/>
      <c r="D23" s="174"/>
      <c r="E23" s="175"/>
      <c r="F23" s="176"/>
      <c r="G23" s="23"/>
      <c r="H23" s="19"/>
      <c r="I23" s="18" t="s">
        <v>31</v>
      </c>
      <c r="J23" s="115">
        <v>14.6</v>
      </c>
      <c r="K23" s="115">
        <v>21.881625980615691</v>
      </c>
      <c r="L23" s="115">
        <v>14.746374318982802</v>
      </c>
      <c r="M23" s="115">
        <v>20.540610182432911</v>
      </c>
      <c r="N23" s="115">
        <v>21</v>
      </c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" customHeight="1">
      <c r="A24" s="5"/>
      <c r="B24" s="8"/>
      <c r="C24" s="168" t="s">
        <v>32</v>
      </c>
      <c r="D24" s="169"/>
      <c r="E24" s="169"/>
      <c r="F24" s="170"/>
      <c r="G24" s="21"/>
      <c r="H24" s="4"/>
      <c r="I24" s="17" t="s">
        <v>10</v>
      </c>
      <c r="J24" s="106">
        <v>10</v>
      </c>
      <c r="K24" s="106">
        <f t="shared" ref="K24:Z24" si="4">IF(ISNUMBER(K21)=TRUE,K21,K18)</f>
        <v>10</v>
      </c>
      <c r="L24" s="106">
        <f t="shared" si="4"/>
        <v>10</v>
      </c>
      <c r="M24" s="106">
        <f t="shared" si="4"/>
        <v>10</v>
      </c>
      <c r="N24" s="106">
        <f t="shared" si="4"/>
        <v>20</v>
      </c>
      <c r="O24" s="106" t="str">
        <f t="shared" si="4"/>
        <v/>
      </c>
      <c r="P24" s="106" t="str">
        <f t="shared" si="4"/>
        <v/>
      </c>
      <c r="Q24" s="106" t="str">
        <f t="shared" si="4"/>
        <v/>
      </c>
      <c r="R24" s="106" t="str">
        <f t="shared" si="4"/>
        <v/>
      </c>
      <c r="S24" s="106" t="str">
        <f t="shared" si="4"/>
        <v/>
      </c>
      <c r="T24" s="106" t="str">
        <f t="shared" si="4"/>
        <v/>
      </c>
      <c r="U24" s="106" t="str">
        <f t="shared" si="4"/>
        <v/>
      </c>
      <c r="V24" s="106" t="str">
        <f t="shared" si="4"/>
        <v/>
      </c>
      <c r="W24" s="106" t="str">
        <f t="shared" si="4"/>
        <v/>
      </c>
      <c r="X24" s="106" t="str">
        <f t="shared" si="4"/>
        <v/>
      </c>
      <c r="Y24" s="106" t="str">
        <f t="shared" si="4"/>
        <v/>
      </c>
      <c r="Z24" s="106" t="str">
        <f t="shared" si="4"/>
        <v/>
      </c>
    </row>
    <row r="25" spans="1:26" ht="15">
      <c r="A25" s="5"/>
      <c r="B25" s="8"/>
      <c r="C25" s="171"/>
      <c r="D25" s="172"/>
      <c r="E25" s="172"/>
      <c r="F25" s="173"/>
      <c r="G25" s="22"/>
      <c r="H25" s="8"/>
      <c r="I25" s="2" t="s">
        <v>30</v>
      </c>
      <c r="J25" s="105">
        <v>10</v>
      </c>
      <c r="K25" s="105">
        <f t="shared" ref="K25:Z25" si="5">IF(ISNUMBER(K22)=TRUE,K22,K19)</f>
        <v>41.25</v>
      </c>
      <c r="L25" s="105">
        <f t="shared" si="5"/>
        <v>30.7</v>
      </c>
      <c r="M25" s="105">
        <f t="shared" si="5"/>
        <v>24.65</v>
      </c>
      <c r="N25" s="105">
        <f t="shared" si="5"/>
        <v>40</v>
      </c>
      <c r="O25" s="105" t="str">
        <f t="shared" si="5"/>
        <v/>
      </c>
      <c r="P25" s="105" t="str">
        <f t="shared" si="5"/>
        <v/>
      </c>
      <c r="Q25" s="105" t="str">
        <f t="shared" si="5"/>
        <v/>
      </c>
      <c r="R25" s="105" t="str">
        <f t="shared" si="5"/>
        <v/>
      </c>
      <c r="S25" s="105" t="str">
        <f t="shared" si="5"/>
        <v/>
      </c>
      <c r="T25" s="105" t="str">
        <f t="shared" si="5"/>
        <v/>
      </c>
      <c r="U25" s="105" t="str">
        <f t="shared" si="5"/>
        <v/>
      </c>
      <c r="V25" s="105" t="str">
        <f t="shared" si="5"/>
        <v/>
      </c>
      <c r="W25" s="105" t="str">
        <f t="shared" si="5"/>
        <v/>
      </c>
      <c r="X25" s="105" t="str">
        <f t="shared" si="5"/>
        <v/>
      </c>
      <c r="Y25" s="105" t="str">
        <f t="shared" si="5"/>
        <v/>
      </c>
      <c r="Z25" s="105" t="str">
        <f t="shared" si="5"/>
        <v/>
      </c>
    </row>
    <row r="26" spans="1:26" ht="15">
      <c r="A26" s="5"/>
      <c r="B26" s="8"/>
      <c r="C26" s="174"/>
      <c r="D26" s="175"/>
      <c r="E26" s="172"/>
      <c r="F26" s="173"/>
      <c r="G26" s="23"/>
      <c r="H26" s="19"/>
      <c r="I26" s="18" t="s">
        <v>31</v>
      </c>
      <c r="J26" s="105">
        <f>IF(ISNUMBER(J23)=TRUE,J23,J20)</f>
        <v>14.6</v>
      </c>
      <c r="K26" s="105">
        <f t="shared" ref="K26:Z26" si="6">IF(ISNUMBER(K23)=TRUE,K23,K20)</f>
        <v>21.881625980615691</v>
      </c>
      <c r="L26" s="105">
        <f t="shared" si="6"/>
        <v>14.746374318982802</v>
      </c>
      <c r="M26" s="105">
        <f t="shared" si="6"/>
        <v>20.540610182432911</v>
      </c>
      <c r="N26" s="105">
        <f t="shared" si="6"/>
        <v>21</v>
      </c>
      <c r="O26" s="105" t="str">
        <f t="shared" si="6"/>
        <v/>
      </c>
      <c r="P26" s="105" t="str">
        <f t="shared" si="6"/>
        <v/>
      </c>
      <c r="Q26" s="105" t="str">
        <f t="shared" si="6"/>
        <v/>
      </c>
      <c r="R26" s="105" t="str">
        <f t="shared" si="6"/>
        <v/>
      </c>
      <c r="S26" s="105" t="str">
        <f t="shared" si="6"/>
        <v/>
      </c>
      <c r="T26" s="105" t="str">
        <f t="shared" si="6"/>
        <v/>
      </c>
      <c r="U26" s="105" t="str">
        <f t="shared" si="6"/>
        <v/>
      </c>
      <c r="V26" s="105" t="str">
        <f t="shared" si="6"/>
        <v/>
      </c>
      <c r="W26" s="105" t="str">
        <f t="shared" si="6"/>
        <v/>
      </c>
      <c r="X26" s="105" t="str">
        <f t="shared" si="6"/>
        <v/>
      </c>
      <c r="Y26" s="105" t="str">
        <f t="shared" si="6"/>
        <v/>
      </c>
      <c r="Z26" s="105" t="str">
        <f t="shared" si="6"/>
        <v/>
      </c>
    </row>
    <row r="27" spans="1:26" ht="15">
      <c r="A27" s="5"/>
      <c r="B27" s="8"/>
      <c r="C27" s="8"/>
      <c r="D27" s="8"/>
      <c r="E27" s="168" t="s">
        <v>33</v>
      </c>
      <c r="F27" s="170"/>
      <c r="G27" s="16"/>
      <c r="H27" s="4"/>
      <c r="I27" s="16" t="s">
        <v>11</v>
      </c>
      <c r="J27" s="104">
        <f>IF(ISNUMBER(J26)=TRUE,J26/SQRT(J24)*TINV(0.05,J24-1),"")</f>
        <v>10.444210827171705</v>
      </c>
      <c r="K27" s="104">
        <f t="shared" ref="K27:Z27" si="7">IF(ISNUMBER(K26)=TRUE,K26/SQRT(K24)*TINV(0.05,K24-1),"")</f>
        <v>15.653172259100556</v>
      </c>
      <c r="L27" s="104">
        <f t="shared" si="7"/>
        <v>10.548920707112806</v>
      </c>
      <c r="M27" s="104">
        <f t="shared" si="7"/>
        <v>14.69386734685474</v>
      </c>
      <c r="N27" s="104">
        <f t="shared" si="7"/>
        <v>9.8283025348183166</v>
      </c>
      <c r="O27" s="104" t="str">
        <f t="shared" si="7"/>
        <v/>
      </c>
      <c r="P27" s="104" t="str">
        <f t="shared" si="7"/>
        <v/>
      </c>
      <c r="Q27" s="104" t="str">
        <f t="shared" si="7"/>
        <v/>
      </c>
      <c r="R27" s="104" t="str">
        <f t="shared" si="7"/>
        <v/>
      </c>
      <c r="S27" s="104" t="str">
        <f t="shared" si="7"/>
        <v/>
      </c>
      <c r="T27" s="104" t="str">
        <f t="shared" si="7"/>
        <v/>
      </c>
      <c r="U27" s="104" t="str">
        <f t="shared" si="7"/>
        <v/>
      </c>
      <c r="V27" s="104" t="str">
        <f t="shared" si="7"/>
        <v/>
      </c>
      <c r="W27" s="104" t="str">
        <f t="shared" si="7"/>
        <v/>
      </c>
      <c r="X27" s="104" t="str">
        <f t="shared" si="7"/>
        <v/>
      </c>
      <c r="Y27" s="104" t="str">
        <f t="shared" si="7"/>
        <v/>
      </c>
      <c r="Z27" s="104" t="str">
        <f t="shared" si="7"/>
        <v/>
      </c>
    </row>
    <row r="28" spans="1:26" ht="15">
      <c r="A28" s="5"/>
      <c r="B28" s="8"/>
      <c r="C28" s="8"/>
      <c r="D28" s="8"/>
      <c r="E28" s="171"/>
      <c r="F28" s="173"/>
      <c r="G28" s="2"/>
      <c r="H28" s="8"/>
      <c r="I28" s="2" t="s">
        <v>12</v>
      </c>
      <c r="J28" s="104">
        <f t="shared" ref="J28:Z28" si="8">IF(ISNUMBER(J26)=TRUE,IF(J15&gt;0,SQRT((J15-J24)/J15)*J27,J27),"")</f>
        <v>9.0449518988111812</v>
      </c>
      <c r="K28" s="104">
        <f t="shared" si="8"/>
        <v>13.556044826194931</v>
      </c>
      <c r="L28" s="104">
        <f t="shared" si="8"/>
        <v>9.1356333148673929</v>
      </c>
      <c r="M28" s="104">
        <f t="shared" si="8"/>
        <v>12.725262402214854</v>
      </c>
      <c r="N28" s="104">
        <f t="shared" si="8"/>
        <v>6.9496593699229665</v>
      </c>
      <c r="O28" s="104" t="str">
        <f t="shared" si="8"/>
        <v/>
      </c>
      <c r="P28" s="104" t="str">
        <f t="shared" si="8"/>
        <v/>
      </c>
      <c r="Q28" s="104" t="str">
        <f t="shared" si="8"/>
        <v/>
      </c>
      <c r="R28" s="104" t="str">
        <f t="shared" si="8"/>
        <v/>
      </c>
      <c r="S28" s="104" t="str">
        <f t="shared" si="8"/>
        <v/>
      </c>
      <c r="T28" s="104" t="str">
        <f t="shared" si="8"/>
        <v/>
      </c>
      <c r="U28" s="104" t="str">
        <f t="shared" si="8"/>
        <v/>
      </c>
      <c r="V28" s="104" t="str">
        <f t="shared" si="8"/>
        <v/>
      </c>
      <c r="W28" s="104" t="str">
        <f t="shared" si="8"/>
        <v/>
      </c>
      <c r="X28" s="104" t="str">
        <f t="shared" si="8"/>
        <v/>
      </c>
      <c r="Y28" s="104" t="str">
        <f t="shared" si="8"/>
        <v/>
      </c>
      <c r="Z28" s="104" t="str">
        <f t="shared" si="8"/>
        <v/>
      </c>
    </row>
    <row r="29" spans="1:26" ht="15">
      <c r="A29" s="6"/>
      <c r="B29" s="19"/>
      <c r="C29" s="19"/>
      <c r="D29" s="19"/>
      <c r="E29" s="174"/>
      <c r="F29" s="176"/>
      <c r="G29" s="18"/>
      <c r="H29" s="19"/>
      <c r="I29" s="18" t="s">
        <v>13</v>
      </c>
      <c r="J29" s="103">
        <f t="shared" ref="J29:Z29" si="9">IF(ISNUMBER(J26)=TRUE,J28/J25,"")</f>
        <v>0.9044951898811181</v>
      </c>
      <c r="K29" s="103">
        <f t="shared" si="9"/>
        <v>0.32863138972593775</v>
      </c>
      <c r="L29" s="103">
        <f t="shared" si="9"/>
        <v>0.29757763240610402</v>
      </c>
      <c r="M29" s="103">
        <f t="shared" si="9"/>
        <v>0.51623782564766141</v>
      </c>
      <c r="N29" s="103">
        <f t="shared" si="9"/>
        <v>0.17374148424807417</v>
      </c>
      <c r="O29" s="103" t="str">
        <f t="shared" si="9"/>
        <v/>
      </c>
      <c r="P29" s="103" t="str">
        <f t="shared" si="9"/>
        <v/>
      </c>
      <c r="Q29" s="103" t="str">
        <f t="shared" si="9"/>
        <v/>
      </c>
      <c r="R29" s="103" t="str">
        <f t="shared" si="9"/>
        <v/>
      </c>
      <c r="S29" s="103" t="str">
        <f t="shared" si="9"/>
        <v/>
      </c>
      <c r="T29" s="103" t="str">
        <f t="shared" si="9"/>
        <v/>
      </c>
      <c r="U29" s="103" t="str">
        <f t="shared" si="9"/>
        <v/>
      </c>
      <c r="V29" s="103" t="str">
        <f t="shared" si="9"/>
        <v/>
      </c>
      <c r="W29" s="103" t="str">
        <f t="shared" si="9"/>
        <v/>
      </c>
      <c r="X29" s="103" t="str">
        <f t="shared" si="9"/>
        <v/>
      </c>
      <c r="Y29" s="103" t="str">
        <f t="shared" si="9"/>
        <v/>
      </c>
      <c r="Z29" s="103" t="str">
        <f t="shared" si="9"/>
        <v/>
      </c>
    </row>
    <row r="30" spans="1:26" ht="15">
      <c r="F30" s="2"/>
      <c r="G30" s="2"/>
      <c r="I30" s="2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</row>
    <row r="31" spans="1:26" ht="15.75">
      <c r="A31" s="26" t="s">
        <v>15</v>
      </c>
      <c r="B31" s="4"/>
      <c r="C31" s="4"/>
      <c r="D31" s="4"/>
      <c r="E31" s="4"/>
      <c r="F31" s="16"/>
      <c r="G31" s="16"/>
      <c r="H31" s="4"/>
      <c r="I31" s="16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</row>
    <row r="32" spans="1:26" ht="15">
      <c r="A32" s="5"/>
      <c r="B32" s="8"/>
      <c r="C32" s="28"/>
      <c r="D32" s="29"/>
      <c r="E32" s="29"/>
      <c r="F32" s="30"/>
      <c r="G32" s="30"/>
      <c r="H32" s="29"/>
      <c r="I32" s="31" t="s">
        <v>36</v>
      </c>
      <c r="J32" s="100">
        <f>IF(ISNUMBER(J10)=TRUE,J10,IF(ISNUMBER(J25)=TRUE,J9*J25,""))</f>
        <v>7.5</v>
      </c>
      <c r="K32" s="100">
        <f t="shared" ref="K32:Z32" si="10">IF(ISNUMBER(K10)=TRUE,K10,IF(ISNUMBER(K25)=TRUE,K9*K25,""))</f>
        <v>30.9375</v>
      </c>
      <c r="L32" s="100">
        <f t="shared" si="10"/>
        <v>23.024999999999999</v>
      </c>
      <c r="M32" s="100">
        <f t="shared" si="10"/>
        <v>18.487499999999997</v>
      </c>
      <c r="N32" s="100">
        <f t="shared" si="10"/>
        <v>15</v>
      </c>
      <c r="O32" s="100" t="str">
        <f t="shared" si="10"/>
        <v/>
      </c>
      <c r="P32" s="100" t="str">
        <f t="shared" si="10"/>
        <v/>
      </c>
      <c r="Q32" s="100" t="str">
        <f t="shared" si="10"/>
        <v/>
      </c>
      <c r="R32" s="100" t="str">
        <f t="shared" si="10"/>
        <v/>
      </c>
      <c r="S32" s="100" t="str">
        <f t="shared" si="10"/>
        <v/>
      </c>
      <c r="T32" s="100" t="str">
        <f t="shared" si="10"/>
        <v/>
      </c>
      <c r="U32" s="100" t="str">
        <f t="shared" si="10"/>
        <v/>
      </c>
      <c r="V32" s="100" t="str">
        <f t="shared" si="10"/>
        <v/>
      </c>
      <c r="W32" s="100" t="str">
        <f t="shared" si="10"/>
        <v/>
      </c>
      <c r="X32" s="100" t="str">
        <f t="shared" si="10"/>
        <v/>
      </c>
      <c r="Y32" s="100" t="str">
        <f t="shared" si="10"/>
        <v/>
      </c>
      <c r="Z32" s="100" t="str">
        <f t="shared" si="10"/>
        <v/>
      </c>
    </row>
    <row r="33" spans="1:26" ht="15">
      <c r="A33" s="5"/>
      <c r="B33" s="8"/>
      <c r="C33" s="8"/>
      <c r="D33" s="8"/>
      <c r="E33" s="8"/>
      <c r="F33" s="2"/>
      <c r="G33" s="2"/>
      <c r="H33" s="8"/>
      <c r="I33" s="2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">
      <c r="A34" s="5"/>
      <c r="B34" s="3"/>
      <c r="C34" s="3"/>
      <c r="D34" s="164" t="s">
        <v>58</v>
      </c>
      <c r="E34" s="165"/>
      <c r="F34" s="165"/>
      <c r="G34" s="165"/>
      <c r="H34" s="165"/>
      <c r="I34" s="165"/>
      <c r="J34" s="102">
        <f ca="1">IF(ISNUMBER(J26)=TRUE,ROUNDUP(2*((J26^2)*(TINV(J7,J38)+TINV(2*(1-J6),J38))^2)/((J32)^2),0),"")</f>
        <v>66</v>
      </c>
      <c r="K34" s="102">
        <f t="shared" ref="K34:Z34" ca="1" si="11">IF(ISNUMBER(K26)=TRUE,ROUNDUP(2*((K26^2)*(TINV(K7,K38)+TINV(2*(1-K6),K38))^2)/((K32)^2),0),"")</f>
        <v>10</v>
      </c>
      <c r="L34" s="102">
        <f t="shared" ca="1" si="11"/>
        <v>8</v>
      </c>
      <c r="M34" s="102">
        <f t="shared" ca="1" si="11"/>
        <v>22</v>
      </c>
      <c r="N34" s="102">
        <f t="shared" ca="1" si="11"/>
        <v>19</v>
      </c>
      <c r="O34" s="102" t="str">
        <f t="shared" si="11"/>
        <v/>
      </c>
      <c r="P34" s="102" t="str">
        <f t="shared" si="11"/>
        <v/>
      </c>
      <c r="Q34" s="102" t="str">
        <f t="shared" si="11"/>
        <v/>
      </c>
      <c r="R34" s="102" t="str">
        <f t="shared" si="11"/>
        <v/>
      </c>
      <c r="S34" s="102" t="str">
        <f t="shared" si="11"/>
        <v/>
      </c>
      <c r="T34" s="102" t="str">
        <f t="shared" si="11"/>
        <v/>
      </c>
      <c r="U34" s="102" t="str">
        <f t="shared" si="11"/>
        <v/>
      </c>
      <c r="V34" s="102" t="str">
        <f t="shared" si="11"/>
        <v/>
      </c>
      <c r="W34" s="102" t="str">
        <f t="shared" si="11"/>
        <v/>
      </c>
      <c r="X34" s="102" t="str">
        <f t="shared" si="11"/>
        <v/>
      </c>
      <c r="Y34" s="102" t="str">
        <f t="shared" si="11"/>
        <v/>
      </c>
      <c r="Z34" s="102" t="str">
        <f t="shared" si="11"/>
        <v/>
      </c>
    </row>
    <row r="35" spans="1:26">
      <c r="A35" s="5"/>
      <c r="B35" s="8"/>
      <c r="C35" s="8"/>
      <c r="D35" s="8"/>
      <c r="E35" s="8"/>
      <c r="F35" s="8"/>
      <c r="G35" s="8"/>
      <c r="H35" s="8"/>
      <c r="I35" s="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1:26" ht="15">
      <c r="A36" s="5"/>
      <c r="B36" s="3"/>
      <c r="C36" s="164" t="s">
        <v>59</v>
      </c>
      <c r="D36" s="165"/>
      <c r="E36" s="165"/>
      <c r="F36" s="165"/>
      <c r="G36" s="165"/>
      <c r="H36" s="165"/>
      <c r="I36" s="165"/>
      <c r="J36" s="102">
        <f ca="1">IF(ISNUMBER(J26)=TRUE,ROUNDUP((J34)/(1+(J34/J15)),0),"")</f>
        <v>25</v>
      </c>
      <c r="K36" s="102">
        <f t="shared" ref="K36:Z36" ca="1" si="12">IF(ISNUMBER(K26)=TRUE,ROUNDUP((K34)/(1+(K34/K15)),0),"")</f>
        <v>8</v>
      </c>
      <c r="L36" s="102">
        <f t="shared" ca="1" si="12"/>
        <v>7</v>
      </c>
      <c r="M36" s="102">
        <f t="shared" ca="1" si="12"/>
        <v>15</v>
      </c>
      <c r="N36" s="102">
        <f t="shared" ca="1" si="12"/>
        <v>13</v>
      </c>
      <c r="O36" s="102" t="str">
        <f t="shared" si="12"/>
        <v/>
      </c>
      <c r="P36" s="102" t="str">
        <f t="shared" si="12"/>
        <v/>
      </c>
      <c r="Q36" s="102" t="str">
        <f t="shared" si="12"/>
        <v/>
      </c>
      <c r="R36" s="102" t="str">
        <f t="shared" si="12"/>
        <v/>
      </c>
      <c r="S36" s="102" t="str">
        <f t="shared" si="12"/>
        <v/>
      </c>
      <c r="T36" s="102" t="str">
        <f t="shared" si="12"/>
        <v/>
      </c>
      <c r="U36" s="102" t="str">
        <f t="shared" si="12"/>
        <v/>
      </c>
      <c r="V36" s="102" t="str">
        <f t="shared" si="12"/>
        <v/>
      </c>
      <c r="W36" s="102" t="str">
        <f t="shared" si="12"/>
        <v/>
      </c>
      <c r="X36" s="102" t="str">
        <f t="shared" si="12"/>
        <v/>
      </c>
      <c r="Y36" s="102" t="str">
        <f t="shared" si="12"/>
        <v/>
      </c>
      <c r="Z36" s="102" t="str">
        <f t="shared" si="12"/>
        <v/>
      </c>
    </row>
    <row r="37" spans="1:26" ht="15">
      <c r="A37" s="5"/>
      <c r="B37" s="3"/>
      <c r="C37" s="3"/>
      <c r="D37" s="3"/>
      <c r="E37" s="3"/>
      <c r="F37" s="8"/>
      <c r="G37" s="8"/>
      <c r="H37" s="8"/>
      <c r="I37" s="20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spans="1:26">
      <c r="A38" s="6"/>
      <c r="B38" s="32"/>
      <c r="C38" s="32"/>
      <c r="D38" s="32"/>
      <c r="E38" s="32"/>
      <c r="F38" s="19"/>
      <c r="G38" s="33"/>
      <c r="H38" s="33"/>
      <c r="I38" s="34" t="s">
        <v>24</v>
      </c>
      <c r="J38" s="35">
        <f ca="1">IF(ISNUMBER(J26)=TRUE,IF(ISERR(J34),100,(J34)*2-2),"")</f>
        <v>130</v>
      </c>
      <c r="K38" s="35">
        <f t="shared" ref="K38:Z38" ca="1" si="13">IF(ISNUMBER(K26)=TRUE,IF(ISERR(K34),100,(K34)*2-2),"")</f>
        <v>18</v>
      </c>
      <c r="L38" s="35">
        <f t="shared" ca="1" si="13"/>
        <v>14</v>
      </c>
      <c r="M38" s="35">
        <f t="shared" ca="1" si="13"/>
        <v>42</v>
      </c>
      <c r="N38" s="35">
        <f t="shared" ca="1" si="13"/>
        <v>36</v>
      </c>
      <c r="O38" s="35" t="str">
        <f t="shared" si="13"/>
        <v/>
      </c>
      <c r="P38" s="35" t="str">
        <f t="shared" si="13"/>
        <v/>
      </c>
      <c r="Q38" s="35" t="str">
        <f t="shared" si="13"/>
        <v/>
      </c>
      <c r="R38" s="35" t="str">
        <f t="shared" si="13"/>
        <v/>
      </c>
      <c r="S38" s="35" t="str">
        <f t="shared" si="13"/>
        <v/>
      </c>
      <c r="T38" s="35" t="str">
        <f t="shared" si="13"/>
        <v/>
      </c>
      <c r="U38" s="35" t="str">
        <f t="shared" si="13"/>
        <v/>
      </c>
      <c r="V38" s="35" t="str">
        <f t="shared" si="13"/>
        <v/>
      </c>
      <c r="W38" s="35" t="str">
        <f t="shared" si="13"/>
        <v/>
      </c>
      <c r="X38" s="35" t="str">
        <f t="shared" si="13"/>
        <v/>
      </c>
      <c r="Y38" s="35" t="str">
        <f t="shared" si="13"/>
        <v/>
      </c>
      <c r="Z38" s="35" t="str">
        <f t="shared" si="13"/>
        <v/>
      </c>
    </row>
    <row r="39" spans="1:26" ht="15">
      <c r="A39" s="8"/>
      <c r="B39" s="3"/>
      <c r="C39" s="3"/>
      <c r="D39" s="3"/>
      <c r="E39" s="3"/>
      <c r="I39" s="9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1:26" ht="30" customHeight="1">
      <c r="A40" s="180" t="s">
        <v>26</v>
      </c>
      <c r="B40" s="181"/>
      <c r="C40" s="181"/>
      <c r="D40" s="181"/>
      <c r="E40" s="181"/>
      <c r="F40" s="181"/>
      <c r="G40" s="181"/>
      <c r="H40" s="181"/>
      <c r="I40" s="181"/>
      <c r="J40" s="101">
        <f>IF(ISNUMBER(J26)=TRUE,SQRT(2*((J26^2)*(TINV(J7,(J24*2-2))+TINV(2*(1-J6),(J24*2-2)))^2)*(1-J24/J15)/(J24)),"")</f>
        <v>17.328128899604877</v>
      </c>
      <c r="K40" s="101">
        <f t="shared" ref="K40:Z40" si="14">IF(ISNUMBER(K26)=TRUE,SQRT(2*((K26^2)*(TINV(K7,(K24*2-2))+TINV(2*(1-K6),(K24*2-2)))^2)*(1-K24/K15)/(K24)),"")</f>
        <v>25.97038599486655</v>
      </c>
      <c r="L40" s="101">
        <f t="shared" si="14"/>
        <v>17.501854452134047</v>
      </c>
      <c r="M40" s="101">
        <f t="shared" si="14"/>
        <v>24.378790473817389</v>
      </c>
      <c r="N40" s="101">
        <f t="shared" si="14"/>
        <v>10.121264787785641</v>
      </c>
      <c r="O40" s="101" t="str">
        <f t="shared" si="14"/>
        <v/>
      </c>
      <c r="P40" s="101" t="str">
        <f t="shared" si="14"/>
        <v/>
      </c>
      <c r="Q40" s="101" t="str">
        <f t="shared" si="14"/>
        <v/>
      </c>
      <c r="R40" s="101" t="str">
        <f t="shared" si="14"/>
        <v/>
      </c>
      <c r="S40" s="101" t="str">
        <f t="shared" si="14"/>
        <v/>
      </c>
      <c r="T40" s="101" t="str">
        <f t="shared" si="14"/>
        <v/>
      </c>
      <c r="U40" s="101" t="str">
        <f t="shared" si="14"/>
        <v/>
      </c>
      <c r="V40" s="101" t="str">
        <f t="shared" si="14"/>
        <v/>
      </c>
      <c r="W40" s="101" t="str">
        <f t="shared" si="14"/>
        <v/>
      </c>
      <c r="X40" s="101" t="str">
        <f t="shared" si="14"/>
        <v/>
      </c>
      <c r="Y40" s="101" t="str">
        <f t="shared" si="14"/>
        <v/>
      </c>
      <c r="Z40" s="101" t="str">
        <f t="shared" si="14"/>
        <v/>
      </c>
    </row>
    <row r="41" spans="1:26" ht="19.5" customHeight="1">
      <c r="A41" s="76"/>
      <c r="B41" s="76"/>
      <c r="C41" s="76"/>
      <c r="D41" s="76"/>
      <c r="E41" s="76"/>
      <c r="F41" s="76"/>
      <c r="G41" s="76"/>
      <c r="H41" s="76"/>
      <c r="I41" s="76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ht="30.75" customHeight="1">
      <c r="A42" s="180" t="s">
        <v>25</v>
      </c>
      <c r="B42" s="181"/>
      <c r="C42" s="181"/>
      <c r="D42" s="181"/>
      <c r="E42" s="181"/>
      <c r="F42" s="181"/>
      <c r="G42" s="181"/>
      <c r="H42" s="181"/>
      <c r="I42" s="181"/>
      <c r="J42" s="100">
        <f>IF(ISNUMBER(J26)=TRUE,IF((SQRT((J24/(1-J24/J15)*(J32)^2)/(2*(J26^2)))-TINV(J7,(J24*2-2)))&lt;0,((TDIST(ABS((SQRT((J24/(1-J24/J15)*(J32)^2)/(2*(J26^2))))-(TINV(J7,(J24*2-2)))),J24*2-2,2))/2),(1-(TDIST((SQRT((J24/(1-J24/J15)*(J32)^2)/(2*(J26^2))))-(TINV(J7,(J24*2-2))),(J24*2-2),2))/2)),"")</f>
        <v>0.34415126850835998</v>
      </c>
      <c r="K42" s="100">
        <f t="shared" ref="K42:Z42" si="15">IF(ISNUMBER(K26)=TRUE,IF((SQRT((K24/(1-K24/K15)*(K32)^2)/(2*(K26^2)))-TINV(K7,(K24*2-2)))&lt;0,((TDIST(ABS((SQRT((K24/(1-K24/K15)*(K32)^2)/(2*(K26^2))))-(TINV(K7,(K24*2-2)))),K24*2-2,2))/2),(1-(TDIST((SQRT((K24/(1-K24/K15)*(K32)^2)/(2*(K26^2))))-(TINV(K7,(K24*2-2))),(K24*2-2),2))/2)),"")</f>
        <v>0.96434069520562626</v>
      </c>
      <c r="L42" s="100">
        <f t="shared" si="15"/>
        <v>0.98309914189209524</v>
      </c>
      <c r="M42" s="100">
        <f t="shared" si="15"/>
        <v>0.71868707703140056</v>
      </c>
      <c r="N42" s="100">
        <f t="shared" si="15"/>
        <v>0.96680861638617333</v>
      </c>
      <c r="O42" s="100" t="str">
        <f t="shared" si="15"/>
        <v/>
      </c>
      <c r="P42" s="100" t="str">
        <f t="shared" si="15"/>
        <v/>
      </c>
      <c r="Q42" s="100" t="str">
        <f t="shared" si="15"/>
        <v/>
      </c>
      <c r="R42" s="100" t="str">
        <f t="shared" si="15"/>
        <v/>
      </c>
      <c r="S42" s="100" t="str">
        <f t="shared" si="15"/>
        <v/>
      </c>
      <c r="T42" s="100" t="str">
        <f t="shared" si="15"/>
        <v/>
      </c>
      <c r="U42" s="100" t="str">
        <f t="shared" si="15"/>
        <v/>
      </c>
      <c r="V42" s="100" t="str">
        <f t="shared" si="15"/>
        <v/>
      </c>
      <c r="W42" s="100" t="str">
        <f t="shared" si="15"/>
        <v/>
      </c>
      <c r="X42" s="100" t="str">
        <f t="shared" si="15"/>
        <v/>
      </c>
      <c r="Y42" s="100" t="str">
        <f t="shared" si="15"/>
        <v/>
      </c>
      <c r="Z42" s="100" t="str">
        <f t="shared" si="15"/>
        <v/>
      </c>
    </row>
    <row r="43" spans="1:26" ht="15">
      <c r="A43" s="91"/>
      <c r="B43" s="91"/>
      <c r="C43" s="91"/>
      <c r="D43" s="91"/>
      <c r="E43" s="91"/>
      <c r="F43" s="92"/>
      <c r="G43" s="92"/>
      <c r="H43" s="92"/>
      <c r="I43" s="93"/>
      <c r="J43" s="12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pans="1:26" ht="15.75">
      <c r="A44" s="91"/>
      <c r="B44" s="91"/>
      <c r="C44" s="141" t="s">
        <v>60</v>
      </c>
      <c r="D44" s="91"/>
      <c r="E44" s="94"/>
      <c r="F44" s="92"/>
      <c r="G44" s="92"/>
      <c r="H44" s="92"/>
      <c r="I44" s="92"/>
      <c r="J44" s="12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1:26" ht="15">
      <c r="A45" s="91"/>
      <c r="B45" s="91"/>
      <c r="C45" s="91"/>
      <c r="D45" s="91"/>
      <c r="E45" s="94"/>
      <c r="F45" s="92"/>
      <c r="G45" s="92"/>
      <c r="H45" s="92"/>
      <c r="I45" s="92"/>
      <c r="J45" s="12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>
      <c r="A46" s="91"/>
      <c r="B46" s="91"/>
      <c r="C46" s="91"/>
      <c r="D46" s="95"/>
      <c r="E46" s="91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1:26">
      <c r="A47" s="91"/>
      <c r="B47" s="91"/>
      <c r="C47" s="91"/>
      <c r="D47" s="91"/>
      <c r="E47" s="91"/>
      <c r="F47" s="92"/>
      <c r="G47" s="92"/>
      <c r="H47" s="92"/>
      <c r="I47" s="10"/>
      <c r="J47" s="125" t="s">
        <v>48</v>
      </c>
      <c r="K47" s="92"/>
      <c r="L47" s="92"/>
      <c r="M47" s="92"/>
      <c r="N47" s="123"/>
      <c r="O47" s="92"/>
      <c r="P47" s="92"/>
      <c r="Q47" s="92"/>
      <c r="R47" s="123"/>
      <c r="S47" s="92"/>
      <c r="T47" s="92"/>
      <c r="U47" s="92"/>
      <c r="V47" s="123"/>
      <c r="W47" s="92"/>
      <c r="X47" s="92"/>
      <c r="Y47" s="92"/>
      <c r="Z47" s="92"/>
    </row>
    <row r="48" spans="1:26">
      <c r="A48" s="91"/>
      <c r="B48" s="91"/>
      <c r="C48" s="91"/>
      <c r="D48" s="91"/>
      <c r="E48" s="91"/>
      <c r="F48" s="92"/>
      <c r="G48" s="92"/>
      <c r="H48" s="92"/>
      <c r="I48" s="11" t="s">
        <v>14</v>
      </c>
      <c r="J48" s="125" t="s">
        <v>49</v>
      </c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pans="1:26">
      <c r="A49" s="91"/>
      <c r="B49" s="91"/>
      <c r="C49" s="91"/>
      <c r="D49" s="92"/>
      <c r="E49" s="96"/>
      <c r="F49" s="92"/>
      <c r="G49" s="92"/>
      <c r="H49" s="92"/>
      <c r="I49" s="70">
        <v>1</v>
      </c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pans="1:26">
      <c r="A50" s="91"/>
      <c r="B50" s="91"/>
      <c r="C50" s="95"/>
      <c r="D50" s="92"/>
      <c r="E50" s="97"/>
      <c r="F50" s="92"/>
      <c r="G50" s="92"/>
      <c r="H50" s="92"/>
      <c r="I50" s="70">
        <v>2</v>
      </c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spans="1:26">
      <c r="A51" s="91"/>
      <c r="B51" s="91"/>
      <c r="C51" s="91"/>
      <c r="D51" s="95"/>
      <c r="E51" s="97"/>
      <c r="F51" s="92"/>
      <c r="G51" s="92"/>
      <c r="H51" s="92"/>
      <c r="I51" s="70">
        <v>3</v>
      </c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spans="1:26">
      <c r="A52" s="91"/>
      <c r="B52" s="91"/>
      <c r="C52" s="91"/>
      <c r="D52" s="95"/>
      <c r="E52" s="96"/>
      <c r="F52" s="92"/>
      <c r="G52" s="92"/>
      <c r="H52" s="92"/>
      <c r="I52" s="70">
        <v>4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spans="1:26">
      <c r="A53" s="91"/>
      <c r="B53" s="91"/>
      <c r="C53" s="91"/>
      <c r="D53" s="91"/>
      <c r="E53" s="91"/>
      <c r="F53" s="92"/>
      <c r="G53" s="92"/>
      <c r="H53" s="92"/>
      <c r="I53" s="70">
        <v>5</v>
      </c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pans="1:26">
      <c r="A54" s="91"/>
      <c r="B54" s="91"/>
      <c r="C54" s="91"/>
      <c r="D54" s="91"/>
      <c r="E54" s="91"/>
      <c r="F54" s="92"/>
      <c r="G54" s="92"/>
      <c r="H54" s="92"/>
      <c r="I54" s="70">
        <v>6</v>
      </c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spans="1:26">
      <c r="A55" s="91"/>
      <c r="B55" s="91"/>
      <c r="C55" s="91"/>
      <c r="D55" s="95"/>
      <c r="E55" s="90"/>
      <c r="F55" s="92"/>
      <c r="G55" s="92"/>
      <c r="H55" s="92"/>
      <c r="I55" s="70">
        <v>7</v>
      </c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spans="1:26">
      <c r="A56" s="91"/>
      <c r="B56" s="91"/>
      <c r="C56" s="91"/>
      <c r="D56" s="95"/>
      <c r="E56" s="91"/>
      <c r="F56" s="92"/>
      <c r="G56" s="92"/>
      <c r="H56" s="92"/>
      <c r="I56" s="70">
        <v>8</v>
      </c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pans="1:26">
      <c r="A57" s="91"/>
      <c r="B57" s="91"/>
      <c r="C57" s="91"/>
      <c r="D57" s="91"/>
      <c r="E57" s="91"/>
      <c r="F57" s="92"/>
      <c r="G57" s="92"/>
      <c r="H57" s="92"/>
      <c r="I57" s="70">
        <v>9</v>
      </c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pans="1:26">
      <c r="A58" s="91"/>
      <c r="B58" s="91"/>
      <c r="C58" s="91"/>
      <c r="D58" s="91"/>
      <c r="E58" s="91"/>
      <c r="F58" s="92"/>
      <c r="G58" s="92"/>
      <c r="H58" s="92"/>
      <c r="I58" s="70">
        <v>10</v>
      </c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spans="1:26">
      <c r="A59" s="91"/>
      <c r="B59" s="91"/>
      <c r="C59" s="91"/>
      <c r="D59" s="91"/>
      <c r="E59" s="91"/>
      <c r="F59" s="92"/>
      <c r="G59" s="92"/>
      <c r="H59" s="92"/>
      <c r="I59" s="70">
        <v>11</v>
      </c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spans="1:26">
      <c r="A60" s="92"/>
      <c r="B60" s="92"/>
      <c r="C60" s="92"/>
      <c r="D60" s="92"/>
      <c r="E60" s="92"/>
      <c r="F60" s="92"/>
      <c r="G60" s="92"/>
      <c r="H60" s="92"/>
      <c r="I60" s="70">
        <v>12</v>
      </c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spans="1:26">
      <c r="A61" s="92"/>
      <c r="B61" s="92"/>
      <c r="C61" s="92"/>
      <c r="D61" s="92"/>
      <c r="E61" s="92"/>
      <c r="F61" s="92"/>
      <c r="G61" s="92"/>
      <c r="H61" s="92"/>
      <c r="I61" s="124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spans="1:26">
      <c r="A62" s="92"/>
      <c r="B62" s="92"/>
      <c r="C62" s="92"/>
      <c r="D62" s="92"/>
      <c r="E62" s="92"/>
      <c r="F62" s="92"/>
      <c r="G62" s="92"/>
      <c r="H62" s="92"/>
      <c r="I62" s="124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spans="1:26">
      <c r="A63" s="92"/>
      <c r="B63" s="92"/>
      <c r="C63" s="92"/>
      <c r="D63" s="92"/>
      <c r="E63" s="92"/>
      <c r="F63" s="92"/>
      <c r="G63" s="92"/>
      <c r="H63" s="92"/>
      <c r="I63" s="124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spans="1:26">
      <c r="A64" s="92"/>
      <c r="B64" s="92"/>
      <c r="C64" s="92"/>
      <c r="D64" s="92"/>
      <c r="E64" s="92"/>
      <c r="F64" s="92"/>
      <c r="G64" s="92"/>
      <c r="H64" s="92"/>
      <c r="I64" s="124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spans="1:26">
      <c r="A65" s="92"/>
      <c r="B65" s="92"/>
      <c r="C65" s="92"/>
      <c r="D65" s="92"/>
      <c r="E65" s="92"/>
      <c r="F65" s="92"/>
      <c r="G65" s="92"/>
      <c r="H65" s="92"/>
      <c r="I65" s="124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spans="1:26">
      <c r="A66" s="92"/>
      <c r="B66" s="92"/>
      <c r="C66" s="92"/>
      <c r="D66" s="92"/>
      <c r="E66" s="92"/>
      <c r="F66" s="92"/>
      <c r="G66" s="92"/>
      <c r="H66" s="92"/>
      <c r="I66" s="124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spans="1:26">
      <c r="A67" s="92"/>
      <c r="B67" s="92"/>
      <c r="C67" s="92"/>
      <c r="D67" s="92"/>
      <c r="E67" s="92"/>
      <c r="F67" s="92"/>
      <c r="G67" s="92"/>
      <c r="H67" s="92"/>
      <c r="I67" s="124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spans="1:26">
      <c r="A68" s="92"/>
      <c r="B68" s="92"/>
      <c r="C68" s="92"/>
      <c r="D68" s="92"/>
      <c r="E68" s="92"/>
      <c r="F68" s="92"/>
      <c r="G68" s="92"/>
      <c r="H68" s="92"/>
      <c r="I68" s="124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spans="1:26">
      <c r="A69" s="92"/>
      <c r="B69" s="92"/>
      <c r="C69" s="92"/>
      <c r="D69" s="92"/>
      <c r="E69" s="92"/>
      <c r="F69" s="92"/>
      <c r="G69" s="92"/>
      <c r="H69" s="92"/>
      <c r="I69" s="124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spans="1:26">
      <c r="A70" s="92"/>
      <c r="B70" s="92"/>
      <c r="C70" s="92"/>
      <c r="D70" s="92"/>
      <c r="E70" s="92"/>
      <c r="F70" s="92"/>
      <c r="G70" s="92"/>
      <c r="H70" s="92"/>
      <c r="I70" s="124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spans="1:26">
      <c r="A71" s="92"/>
      <c r="B71" s="92"/>
      <c r="C71" s="92"/>
      <c r="D71" s="92"/>
      <c r="E71" s="92"/>
      <c r="F71" s="92"/>
      <c r="G71" s="92"/>
      <c r="H71" s="92"/>
      <c r="I71" s="124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spans="1:26">
      <c r="A72" s="92"/>
      <c r="B72" s="92"/>
      <c r="C72" s="92"/>
      <c r="D72" s="92"/>
      <c r="E72" s="92"/>
      <c r="F72" s="92"/>
      <c r="G72" s="92"/>
      <c r="H72" s="92"/>
      <c r="I72" s="124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spans="1:26">
      <c r="A73" s="92"/>
      <c r="B73" s="92"/>
      <c r="C73" s="92"/>
      <c r="D73" s="92"/>
      <c r="E73" s="92"/>
      <c r="F73" s="92"/>
      <c r="G73" s="92"/>
      <c r="H73" s="92"/>
      <c r="I73" s="124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spans="1:26">
      <c r="A74" s="92"/>
      <c r="B74" s="92"/>
      <c r="C74" s="92"/>
      <c r="D74" s="92"/>
      <c r="E74" s="92"/>
      <c r="F74" s="92"/>
      <c r="G74" s="92"/>
      <c r="H74" s="92"/>
      <c r="I74" s="124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pans="1:26">
      <c r="A75" s="92"/>
      <c r="B75" s="92"/>
      <c r="C75" s="92"/>
      <c r="D75" s="92"/>
      <c r="E75" s="92"/>
      <c r="F75" s="92"/>
      <c r="G75" s="92"/>
      <c r="H75" s="92"/>
      <c r="I75" s="124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spans="1:26">
      <c r="A76" s="92"/>
      <c r="B76" s="92"/>
      <c r="C76" s="92"/>
      <c r="D76" s="92"/>
      <c r="E76" s="92"/>
      <c r="F76" s="92"/>
      <c r="G76" s="92"/>
      <c r="H76" s="92"/>
      <c r="I76" s="124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spans="1:26">
      <c r="A77" s="92"/>
      <c r="B77" s="92"/>
      <c r="C77" s="92"/>
      <c r="D77" s="92"/>
      <c r="E77" s="92"/>
      <c r="F77" s="92"/>
      <c r="G77" s="92"/>
      <c r="H77" s="92"/>
      <c r="I77" s="124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spans="1:26">
      <c r="A78" s="92"/>
      <c r="B78" s="92"/>
      <c r="C78" s="92"/>
      <c r="D78" s="92"/>
      <c r="E78" s="92"/>
      <c r="F78" s="92"/>
      <c r="G78" s="92"/>
      <c r="H78" s="92"/>
      <c r="I78" s="124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spans="1:26">
      <c r="A79" s="92"/>
      <c r="B79" s="92"/>
      <c r="C79" s="92"/>
      <c r="D79" s="92"/>
      <c r="E79" s="92"/>
      <c r="F79" s="92"/>
      <c r="G79" s="92"/>
      <c r="H79" s="92"/>
      <c r="I79" s="124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spans="1:26">
      <c r="A80" s="92"/>
      <c r="B80" s="92"/>
      <c r="C80" s="92"/>
      <c r="D80" s="92"/>
      <c r="E80" s="92"/>
      <c r="F80" s="92"/>
      <c r="G80" s="92"/>
      <c r="H80" s="92"/>
      <c r="I80" s="124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spans="1:26">
      <c r="A81" s="92"/>
      <c r="B81" s="92"/>
      <c r="C81" s="92"/>
      <c r="D81" s="92"/>
      <c r="E81" s="92"/>
      <c r="F81" s="92"/>
      <c r="G81" s="92"/>
      <c r="H81" s="92"/>
      <c r="I81" s="124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spans="1:26">
      <c r="A82" s="92"/>
      <c r="B82" s="92"/>
      <c r="C82" s="92"/>
      <c r="D82" s="92"/>
      <c r="E82" s="92"/>
      <c r="F82" s="92"/>
      <c r="G82" s="92"/>
      <c r="H82" s="92"/>
      <c r="I82" s="124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spans="1:26">
      <c r="A83" s="92"/>
      <c r="B83" s="92"/>
      <c r="C83" s="92"/>
      <c r="D83" s="92"/>
      <c r="E83" s="92"/>
      <c r="F83" s="92"/>
      <c r="G83" s="92"/>
      <c r="H83" s="92"/>
      <c r="I83" s="124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spans="1:26">
      <c r="A84" s="92"/>
      <c r="B84" s="92"/>
      <c r="C84" s="92"/>
      <c r="D84" s="92"/>
      <c r="E84" s="92"/>
      <c r="F84" s="92"/>
      <c r="G84" s="92"/>
      <c r="H84" s="92"/>
      <c r="I84" s="124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spans="1:26">
      <c r="A85" s="92"/>
      <c r="B85" s="92"/>
      <c r="C85" s="92"/>
      <c r="D85" s="92"/>
      <c r="E85" s="92"/>
      <c r="F85" s="92"/>
      <c r="G85" s="92"/>
      <c r="H85" s="92"/>
      <c r="I85" s="124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spans="1:26">
      <c r="A86" s="92"/>
      <c r="B86" s="92"/>
      <c r="C86" s="92"/>
      <c r="D86" s="92"/>
      <c r="E86" s="92"/>
      <c r="F86" s="92"/>
      <c r="G86" s="92"/>
      <c r="H86" s="92"/>
      <c r="I86" s="124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spans="1:26">
      <c r="A87" s="92"/>
      <c r="B87" s="92"/>
      <c r="C87" s="92"/>
      <c r="D87" s="92"/>
      <c r="E87" s="92"/>
      <c r="F87" s="92"/>
      <c r="G87" s="92"/>
      <c r="H87" s="92"/>
      <c r="I87" s="124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spans="1:26">
      <c r="A88" s="92"/>
      <c r="B88" s="92"/>
      <c r="C88" s="92"/>
      <c r="D88" s="92"/>
      <c r="E88" s="92"/>
      <c r="F88" s="92"/>
      <c r="G88" s="92"/>
      <c r="H88" s="92"/>
      <c r="I88" s="124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spans="1:26">
      <c r="A89" s="92"/>
      <c r="B89" s="92"/>
      <c r="C89" s="92"/>
      <c r="D89" s="92"/>
      <c r="E89" s="92"/>
      <c r="F89" s="92"/>
      <c r="G89" s="92"/>
      <c r="H89" s="92"/>
      <c r="I89" s="124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26">
      <c r="A90" s="92"/>
      <c r="B90" s="92"/>
      <c r="C90" s="92"/>
      <c r="D90" s="92"/>
      <c r="E90" s="92"/>
      <c r="F90" s="92"/>
      <c r="G90" s="92"/>
      <c r="H90" s="92"/>
      <c r="I90" s="124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spans="1:26">
      <c r="A91" s="92"/>
      <c r="B91" s="92"/>
      <c r="C91" s="92"/>
      <c r="D91" s="92"/>
      <c r="E91" s="92"/>
      <c r="F91" s="92"/>
      <c r="G91" s="92"/>
      <c r="H91" s="92"/>
      <c r="I91" s="124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1:26">
      <c r="A92" s="92"/>
      <c r="B92" s="92"/>
      <c r="C92" s="92"/>
      <c r="D92" s="92"/>
      <c r="E92" s="92"/>
      <c r="F92" s="92"/>
      <c r="G92" s="92"/>
      <c r="H92" s="92"/>
      <c r="I92" s="124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pans="1:26">
      <c r="A93" s="92"/>
      <c r="B93" s="92"/>
      <c r="C93" s="92"/>
      <c r="D93" s="92"/>
      <c r="E93" s="92"/>
      <c r="F93" s="92"/>
      <c r="G93" s="92"/>
      <c r="H93" s="92"/>
      <c r="I93" s="124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spans="1:26">
      <c r="A94" s="92"/>
      <c r="B94" s="92"/>
      <c r="C94" s="92"/>
      <c r="D94" s="92"/>
      <c r="E94" s="92"/>
      <c r="F94" s="92"/>
      <c r="G94" s="92"/>
      <c r="H94" s="92"/>
      <c r="I94" s="124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1:26">
      <c r="A95" s="92"/>
      <c r="B95" s="92"/>
      <c r="C95" s="92"/>
      <c r="D95" s="92"/>
      <c r="E95" s="92"/>
      <c r="F95" s="92"/>
      <c r="G95" s="92"/>
      <c r="H95" s="92"/>
      <c r="I95" s="124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1:26">
      <c r="A96" s="92"/>
      <c r="B96" s="92"/>
      <c r="C96" s="92"/>
      <c r="D96" s="92"/>
      <c r="E96" s="92"/>
      <c r="F96" s="92"/>
      <c r="G96" s="92"/>
      <c r="H96" s="92"/>
      <c r="I96" s="124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1:26">
      <c r="A97" s="92"/>
      <c r="B97" s="92"/>
      <c r="C97" s="92"/>
      <c r="D97" s="92"/>
      <c r="E97" s="92"/>
      <c r="F97" s="92"/>
      <c r="G97" s="92"/>
      <c r="H97" s="92"/>
      <c r="I97" s="124"/>
      <c r="J97" s="124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1:26">
      <c r="A98" s="92"/>
      <c r="B98" s="92"/>
      <c r="C98" s="92"/>
      <c r="D98" s="92"/>
      <c r="E98" s="92"/>
      <c r="F98" s="92"/>
      <c r="G98" s="92"/>
      <c r="H98" s="92"/>
      <c r="I98" s="124"/>
      <c r="J98" s="124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spans="1:26">
      <c r="A99" s="92"/>
      <c r="B99" s="92"/>
      <c r="C99" s="92"/>
      <c r="D99" s="92"/>
      <c r="E99" s="92"/>
      <c r="F99" s="92"/>
      <c r="G99" s="92"/>
      <c r="H99" s="92"/>
      <c r="I99" s="124"/>
      <c r="J99" s="124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spans="1:26">
      <c r="A100" s="92"/>
      <c r="B100" s="92"/>
      <c r="C100" s="92"/>
      <c r="D100" s="92"/>
      <c r="E100" s="92"/>
      <c r="F100" s="92"/>
      <c r="G100" s="92"/>
      <c r="H100" s="92"/>
      <c r="I100" s="124"/>
      <c r="J100" s="124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spans="1:26">
      <c r="A101" s="92"/>
      <c r="B101" s="92"/>
      <c r="C101" s="92"/>
      <c r="D101" s="92"/>
      <c r="E101" s="92"/>
      <c r="F101" s="92"/>
      <c r="G101" s="92"/>
      <c r="H101" s="92"/>
      <c r="I101" s="124"/>
      <c r="J101" s="124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spans="1:26">
      <c r="A102" s="92"/>
      <c r="B102" s="92"/>
      <c r="C102" s="92"/>
      <c r="D102" s="92"/>
      <c r="E102" s="92"/>
      <c r="F102" s="92"/>
      <c r="G102" s="92"/>
      <c r="H102" s="92"/>
      <c r="I102" s="124"/>
      <c r="J102" s="124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spans="1:26">
      <c r="A103" s="92"/>
      <c r="B103" s="92"/>
      <c r="C103" s="92"/>
      <c r="D103" s="92"/>
      <c r="E103" s="92"/>
      <c r="F103" s="92"/>
      <c r="G103" s="92"/>
      <c r="H103" s="92"/>
      <c r="I103" s="124"/>
      <c r="J103" s="124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spans="1:26">
      <c r="A104" s="92"/>
      <c r="B104" s="92"/>
      <c r="C104" s="92"/>
      <c r="D104" s="92"/>
      <c r="E104" s="92"/>
      <c r="F104" s="92"/>
      <c r="G104" s="92"/>
      <c r="H104" s="92"/>
      <c r="I104" s="124"/>
      <c r="J104" s="124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spans="1:26">
      <c r="A105" s="92"/>
      <c r="B105" s="92"/>
      <c r="C105" s="92"/>
      <c r="D105" s="92"/>
      <c r="E105" s="92"/>
      <c r="F105" s="92"/>
      <c r="G105" s="92"/>
      <c r="H105" s="92"/>
      <c r="I105" s="124"/>
      <c r="J105" s="124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spans="1:26">
      <c r="A106" s="92"/>
      <c r="B106" s="92"/>
      <c r="C106" s="92"/>
      <c r="D106" s="92"/>
      <c r="E106" s="92"/>
      <c r="F106" s="92"/>
      <c r="G106" s="92"/>
      <c r="H106" s="92"/>
      <c r="I106" s="124"/>
      <c r="J106" s="124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spans="1:26">
      <c r="A107" s="92"/>
      <c r="B107" s="92"/>
      <c r="C107" s="92"/>
      <c r="D107" s="92"/>
      <c r="E107" s="92"/>
      <c r="F107" s="92"/>
      <c r="G107" s="92"/>
      <c r="H107" s="92"/>
      <c r="I107" s="124"/>
      <c r="J107" s="124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spans="1:26">
      <c r="A108" s="92"/>
      <c r="B108" s="92"/>
      <c r="C108" s="92"/>
      <c r="D108" s="92"/>
      <c r="E108" s="92"/>
      <c r="F108" s="92"/>
      <c r="G108" s="92"/>
      <c r="H108" s="92"/>
      <c r="I108" s="124"/>
      <c r="J108" s="124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spans="1:26">
      <c r="A109" s="92"/>
      <c r="B109" s="92"/>
      <c r="C109" s="92"/>
      <c r="D109" s="92"/>
      <c r="E109" s="92"/>
      <c r="F109" s="92"/>
      <c r="G109" s="92"/>
      <c r="H109" s="92"/>
      <c r="I109" s="124"/>
      <c r="J109" s="124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spans="1:26">
      <c r="A110" s="92"/>
      <c r="B110" s="92"/>
      <c r="C110" s="92"/>
      <c r="D110" s="92"/>
      <c r="E110" s="92"/>
      <c r="F110" s="92"/>
      <c r="G110" s="92"/>
      <c r="H110" s="92"/>
      <c r="I110" s="124"/>
      <c r="J110" s="124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spans="1:26">
      <c r="A111" s="92"/>
      <c r="B111" s="92"/>
      <c r="C111" s="92"/>
      <c r="D111" s="92"/>
      <c r="E111" s="92"/>
      <c r="F111" s="92"/>
      <c r="G111" s="92"/>
      <c r="H111" s="92"/>
      <c r="I111" s="124"/>
      <c r="J111" s="124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spans="1:26">
      <c r="A112" s="92"/>
      <c r="B112" s="92"/>
      <c r="C112" s="92"/>
      <c r="D112" s="92"/>
      <c r="E112" s="92"/>
      <c r="F112" s="92"/>
      <c r="G112" s="92"/>
      <c r="H112" s="92"/>
      <c r="I112" s="124"/>
      <c r="J112" s="124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spans="1:26">
      <c r="A113" s="92"/>
      <c r="B113" s="92"/>
      <c r="C113" s="92"/>
      <c r="D113" s="92"/>
      <c r="E113" s="92"/>
      <c r="F113" s="92"/>
      <c r="G113" s="92"/>
      <c r="H113" s="92"/>
      <c r="I113" s="124"/>
      <c r="J113" s="124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spans="1:26">
      <c r="A114" s="92"/>
      <c r="B114" s="92"/>
      <c r="C114" s="92"/>
      <c r="D114" s="92"/>
      <c r="E114" s="92"/>
      <c r="F114" s="92"/>
      <c r="G114" s="92"/>
      <c r="H114" s="92"/>
      <c r="I114" s="124"/>
      <c r="J114" s="124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spans="1:26">
      <c r="A115" s="92"/>
      <c r="B115" s="92"/>
      <c r="C115" s="92"/>
      <c r="D115" s="92"/>
      <c r="E115" s="92"/>
      <c r="F115" s="92"/>
      <c r="G115" s="92"/>
      <c r="H115" s="92"/>
      <c r="I115" s="124"/>
      <c r="J115" s="124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spans="1:26">
      <c r="A116" s="92"/>
      <c r="B116" s="92"/>
      <c r="C116" s="92"/>
      <c r="D116" s="92"/>
      <c r="E116" s="92"/>
      <c r="F116" s="92"/>
      <c r="G116" s="92"/>
      <c r="H116" s="92"/>
      <c r="I116" s="124"/>
      <c r="J116" s="124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spans="1:26">
      <c r="A117" s="92"/>
      <c r="B117" s="92"/>
      <c r="C117" s="92"/>
      <c r="D117" s="92"/>
      <c r="E117" s="92"/>
      <c r="F117" s="92"/>
      <c r="G117" s="92"/>
      <c r="H117" s="92"/>
      <c r="I117" s="124"/>
      <c r="J117" s="124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spans="1:26">
      <c r="A118" s="92"/>
      <c r="B118" s="92"/>
      <c r="C118" s="92"/>
      <c r="D118" s="92"/>
      <c r="E118" s="92"/>
      <c r="F118" s="92"/>
      <c r="G118" s="92"/>
      <c r="H118" s="92"/>
      <c r="I118" s="124"/>
      <c r="J118" s="124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spans="1:26">
      <c r="A119" s="92"/>
      <c r="B119" s="92"/>
      <c r="C119" s="92"/>
      <c r="D119" s="92"/>
      <c r="E119" s="92"/>
      <c r="F119" s="92"/>
      <c r="G119" s="92"/>
      <c r="H119" s="92"/>
      <c r="I119" s="124"/>
      <c r="J119" s="124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spans="1:26">
      <c r="A120" s="92"/>
      <c r="B120" s="92"/>
      <c r="C120" s="92"/>
      <c r="D120" s="92"/>
      <c r="E120" s="92"/>
      <c r="F120" s="92"/>
      <c r="G120" s="92"/>
      <c r="H120" s="92"/>
      <c r="I120" s="124"/>
      <c r="J120" s="124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spans="1:26">
      <c r="A121" s="92"/>
      <c r="B121" s="92"/>
      <c r="C121" s="92"/>
      <c r="D121" s="92"/>
      <c r="E121" s="92"/>
      <c r="F121" s="92"/>
      <c r="G121" s="92"/>
      <c r="H121" s="92"/>
      <c r="I121" s="124"/>
      <c r="J121" s="124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spans="1:26">
      <c r="A122" s="92"/>
      <c r="B122" s="92"/>
      <c r="C122" s="92"/>
      <c r="D122" s="92"/>
      <c r="E122" s="92"/>
      <c r="F122" s="92"/>
      <c r="G122" s="92"/>
      <c r="H122" s="92"/>
      <c r="I122" s="124"/>
      <c r="J122" s="124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spans="1:26">
      <c r="A123" s="92"/>
      <c r="B123" s="92"/>
      <c r="C123" s="92"/>
      <c r="D123" s="92"/>
      <c r="E123" s="92"/>
      <c r="F123" s="92"/>
      <c r="G123" s="92"/>
      <c r="H123" s="92"/>
      <c r="I123" s="124"/>
      <c r="J123" s="124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spans="1:26">
      <c r="A124" s="92"/>
      <c r="B124" s="92"/>
      <c r="C124" s="92"/>
      <c r="D124" s="92"/>
      <c r="E124" s="92"/>
      <c r="F124" s="92"/>
      <c r="G124" s="92"/>
      <c r="H124" s="92"/>
      <c r="I124" s="124"/>
      <c r="J124" s="124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spans="1:26">
      <c r="A125" s="92"/>
      <c r="B125" s="92"/>
      <c r="C125" s="92"/>
      <c r="D125" s="92"/>
      <c r="E125" s="92"/>
      <c r="F125" s="92"/>
      <c r="G125" s="92"/>
      <c r="H125" s="92"/>
      <c r="I125" s="124"/>
      <c r="J125" s="124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spans="1:26">
      <c r="A126" s="92"/>
      <c r="B126" s="92"/>
      <c r="C126" s="92"/>
      <c r="D126" s="92"/>
      <c r="E126" s="92"/>
      <c r="F126" s="92"/>
      <c r="G126" s="92"/>
      <c r="H126" s="92"/>
      <c r="I126" s="124"/>
      <c r="J126" s="124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spans="1:26">
      <c r="A127" s="92"/>
      <c r="B127" s="92"/>
      <c r="C127" s="92"/>
      <c r="D127" s="92"/>
      <c r="E127" s="92"/>
      <c r="F127" s="92"/>
      <c r="G127" s="92"/>
      <c r="H127" s="92"/>
      <c r="I127" s="124"/>
      <c r="J127" s="124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spans="1:26">
      <c r="A128" s="92"/>
      <c r="B128" s="92"/>
      <c r="C128" s="92"/>
      <c r="D128" s="92"/>
      <c r="E128" s="92"/>
      <c r="F128" s="92"/>
      <c r="G128" s="92"/>
      <c r="H128" s="92"/>
      <c r="I128" s="124"/>
      <c r="J128" s="124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spans="1:26">
      <c r="A129" s="92"/>
      <c r="B129" s="92"/>
      <c r="C129" s="92"/>
      <c r="D129" s="92"/>
      <c r="E129" s="92"/>
      <c r="F129" s="92"/>
      <c r="G129" s="92"/>
      <c r="H129" s="92"/>
      <c r="I129" s="124"/>
      <c r="J129" s="124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spans="1:26">
      <c r="A130" s="92"/>
      <c r="B130" s="92"/>
      <c r="C130" s="92"/>
      <c r="D130" s="92"/>
      <c r="E130" s="92"/>
      <c r="F130" s="92"/>
      <c r="G130" s="92"/>
      <c r="H130" s="92"/>
      <c r="I130" s="124"/>
      <c r="J130" s="124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spans="1:26">
      <c r="A131" s="92"/>
      <c r="B131" s="92"/>
      <c r="C131" s="92"/>
      <c r="D131" s="92"/>
      <c r="E131" s="92"/>
      <c r="F131" s="92"/>
      <c r="G131" s="92"/>
      <c r="H131" s="92"/>
      <c r="I131" s="124"/>
      <c r="J131" s="124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spans="1:26">
      <c r="A132" s="92"/>
      <c r="B132" s="92"/>
      <c r="C132" s="92"/>
      <c r="D132" s="92"/>
      <c r="E132" s="92"/>
      <c r="F132" s="92"/>
      <c r="G132" s="92"/>
      <c r="H132" s="92"/>
      <c r="I132" s="124"/>
      <c r="J132" s="124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spans="1:26">
      <c r="A133" s="92"/>
      <c r="B133" s="92"/>
      <c r="C133" s="92"/>
      <c r="D133" s="92"/>
      <c r="E133" s="92"/>
      <c r="F133" s="92"/>
      <c r="G133" s="92"/>
      <c r="H133" s="92"/>
      <c r="I133" s="124"/>
      <c r="J133" s="124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spans="1:26">
      <c r="A134" s="92"/>
      <c r="B134" s="92"/>
      <c r="C134" s="92"/>
      <c r="D134" s="92"/>
      <c r="E134" s="92"/>
      <c r="F134" s="92"/>
      <c r="G134" s="92"/>
      <c r="H134" s="92"/>
      <c r="I134" s="124"/>
      <c r="J134" s="124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spans="1:26">
      <c r="A135" s="92"/>
      <c r="B135" s="92"/>
      <c r="C135" s="92"/>
      <c r="D135" s="92"/>
      <c r="E135" s="92"/>
      <c r="F135" s="92"/>
      <c r="G135" s="92"/>
      <c r="H135" s="92"/>
      <c r="I135" s="124"/>
      <c r="J135" s="124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spans="1:26">
      <c r="A136" s="92"/>
      <c r="B136" s="92"/>
      <c r="C136" s="92"/>
      <c r="D136" s="92"/>
      <c r="E136" s="92"/>
      <c r="F136" s="92"/>
      <c r="G136" s="92"/>
      <c r="H136" s="92"/>
      <c r="I136" s="124"/>
      <c r="J136" s="124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spans="1:26">
      <c r="A137" s="92"/>
      <c r="B137" s="92"/>
      <c r="C137" s="92"/>
      <c r="D137" s="92"/>
      <c r="E137" s="92"/>
      <c r="F137" s="92"/>
      <c r="G137" s="92"/>
      <c r="H137" s="92"/>
      <c r="I137" s="124"/>
      <c r="J137" s="124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spans="1:26">
      <c r="A138" s="92"/>
      <c r="B138" s="92"/>
      <c r="C138" s="92"/>
      <c r="D138" s="92"/>
      <c r="E138" s="92"/>
      <c r="F138" s="92"/>
      <c r="G138" s="92"/>
      <c r="H138" s="92"/>
      <c r="I138" s="124"/>
      <c r="J138" s="124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spans="1:26">
      <c r="A139" s="92"/>
      <c r="B139" s="92"/>
      <c r="C139" s="92"/>
      <c r="D139" s="92"/>
      <c r="E139" s="92"/>
      <c r="F139" s="92"/>
      <c r="G139" s="92"/>
      <c r="H139" s="92"/>
      <c r="I139" s="124"/>
      <c r="J139" s="124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spans="1:26">
      <c r="A140" s="92"/>
      <c r="B140" s="92"/>
      <c r="C140" s="92"/>
      <c r="D140" s="92"/>
      <c r="E140" s="92"/>
      <c r="F140" s="92"/>
      <c r="G140" s="92"/>
      <c r="H140" s="92"/>
      <c r="I140" s="124"/>
      <c r="J140" s="124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spans="1:26">
      <c r="A141" s="92"/>
      <c r="B141" s="92"/>
      <c r="C141" s="92"/>
      <c r="D141" s="92"/>
      <c r="E141" s="92"/>
      <c r="F141" s="92"/>
      <c r="G141" s="92"/>
      <c r="H141" s="92"/>
      <c r="I141" s="124"/>
      <c r="J141" s="124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spans="1:26">
      <c r="A142" s="92"/>
      <c r="B142" s="92"/>
      <c r="C142" s="92"/>
      <c r="D142" s="92"/>
      <c r="E142" s="92"/>
      <c r="F142" s="92"/>
      <c r="G142" s="92"/>
      <c r="H142" s="92"/>
      <c r="I142" s="124"/>
      <c r="J142" s="124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spans="1:26">
      <c r="A143" s="92"/>
      <c r="B143" s="92"/>
      <c r="C143" s="92"/>
      <c r="D143" s="92"/>
      <c r="E143" s="92"/>
      <c r="F143" s="92"/>
      <c r="G143" s="92"/>
      <c r="H143" s="92"/>
      <c r="I143" s="124"/>
      <c r="J143" s="124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spans="1:26">
      <c r="A144" s="92"/>
      <c r="B144" s="92"/>
      <c r="C144" s="92"/>
      <c r="D144" s="92"/>
      <c r="E144" s="92"/>
      <c r="F144" s="92"/>
      <c r="G144" s="92"/>
      <c r="H144" s="92"/>
      <c r="I144" s="124"/>
      <c r="J144" s="124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spans="1:26">
      <c r="A145" s="92"/>
      <c r="B145" s="92"/>
      <c r="C145" s="92"/>
      <c r="D145" s="92"/>
      <c r="E145" s="92"/>
      <c r="F145" s="92"/>
      <c r="G145" s="92"/>
      <c r="H145" s="92"/>
      <c r="I145" s="124"/>
      <c r="J145" s="124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spans="1:26">
      <c r="A146" s="92"/>
      <c r="B146" s="92"/>
      <c r="C146" s="92"/>
      <c r="D146" s="92"/>
      <c r="E146" s="92"/>
      <c r="F146" s="92"/>
      <c r="G146" s="92"/>
      <c r="H146" s="92"/>
      <c r="I146" s="124"/>
      <c r="J146" s="124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spans="1:26">
      <c r="A147" s="92"/>
      <c r="B147" s="92"/>
      <c r="C147" s="92"/>
      <c r="D147" s="92"/>
      <c r="E147" s="92"/>
      <c r="F147" s="92"/>
      <c r="G147" s="92"/>
      <c r="H147" s="92"/>
      <c r="I147" s="124"/>
      <c r="J147" s="124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spans="1:26">
      <c r="A148" s="92"/>
      <c r="B148" s="92"/>
      <c r="C148" s="92"/>
      <c r="D148" s="92"/>
      <c r="E148" s="92"/>
      <c r="F148" s="92"/>
      <c r="G148" s="92"/>
      <c r="H148" s="92"/>
      <c r="I148" s="124"/>
      <c r="J148" s="124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spans="1:26">
      <c r="A149" s="92"/>
      <c r="B149" s="92"/>
      <c r="C149" s="92"/>
      <c r="D149" s="92"/>
      <c r="E149" s="92"/>
      <c r="F149" s="92"/>
      <c r="G149" s="92"/>
      <c r="H149" s="92"/>
      <c r="I149" s="124"/>
      <c r="J149" s="124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spans="1:26">
      <c r="A150" s="92"/>
      <c r="B150" s="92"/>
      <c r="C150" s="92"/>
      <c r="D150" s="92"/>
      <c r="E150" s="92"/>
      <c r="F150" s="92"/>
      <c r="G150" s="92"/>
      <c r="H150" s="92"/>
      <c r="I150" s="124"/>
      <c r="J150" s="124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spans="1:26">
      <c r="A151" s="92"/>
      <c r="B151" s="92"/>
      <c r="C151" s="92"/>
      <c r="D151" s="92"/>
      <c r="E151" s="92"/>
      <c r="F151" s="92"/>
      <c r="G151" s="92"/>
      <c r="H151" s="92"/>
      <c r="I151" s="124"/>
      <c r="J151" s="124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spans="1:26">
      <c r="A152" s="92"/>
      <c r="B152" s="92"/>
      <c r="C152" s="92"/>
      <c r="D152" s="92"/>
      <c r="E152" s="92"/>
      <c r="F152" s="92"/>
      <c r="G152" s="92"/>
      <c r="H152" s="92"/>
      <c r="I152" s="124"/>
      <c r="J152" s="124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spans="1:26">
      <c r="A153" s="92"/>
      <c r="B153" s="92"/>
      <c r="C153" s="92"/>
      <c r="D153" s="92"/>
      <c r="E153" s="92"/>
      <c r="F153" s="92"/>
      <c r="G153" s="92"/>
      <c r="H153" s="92"/>
      <c r="I153" s="124"/>
      <c r="J153" s="124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spans="1:26">
      <c r="A154" s="92"/>
      <c r="B154" s="92"/>
      <c r="C154" s="92"/>
      <c r="D154" s="92"/>
      <c r="E154" s="92"/>
      <c r="F154" s="92"/>
      <c r="G154" s="92"/>
      <c r="H154" s="92"/>
      <c r="I154" s="124"/>
      <c r="J154" s="124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spans="1:26">
      <c r="A155" s="92"/>
      <c r="B155" s="92"/>
      <c r="C155" s="92"/>
      <c r="D155" s="92"/>
      <c r="E155" s="92"/>
      <c r="F155" s="92"/>
      <c r="G155" s="92"/>
      <c r="H155" s="92"/>
      <c r="I155" s="124"/>
      <c r="J155" s="124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spans="1:26">
      <c r="A156" s="92"/>
      <c r="B156" s="92"/>
      <c r="C156" s="92"/>
      <c r="D156" s="92"/>
      <c r="E156" s="92"/>
      <c r="F156" s="92"/>
      <c r="G156" s="92"/>
      <c r="H156" s="92"/>
      <c r="I156" s="124"/>
      <c r="J156" s="124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spans="1:26">
      <c r="A157" s="92"/>
      <c r="B157" s="92"/>
      <c r="C157" s="92"/>
      <c r="D157" s="92"/>
      <c r="E157" s="92"/>
      <c r="F157" s="92"/>
      <c r="G157" s="92"/>
      <c r="H157" s="92"/>
      <c r="I157" s="124"/>
      <c r="J157" s="124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spans="1:26">
      <c r="A158" s="92"/>
      <c r="B158" s="92"/>
      <c r="C158" s="92"/>
      <c r="D158" s="92"/>
      <c r="E158" s="92"/>
      <c r="F158" s="92"/>
      <c r="G158" s="92"/>
      <c r="H158" s="92"/>
      <c r="I158" s="124"/>
      <c r="J158" s="124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spans="1:26">
      <c r="A159" s="92"/>
      <c r="B159" s="92"/>
      <c r="C159" s="92"/>
      <c r="D159" s="92"/>
      <c r="E159" s="92"/>
      <c r="F159" s="92"/>
      <c r="G159" s="92"/>
      <c r="H159" s="92"/>
      <c r="I159" s="124"/>
      <c r="J159" s="124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spans="1:26">
      <c r="A160" s="92"/>
      <c r="B160" s="92"/>
      <c r="C160" s="92"/>
      <c r="D160" s="92"/>
      <c r="E160" s="92"/>
      <c r="F160" s="92"/>
      <c r="G160" s="92"/>
      <c r="H160" s="92"/>
      <c r="I160" s="124"/>
      <c r="J160" s="124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spans="1:26">
      <c r="A161" s="92"/>
      <c r="B161" s="92"/>
      <c r="C161" s="92"/>
      <c r="D161" s="92"/>
      <c r="E161" s="92"/>
      <c r="F161" s="92"/>
      <c r="G161" s="92"/>
      <c r="H161" s="92"/>
      <c r="I161" s="124"/>
      <c r="J161" s="124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spans="1:26">
      <c r="A162" s="92"/>
      <c r="B162" s="92"/>
      <c r="C162" s="92"/>
      <c r="D162" s="92"/>
      <c r="E162" s="92"/>
      <c r="F162" s="92"/>
      <c r="G162" s="92"/>
      <c r="H162" s="92"/>
      <c r="I162" s="124"/>
      <c r="J162" s="124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spans="1:26">
      <c r="A163" s="92"/>
      <c r="B163" s="92"/>
      <c r="C163" s="92"/>
      <c r="D163" s="92"/>
      <c r="E163" s="92"/>
      <c r="F163" s="92"/>
      <c r="G163" s="92"/>
      <c r="H163" s="92"/>
      <c r="I163" s="124"/>
      <c r="J163" s="124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spans="1:26">
      <c r="A164" s="92"/>
      <c r="B164" s="92"/>
      <c r="C164" s="92"/>
      <c r="D164" s="92"/>
      <c r="E164" s="92"/>
      <c r="F164" s="92"/>
      <c r="G164" s="92"/>
      <c r="H164" s="92"/>
      <c r="I164" s="124"/>
      <c r="J164" s="124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spans="1:26">
      <c r="A165" s="92"/>
      <c r="B165" s="92"/>
      <c r="C165" s="92"/>
      <c r="D165" s="92"/>
      <c r="E165" s="92"/>
      <c r="F165" s="92"/>
      <c r="G165" s="92"/>
      <c r="H165" s="92"/>
      <c r="I165" s="124"/>
      <c r="J165" s="124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spans="1:26">
      <c r="A166" s="92"/>
      <c r="B166" s="92"/>
      <c r="C166" s="92"/>
      <c r="D166" s="92"/>
      <c r="E166" s="92"/>
      <c r="F166" s="92"/>
      <c r="G166" s="92"/>
      <c r="H166" s="92"/>
      <c r="I166" s="124"/>
      <c r="J166" s="124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spans="1:26">
      <c r="A167" s="92"/>
      <c r="B167" s="92"/>
      <c r="C167" s="92"/>
      <c r="D167" s="92"/>
      <c r="E167" s="92"/>
      <c r="F167" s="92"/>
      <c r="G167" s="92"/>
      <c r="H167" s="92"/>
      <c r="I167" s="124"/>
      <c r="J167" s="124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spans="1:26">
      <c r="A168" s="92"/>
      <c r="B168" s="92"/>
      <c r="C168" s="92"/>
      <c r="D168" s="92"/>
      <c r="E168" s="92"/>
      <c r="F168" s="92"/>
      <c r="G168" s="92"/>
      <c r="H168" s="92"/>
      <c r="I168" s="124"/>
      <c r="J168" s="124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spans="1:26">
      <c r="A169" s="92"/>
      <c r="B169" s="92"/>
      <c r="C169" s="92"/>
      <c r="D169" s="92"/>
      <c r="E169" s="92"/>
      <c r="F169" s="92"/>
      <c r="G169" s="92"/>
      <c r="H169" s="92"/>
      <c r="I169" s="124"/>
      <c r="J169" s="124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spans="1:26">
      <c r="A170" s="92"/>
      <c r="B170" s="92"/>
      <c r="C170" s="92"/>
      <c r="D170" s="92"/>
      <c r="E170" s="92"/>
      <c r="F170" s="92"/>
      <c r="G170" s="92"/>
      <c r="H170" s="92"/>
      <c r="I170" s="124"/>
      <c r="J170" s="124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spans="1:26">
      <c r="A171" s="92"/>
      <c r="B171" s="92"/>
      <c r="C171" s="92"/>
      <c r="D171" s="92"/>
      <c r="E171" s="92"/>
      <c r="F171" s="92"/>
      <c r="G171" s="92"/>
      <c r="H171" s="92"/>
      <c r="I171" s="124"/>
      <c r="J171" s="124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spans="1:26">
      <c r="A172" s="92"/>
      <c r="B172" s="92"/>
      <c r="C172" s="92"/>
      <c r="D172" s="92"/>
      <c r="E172" s="92"/>
      <c r="F172" s="92"/>
      <c r="G172" s="92"/>
      <c r="H172" s="92"/>
      <c r="I172" s="124"/>
      <c r="J172" s="124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spans="1:26">
      <c r="A173" s="92"/>
      <c r="B173" s="92"/>
      <c r="C173" s="92"/>
      <c r="D173" s="92"/>
      <c r="E173" s="92"/>
      <c r="F173" s="92"/>
      <c r="G173" s="92"/>
      <c r="H173" s="92"/>
      <c r="I173" s="124"/>
      <c r="J173" s="124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spans="1:26">
      <c r="A174" s="92"/>
      <c r="B174" s="92"/>
      <c r="C174" s="92"/>
      <c r="D174" s="92"/>
      <c r="E174" s="92"/>
      <c r="F174" s="92"/>
      <c r="G174" s="92"/>
      <c r="H174" s="92"/>
      <c r="I174" s="124"/>
      <c r="J174" s="124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spans="1:26">
      <c r="A175" s="92"/>
      <c r="B175" s="92"/>
      <c r="C175" s="92"/>
      <c r="D175" s="92"/>
      <c r="E175" s="92"/>
      <c r="F175" s="92"/>
      <c r="G175" s="92"/>
      <c r="H175" s="92"/>
      <c r="I175" s="124"/>
      <c r="J175" s="124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spans="1:26">
      <c r="A176" s="92"/>
      <c r="B176" s="92"/>
      <c r="C176" s="92"/>
      <c r="D176" s="92"/>
      <c r="E176" s="92"/>
      <c r="F176" s="92"/>
      <c r="G176" s="92"/>
      <c r="H176" s="92"/>
      <c r="I176" s="124"/>
      <c r="J176" s="124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spans="1:26">
      <c r="A177" s="92"/>
      <c r="B177" s="92"/>
      <c r="C177" s="92"/>
      <c r="D177" s="92"/>
      <c r="E177" s="92"/>
      <c r="F177" s="92"/>
      <c r="G177" s="92"/>
      <c r="H177" s="92"/>
      <c r="I177" s="124"/>
      <c r="J177" s="124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spans="1:26">
      <c r="A178" s="92"/>
      <c r="B178" s="92"/>
      <c r="C178" s="92"/>
      <c r="D178" s="92"/>
      <c r="E178" s="92"/>
      <c r="F178" s="92"/>
      <c r="G178" s="92"/>
      <c r="H178" s="92"/>
      <c r="I178" s="124"/>
      <c r="J178" s="124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spans="1:26">
      <c r="A179" s="92"/>
      <c r="B179" s="92"/>
      <c r="C179" s="92"/>
      <c r="D179" s="92"/>
      <c r="E179" s="92"/>
      <c r="F179" s="92"/>
      <c r="G179" s="92"/>
      <c r="H179" s="92"/>
      <c r="I179" s="124"/>
      <c r="J179" s="124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spans="1:26">
      <c r="A180" s="92"/>
      <c r="B180" s="92"/>
      <c r="C180" s="92"/>
      <c r="D180" s="92"/>
      <c r="E180" s="92"/>
      <c r="F180" s="92"/>
      <c r="G180" s="92"/>
      <c r="H180" s="92"/>
      <c r="I180" s="124"/>
      <c r="J180" s="124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spans="1:26">
      <c r="A181" s="92"/>
      <c r="B181" s="92"/>
      <c r="C181" s="92"/>
      <c r="D181" s="92"/>
      <c r="E181" s="92"/>
      <c r="F181" s="92"/>
      <c r="G181" s="92"/>
      <c r="H181" s="92"/>
      <c r="I181" s="124"/>
      <c r="J181" s="124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spans="1:26">
      <c r="A182" s="92"/>
      <c r="B182" s="92"/>
      <c r="C182" s="92"/>
      <c r="D182" s="92"/>
      <c r="E182" s="92"/>
      <c r="F182" s="92"/>
      <c r="G182" s="92"/>
      <c r="H182" s="92"/>
      <c r="I182" s="124"/>
      <c r="J182" s="124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spans="1:26">
      <c r="A183" s="92"/>
      <c r="B183" s="92"/>
      <c r="C183" s="92"/>
      <c r="D183" s="92"/>
      <c r="E183" s="92"/>
      <c r="F183" s="92"/>
      <c r="G183" s="92"/>
      <c r="H183" s="92"/>
      <c r="I183" s="124"/>
      <c r="J183" s="124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spans="1:26">
      <c r="A184" s="92"/>
      <c r="B184" s="92"/>
      <c r="C184" s="92"/>
      <c r="D184" s="92"/>
      <c r="E184" s="92"/>
      <c r="F184" s="92"/>
      <c r="G184" s="92"/>
      <c r="H184" s="92"/>
      <c r="I184" s="124"/>
      <c r="J184" s="124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spans="1:26">
      <c r="A185" s="92"/>
      <c r="B185" s="92"/>
      <c r="C185" s="92"/>
      <c r="D185" s="92"/>
      <c r="E185" s="92"/>
      <c r="F185" s="92"/>
      <c r="G185" s="92"/>
      <c r="H185" s="92"/>
      <c r="I185" s="124"/>
      <c r="J185" s="124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spans="1:26">
      <c r="A186" s="92"/>
      <c r="B186" s="92"/>
      <c r="C186" s="92"/>
      <c r="D186" s="92"/>
      <c r="E186" s="92"/>
      <c r="F186" s="92"/>
      <c r="G186" s="92"/>
      <c r="H186" s="92"/>
      <c r="I186" s="124"/>
      <c r="J186" s="124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spans="1:26">
      <c r="A187" s="92"/>
      <c r="B187" s="92"/>
      <c r="C187" s="92"/>
      <c r="D187" s="92"/>
      <c r="E187" s="92"/>
      <c r="F187" s="92"/>
      <c r="G187" s="92"/>
      <c r="H187" s="92"/>
      <c r="I187" s="124"/>
      <c r="J187" s="124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spans="1:26">
      <c r="A188" s="92"/>
      <c r="B188" s="92"/>
      <c r="C188" s="92"/>
      <c r="D188" s="92"/>
      <c r="E188" s="92"/>
      <c r="F188" s="92"/>
      <c r="G188" s="92"/>
      <c r="H188" s="92"/>
      <c r="I188" s="124"/>
      <c r="J188" s="124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spans="1:26">
      <c r="A189" s="92"/>
      <c r="B189" s="92"/>
      <c r="C189" s="92"/>
      <c r="D189" s="92"/>
      <c r="E189" s="92"/>
      <c r="F189" s="92"/>
      <c r="G189" s="92"/>
      <c r="H189" s="92"/>
      <c r="I189" s="124"/>
      <c r="J189" s="124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spans="1:26">
      <c r="A190" s="92"/>
      <c r="B190" s="92"/>
      <c r="C190" s="92"/>
      <c r="D190" s="92"/>
      <c r="E190" s="92"/>
      <c r="F190" s="92"/>
      <c r="G190" s="92"/>
      <c r="H190" s="92"/>
      <c r="I190" s="124"/>
      <c r="J190" s="124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spans="1:26">
      <c r="A191" s="92"/>
      <c r="B191" s="92"/>
      <c r="C191" s="92"/>
      <c r="D191" s="92"/>
      <c r="E191" s="92"/>
      <c r="F191" s="92"/>
      <c r="G191" s="92"/>
      <c r="H191" s="92"/>
      <c r="I191" s="124"/>
      <c r="J191" s="124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spans="1:26">
      <c r="A192" s="92"/>
      <c r="B192" s="92"/>
      <c r="C192" s="92"/>
      <c r="D192" s="92"/>
      <c r="E192" s="92"/>
      <c r="F192" s="92"/>
      <c r="G192" s="92"/>
      <c r="H192" s="92"/>
      <c r="I192" s="124"/>
      <c r="J192" s="124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spans="1:26">
      <c r="A193" s="92"/>
      <c r="B193" s="92"/>
      <c r="C193" s="92"/>
      <c r="D193" s="92"/>
      <c r="E193" s="92"/>
      <c r="F193" s="92"/>
      <c r="G193" s="92"/>
      <c r="H193" s="92"/>
      <c r="I193" s="124"/>
      <c r="J193" s="124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spans="1:26">
      <c r="A194" s="92"/>
      <c r="B194" s="92"/>
      <c r="C194" s="92"/>
      <c r="D194" s="92"/>
      <c r="E194" s="92"/>
      <c r="F194" s="92"/>
      <c r="G194" s="92"/>
      <c r="H194" s="92"/>
      <c r="I194" s="124"/>
      <c r="J194" s="124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spans="1:26">
      <c r="A195" s="92"/>
      <c r="B195" s="92"/>
      <c r="C195" s="92"/>
      <c r="D195" s="92"/>
      <c r="E195" s="92"/>
      <c r="F195" s="92"/>
      <c r="G195" s="92"/>
      <c r="H195" s="92"/>
      <c r="I195" s="124"/>
      <c r="J195" s="124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spans="1:26">
      <c r="A196" s="92"/>
      <c r="B196" s="92"/>
      <c r="C196" s="92"/>
      <c r="D196" s="92"/>
      <c r="E196" s="92"/>
      <c r="F196" s="92"/>
      <c r="G196" s="92"/>
      <c r="H196" s="92"/>
      <c r="I196" s="124"/>
      <c r="J196" s="124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spans="1:26">
      <c r="A197" s="92"/>
      <c r="B197" s="92"/>
      <c r="C197" s="92"/>
      <c r="D197" s="92"/>
      <c r="E197" s="92"/>
      <c r="F197" s="92"/>
      <c r="G197" s="92"/>
      <c r="H197" s="92"/>
      <c r="I197" s="124"/>
      <c r="J197" s="124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spans="1:26">
      <c r="A198" s="92"/>
      <c r="B198" s="92"/>
      <c r="C198" s="92"/>
      <c r="D198" s="92"/>
      <c r="E198" s="92"/>
      <c r="F198" s="92"/>
      <c r="G198" s="92"/>
      <c r="H198" s="92"/>
      <c r="I198" s="124"/>
      <c r="J198" s="124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spans="1:26">
      <c r="A199" s="92"/>
      <c r="B199" s="92"/>
      <c r="C199" s="92"/>
      <c r="D199" s="92"/>
      <c r="E199" s="92"/>
      <c r="F199" s="92"/>
      <c r="G199" s="92"/>
      <c r="H199" s="92"/>
      <c r="I199" s="124"/>
      <c r="J199" s="124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spans="1:26">
      <c r="A200" s="92"/>
      <c r="B200" s="92"/>
      <c r="C200" s="92"/>
      <c r="D200" s="92"/>
      <c r="E200" s="92"/>
      <c r="F200" s="92"/>
      <c r="G200" s="92"/>
      <c r="H200" s="92"/>
      <c r="I200" s="124"/>
      <c r="J200" s="124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spans="1:26">
      <c r="A201" s="92"/>
      <c r="B201" s="92"/>
      <c r="C201" s="92"/>
      <c r="D201" s="92"/>
      <c r="E201" s="92"/>
      <c r="F201" s="92"/>
      <c r="G201" s="92"/>
      <c r="H201" s="92"/>
      <c r="I201" s="124"/>
      <c r="J201" s="124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spans="1:26">
      <c r="A202" s="92"/>
      <c r="B202" s="92"/>
      <c r="C202" s="92"/>
      <c r="D202" s="92"/>
      <c r="E202" s="92"/>
      <c r="F202" s="92"/>
      <c r="G202" s="92"/>
      <c r="H202" s="92"/>
      <c r="I202" s="124"/>
      <c r="J202" s="124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spans="1:26">
      <c r="A203" s="92"/>
      <c r="B203" s="92"/>
      <c r="C203" s="92"/>
      <c r="D203" s="92"/>
      <c r="E203" s="92"/>
      <c r="F203" s="92"/>
      <c r="G203" s="92"/>
      <c r="H203" s="92"/>
      <c r="I203" s="124"/>
      <c r="J203" s="124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spans="1:26">
      <c r="A204" s="92"/>
      <c r="B204" s="92"/>
      <c r="C204" s="92"/>
      <c r="D204" s="92"/>
      <c r="E204" s="92"/>
      <c r="F204" s="92"/>
      <c r="G204" s="92"/>
      <c r="H204" s="92"/>
      <c r="I204" s="124"/>
      <c r="J204" s="124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spans="1:26">
      <c r="A205" s="92"/>
      <c r="B205" s="92"/>
      <c r="C205" s="92"/>
      <c r="D205" s="92"/>
      <c r="E205" s="92"/>
      <c r="F205" s="92"/>
      <c r="G205" s="92"/>
      <c r="H205" s="92"/>
      <c r="I205" s="124"/>
      <c r="J205" s="124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spans="1:26">
      <c r="A206" s="92"/>
      <c r="B206" s="92"/>
      <c r="C206" s="92"/>
      <c r="D206" s="92"/>
      <c r="E206" s="92"/>
      <c r="F206" s="92"/>
      <c r="G206" s="92"/>
      <c r="H206" s="92"/>
      <c r="I206" s="124"/>
      <c r="J206" s="124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spans="1:26">
      <c r="A207" s="92"/>
      <c r="B207" s="92"/>
      <c r="C207" s="92"/>
      <c r="D207" s="92"/>
      <c r="E207" s="92"/>
      <c r="F207" s="92"/>
      <c r="G207" s="92"/>
      <c r="H207" s="92"/>
      <c r="I207" s="124"/>
      <c r="J207" s="124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spans="1:26">
      <c r="A208" s="92"/>
      <c r="B208" s="92"/>
      <c r="C208" s="92"/>
      <c r="D208" s="92"/>
      <c r="E208" s="92"/>
      <c r="F208" s="92"/>
      <c r="G208" s="92"/>
      <c r="H208" s="92"/>
      <c r="I208" s="124"/>
      <c r="J208" s="124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spans="1:26">
      <c r="A209" s="92"/>
      <c r="B209" s="92"/>
      <c r="C209" s="92"/>
      <c r="D209" s="92"/>
      <c r="E209" s="92"/>
      <c r="F209" s="92"/>
      <c r="G209" s="92"/>
      <c r="H209" s="92"/>
      <c r="I209" s="124"/>
      <c r="J209" s="124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spans="1:26">
      <c r="A210" s="92"/>
      <c r="B210" s="92"/>
      <c r="C210" s="92"/>
      <c r="D210" s="92"/>
      <c r="E210" s="92"/>
      <c r="F210" s="92"/>
      <c r="G210" s="92"/>
      <c r="H210" s="92"/>
      <c r="I210" s="124"/>
      <c r="J210" s="124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spans="1:26">
      <c r="A211" s="92"/>
      <c r="B211" s="92"/>
      <c r="C211" s="92"/>
      <c r="D211" s="92"/>
      <c r="E211" s="92"/>
      <c r="F211" s="92"/>
      <c r="G211" s="92"/>
      <c r="H211" s="92"/>
      <c r="I211" s="124"/>
      <c r="J211" s="124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spans="1:26">
      <c r="A212" s="92"/>
      <c r="B212" s="92"/>
      <c r="C212" s="92"/>
      <c r="D212" s="92"/>
      <c r="E212" s="92"/>
      <c r="F212" s="92"/>
      <c r="G212" s="92"/>
      <c r="H212" s="92"/>
      <c r="I212" s="124"/>
      <c r="J212" s="124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spans="1:26">
      <c r="A213" s="92"/>
      <c r="B213" s="92"/>
      <c r="C213" s="92"/>
      <c r="D213" s="92"/>
      <c r="E213" s="92"/>
      <c r="F213" s="92"/>
      <c r="G213" s="92"/>
      <c r="H213" s="92"/>
      <c r="I213" s="124"/>
      <c r="J213" s="124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spans="1:26">
      <c r="A214" s="92"/>
      <c r="B214" s="92"/>
      <c r="C214" s="92"/>
      <c r="D214" s="92"/>
      <c r="E214" s="92"/>
      <c r="F214" s="92"/>
      <c r="G214" s="92"/>
      <c r="H214" s="92"/>
      <c r="I214" s="124"/>
      <c r="J214" s="124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spans="1:26">
      <c r="A215" s="92"/>
      <c r="B215" s="92"/>
      <c r="C215" s="92"/>
      <c r="D215" s="92"/>
      <c r="E215" s="92"/>
      <c r="F215" s="92"/>
      <c r="G215" s="92"/>
      <c r="H215" s="92"/>
      <c r="I215" s="124"/>
      <c r="J215" s="124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spans="1:26">
      <c r="A216" s="92"/>
      <c r="B216" s="92"/>
      <c r="C216" s="92"/>
      <c r="D216" s="92"/>
      <c r="E216" s="92"/>
      <c r="F216" s="92"/>
      <c r="G216" s="92"/>
      <c r="H216" s="92"/>
      <c r="I216" s="124"/>
      <c r="J216" s="124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spans="1:26">
      <c r="A217" s="92"/>
      <c r="B217" s="92"/>
      <c r="C217" s="92"/>
      <c r="D217" s="92"/>
      <c r="E217" s="92"/>
      <c r="F217" s="92"/>
      <c r="G217" s="92"/>
      <c r="H217" s="92"/>
      <c r="I217" s="124"/>
      <c r="J217" s="124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spans="1:26">
      <c r="A218" s="92"/>
      <c r="B218" s="92"/>
      <c r="C218" s="92"/>
      <c r="D218" s="92"/>
      <c r="E218" s="92"/>
      <c r="F218" s="92"/>
      <c r="G218" s="92"/>
      <c r="H218" s="92"/>
      <c r="I218" s="124"/>
      <c r="J218" s="124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spans="1:26">
      <c r="A219" s="92"/>
      <c r="B219" s="92"/>
      <c r="C219" s="92"/>
      <c r="D219" s="92"/>
      <c r="E219" s="92"/>
      <c r="F219" s="92"/>
      <c r="G219" s="92"/>
      <c r="H219" s="92"/>
      <c r="I219" s="124"/>
      <c r="J219" s="124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spans="1:26">
      <c r="A220" s="92"/>
      <c r="B220" s="92"/>
      <c r="C220" s="92"/>
      <c r="D220" s="92"/>
      <c r="E220" s="92"/>
      <c r="F220" s="92"/>
      <c r="G220" s="92"/>
      <c r="H220" s="92"/>
      <c r="I220" s="124"/>
      <c r="J220" s="124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spans="1:26">
      <c r="A221" s="92"/>
      <c r="B221" s="92"/>
      <c r="C221" s="92"/>
      <c r="D221" s="92"/>
      <c r="E221" s="92"/>
      <c r="F221" s="92"/>
      <c r="G221" s="92"/>
      <c r="H221" s="92"/>
      <c r="I221" s="124"/>
      <c r="J221" s="124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spans="1:26">
      <c r="A222" s="92"/>
      <c r="B222" s="92"/>
      <c r="C222" s="92"/>
      <c r="D222" s="92"/>
      <c r="E222" s="92"/>
      <c r="F222" s="92"/>
      <c r="G222" s="92"/>
      <c r="H222" s="92"/>
      <c r="I222" s="124"/>
      <c r="J222" s="124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spans="1:26">
      <c r="A223" s="92"/>
      <c r="B223" s="92"/>
      <c r="C223" s="92"/>
      <c r="D223" s="92"/>
      <c r="E223" s="92"/>
      <c r="F223" s="92"/>
      <c r="G223" s="92"/>
      <c r="H223" s="92"/>
      <c r="I223" s="124"/>
      <c r="J223" s="124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spans="1:26">
      <c r="A224" s="92"/>
      <c r="B224" s="92"/>
      <c r="C224" s="92"/>
      <c r="D224" s="92"/>
      <c r="E224" s="92"/>
      <c r="F224" s="92"/>
      <c r="G224" s="92"/>
      <c r="H224" s="92"/>
      <c r="I224" s="124"/>
      <c r="J224" s="124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spans="1:26">
      <c r="A225" s="92"/>
      <c r="B225" s="92"/>
      <c r="C225" s="92"/>
      <c r="D225" s="92"/>
      <c r="E225" s="92"/>
      <c r="F225" s="92"/>
      <c r="G225" s="92"/>
      <c r="H225" s="92"/>
      <c r="I225" s="124"/>
      <c r="J225" s="124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spans="1:26">
      <c r="A226" s="92"/>
      <c r="B226" s="92"/>
      <c r="C226" s="92"/>
      <c r="D226" s="92"/>
      <c r="E226" s="92"/>
      <c r="F226" s="92"/>
      <c r="G226" s="92"/>
      <c r="H226" s="92"/>
      <c r="I226" s="124"/>
      <c r="J226" s="124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spans="1:26">
      <c r="A227" s="92"/>
      <c r="B227" s="92"/>
      <c r="C227" s="92"/>
      <c r="D227" s="92"/>
      <c r="E227" s="92"/>
      <c r="F227" s="92"/>
      <c r="G227" s="92"/>
      <c r="H227" s="92"/>
      <c r="I227" s="124"/>
      <c r="J227" s="124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spans="1:26">
      <c r="A228" s="92"/>
      <c r="B228" s="92"/>
      <c r="C228" s="92"/>
      <c r="D228" s="92"/>
      <c r="E228" s="92"/>
      <c r="F228" s="92"/>
      <c r="G228" s="92"/>
      <c r="H228" s="92"/>
      <c r="I228" s="124"/>
      <c r="J228" s="124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spans="1:26">
      <c r="A229" s="92"/>
      <c r="B229" s="92"/>
      <c r="C229" s="92"/>
      <c r="D229" s="92"/>
      <c r="E229" s="92"/>
      <c r="F229" s="92"/>
      <c r="G229" s="92"/>
      <c r="H229" s="92"/>
      <c r="I229" s="124"/>
      <c r="J229" s="124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spans="1:26">
      <c r="A230" s="92"/>
      <c r="B230" s="92"/>
      <c r="C230" s="92"/>
      <c r="D230" s="92"/>
      <c r="E230" s="92"/>
      <c r="F230" s="92"/>
      <c r="G230" s="92"/>
      <c r="H230" s="92"/>
      <c r="I230" s="124"/>
      <c r="J230" s="124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spans="1:26">
      <c r="A231" s="92"/>
      <c r="B231" s="92"/>
      <c r="C231" s="92"/>
      <c r="D231" s="92"/>
      <c r="E231" s="92"/>
      <c r="F231" s="92"/>
      <c r="G231" s="92"/>
      <c r="H231" s="92"/>
      <c r="I231" s="124"/>
      <c r="J231" s="124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spans="1:26">
      <c r="A232" s="92"/>
      <c r="B232" s="92"/>
      <c r="C232" s="92"/>
      <c r="D232" s="92"/>
      <c r="E232" s="92"/>
      <c r="F232" s="92"/>
      <c r="G232" s="92"/>
      <c r="H232" s="92"/>
      <c r="I232" s="124"/>
      <c r="J232" s="124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spans="1:26">
      <c r="A233" s="92"/>
      <c r="B233" s="92"/>
      <c r="C233" s="92"/>
      <c r="D233" s="92"/>
      <c r="E233" s="92"/>
      <c r="F233" s="92"/>
      <c r="G233" s="92"/>
      <c r="H233" s="92"/>
      <c r="I233" s="124"/>
      <c r="J233" s="124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spans="1:26">
      <c r="A234" s="92"/>
      <c r="B234" s="92"/>
      <c r="C234" s="92"/>
      <c r="D234" s="92"/>
      <c r="E234" s="92"/>
      <c r="F234" s="92"/>
      <c r="G234" s="92"/>
      <c r="H234" s="92"/>
      <c r="I234" s="124"/>
      <c r="J234" s="124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spans="1:26">
      <c r="A235" s="92"/>
      <c r="B235" s="92"/>
      <c r="C235" s="92"/>
      <c r="D235" s="92"/>
      <c r="E235" s="92"/>
      <c r="F235" s="92"/>
      <c r="G235" s="92"/>
      <c r="H235" s="92"/>
      <c r="I235" s="124"/>
      <c r="J235" s="124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spans="1:26">
      <c r="A236" s="92"/>
      <c r="B236" s="92"/>
      <c r="C236" s="92"/>
      <c r="D236" s="92"/>
      <c r="E236" s="92"/>
      <c r="F236" s="92"/>
      <c r="G236" s="92"/>
      <c r="H236" s="92"/>
      <c r="I236" s="124"/>
      <c r="J236" s="124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spans="1:26">
      <c r="A237" s="92"/>
      <c r="B237" s="92"/>
      <c r="C237" s="92"/>
      <c r="D237" s="92"/>
      <c r="E237" s="92"/>
      <c r="F237" s="92"/>
      <c r="G237" s="92"/>
      <c r="H237" s="92"/>
      <c r="I237" s="124"/>
      <c r="J237" s="124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spans="1:26">
      <c r="A238" s="92"/>
      <c r="B238" s="92"/>
      <c r="C238" s="92"/>
      <c r="D238" s="92"/>
      <c r="E238" s="92"/>
      <c r="F238" s="92"/>
      <c r="G238" s="92"/>
      <c r="H238" s="92"/>
      <c r="I238" s="124"/>
      <c r="J238" s="124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spans="1:26">
      <c r="A239" s="92"/>
      <c r="B239" s="92"/>
      <c r="C239" s="92"/>
      <c r="D239" s="92"/>
      <c r="E239" s="92"/>
      <c r="F239" s="92"/>
      <c r="G239" s="92"/>
      <c r="H239" s="92"/>
      <c r="I239" s="124"/>
      <c r="J239" s="124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spans="1:26">
      <c r="A240" s="92"/>
      <c r="B240" s="92"/>
      <c r="C240" s="92"/>
      <c r="D240" s="92"/>
      <c r="E240" s="92"/>
      <c r="F240" s="92"/>
      <c r="G240" s="92"/>
      <c r="H240" s="92"/>
      <c r="I240" s="124"/>
      <c r="J240" s="124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spans="1:26">
      <c r="A241" s="92"/>
      <c r="B241" s="92"/>
      <c r="C241" s="92"/>
      <c r="D241" s="92"/>
      <c r="E241" s="92"/>
      <c r="F241" s="92"/>
      <c r="G241" s="92"/>
      <c r="H241" s="92"/>
      <c r="I241" s="124"/>
      <c r="J241" s="124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spans="1:26">
      <c r="A242" s="92"/>
      <c r="B242" s="92"/>
      <c r="C242" s="92"/>
      <c r="D242" s="92"/>
      <c r="E242" s="92"/>
      <c r="F242" s="92"/>
      <c r="G242" s="92"/>
      <c r="H242" s="92"/>
      <c r="I242" s="124"/>
      <c r="J242" s="124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spans="1:26">
      <c r="A243" s="92"/>
      <c r="B243" s="92"/>
      <c r="C243" s="92"/>
      <c r="D243" s="92"/>
      <c r="E243" s="92"/>
      <c r="F243" s="92"/>
      <c r="G243" s="92"/>
      <c r="H243" s="92"/>
      <c r="I243" s="124"/>
      <c r="J243" s="124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spans="1:26">
      <c r="A244" s="92"/>
      <c r="B244" s="92"/>
      <c r="C244" s="92"/>
      <c r="D244" s="92"/>
      <c r="E244" s="92"/>
      <c r="F244" s="92"/>
      <c r="G244" s="92"/>
      <c r="H244" s="92"/>
      <c r="I244" s="124"/>
      <c r="J244" s="124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spans="1:26">
      <c r="A245" s="92"/>
      <c r="B245" s="92"/>
      <c r="C245" s="92"/>
      <c r="D245" s="92"/>
      <c r="E245" s="92"/>
      <c r="F245" s="92"/>
      <c r="G245" s="92"/>
      <c r="H245" s="92"/>
      <c r="I245" s="124"/>
      <c r="J245" s="124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spans="1:26">
      <c r="A246" s="92"/>
      <c r="B246" s="92"/>
      <c r="C246" s="92"/>
      <c r="D246" s="92"/>
      <c r="E246" s="92"/>
      <c r="F246" s="92"/>
      <c r="G246" s="92"/>
      <c r="H246" s="92"/>
      <c r="I246" s="124"/>
      <c r="J246" s="124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spans="1:26">
      <c r="A247" s="92"/>
      <c r="B247" s="92"/>
      <c r="C247" s="92"/>
      <c r="D247" s="92"/>
      <c r="E247" s="92"/>
      <c r="F247" s="92"/>
      <c r="G247" s="92"/>
      <c r="H247" s="92"/>
      <c r="I247" s="124"/>
      <c r="J247" s="124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spans="1:26">
      <c r="A248" s="92"/>
      <c r="B248" s="92"/>
      <c r="C248" s="92"/>
      <c r="D248" s="92"/>
      <c r="E248" s="92"/>
      <c r="F248" s="92"/>
      <c r="G248" s="92"/>
      <c r="H248" s="92"/>
      <c r="I248" s="124"/>
      <c r="J248" s="124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spans="1:26">
      <c r="A249" s="92"/>
      <c r="B249" s="92"/>
      <c r="C249" s="92"/>
      <c r="D249" s="92"/>
      <c r="E249" s="92"/>
      <c r="F249" s="92"/>
      <c r="G249" s="92"/>
      <c r="H249" s="92"/>
      <c r="I249" s="124"/>
      <c r="J249" s="124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spans="1:26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spans="1:26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spans="1:26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spans="1:26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spans="1:26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spans="1:26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spans="1:26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spans="1:26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spans="1:26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spans="1:26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spans="1:26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spans="1:26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spans="1:26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spans="1:26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spans="1:26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spans="1:26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spans="1:26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spans="1:26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spans="1:26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spans="1:26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spans="1:26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spans="1:26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</row>
    <row r="272" spans="1:26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</row>
    <row r="273" spans="1:26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</row>
    <row r="274" spans="1:26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</row>
    <row r="275" spans="1:26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</row>
    <row r="276" spans="1:26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</row>
    <row r="277" spans="1:26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</row>
    <row r="278" spans="1:26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</row>
    <row r="279" spans="1:26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</row>
    <row r="280" spans="1:26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</row>
    <row r="281" spans="1:26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</row>
    <row r="282" spans="1:26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</row>
    <row r="283" spans="1:26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</row>
    <row r="284" spans="1:26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</row>
    <row r="285" spans="1:26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</row>
    <row r="286" spans="1:26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</row>
    <row r="287" spans="1:26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</row>
    <row r="288" spans="1:26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</row>
    <row r="289" spans="1:26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  <row r="290" spans="1:26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</row>
    <row r="291" spans="1:26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</row>
    <row r="292" spans="1:26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</row>
    <row r="293" spans="1:26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</row>
    <row r="294" spans="1:26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</row>
    <row r="295" spans="1:26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</row>
    <row r="296" spans="1:26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</row>
    <row r="297" spans="1:26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</row>
    <row r="298" spans="1:26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</row>
    <row r="299" spans="1:26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</row>
    <row r="300" spans="1:26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</row>
    <row r="301" spans="1:26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</row>
    <row r="302" spans="1:26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</row>
    <row r="303" spans="1:26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</row>
    <row r="304" spans="1:26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</row>
    <row r="305" spans="1:26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</row>
    <row r="306" spans="1:26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</row>
    <row r="307" spans="1:26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</row>
    <row r="308" spans="1:26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</row>
    <row r="309" spans="1:26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</row>
    <row r="310" spans="1:26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</row>
    <row r="311" spans="1:26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</row>
    <row r="312" spans="1:26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</row>
    <row r="313" spans="1:26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</row>
    <row r="314" spans="1:26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</row>
    <row r="315" spans="1:26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</row>
    <row r="316" spans="1:26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</row>
    <row r="317" spans="1:26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</row>
    <row r="318" spans="1:26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</row>
    <row r="319" spans="1:26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</row>
    <row r="320" spans="1:26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</row>
    <row r="321" spans="1:26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</row>
    <row r="322" spans="1:26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</row>
    <row r="323" spans="1:26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</row>
    <row r="324" spans="1:26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</row>
    <row r="325" spans="1:26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</row>
    <row r="326" spans="1:26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</row>
    <row r="327" spans="1:26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</row>
    <row r="328" spans="1:26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</row>
    <row r="329" spans="1:26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</row>
    <row r="330" spans="1:26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</row>
    <row r="331" spans="1:26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</row>
    <row r="332" spans="1:26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</row>
    <row r="333" spans="1:26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</row>
    <row r="334" spans="1:26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</row>
    <row r="335" spans="1:26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</row>
    <row r="336" spans="1:26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</row>
    <row r="337" spans="1:26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</row>
    <row r="338" spans="1:26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</row>
    <row r="339" spans="1:26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</row>
    <row r="340" spans="1:26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</row>
    <row r="341" spans="1:26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</row>
    <row r="342" spans="1:26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</row>
    <row r="343" spans="1:26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</row>
    <row r="344" spans="1:26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</row>
    <row r="345" spans="1:26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</row>
    <row r="346" spans="1:26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</row>
    <row r="347" spans="1:26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</row>
    <row r="348" spans="1:26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</row>
    <row r="349" spans="1:26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</row>
    <row r="350" spans="1:26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</row>
    <row r="351" spans="1:26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</row>
    <row r="352" spans="1:26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</row>
    <row r="353" spans="1:26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</row>
    <row r="354" spans="1:26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</row>
    <row r="355" spans="1:26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</row>
    <row r="356" spans="1:26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</row>
    <row r="357" spans="1:26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</row>
    <row r="358" spans="1:26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</row>
    <row r="359" spans="1:26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</row>
    <row r="360" spans="1:26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</row>
    <row r="361" spans="1:26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</row>
    <row r="362" spans="1:26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</row>
    <row r="363" spans="1:26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</row>
    <row r="364" spans="1:26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</row>
    <row r="365" spans="1:26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</row>
    <row r="366" spans="1:26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</row>
    <row r="367" spans="1:26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</row>
    <row r="368" spans="1:26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</row>
    <row r="369" spans="1:26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</row>
    <row r="370" spans="1:26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</row>
    <row r="371" spans="1:26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</row>
    <row r="372" spans="1:26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</row>
    <row r="373" spans="1:26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</row>
    <row r="374" spans="1:26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</row>
    <row r="375" spans="1:26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</row>
    <row r="376" spans="1:26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</row>
    <row r="377" spans="1:26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</row>
    <row r="378" spans="1:26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</row>
    <row r="379" spans="1:26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</row>
    <row r="380" spans="1:26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</row>
    <row r="381" spans="1:26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</row>
    <row r="382" spans="1:26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</row>
    <row r="383" spans="1:26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</row>
    <row r="384" spans="1:26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</row>
    <row r="385" spans="1:26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</row>
    <row r="386" spans="1:26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</row>
    <row r="387" spans="1:26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</row>
    <row r="388" spans="1:26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</row>
    <row r="389" spans="1:26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</row>
    <row r="390" spans="1:26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</row>
    <row r="391" spans="1:26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</row>
    <row r="392" spans="1:26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</row>
    <row r="393" spans="1:26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</row>
    <row r="394" spans="1:26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</row>
    <row r="395" spans="1:26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</row>
    <row r="396" spans="1:26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</row>
    <row r="397" spans="1:26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</row>
    <row r="398" spans="1:26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</row>
    <row r="399" spans="1:26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</row>
    <row r="400" spans="1:26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</row>
    <row r="401" spans="1:26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</row>
    <row r="402" spans="1:26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</row>
    <row r="403" spans="1:26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</row>
    <row r="404" spans="1:26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</row>
    <row r="405" spans="1:26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</row>
    <row r="406" spans="1:26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</row>
    <row r="407" spans="1:26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</row>
    <row r="408" spans="1:26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</row>
    <row r="409" spans="1:26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</row>
    <row r="410" spans="1:26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</row>
    <row r="411" spans="1:26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</row>
    <row r="412" spans="1:26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</row>
    <row r="413" spans="1:26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</row>
    <row r="414" spans="1:26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</row>
    <row r="415" spans="1:26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</row>
    <row r="416" spans="1:26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</row>
    <row r="417" spans="1:26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</row>
    <row r="418" spans="1:26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</row>
    <row r="419" spans="1:26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</row>
    <row r="420" spans="1:26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</row>
    <row r="421" spans="1:26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</row>
    <row r="422" spans="1:26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</row>
    <row r="423" spans="1:26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</row>
    <row r="424" spans="1:26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</row>
    <row r="425" spans="1:26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</row>
    <row r="426" spans="1:26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</row>
    <row r="427" spans="1:26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</row>
    <row r="428" spans="1:26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</row>
    <row r="429" spans="1:26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</row>
    <row r="430" spans="1:26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</row>
    <row r="431" spans="1:26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</row>
    <row r="432" spans="1:26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</row>
    <row r="433" spans="1:26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</row>
    <row r="434" spans="1:26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</row>
    <row r="435" spans="1:26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</row>
    <row r="436" spans="1:26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</row>
    <row r="437" spans="1:26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</row>
    <row r="438" spans="1:26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</row>
    <row r="439" spans="1:26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</row>
    <row r="440" spans="1:26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</row>
    <row r="441" spans="1:26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</row>
    <row r="442" spans="1:26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</row>
    <row r="443" spans="1:26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</row>
    <row r="444" spans="1:26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</row>
    <row r="445" spans="1:26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</row>
    <row r="446" spans="1:26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</row>
    <row r="447" spans="1:26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</row>
    <row r="448" spans="1:26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</row>
    <row r="449" spans="1:26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</row>
    <row r="450" spans="1:26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</row>
    <row r="451" spans="1:26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</row>
    <row r="452" spans="1:26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</row>
    <row r="453" spans="1:26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</row>
    <row r="454" spans="1:26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</row>
    <row r="455" spans="1:26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</row>
    <row r="456" spans="1:26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</row>
    <row r="457" spans="1:26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</row>
    <row r="458" spans="1:26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</row>
    <row r="459" spans="1:26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</row>
    <row r="460" spans="1:26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</row>
    <row r="461" spans="1:26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</row>
    <row r="462" spans="1:26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</row>
    <row r="463" spans="1:26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</row>
    <row r="464" spans="1:26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</row>
    <row r="465" spans="1:26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</row>
    <row r="466" spans="1:26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</row>
    <row r="467" spans="1:26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</row>
    <row r="468" spans="1:26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</row>
    <row r="469" spans="1:26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</row>
    <row r="470" spans="1:26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</row>
    <row r="471" spans="1:26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</row>
    <row r="472" spans="1:26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</row>
    <row r="473" spans="1:26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</row>
    <row r="474" spans="1:26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</row>
    <row r="475" spans="1:26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</row>
    <row r="476" spans="1:26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</row>
    <row r="477" spans="1:26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</row>
    <row r="478" spans="1:26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</row>
    <row r="479" spans="1:26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</row>
    <row r="480" spans="1:26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</row>
    <row r="481" spans="1:26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</row>
    <row r="482" spans="1:26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</row>
    <row r="483" spans="1:26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</row>
    <row r="484" spans="1:26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</row>
    <row r="485" spans="1:26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</row>
    <row r="486" spans="1:26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</row>
    <row r="487" spans="1:26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</row>
    <row r="488" spans="1:26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</row>
    <row r="489" spans="1:26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</row>
    <row r="490" spans="1:26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</row>
    <row r="491" spans="1:26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</row>
    <row r="492" spans="1:26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</row>
    <row r="493" spans="1:26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</row>
    <row r="494" spans="1:26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</row>
    <row r="495" spans="1:26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</row>
    <row r="496" spans="1:26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</row>
    <row r="497" spans="1:26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</row>
    <row r="498" spans="1:26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</row>
    <row r="499" spans="1:26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</row>
    <row r="500" spans="1:26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</row>
  </sheetData>
  <sheetProtection password="C7E1" sheet="1" objects="1" scenarios="1"/>
  <mergeCells count="17">
    <mergeCell ref="C21:C23"/>
    <mergeCell ref="C10:I10"/>
    <mergeCell ref="A3:J3"/>
    <mergeCell ref="B6:I6"/>
    <mergeCell ref="C9:I9"/>
    <mergeCell ref="A9:A10"/>
    <mergeCell ref="A17:H17"/>
    <mergeCell ref="A40:I40"/>
    <mergeCell ref="A42:I42"/>
    <mergeCell ref="D18:F20"/>
    <mergeCell ref="D21:F23"/>
    <mergeCell ref="C24:F26"/>
    <mergeCell ref="E27:F29"/>
    <mergeCell ref="D34:I34"/>
    <mergeCell ref="C36:I36"/>
    <mergeCell ref="A18:B23"/>
    <mergeCell ref="C18:C20"/>
  </mergeCells>
  <phoneticPr fontId="0" type="noConversion"/>
  <conditionalFormatting sqref="J24:Z26">
    <cfRule type="cellIs" dxfId="1" priority="1" stopIfTrue="1" operator="equal">
      <formula>"A or B"</formula>
    </cfRule>
  </conditionalFormatting>
  <pageMargins left="0.75" right="0.75" top="1" bottom="1" header="0.5" footer="0.5"/>
  <pageSetup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Button 3">
              <controlPr defaultSize="0" print="0" autoFill="0" autoLine="0" autoPict="0" macro="[0]!View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A504"/>
  <sheetViews>
    <sheetView zoomScale="75" workbookViewId="0">
      <selection activeCell="L9" sqref="L9"/>
    </sheetView>
  </sheetViews>
  <sheetFormatPr defaultRowHeight="12.75"/>
  <cols>
    <col min="1" max="1" width="12.28515625" customWidth="1"/>
    <col min="3" max="3" width="12" customWidth="1"/>
    <col min="9" max="9" width="9.28515625" bestFit="1" customWidth="1"/>
    <col min="10" max="10" width="13" bestFit="1" customWidth="1"/>
    <col min="11" max="27" width="16.140625" bestFit="1" customWidth="1"/>
  </cols>
  <sheetData>
    <row r="1" spans="1:27" ht="25.5" customHeight="1">
      <c r="A1" s="40"/>
      <c r="B1" s="8"/>
    </row>
    <row r="2" spans="1:27" ht="14.25" customHeight="1">
      <c r="A2" s="60"/>
      <c r="B2" s="60"/>
    </row>
    <row r="3" spans="1:27" ht="30.75" customHeight="1">
      <c r="A3" s="157" t="s">
        <v>19</v>
      </c>
      <c r="B3" s="158"/>
      <c r="C3" s="158"/>
      <c r="D3" s="158"/>
      <c r="E3" s="158"/>
      <c r="F3" s="158"/>
      <c r="G3" s="158"/>
      <c r="H3" s="158"/>
      <c r="I3" s="158"/>
      <c r="J3" s="159"/>
      <c r="K3" s="39"/>
      <c r="L3" s="39"/>
    </row>
    <row r="4" spans="1:27" ht="9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27" ht="15.75">
      <c r="A5" s="26" t="s">
        <v>40</v>
      </c>
      <c r="B5" s="37"/>
      <c r="C5" s="37"/>
      <c r="D5" s="37"/>
      <c r="E5" s="37"/>
      <c r="F5" s="37"/>
      <c r="G5" s="37"/>
      <c r="H5" s="37"/>
      <c r="I5" s="37"/>
      <c r="J5" s="38"/>
      <c r="K5" s="1"/>
      <c r="L5" s="1"/>
    </row>
    <row r="6" spans="1:27" ht="15">
      <c r="A6" s="5"/>
      <c r="B6" s="183" t="s">
        <v>20</v>
      </c>
      <c r="C6" s="183"/>
      <c r="D6" s="183"/>
      <c r="E6" s="183"/>
      <c r="F6" s="183"/>
      <c r="G6" s="183"/>
      <c r="H6" s="183"/>
      <c r="I6" s="183"/>
      <c r="J6" s="46">
        <v>0.9</v>
      </c>
      <c r="K6" s="46">
        <v>0.9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7" ht="15">
      <c r="A7" s="5"/>
      <c r="B7" s="12" t="s">
        <v>21</v>
      </c>
      <c r="C7" s="12"/>
      <c r="D7" s="12"/>
      <c r="E7" s="12"/>
      <c r="F7" s="12"/>
      <c r="G7" s="12"/>
      <c r="H7" s="12"/>
      <c r="I7" s="12"/>
      <c r="J7" s="46">
        <v>0.1</v>
      </c>
      <c r="K7" s="46">
        <v>0.1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7" ht="15.75">
      <c r="A8" s="5"/>
      <c r="B8" s="12" t="s">
        <v>35</v>
      </c>
      <c r="C8" s="13"/>
      <c r="D8" s="8"/>
      <c r="E8" s="8"/>
      <c r="F8" s="8"/>
      <c r="G8" s="8"/>
      <c r="H8" s="8"/>
      <c r="I8" s="8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7" ht="19.5" customHeight="1">
      <c r="A9" s="184" t="str">
        <f>IF(J9&lt;&gt;0,IF(J10&lt;&gt;0,warning,""),"")</f>
        <v/>
      </c>
      <c r="B9" s="61" t="s">
        <v>43</v>
      </c>
      <c r="C9" s="154" t="s">
        <v>22</v>
      </c>
      <c r="D9" s="154"/>
      <c r="E9" s="154"/>
      <c r="F9" s="154"/>
      <c r="G9" s="154"/>
      <c r="H9" s="154"/>
      <c r="I9" s="154"/>
      <c r="J9" s="72">
        <v>0.2</v>
      </c>
      <c r="K9" s="72">
        <v>0.3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7" ht="19.5" customHeight="1">
      <c r="A10" s="185"/>
      <c r="B10" s="62" t="s">
        <v>44</v>
      </c>
      <c r="C10" s="182" t="s">
        <v>23</v>
      </c>
      <c r="D10" s="182"/>
      <c r="E10" s="182"/>
      <c r="F10" s="182"/>
      <c r="G10" s="182"/>
      <c r="H10" s="182"/>
      <c r="I10" s="182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5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5.75">
      <c r="A12" s="26" t="s">
        <v>6</v>
      </c>
      <c r="B12" s="4"/>
      <c r="C12" s="4"/>
      <c r="D12" s="4"/>
      <c r="E12" s="4"/>
      <c r="F12" s="16"/>
      <c r="G12" s="16"/>
      <c r="H12" s="4"/>
      <c r="I12" s="16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5">
      <c r="A13" s="5"/>
      <c r="B13" s="189" t="s">
        <v>47</v>
      </c>
      <c r="C13" s="190"/>
      <c r="D13" s="190"/>
      <c r="E13" s="191"/>
      <c r="F13" s="2"/>
      <c r="G13" s="2"/>
      <c r="H13" s="8"/>
      <c r="I13" s="2" t="s">
        <v>7</v>
      </c>
      <c r="J13" s="46">
        <v>1000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  <row r="14" spans="1:27" ht="15">
      <c r="A14" s="5"/>
      <c r="B14" s="192"/>
      <c r="C14" s="193"/>
      <c r="D14" s="193"/>
      <c r="E14" s="194"/>
      <c r="F14" s="2"/>
      <c r="G14" s="2"/>
      <c r="H14" s="8"/>
      <c r="I14" s="2" t="s">
        <v>8</v>
      </c>
      <c r="J14" s="46">
        <v>1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27" ht="15">
      <c r="A15" s="6"/>
      <c r="B15" s="195"/>
      <c r="C15" s="196"/>
      <c r="D15" s="196"/>
      <c r="E15" s="197"/>
      <c r="F15" s="18"/>
      <c r="G15" s="18"/>
      <c r="H15" s="19"/>
      <c r="I15" s="18" t="s">
        <v>9</v>
      </c>
      <c r="J15" s="53">
        <f>IF(J14&gt;0,J13/J14,10^10)</f>
        <v>1000</v>
      </c>
      <c r="K15" s="53">
        <f>IF(K14&gt;0,K13/K14,10^10)</f>
        <v>10000000000</v>
      </c>
      <c r="L15" s="53">
        <f t="shared" ref="L15:AA15" si="0">IF(L14&gt;0,L13/L14,10^10)</f>
        <v>10000000000</v>
      </c>
      <c r="M15" s="53">
        <f t="shared" si="0"/>
        <v>10000000000</v>
      </c>
      <c r="N15" s="53">
        <f t="shared" si="0"/>
        <v>10000000000</v>
      </c>
      <c r="O15" s="53">
        <f t="shared" si="0"/>
        <v>10000000000</v>
      </c>
      <c r="P15" s="53">
        <f t="shared" si="0"/>
        <v>10000000000</v>
      </c>
      <c r="Q15" s="53">
        <f t="shared" si="0"/>
        <v>10000000000</v>
      </c>
      <c r="R15" s="53">
        <f t="shared" si="0"/>
        <v>10000000000</v>
      </c>
      <c r="S15" s="53">
        <f t="shared" si="0"/>
        <v>10000000000</v>
      </c>
      <c r="T15" s="53">
        <f t="shared" si="0"/>
        <v>10000000000</v>
      </c>
      <c r="U15" s="53">
        <f t="shared" si="0"/>
        <v>10000000000</v>
      </c>
      <c r="V15" s="53">
        <f t="shared" si="0"/>
        <v>10000000000</v>
      </c>
      <c r="W15" s="53">
        <f t="shared" si="0"/>
        <v>10000000000</v>
      </c>
      <c r="X15" s="53">
        <f t="shared" si="0"/>
        <v>10000000000</v>
      </c>
      <c r="Y15" s="53">
        <f t="shared" si="0"/>
        <v>10000000000</v>
      </c>
      <c r="Z15" s="53">
        <f t="shared" si="0"/>
        <v>10000000000</v>
      </c>
      <c r="AA15" s="53">
        <f t="shared" si="0"/>
        <v>10000000000</v>
      </c>
    </row>
    <row r="16" spans="1:27" ht="15"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30.75" customHeight="1">
      <c r="A17" s="207" t="s">
        <v>39</v>
      </c>
      <c r="B17" s="208"/>
      <c r="C17" s="208"/>
      <c r="D17" s="208"/>
      <c r="E17" s="208"/>
      <c r="F17" s="208"/>
      <c r="G17" s="208"/>
      <c r="H17" s="208"/>
      <c r="I17" s="208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5.75" customHeight="1">
      <c r="A18" s="160" t="str">
        <f>IF(SUM(J18:J20)&lt;&gt;0,IF(SUM(J21:J23)&lt;&gt;0,warning,""),"")</f>
        <v/>
      </c>
      <c r="B18" s="177" t="s">
        <v>43</v>
      </c>
      <c r="C18" s="168" t="s">
        <v>41</v>
      </c>
      <c r="D18" s="169"/>
      <c r="E18" s="170"/>
      <c r="F18" s="43"/>
      <c r="G18" s="4"/>
      <c r="H18" s="4"/>
      <c r="I18" s="17" t="s">
        <v>10</v>
      </c>
      <c r="J18" s="49">
        <f>IF(COUNT(J54:J254)&gt;0,COUNT(J54:J254),"")</f>
        <v>10</v>
      </c>
      <c r="K18" s="49" t="str">
        <f>IF(COUNT(K54:K254)&gt;0,COUNT(K54:K254),"")</f>
        <v/>
      </c>
      <c r="L18" s="49" t="str">
        <f t="shared" ref="L18:AA18" si="1">IF(COUNT(L54:L254)&gt;0,COUNT(L54:L254),"")</f>
        <v/>
      </c>
      <c r="M18" s="49" t="str">
        <f t="shared" si="1"/>
        <v/>
      </c>
      <c r="N18" s="49" t="str">
        <f t="shared" si="1"/>
        <v/>
      </c>
      <c r="O18" s="49" t="str">
        <f t="shared" si="1"/>
        <v/>
      </c>
      <c r="P18" s="49" t="str">
        <f t="shared" si="1"/>
        <v/>
      </c>
      <c r="Q18" s="49" t="str">
        <f t="shared" si="1"/>
        <v/>
      </c>
      <c r="R18" s="49" t="str">
        <f t="shared" si="1"/>
        <v/>
      </c>
      <c r="S18" s="49" t="str">
        <f t="shared" si="1"/>
        <v/>
      </c>
      <c r="T18" s="49" t="str">
        <f t="shared" si="1"/>
        <v/>
      </c>
      <c r="U18" s="49" t="str">
        <f t="shared" si="1"/>
        <v/>
      </c>
      <c r="V18" s="49" t="str">
        <f t="shared" si="1"/>
        <v/>
      </c>
      <c r="W18" s="49" t="str">
        <f t="shared" si="1"/>
        <v/>
      </c>
      <c r="X18" s="49" t="str">
        <f t="shared" si="1"/>
        <v/>
      </c>
      <c r="Y18" s="49" t="str">
        <f t="shared" si="1"/>
        <v/>
      </c>
      <c r="Z18" s="49" t="str">
        <f t="shared" si="1"/>
        <v/>
      </c>
      <c r="AA18" s="49" t="str">
        <f t="shared" si="1"/>
        <v/>
      </c>
    </row>
    <row r="19" spans="1:27" ht="15">
      <c r="A19" s="160"/>
      <c r="B19" s="178"/>
      <c r="C19" s="171"/>
      <c r="D19" s="172"/>
      <c r="E19" s="173"/>
      <c r="F19" s="5"/>
      <c r="G19" s="2"/>
      <c r="H19" s="8"/>
      <c r="I19" s="2" t="s">
        <v>54</v>
      </c>
      <c r="J19" s="77">
        <f>IF(COUNT(J54:J254)&gt;0,AVERAGE(J54:J254),"")</f>
        <v>20.9</v>
      </c>
      <c r="K19" s="77" t="str">
        <f>IF(COUNT(K54:K254)&gt;0,AVERAGE(K54:K254),"")</f>
        <v/>
      </c>
      <c r="L19" s="77" t="str">
        <f t="shared" ref="L19:AA19" si="2">IF(COUNT(L54:L254)&gt;0,AVERAGE(L54:L254),"")</f>
        <v/>
      </c>
      <c r="M19" s="77" t="str">
        <f t="shared" si="2"/>
        <v/>
      </c>
      <c r="N19" s="77" t="str">
        <f t="shared" si="2"/>
        <v/>
      </c>
      <c r="O19" s="77" t="str">
        <f t="shared" si="2"/>
        <v/>
      </c>
      <c r="P19" s="77" t="str">
        <f t="shared" si="2"/>
        <v/>
      </c>
      <c r="Q19" s="77" t="str">
        <f t="shared" si="2"/>
        <v/>
      </c>
      <c r="R19" s="77" t="str">
        <f t="shared" si="2"/>
        <v/>
      </c>
      <c r="S19" s="77" t="str">
        <f t="shared" si="2"/>
        <v/>
      </c>
      <c r="T19" s="77" t="str">
        <f t="shared" si="2"/>
        <v/>
      </c>
      <c r="U19" s="77" t="str">
        <f t="shared" si="2"/>
        <v/>
      </c>
      <c r="V19" s="77" t="str">
        <f t="shared" si="2"/>
        <v/>
      </c>
      <c r="W19" s="77" t="str">
        <f t="shared" si="2"/>
        <v/>
      </c>
      <c r="X19" s="77" t="str">
        <f t="shared" si="2"/>
        <v/>
      </c>
      <c r="Y19" s="77" t="str">
        <f t="shared" si="2"/>
        <v/>
      </c>
      <c r="Z19" s="77" t="str">
        <f t="shared" si="2"/>
        <v/>
      </c>
      <c r="AA19" s="77" t="str">
        <f t="shared" si="2"/>
        <v/>
      </c>
    </row>
    <row r="20" spans="1:27" ht="15">
      <c r="A20" s="160"/>
      <c r="B20" s="179"/>
      <c r="C20" s="174"/>
      <c r="D20" s="175"/>
      <c r="E20" s="176"/>
      <c r="F20" s="6"/>
      <c r="G20" s="18"/>
      <c r="H20" s="19"/>
      <c r="I20" s="18" t="s">
        <v>55</v>
      </c>
      <c r="J20" s="77">
        <f>IF(COUNT(J54:J254)&gt;0,STDEV(J54:J254),"")</f>
        <v>22.343032719644643</v>
      </c>
      <c r="K20" s="77" t="str">
        <f>IF(COUNT(K54:K254)&gt;0,STDEV(K54:K254),"")</f>
        <v/>
      </c>
      <c r="L20" s="77" t="str">
        <f t="shared" ref="L20:AA20" si="3">IF(COUNT(L54:L254)&gt;0,STDEV(L54:L254),"")</f>
        <v/>
      </c>
      <c r="M20" s="77" t="str">
        <f t="shared" si="3"/>
        <v/>
      </c>
      <c r="N20" s="77" t="str">
        <f t="shared" si="3"/>
        <v/>
      </c>
      <c r="O20" s="77" t="str">
        <f t="shared" si="3"/>
        <v/>
      </c>
      <c r="P20" s="77" t="str">
        <f t="shared" si="3"/>
        <v/>
      </c>
      <c r="Q20" s="77" t="str">
        <f t="shared" si="3"/>
        <v/>
      </c>
      <c r="R20" s="77" t="str">
        <f t="shared" si="3"/>
        <v/>
      </c>
      <c r="S20" s="77" t="str">
        <f t="shared" si="3"/>
        <v/>
      </c>
      <c r="T20" s="77" t="str">
        <f t="shared" si="3"/>
        <v/>
      </c>
      <c r="U20" s="77" t="str">
        <f t="shared" si="3"/>
        <v/>
      </c>
      <c r="V20" s="77" t="str">
        <f t="shared" si="3"/>
        <v/>
      </c>
      <c r="W20" s="77" t="str">
        <f t="shared" si="3"/>
        <v/>
      </c>
      <c r="X20" s="77" t="str">
        <f t="shared" si="3"/>
        <v/>
      </c>
      <c r="Y20" s="77" t="str">
        <f t="shared" si="3"/>
        <v/>
      </c>
      <c r="Z20" s="77" t="str">
        <f t="shared" si="3"/>
        <v/>
      </c>
      <c r="AA20" s="77" t="str">
        <f t="shared" si="3"/>
        <v/>
      </c>
    </row>
    <row r="21" spans="1:27" ht="15.75" customHeight="1">
      <c r="A21" s="160"/>
      <c r="B21" s="177" t="s">
        <v>44</v>
      </c>
      <c r="C21" s="168" t="s">
        <v>29</v>
      </c>
      <c r="D21" s="169"/>
      <c r="E21" s="170"/>
      <c r="F21" s="43"/>
      <c r="G21" s="16"/>
      <c r="H21" s="4"/>
      <c r="I21" s="17" t="s">
        <v>10</v>
      </c>
      <c r="J21" s="80"/>
      <c r="K21" s="80">
        <v>18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</row>
    <row r="22" spans="1:27" ht="15">
      <c r="A22" s="160"/>
      <c r="B22" s="178"/>
      <c r="C22" s="171"/>
      <c r="D22" s="172"/>
      <c r="E22" s="173"/>
      <c r="F22" s="5"/>
      <c r="G22" s="2"/>
      <c r="H22" s="8"/>
      <c r="I22" s="2" t="s">
        <v>54</v>
      </c>
      <c r="J22" s="81"/>
      <c r="K22" s="81">
        <v>30.083333333333332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ht="15">
      <c r="A23" s="160"/>
      <c r="B23" s="179"/>
      <c r="C23" s="174"/>
      <c r="D23" s="175"/>
      <c r="E23" s="176"/>
      <c r="F23" s="5"/>
      <c r="G23" s="2"/>
      <c r="H23" s="8"/>
      <c r="I23" s="18" t="s">
        <v>55</v>
      </c>
      <c r="J23" s="82"/>
      <c r="K23" s="82">
        <v>69.761299363535997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</row>
    <row r="24" spans="1:27" ht="37.5" customHeight="1">
      <c r="A24" s="136"/>
      <c r="B24" s="201" t="s">
        <v>57</v>
      </c>
      <c r="C24" s="202"/>
      <c r="D24" s="202"/>
      <c r="E24" s="202"/>
      <c r="F24" s="202"/>
      <c r="G24" s="202"/>
      <c r="H24" s="202"/>
      <c r="I24" s="203"/>
      <c r="J24" s="137">
        <v>2</v>
      </c>
      <c r="K24" s="81">
        <v>2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ht="39" customHeight="1">
      <c r="A25" s="136"/>
      <c r="B25" s="204"/>
      <c r="C25" s="205"/>
      <c r="D25" s="205"/>
      <c r="E25" s="205"/>
      <c r="F25" s="205"/>
      <c r="G25" s="205"/>
      <c r="H25" s="205"/>
      <c r="I25" s="206"/>
      <c r="J25" s="144" t="str">
        <f>IF(J24=1,"based on 1 year of data",IF(J24=2,"based on differences","specify 1 or 2 years data"))</f>
        <v>based on differences</v>
      </c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</row>
    <row r="26" spans="1:27" ht="15">
      <c r="B26" s="139"/>
      <c r="C26" s="138"/>
      <c r="D26" s="198" t="s">
        <v>53</v>
      </c>
      <c r="E26" s="199"/>
      <c r="F26" s="199"/>
      <c r="G26" s="199"/>
      <c r="H26" s="199"/>
      <c r="I26" s="200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 spans="1:27" ht="27" customHeight="1">
      <c r="A27" s="79"/>
      <c r="B27" s="186" t="s">
        <v>56</v>
      </c>
      <c r="C27" s="187"/>
      <c r="D27" s="187"/>
      <c r="E27" s="187"/>
      <c r="F27" s="187"/>
      <c r="G27" s="187"/>
      <c r="H27" s="187"/>
      <c r="I27" s="188"/>
      <c r="J27" s="81">
        <v>12.1</v>
      </c>
      <c r="K27" s="81">
        <v>91.819444444444443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ht="15" customHeight="1">
      <c r="A28" s="5"/>
      <c r="B28" s="168" t="s">
        <v>32</v>
      </c>
      <c r="C28" s="169"/>
      <c r="D28" s="169"/>
      <c r="E28" s="170"/>
      <c r="F28" s="43"/>
      <c r="G28" s="16"/>
      <c r="H28" s="4"/>
      <c r="I28" s="17" t="s">
        <v>10</v>
      </c>
      <c r="J28" s="71">
        <f>IF(ISNUMBER(J21)=TRUE,J21,J18)</f>
        <v>10</v>
      </c>
      <c r="K28" s="71">
        <f>IF(ISNUMBER(K21)=TRUE,K21,K18)</f>
        <v>18</v>
      </c>
      <c r="L28" s="71" t="str">
        <f t="shared" ref="L28:AA28" si="4">IF(ISNUMBER(L21)=TRUE,L21,L18)</f>
        <v/>
      </c>
      <c r="M28" s="71" t="str">
        <f t="shared" si="4"/>
        <v/>
      </c>
      <c r="N28" s="71" t="str">
        <f t="shared" si="4"/>
        <v/>
      </c>
      <c r="O28" s="71" t="str">
        <f t="shared" si="4"/>
        <v/>
      </c>
      <c r="P28" s="71" t="str">
        <f t="shared" si="4"/>
        <v/>
      </c>
      <c r="Q28" s="71" t="str">
        <f t="shared" si="4"/>
        <v/>
      </c>
      <c r="R28" s="71" t="str">
        <f t="shared" si="4"/>
        <v/>
      </c>
      <c r="S28" s="71" t="str">
        <f t="shared" si="4"/>
        <v/>
      </c>
      <c r="T28" s="71" t="str">
        <f t="shared" si="4"/>
        <v/>
      </c>
      <c r="U28" s="71" t="str">
        <f t="shared" si="4"/>
        <v/>
      </c>
      <c r="V28" s="71" t="str">
        <f t="shared" si="4"/>
        <v/>
      </c>
      <c r="W28" s="71" t="str">
        <f t="shared" si="4"/>
        <v/>
      </c>
      <c r="X28" s="71" t="str">
        <f t="shared" si="4"/>
        <v/>
      </c>
      <c r="Y28" s="71" t="str">
        <f t="shared" si="4"/>
        <v/>
      </c>
      <c r="Z28" s="71" t="str">
        <f t="shared" si="4"/>
        <v/>
      </c>
      <c r="AA28" s="71" t="str">
        <f t="shared" si="4"/>
        <v/>
      </c>
    </row>
    <row r="29" spans="1:27" ht="15">
      <c r="A29" s="79"/>
      <c r="B29" s="171"/>
      <c r="C29" s="172"/>
      <c r="D29" s="172"/>
      <c r="E29" s="173"/>
      <c r="F29" s="5"/>
      <c r="G29" s="2"/>
      <c r="H29" s="8"/>
      <c r="I29" s="2" t="s">
        <v>52</v>
      </c>
      <c r="J29" s="78">
        <f>IF(ISNUMBER(J22)=TRUE,J22,J19)</f>
        <v>20.9</v>
      </c>
      <c r="K29" s="78">
        <f>IF(ISNUMBER(K22)=TRUE,K22,K19)</f>
        <v>30.083333333333332</v>
      </c>
      <c r="L29" s="78" t="str">
        <f t="shared" ref="L29:AA29" si="5">IF(ISNUMBER(L22)=TRUE,L22,L19)</f>
        <v/>
      </c>
      <c r="M29" s="78" t="str">
        <f t="shared" si="5"/>
        <v/>
      </c>
      <c r="N29" s="78" t="str">
        <f t="shared" si="5"/>
        <v/>
      </c>
      <c r="O29" s="78" t="str">
        <f t="shared" si="5"/>
        <v/>
      </c>
      <c r="P29" s="78" t="str">
        <f t="shared" si="5"/>
        <v/>
      </c>
      <c r="Q29" s="78" t="str">
        <f t="shared" si="5"/>
        <v/>
      </c>
      <c r="R29" s="78" t="str">
        <f t="shared" si="5"/>
        <v/>
      </c>
      <c r="S29" s="78" t="str">
        <f t="shared" si="5"/>
        <v/>
      </c>
      <c r="T29" s="78" t="str">
        <f t="shared" si="5"/>
        <v/>
      </c>
      <c r="U29" s="78" t="str">
        <f t="shared" si="5"/>
        <v/>
      </c>
      <c r="V29" s="78" t="str">
        <f t="shared" si="5"/>
        <v/>
      </c>
      <c r="W29" s="78" t="str">
        <f t="shared" si="5"/>
        <v/>
      </c>
      <c r="X29" s="78" t="str">
        <f t="shared" si="5"/>
        <v/>
      </c>
      <c r="Y29" s="78" t="str">
        <f t="shared" si="5"/>
        <v/>
      </c>
      <c r="Z29" s="78" t="str">
        <f t="shared" si="5"/>
        <v/>
      </c>
      <c r="AA29" s="78" t="str">
        <f t="shared" si="5"/>
        <v/>
      </c>
    </row>
    <row r="30" spans="1:27" ht="15">
      <c r="A30" s="78"/>
      <c r="B30" s="174"/>
      <c r="C30" s="175"/>
      <c r="D30" s="175"/>
      <c r="E30" s="176"/>
      <c r="F30" s="6"/>
      <c r="G30" s="18"/>
      <c r="H30" s="19"/>
      <c r="I30" s="18" t="s">
        <v>37</v>
      </c>
      <c r="J30" s="78">
        <f>IF(J24=2,IF(ISNUMBER(J23)=TRUE,J23,J20),IF(J24=1,IF(ISNUMBER(J23)=TRUE,(J23*(SQRT(2*(1-J26)))),(J20*(SQRT(2*(1-J26)))))))</f>
        <v>22.343032719644643</v>
      </c>
      <c r="K30" s="78">
        <f>IF(ISNUMBER(K23)=TRUE,K23,K20)</f>
        <v>69.761299363535997</v>
      </c>
      <c r="L30" s="78" t="str">
        <f t="shared" ref="L30:AA30" si="6">IF(ISNUMBER(L23)=TRUE,L23,L20)</f>
        <v/>
      </c>
      <c r="M30" s="78"/>
      <c r="N30" s="78" t="str">
        <f t="shared" si="6"/>
        <v/>
      </c>
      <c r="O30" s="78" t="str">
        <f t="shared" si="6"/>
        <v/>
      </c>
      <c r="P30" s="78" t="str">
        <f t="shared" si="6"/>
        <v/>
      </c>
      <c r="Q30" s="78" t="str">
        <f t="shared" si="6"/>
        <v/>
      </c>
      <c r="R30" s="78" t="str">
        <f t="shared" si="6"/>
        <v/>
      </c>
      <c r="S30" s="78" t="str">
        <f t="shared" si="6"/>
        <v/>
      </c>
      <c r="T30" s="78" t="str">
        <f t="shared" si="6"/>
        <v/>
      </c>
      <c r="U30" s="78" t="str">
        <f t="shared" si="6"/>
        <v/>
      </c>
      <c r="V30" s="78" t="str">
        <f t="shared" si="6"/>
        <v/>
      </c>
      <c r="W30" s="78" t="str">
        <f t="shared" si="6"/>
        <v/>
      </c>
      <c r="X30" s="78" t="str">
        <f t="shared" si="6"/>
        <v/>
      </c>
      <c r="Y30" s="78" t="str">
        <f t="shared" si="6"/>
        <v/>
      </c>
      <c r="Z30" s="78" t="str">
        <f t="shared" si="6"/>
        <v/>
      </c>
      <c r="AA30" s="78" t="str">
        <f t="shared" si="6"/>
        <v/>
      </c>
    </row>
    <row r="31" spans="1:27" ht="15" customHeight="1">
      <c r="A31" s="79"/>
      <c r="B31" s="8"/>
      <c r="C31" s="8"/>
      <c r="D31" s="168" t="s">
        <v>33</v>
      </c>
      <c r="E31" s="170"/>
      <c r="F31" s="43"/>
      <c r="G31" s="16"/>
      <c r="H31" s="4"/>
      <c r="I31" s="16" t="s">
        <v>11</v>
      </c>
      <c r="J31" s="47">
        <f>IF(ISNUMBER(J30)=TRUE,J30/SQRT(J28)*TINV(0.05,J28-1),"")</f>
        <v>15.98324275632632</v>
      </c>
      <c r="K31" s="47">
        <f>IF(ISNUMBER(K30)=TRUE,K30/SQRT(K28)*TINV(0.05,K28-1),"")</f>
        <v>34.691478016022607</v>
      </c>
      <c r="L31" s="47" t="str">
        <f t="shared" ref="L31:AA31" si="7">IF(ISNUMBER(L30)=TRUE,L30/SQRT(L28)*TINV(0.05,L28-1),"")</f>
        <v/>
      </c>
      <c r="M31" s="47" t="str">
        <f t="shared" si="7"/>
        <v/>
      </c>
      <c r="N31" s="47" t="str">
        <f t="shared" si="7"/>
        <v/>
      </c>
      <c r="O31" s="47" t="str">
        <f t="shared" si="7"/>
        <v/>
      </c>
      <c r="P31" s="47" t="str">
        <f t="shared" si="7"/>
        <v/>
      </c>
      <c r="Q31" s="47" t="str">
        <f t="shared" si="7"/>
        <v/>
      </c>
      <c r="R31" s="47" t="str">
        <f t="shared" si="7"/>
        <v/>
      </c>
      <c r="S31" s="47" t="str">
        <f t="shared" si="7"/>
        <v/>
      </c>
      <c r="T31" s="47" t="str">
        <f t="shared" si="7"/>
        <v/>
      </c>
      <c r="U31" s="47" t="str">
        <f t="shared" si="7"/>
        <v/>
      </c>
      <c r="V31" s="47" t="str">
        <f t="shared" si="7"/>
        <v/>
      </c>
      <c r="W31" s="47" t="str">
        <f t="shared" si="7"/>
        <v/>
      </c>
      <c r="X31" s="47" t="str">
        <f t="shared" si="7"/>
        <v/>
      </c>
      <c r="Y31" s="47" t="str">
        <f t="shared" si="7"/>
        <v/>
      </c>
      <c r="Z31" s="47" t="str">
        <f t="shared" si="7"/>
        <v/>
      </c>
      <c r="AA31" s="47" t="str">
        <f t="shared" si="7"/>
        <v/>
      </c>
    </row>
    <row r="32" spans="1:27" ht="15">
      <c r="A32" s="79"/>
      <c r="B32" s="8"/>
      <c r="C32" s="8"/>
      <c r="D32" s="171"/>
      <c r="E32" s="173"/>
      <c r="F32" s="5"/>
      <c r="G32" s="2"/>
      <c r="H32" s="8"/>
      <c r="I32" s="2" t="s">
        <v>12</v>
      </c>
      <c r="J32" s="50">
        <f t="shared" ref="J32:AA32" si="8">IF(ISNUMBER(J30)=TRUE,IF(J15&gt;0,SQRT((J15-J28)/J15)*J31,J31),"")</f>
        <v>15.903125746770073</v>
      </c>
      <c r="K32" s="50">
        <f t="shared" si="8"/>
        <v>34.691477984800272</v>
      </c>
      <c r="L32" s="50" t="str">
        <f t="shared" si="8"/>
        <v/>
      </c>
      <c r="M32" s="50" t="str">
        <f t="shared" si="8"/>
        <v/>
      </c>
      <c r="N32" s="50" t="str">
        <f t="shared" si="8"/>
        <v/>
      </c>
      <c r="O32" s="50" t="str">
        <f t="shared" si="8"/>
        <v/>
      </c>
      <c r="P32" s="50" t="str">
        <f t="shared" si="8"/>
        <v/>
      </c>
      <c r="Q32" s="50" t="str">
        <f t="shared" si="8"/>
        <v/>
      </c>
      <c r="R32" s="50" t="str">
        <f t="shared" si="8"/>
        <v/>
      </c>
      <c r="S32" s="50" t="str">
        <f t="shared" si="8"/>
        <v/>
      </c>
      <c r="T32" s="50" t="str">
        <f t="shared" si="8"/>
        <v/>
      </c>
      <c r="U32" s="50" t="str">
        <f t="shared" si="8"/>
        <v/>
      </c>
      <c r="V32" s="50" t="str">
        <f t="shared" si="8"/>
        <v/>
      </c>
      <c r="W32" s="50" t="str">
        <f t="shared" si="8"/>
        <v/>
      </c>
      <c r="X32" s="50" t="str">
        <f t="shared" si="8"/>
        <v/>
      </c>
      <c r="Y32" s="50" t="str">
        <f t="shared" si="8"/>
        <v/>
      </c>
      <c r="Z32" s="50" t="str">
        <f t="shared" si="8"/>
        <v/>
      </c>
      <c r="AA32" s="50" t="str">
        <f t="shared" si="8"/>
        <v/>
      </c>
    </row>
    <row r="33" spans="1:27" ht="15">
      <c r="A33" s="99"/>
      <c r="B33" s="19"/>
      <c r="C33" s="19"/>
      <c r="D33" s="174"/>
      <c r="E33" s="176"/>
      <c r="F33" s="6"/>
      <c r="G33" s="18"/>
      <c r="H33" s="19"/>
      <c r="I33" s="18" t="s">
        <v>13</v>
      </c>
      <c r="J33" s="51">
        <f t="shared" ref="J33:AA33" si="9">IF(ISNUMBER(J30)=TRUE,J32/J29,"")</f>
        <v>0.76091510750096047</v>
      </c>
      <c r="K33" s="51">
        <f t="shared" si="9"/>
        <v>1.153179323594469</v>
      </c>
      <c r="L33" s="51" t="str">
        <f t="shared" si="9"/>
        <v/>
      </c>
      <c r="M33" s="51" t="str">
        <f t="shared" si="9"/>
        <v/>
      </c>
      <c r="N33" s="51" t="str">
        <f t="shared" si="9"/>
        <v/>
      </c>
      <c r="O33" s="51" t="str">
        <f t="shared" si="9"/>
        <v/>
      </c>
      <c r="P33" s="51" t="str">
        <f t="shared" si="9"/>
        <v/>
      </c>
      <c r="Q33" s="51" t="str">
        <f t="shared" si="9"/>
        <v/>
      </c>
      <c r="R33" s="51" t="str">
        <f t="shared" si="9"/>
        <v/>
      </c>
      <c r="S33" s="51" t="str">
        <f t="shared" si="9"/>
        <v/>
      </c>
      <c r="T33" s="51" t="str">
        <f t="shared" si="9"/>
        <v/>
      </c>
      <c r="U33" s="51" t="str">
        <f t="shared" si="9"/>
        <v/>
      </c>
      <c r="V33" s="51" t="str">
        <f t="shared" si="9"/>
        <v/>
      </c>
      <c r="W33" s="51" t="str">
        <f t="shared" si="9"/>
        <v/>
      </c>
      <c r="X33" s="51" t="str">
        <f t="shared" si="9"/>
        <v/>
      </c>
      <c r="Y33" s="51" t="str">
        <f t="shared" si="9"/>
        <v/>
      </c>
      <c r="Z33" s="51" t="str">
        <f t="shared" si="9"/>
        <v/>
      </c>
      <c r="AA33" s="51" t="str">
        <f t="shared" si="9"/>
        <v/>
      </c>
    </row>
    <row r="34" spans="1:27" ht="15">
      <c r="A34" s="79"/>
      <c r="F34" s="2"/>
      <c r="G34" s="2"/>
      <c r="I34" s="2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  <row r="35" spans="1:27" ht="15.75">
      <c r="A35" s="26" t="s">
        <v>15</v>
      </c>
      <c r="B35" s="4"/>
      <c r="C35" s="4"/>
      <c r="D35" s="4"/>
      <c r="E35" s="4"/>
      <c r="F35" s="16"/>
      <c r="G35" s="16"/>
      <c r="H35" s="4"/>
      <c r="I35" s="16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</row>
    <row r="36" spans="1:27" ht="15">
      <c r="A36" s="36"/>
      <c r="B36" s="8"/>
      <c r="C36" s="28"/>
      <c r="D36" s="29"/>
      <c r="E36" s="29"/>
      <c r="F36" s="30"/>
      <c r="G36" s="30"/>
      <c r="H36" s="29"/>
      <c r="I36" s="31" t="s">
        <v>36</v>
      </c>
      <c r="J36" s="36">
        <f>IF(ISNUMBER(J10)=TRUE,J10, IF(J24=1,(IF(ISNUMBER(J29)=TRUE,J9*J29,"FALSE1")),IF(J24=2,(IF(ISNUMBER(J27)=TRUE,J9*J27,"FALSE2")))))</f>
        <v>2.42</v>
      </c>
      <c r="K36" s="36">
        <f>IF(ISNUMBER(K10)=TRUE,K10, IF(K24=1,(IF(ISNUMBER(K29)=TRUE,K9*K29,"FALSE1")),IF(K24=2,(IF(ISNUMBER(K27)=TRUE,K9*K27,"FALSE2")))))</f>
        <v>27.545833333333331</v>
      </c>
      <c r="L36" s="36" t="b">
        <f t="shared" ref="L36:AA36" si="10">IF(ISNUMBER(L10)=TRUE,L10, IF(L24=1,(IF(ISNUMBER(L29)=TRUE,L9*L29,"FALSE1")),IF(L24=2,(IF(ISNUMBER(L27)=TRUE,L9*L27,"FALSE2")))))</f>
        <v>0</v>
      </c>
      <c r="M36" s="36" t="b">
        <f t="shared" si="10"/>
        <v>0</v>
      </c>
      <c r="N36" s="36" t="b">
        <f t="shared" si="10"/>
        <v>0</v>
      </c>
      <c r="O36" s="36" t="b">
        <f t="shared" si="10"/>
        <v>0</v>
      </c>
      <c r="P36" s="36" t="b">
        <f t="shared" si="10"/>
        <v>0</v>
      </c>
      <c r="Q36" s="36" t="b">
        <f t="shared" si="10"/>
        <v>0</v>
      </c>
      <c r="R36" s="36" t="b">
        <f t="shared" si="10"/>
        <v>0</v>
      </c>
      <c r="S36" s="36" t="b">
        <f t="shared" si="10"/>
        <v>0</v>
      </c>
      <c r="T36" s="36" t="b">
        <f t="shared" si="10"/>
        <v>0</v>
      </c>
      <c r="U36" s="36" t="b">
        <f t="shared" si="10"/>
        <v>0</v>
      </c>
      <c r="V36" s="36" t="b">
        <f t="shared" si="10"/>
        <v>0</v>
      </c>
      <c r="W36" s="36" t="b">
        <f t="shared" si="10"/>
        <v>0</v>
      </c>
      <c r="X36" s="36" t="b">
        <f t="shared" si="10"/>
        <v>0</v>
      </c>
      <c r="Y36" s="36" t="b">
        <f t="shared" si="10"/>
        <v>0</v>
      </c>
      <c r="Z36" s="36" t="b">
        <f t="shared" si="10"/>
        <v>0</v>
      </c>
      <c r="AA36" s="36" t="b">
        <f t="shared" si="10"/>
        <v>0</v>
      </c>
    </row>
    <row r="37" spans="1:27" ht="15">
      <c r="A37" s="5"/>
      <c r="B37" s="8"/>
      <c r="C37" s="8"/>
      <c r="D37" s="8"/>
      <c r="E37" s="8"/>
      <c r="F37" s="2"/>
      <c r="G37" s="2"/>
      <c r="H37" s="8"/>
      <c r="I37" s="2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ht="15">
      <c r="A38" s="5"/>
      <c r="B38" s="3"/>
      <c r="C38" s="3"/>
      <c r="D38" s="164" t="s">
        <v>58</v>
      </c>
      <c r="E38" s="165"/>
      <c r="F38" s="165"/>
      <c r="G38" s="165"/>
      <c r="H38" s="165"/>
      <c r="I38" s="165"/>
      <c r="J38" s="48">
        <f ca="1">IF(ISNUMBER(J30)=TRUE,ROUNDUP(((J30^2)*(TINV(J7,J42)+TINV(2*(1-J6),J42))^2)/((J36)^2),0),"")</f>
        <v>732</v>
      </c>
      <c r="K38" s="48">
        <f ca="1">IF(ISNUMBER(K30)=TRUE,ROUNDUP(((K30^2)*(TINV(K7,K42)+TINV(2*(1-K6),K42))^2)/((K36)^2),0),"")</f>
        <v>57</v>
      </c>
      <c r="L38" s="48" t="str">
        <f t="shared" ref="L38:AA38" si="11">IF(ISNUMBER(L30)=TRUE,ROUNDUP(((L30^2)*(TINV(L7,L42)+TINV(2*(1-L6),L42))^2)/((L36)^2),0),"")</f>
        <v/>
      </c>
      <c r="M38" s="48" t="str">
        <f t="shared" si="11"/>
        <v/>
      </c>
      <c r="N38" s="48" t="str">
        <f t="shared" si="11"/>
        <v/>
      </c>
      <c r="O38" s="48" t="str">
        <f t="shared" si="11"/>
        <v/>
      </c>
      <c r="P38" s="48" t="str">
        <f t="shared" si="11"/>
        <v/>
      </c>
      <c r="Q38" s="48" t="str">
        <f t="shared" si="11"/>
        <v/>
      </c>
      <c r="R38" s="48" t="str">
        <f t="shared" si="11"/>
        <v/>
      </c>
      <c r="S38" s="48" t="str">
        <f t="shared" si="11"/>
        <v/>
      </c>
      <c r="T38" s="48" t="str">
        <f t="shared" si="11"/>
        <v/>
      </c>
      <c r="U38" s="48" t="str">
        <f t="shared" si="11"/>
        <v/>
      </c>
      <c r="V38" s="48" t="str">
        <f t="shared" si="11"/>
        <v/>
      </c>
      <c r="W38" s="48" t="str">
        <f t="shared" si="11"/>
        <v/>
      </c>
      <c r="X38" s="48" t="str">
        <f t="shared" si="11"/>
        <v/>
      </c>
      <c r="Y38" s="48" t="str">
        <f t="shared" si="11"/>
        <v/>
      </c>
      <c r="Z38" s="48" t="str">
        <f t="shared" si="11"/>
        <v/>
      </c>
      <c r="AA38" s="48" t="str">
        <f t="shared" si="11"/>
        <v/>
      </c>
    </row>
    <row r="39" spans="1:27" ht="15">
      <c r="A39" s="5"/>
      <c r="B39" s="8"/>
      <c r="C39" s="8"/>
      <c r="D39" s="8"/>
      <c r="E39" s="8"/>
      <c r="F39" s="8"/>
      <c r="G39" s="8"/>
      <c r="H39" s="8"/>
      <c r="I39" s="8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</row>
    <row r="40" spans="1:27" ht="15">
      <c r="A40" s="5"/>
      <c r="B40" s="3"/>
      <c r="C40" s="164" t="s">
        <v>59</v>
      </c>
      <c r="D40" s="165"/>
      <c r="E40" s="165"/>
      <c r="F40" s="165"/>
      <c r="G40" s="165"/>
      <c r="H40" s="165"/>
      <c r="I40" s="165"/>
      <c r="J40" s="48">
        <f ca="1">IF(ISNUMBER(J30)=TRUE,ROUNDUP((J38)/(1+(J38/J15)),0),"")</f>
        <v>423</v>
      </c>
      <c r="K40" s="48">
        <f t="shared" ref="K40:AA40" ca="1" si="12">IF(ISNUMBER(K30)=TRUE,ROUNDUP((K38)/(1+(K38/K15)),0),"")</f>
        <v>57</v>
      </c>
      <c r="L40" s="48" t="str">
        <f t="shared" si="12"/>
        <v/>
      </c>
      <c r="M40" s="48" t="str">
        <f t="shared" si="12"/>
        <v/>
      </c>
      <c r="N40" s="48" t="str">
        <f t="shared" si="12"/>
        <v/>
      </c>
      <c r="O40" s="48" t="str">
        <f t="shared" si="12"/>
        <v/>
      </c>
      <c r="P40" s="48" t="str">
        <f t="shared" si="12"/>
        <v/>
      </c>
      <c r="Q40" s="48" t="str">
        <f t="shared" si="12"/>
        <v/>
      </c>
      <c r="R40" s="48" t="str">
        <f t="shared" si="12"/>
        <v/>
      </c>
      <c r="S40" s="48" t="str">
        <f t="shared" si="12"/>
        <v/>
      </c>
      <c r="T40" s="48" t="str">
        <f t="shared" si="12"/>
        <v/>
      </c>
      <c r="U40" s="48" t="str">
        <f t="shared" si="12"/>
        <v/>
      </c>
      <c r="V40" s="48" t="str">
        <f t="shared" si="12"/>
        <v/>
      </c>
      <c r="W40" s="48" t="str">
        <f t="shared" si="12"/>
        <v/>
      </c>
      <c r="X40" s="48" t="str">
        <f t="shared" si="12"/>
        <v/>
      </c>
      <c r="Y40" s="48" t="str">
        <f t="shared" si="12"/>
        <v/>
      </c>
      <c r="Z40" s="48" t="str">
        <f t="shared" si="12"/>
        <v/>
      </c>
      <c r="AA40" s="48" t="str">
        <f t="shared" si="12"/>
        <v/>
      </c>
    </row>
    <row r="41" spans="1:27" ht="15">
      <c r="A41" s="5"/>
      <c r="B41" s="3"/>
      <c r="C41" s="3"/>
      <c r="D41" s="3"/>
      <c r="E41" s="3"/>
      <c r="F41" s="8"/>
      <c r="G41" s="8"/>
      <c r="H41" s="8"/>
      <c r="I41" s="20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</row>
    <row r="42" spans="1:27">
      <c r="A42" s="6"/>
      <c r="B42" s="32"/>
      <c r="C42" s="32"/>
      <c r="D42" s="32"/>
      <c r="E42" s="32"/>
      <c r="F42" s="19"/>
      <c r="G42" s="33"/>
      <c r="H42" s="33"/>
      <c r="I42" s="34" t="s">
        <v>24</v>
      </c>
      <c r="J42" s="35">
        <f t="shared" ref="J42:AA42" ca="1" si="13">IF(ISNUMBER(J30)=TRUE,IF(ISERR(J38),10,(J38)*1-1),"")</f>
        <v>731</v>
      </c>
      <c r="K42" s="35">
        <f t="shared" ca="1" si="13"/>
        <v>56</v>
      </c>
      <c r="L42" s="35" t="str">
        <f t="shared" si="13"/>
        <v/>
      </c>
      <c r="M42" s="35" t="str">
        <f t="shared" si="13"/>
        <v/>
      </c>
      <c r="N42" s="35" t="str">
        <f t="shared" si="13"/>
        <v/>
      </c>
      <c r="O42" s="35" t="str">
        <f t="shared" si="13"/>
        <v/>
      </c>
      <c r="P42" s="35" t="str">
        <f t="shared" si="13"/>
        <v/>
      </c>
      <c r="Q42" s="35" t="str">
        <f t="shared" si="13"/>
        <v/>
      </c>
      <c r="R42" s="35" t="str">
        <f t="shared" si="13"/>
        <v/>
      </c>
      <c r="S42" s="35" t="str">
        <f t="shared" si="13"/>
        <v/>
      </c>
      <c r="T42" s="35" t="str">
        <f t="shared" si="13"/>
        <v/>
      </c>
      <c r="U42" s="35" t="str">
        <f t="shared" si="13"/>
        <v/>
      </c>
      <c r="V42" s="35" t="str">
        <f t="shared" si="13"/>
        <v/>
      </c>
      <c r="W42" s="35" t="str">
        <f t="shared" si="13"/>
        <v/>
      </c>
      <c r="X42" s="35" t="str">
        <f t="shared" si="13"/>
        <v/>
      </c>
      <c r="Y42" s="35" t="str">
        <f t="shared" si="13"/>
        <v/>
      </c>
      <c r="Z42" s="35" t="str">
        <f t="shared" si="13"/>
        <v/>
      </c>
      <c r="AA42" s="35" t="str">
        <f t="shared" si="13"/>
        <v/>
      </c>
    </row>
    <row r="43" spans="1:27" ht="15">
      <c r="A43" s="8"/>
      <c r="B43" s="3"/>
      <c r="C43" s="3"/>
      <c r="D43" s="3"/>
      <c r="E43" s="3"/>
      <c r="I43" s="9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</row>
    <row r="44" spans="1:27" ht="30" customHeight="1">
      <c r="A44" s="180" t="s">
        <v>26</v>
      </c>
      <c r="B44" s="181"/>
      <c r="C44" s="181"/>
      <c r="D44" s="181"/>
      <c r="E44" s="181"/>
      <c r="F44" s="181"/>
      <c r="G44" s="181"/>
      <c r="H44" s="181"/>
      <c r="I44" s="181"/>
      <c r="J44" s="48">
        <f t="shared" ref="J44:AA44" si="14">IF(ISNUMBER(J30)=TRUE,SQRT(((J30^2)*(TINV(J7,(J28-1))+TINV(2*(1-J6),(J28-1)))^2)*(1-J28/J15)/(J28)),"")</f>
        <v>22.6097046904179</v>
      </c>
      <c r="K44" s="48">
        <f t="shared" si="14"/>
        <v>50.528790906567281</v>
      </c>
      <c r="L44" s="48" t="str">
        <f t="shared" si="14"/>
        <v/>
      </c>
      <c r="M44" s="48" t="str">
        <f t="shared" si="14"/>
        <v/>
      </c>
      <c r="N44" s="48" t="str">
        <f t="shared" si="14"/>
        <v/>
      </c>
      <c r="O44" s="48" t="str">
        <f t="shared" si="14"/>
        <v/>
      </c>
      <c r="P44" s="48" t="str">
        <f t="shared" si="14"/>
        <v/>
      </c>
      <c r="Q44" s="48" t="str">
        <f t="shared" si="14"/>
        <v/>
      </c>
      <c r="R44" s="48" t="str">
        <f t="shared" si="14"/>
        <v/>
      </c>
      <c r="S44" s="48" t="str">
        <f t="shared" si="14"/>
        <v/>
      </c>
      <c r="T44" s="48" t="str">
        <f t="shared" si="14"/>
        <v/>
      </c>
      <c r="U44" s="48" t="str">
        <f t="shared" si="14"/>
        <v/>
      </c>
      <c r="V44" s="48" t="str">
        <f t="shared" si="14"/>
        <v/>
      </c>
      <c r="W44" s="48" t="str">
        <f t="shared" si="14"/>
        <v/>
      </c>
      <c r="X44" s="48" t="str">
        <f t="shared" si="14"/>
        <v/>
      </c>
      <c r="Y44" s="48" t="str">
        <f t="shared" si="14"/>
        <v/>
      </c>
      <c r="Z44" s="48" t="str">
        <f t="shared" si="14"/>
        <v/>
      </c>
      <c r="AA44" s="48" t="str">
        <f t="shared" si="14"/>
        <v/>
      </c>
    </row>
    <row r="45" spans="1:27" ht="15">
      <c r="A45" s="8"/>
      <c r="B45" s="3"/>
      <c r="C45" s="3"/>
      <c r="D45" s="3"/>
      <c r="E45" s="3"/>
      <c r="I45" s="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</row>
    <row r="46" spans="1:27" ht="30" customHeight="1">
      <c r="A46" s="180" t="s">
        <v>25</v>
      </c>
      <c r="B46" s="181"/>
      <c r="C46" s="181"/>
      <c r="D46" s="181"/>
      <c r="E46" s="181"/>
      <c r="F46" s="181"/>
      <c r="G46" s="181"/>
      <c r="H46" s="181"/>
      <c r="I46" s="181"/>
      <c r="J46" s="52">
        <f t="shared" ref="J46:AA46" si="15">IF(ISNUMBER(J30)=TRUE,IF((SQRT((J28/(1-J28/J15)*(J36)^2)/(J30^2))-TINV(J7,(J28-1)))&lt;0,((TDIST(ABS((SQRT((J28/(1-J28/J15)*(J36)^2)/(J30^2)))-(TINV(J7,(J28-1)))),J28-1,2))/2),(1-(TDIST((SQRT((J28/(1-J28/J15)*(J36)^2)/(J30^2)))-(TINV(J7,(J28-1))),J28-1,2))/2)),"")</f>
        <v>8.5350098787839862E-2</v>
      </c>
      <c r="K46" s="52">
        <f t="shared" si="15"/>
        <v>0.47471539544349067</v>
      </c>
      <c r="L46" s="52" t="str">
        <f t="shared" si="15"/>
        <v/>
      </c>
      <c r="M46" s="52" t="str">
        <f t="shared" si="15"/>
        <v/>
      </c>
      <c r="N46" s="52" t="str">
        <f t="shared" si="15"/>
        <v/>
      </c>
      <c r="O46" s="52" t="str">
        <f t="shared" si="15"/>
        <v/>
      </c>
      <c r="P46" s="52" t="str">
        <f t="shared" si="15"/>
        <v/>
      </c>
      <c r="Q46" s="52" t="str">
        <f t="shared" si="15"/>
        <v/>
      </c>
      <c r="R46" s="52" t="str">
        <f t="shared" si="15"/>
        <v/>
      </c>
      <c r="S46" s="52" t="str">
        <f t="shared" si="15"/>
        <v/>
      </c>
      <c r="T46" s="52" t="str">
        <f t="shared" si="15"/>
        <v/>
      </c>
      <c r="U46" s="52" t="str">
        <f t="shared" si="15"/>
        <v/>
      </c>
      <c r="V46" s="52" t="str">
        <f t="shared" si="15"/>
        <v/>
      </c>
      <c r="W46" s="52" t="str">
        <f t="shared" si="15"/>
        <v/>
      </c>
      <c r="X46" s="52" t="str">
        <f t="shared" si="15"/>
        <v/>
      </c>
      <c r="Y46" s="52" t="str">
        <f t="shared" si="15"/>
        <v/>
      </c>
      <c r="Z46" s="52" t="str">
        <f t="shared" si="15"/>
        <v/>
      </c>
      <c r="AA46" s="52" t="str">
        <f t="shared" si="15"/>
        <v/>
      </c>
    </row>
    <row r="47" spans="1:27" ht="15">
      <c r="A47" s="91"/>
      <c r="B47" s="91"/>
      <c r="C47" s="91"/>
      <c r="D47" s="91"/>
      <c r="E47" s="91"/>
      <c r="F47" s="92"/>
      <c r="G47" s="92"/>
      <c r="H47" s="92"/>
      <c r="I47" s="93"/>
      <c r="J47" s="90"/>
      <c r="K47" s="90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ht="15.75">
      <c r="A48" s="91"/>
      <c r="B48" s="91"/>
      <c r="C48" s="141" t="s">
        <v>60</v>
      </c>
      <c r="D48" s="91"/>
      <c r="E48" s="94"/>
      <c r="F48" s="92"/>
      <c r="G48" s="92"/>
      <c r="H48" s="92"/>
      <c r="I48" s="92"/>
      <c r="J48" s="91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1:27">
      <c r="A49" s="91"/>
      <c r="B49" s="91"/>
      <c r="C49" s="95"/>
      <c r="D49" s="90"/>
      <c r="E49" s="94"/>
      <c r="F49" s="92"/>
      <c r="G49" s="92"/>
      <c r="H49" s="92"/>
      <c r="I49" s="92"/>
      <c r="J49" s="91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1:27">
      <c r="A50" s="91"/>
      <c r="B50" s="91"/>
      <c r="C50" s="91"/>
      <c r="D50" s="95"/>
      <c r="E50" s="91"/>
      <c r="F50" s="92"/>
      <c r="G50" s="92"/>
      <c r="H50" s="92"/>
      <c r="I50" s="92"/>
      <c r="J50" s="91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1:27">
      <c r="A51" s="91"/>
      <c r="B51" s="91"/>
      <c r="C51" s="91"/>
      <c r="D51" s="95"/>
      <c r="E51" s="91"/>
      <c r="F51" s="92"/>
      <c r="G51" s="92"/>
      <c r="H51" s="92"/>
      <c r="I51" s="92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1:27">
      <c r="A52" s="91"/>
      <c r="B52" s="91"/>
      <c r="C52" s="91"/>
      <c r="D52" s="91"/>
      <c r="E52" s="91"/>
      <c r="F52" s="92"/>
      <c r="G52" s="92"/>
      <c r="H52" s="92"/>
      <c r="I52" s="147"/>
      <c r="J52" s="148" t="s">
        <v>27</v>
      </c>
      <c r="K52" s="1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1:27">
      <c r="A53" s="91"/>
      <c r="B53" s="91"/>
      <c r="C53" s="91"/>
      <c r="D53" s="91"/>
      <c r="E53" s="91"/>
      <c r="F53" s="92"/>
      <c r="G53" s="92"/>
      <c r="H53" s="92"/>
      <c r="I53" s="149" t="s">
        <v>14</v>
      </c>
      <c r="J53" s="148" t="s">
        <v>28</v>
      </c>
      <c r="K53" s="1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  <row r="54" spans="1:27">
      <c r="A54" s="91"/>
      <c r="B54" s="91"/>
      <c r="C54" s="91"/>
      <c r="D54" s="92"/>
      <c r="E54" s="96"/>
      <c r="F54" s="92"/>
      <c r="G54" s="92"/>
      <c r="H54" s="92"/>
      <c r="I54" s="7">
        <v>1</v>
      </c>
      <c r="J54" s="146">
        <v>3</v>
      </c>
      <c r="K54" s="7"/>
      <c r="L54" s="7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</row>
    <row r="55" spans="1:27">
      <c r="A55" s="91"/>
      <c r="B55" s="91"/>
      <c r="C55" s="95"/>
      <c r="D55" s="92"/>
      <c r="E55" s="97"/>
      <c r="F55" s="92"/>
      <c r="G55" s="92"/>
      <c r="H55" s="92"/>
      <c r="I55" s="7">
        <v>2</v>
      </c>
      <c r="J55" s="146">
        <v>61</v>
      </c>
      <c r="K55" s="7"/>
      <c r="L55" s="7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</row>
    <row r="56" spans="1:27">
      <c r="A56" s="91"/>
      <c r="B56" s="91"/>
      <c r="C56" s="91"/>
      <c r="D56" s="95"/>
      <c r="E56" s="97"/>
      <c r="F56" s="92"/>
      <c r="G56" s="92"/>
      <c r="H56" s="92"/>
      <c r="I56" s="7">
        <v>3</v>
      </c>
      <c r="J56" s="146">
        <v>15</v>
      </c>
      <c r="K56" s="7"/>
      <c r="L56" s="7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</row>
    <row r="57" spans="1:27">
      <c r="A57" s="91"/>
      <c r="B57" s="91"/>
      <c r="C57" s="91"/>
      <c r="D57" s="95"/>
      <c r="E57" s="96"/>
      <c r="F57" s="92"/>
      <c r="G57" s="92"/>
      <c r="H57" s="92"/>
      <c r="I57" s="7">
        <v>4</v>
      </c>
      <c r="J57" s="146">
        <v>45</v>
      </c>
      <c r="K57" s="7"/>
      <c r="L57" s="7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</row>
    <row r="58" spans="1:27">
      <c r="A58" s="91"/>
      <c r="B58" s="91"/>
      <c r="C58" s="91"/>
      <c r="D58" s="91"/>
      <c r="E58" s="91"/>
      <c r="F58" s="92"/>
      <c r="G58" s="92"/>
      <c r="H58" s="92"/>
      <c r="I58" s="7">
        <v>5</v>
      </c>
      <c r="J58" s="146">
        <v>7</v>
      </c>
      <c r="K58" s="7"/>
      <c r="L58" s="7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</row>
    <row r="59" spans="1:27">
      <c r="A59" s="91"/>
      <c r="B59" s="91"/>
      <c r="C59" s="91"/>
      <c r="D59" s="91"/>
      <c r="E59" s="91"/>
      <c r="F59" s="92"/>
      <c r="G59" s="92"/>
      <c r="H59" s="92"/>
      <c r="I59" s="7">
        <v>6</v>
      </c>
      <c r="J59" s="146">
        <v>17</v>
      </c>
      <c r="K59" s="7"/>
      <c r="L59" s="7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</row>
    <row r="60" spans="1:27">
      <c r="A60" s="91"/>
      <c r="B60" s="91"/>
      <c r="C60" s="91"/>
      <c r="D60" s="95"/>
      <c r="E60" s="90"/>
      <c r="F60" s="92"/>
      <c r="G60" s="92"/>
      <c r="H60" s="92"/>
      <c r="I60" s="7">
        <v>7</v>
      </c>
      <c r="J60" s="146">
        <v>29</v>
      </c>
      <c r="K60" s="7"/>
      <c r="L60" s="7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</row>
    <row r="61" spans="1:27">
      <c r="A61" s="91"/>
      <c r="B61" s="91"/>
      <c r="C61" s="91"/>
      <c r="D61" s="95"/>
      <c r="E61" s="91"/>
      <c r="F61" s="92"/>
      <c r="G61" s="92"/>
      <c r="H61" s="92"/>
      <c r="I61" s="7">
        <v>8</v>
      </c>
      <c r="J61" s="146">
        <v>-18</v>
      </c>
      <c r="K61" s="7"/>
      <c r="L61" s="7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</row>
    <row r="62" spans="1:27">
      <c r="A62" s="91"/>
      <c r="B62" s="91"/>
      <c r="C62" s="91"/>
      <c r="D62" s="91"/>
      <c r="E62" s="91"/>
      <c r="F62" s="92"/>
      <c r="G62" s="92"/>
      <c r="H62" s="92"/>
      <c r="I62" s="7">
        <v>9</v>
      </c>
      <c r="J62" s="146">
        <v>33</v>
      </c>
      <c r="K62" s="7"/>
      <c r="L62" s="7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</row>
    <row r="63" spans="1:27">
      <c r="A63" s="91"/>
      <c r="B63" s="91"/>
      <c r="C63" s="91"/>
      <c r="D63" s="91"/>
      <c r="E63" s="91"/>
      <c r="F63" s="92"/>
      <c r="G63" s="92"/>
      <c r="H63" s="92"/>
      <c r="I63" s="7">
        <v>10</v>
      </c>
      <c r="J63" s="146">
        <v>17</v>
      </c>
      <c r="K63" s="7"/>
      <c r="L63" s="7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</row>
    <row r="64" spans="1:27">
      <c r="A64" s="91"/>
      <c r="B64" s="91"/>
      <c r="C64" s="91"/>
      <c r="D64" s="91"/>
      <c r="E64" s="91"/>
      <c r="F64" s="92"/>
      <c r="G64" s="92"/>
      <c r="H64" s="92"/>
      <c r="I64" s="7">
        <v>11</v>
      </c>
      <c r="J64" s="14"/>
      <c r="K64" s="7"/>
      <c r="L64" s="7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</row>
    <row r="65" spans="1:27">
      <c r="A65" s="92"/>
      <c r="B65" s="92"/>
      <c r="C65" s="92"/>
      <c r="D65" s="92"/>
      <c r="E65" s="92"/>
      <c r="F65" s="92"/>
      <c r="G65" s="92"/>
      <c r="H65" s="92"/>
      <c r="I65" s="7">
        <v>12</v>
      </c>
      <c r="J65" s="14"/>
      <c r="K65" s="7"/>
      <c r="L65" s="7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</row>
    <row r="66" spans="1:27">
      <c r="A66" s="92"/>
      <c r="B66" s="92"/>
      <c r="C66" s="92"/>
      <c r="D66" s="92"/>
      <c r="E66" s="92"/>
      <c r="F66" s="92"/>
      <c r="G66" s="92"/>
      <c r="H66" s="92"/>
      <c r="I66" s="92"/>
      <c r="J66" s="91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</row>
    <row r="67" spans="1:27">
      <c r="A67" s="92"/>
      <c r="B67" s="92"/>
      <c r="C67" s="92"/>
      <c r="D67" s="92"/>
      <c r="E67" s="92"/>
      <c r="F67" s="92"/>
      <c r="G67" s="92"/>
      <c r="H67" s="92"/>
      <c r="I67" s="92"/>
      <c r="J67" s="91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</row>
    <row r="68" spans="1:27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</row>
    <row r="69" spans="1:27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</row>
    <row r="70" spans="1:27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</row>
    <row r="71" spans="1:27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</row>
    <row r="72" spans="1:27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</row>
    <row r="73" spans="1:27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</row>
    <row r="74" spans="1:27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</row>
    <row r="75" spans="1:27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</row>
    <row r="76" spans="1:27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</row>
    <row r="77" spans="1:27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</row>
    <row r="78" spans="1:27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</row>
    <row r="79" spans="1:27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</row>
    <row r="80" spans="1:27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</row>
    <row r="81" spans="1:27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</row>
    <row r="82" spans="1:27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</row>
    <row r="83" spans="1:27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</row>
    <row r="84" spans="1:27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</row>
    <row r="85" spans="1:27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</row>
    <row r="86" spans="1:27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</row>
    <row r="87" spans="1:27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</row>
    <row r="88" spans="1:27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</row>
    <row r="89" spans="1:27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</row>
    <row r="90" spans="1:27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</row>
    <row r="91" spans="1:27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</row>
    <row r="92" spans="1:27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</row>
    <row r="93" spans="1:27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</row>
    <row r="94" spans="1:27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</row>
    <row r="95" spans="1:27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</row>
    <row r="96" spans="1:27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</row>
    <row r="97" spans="1:27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</row>
    <row r="98" spans="1:27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</row>
    <row r="99" spans="1:27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</row>
    <row r="100" spans="1:27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</row>
    <row r="101" spans="1:27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</row>
    <row r="102" spans="1:27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</row>
    <row r="103" spans="1:27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</row>
    <row r="104" spans="1:27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</row>
    <row r="105" spans="1:27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</row>
    <row r="106" spans="1:27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</row>
    <row r="107" spans="1:27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</row>
    <row r="108" spans="1:27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</row>
    <row r="109" spans="1:27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</row>
    <row r="110" spans="1:27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</row>
    <row r="111" spans="1:27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</row>
    <row r="112" spans="1:27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</row>
    <row r="113" spans="1:27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</row>
    <row r="114" spans="1:27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</row>
    <row r="115" spans="1:27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</row>
    <row r="116" spans="1:27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</row>
    <row r="117" spans="1:27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</row>
    <row r="118" spans="1:27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</row>
    <row r="119" spans="1:27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</row>
    <row r="120" spans="1:27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</row>
    <row r="121" spans="1:27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</row>
    <row r="122" spans="1:27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</row>
    <row r="123" spans="1:27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</row>
    <row r="124" spans="1:27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</row>
    <row r="125" spans="1:27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</row>
    <row r="126" spans="1:27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</row>
    <row r="127" spans="1:27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</row>
    <row r="128" spans="1:27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</row>
    <row r="129" spans="1:27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</row>
    <row r="130" spans="1:27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</row>
    <row r="131" spans="1:27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</row>
    <row r="132" spans="1:27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</row>
    <row r="133" spans="1:27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</row>
    <row r="134" spans="1:27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</row>
    <row r="135" spans="1:27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</row>
    <row r="136" spans="1:27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</row>
    <row r="137" spans="1:27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</row>
    <row r="138" spans="1:27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</row>
    <row r="139" spans="1:27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</row>
    <row r="140" spans="1:27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</row>
    <row r="141" spans="1:27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</row>
    <row r="142" spans="1:27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</row>
    <row r="143" spans="1:27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</row>
    <row r="144" spans="1:27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</row>
    <row r="145" spans="1:27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</row>
    <row r="146" spans="1:27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</row>
    <row r="147" spans="1:27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</row>
    <row r="148" spans="1:27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</row>
    <row r="149" spans="1:27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</row>
    <row r="150" spans="1:27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</row>
    <row r="151" spans="1:27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</row>
    <row r="152" spans="1:27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</row>
    <row r="153" spans="1:27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</row>
    <row r="154" spans="1:27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</row>
    <row r="155" spans="1:27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</row>
    <row r="156" spans="1:27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</row>
    <row r="157" spans="1:27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</row>
    <row r="158" spans="1:27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</row>
    <row r="159" spans="1:27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</row>
    <row r="160" spans="1:27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</row>
    <row r="161" spans="1:27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</row>
    <row r="162" spans="1:27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</row>
    <row r="163" spans="1:27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</row>
    <row r="164" spans="1:27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</row>
    <row r="165" spans="1:27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</row>
    <row r="166" spans="1:27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</row>
    <row r="167" spans="1:27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</row>
    <row r="168" spans="1:27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</row>
    <row r="169" spans="1:27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</row>
    <row r="170" spans="1:27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</row>
    <row r="171" spans="1:27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</row>
    <row r="172" spans="1:27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</row>
    <row r="173" spans="1:27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</row>
    <row r="174" spans="1:27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</row>
    <row r="175" spans="1:27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</row>
    <row r="176" spans="1:27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</row>
    <row r="177" spans="1:27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</row>
    <row r="178" spans="1:27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</row>
    <row r="179" spans="1:27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</row>
    <row r="180" spans="1:27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</row>
    <row r="181" spans="1:27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</row>
    <row r="182" spans="1:27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</row>
    <row r="183" spans="1:27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</row>
    <row r="184" spans="1:27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</row>
    <row r="185" spans="1:27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</row>
    <row r="186" spans="1:27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</row>
    <row r="187" spans="1:27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</row>
    <row r="188" spans="1:27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</row>
    <row r="189" spans="1:27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</row>
    <row r="190" spans="1:27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</row>
    <row r="191" spans="1:27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</row>
    <row r="192" spans="1:27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</row>
    <row r="193" spans="1:27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</row>
    <row r="194" spans="1:27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</row>
    <row r="195" spans="1:27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</row>
    <row r="196" spans="1:27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</row>
    <row r="197" spans="1:27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</row>
    <row r="198" spans="1:27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</row>
    <row r="199" spans="1:27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</row>
    <row r="200" spans="1:27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</row>
    <row r="201" spans="1:27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</row>
    <row r="202" spans="1:27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</row>
    <row r="203" spans="1:27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</row>
    <row r="204" spans="1:27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</row>
    <row r="205" spans="1:27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</row>
    <row r="206" spans="1:27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</row>
    <row r="207" spans="1:27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</row>
    <row r="208" spans="1:27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</row>
    <row r="209" spans="1:27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</row>
    <row r="210" spans="1:27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</row>
    <row r="211" spans="1:27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</row>
    <row r="212" spans="1:27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</row>
    <row r="213" spans="1:27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</row>
    <row r="214" spans="1:27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</row>
    <row r="215" spans="1:27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</row>
    <row r="216" spans="1:27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</row>
    <row r="217" spans="1:27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</row>
    <row r="218" spans="1:27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</row>
    <row r="219" spans="1:27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</row>
    <row r="220" spans="1:27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</row>
    <row r="221" spans="1:27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</row>
    <row r="222" spans="1:27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</row>
    <row r="223" spans="1:27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</row>
    <row r="224" spans="1:27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</row>
    <row r="225" spans="1:27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</row>
    <row r="226" spans="1:27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</row>
    <row r="227" spans="1:27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</row>
    <row r="228" spans="1:27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</row>
    <row r="229" spans="1:27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</row>
    <row r="230" spans="1:27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</row>
    <row r="231" spans="1:27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</row>
    <row r="232" spans="1:27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</row>
    <row r="233" spans="1:27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</row>
    <row r="234" spans="1:27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</row>
    <row r="235" spans="1:27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</row>
    <row r="236" spans="1:27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</row>
    <row r="237" spans="1:27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</row>
    <row r="238" spans="1:27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</row>
    <row r="239" spans="1:27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</row>
    <row r="240" spans="1:27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</row>
    <row r="241" spans="1:27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</row>
    <row r="242" spans="1:27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</row>
    <row r="243" spans="1:27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</row>
    <row r="244" spans="1:27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</row>
    <row r="245" spans="1:27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</row>
    <row r="246" spans="1:27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</row>
    <row r="247" spans="1:27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</row>
    <row r="248" spans="1:27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</row>
    <row r="249" spans="1:27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</row>
    <row r="250" spans="1:27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</row>
    <row r="251" spans="1:27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</row>
    <row r="252" spans="1:27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</row>
    <row r="253" spans="1:27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</row>
    <row r="254" spans="1:27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</row>
    <row r="255" spans="1:27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</row>
    <row r="256" spans="1:27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</row>
    <row r="257" spans="1:27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</row>
    <row r="258" spans="1:27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</row>
    <row r="259" spans="1:27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</row>
    <row r="260" spans="1:27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</row>
    <row r="261" spans="1:27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</row>
    <row r="262" spans="1:27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</row>
    <row r="263" spans="1:27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</row>
    <row r="264" spans="1:27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</row>
    <row r="265" spans="1:27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</row>
    <row r="266" spans="1:27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</row>
    <row r="267" spans="1:27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</row>
    <row r="268" spans="1:27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</row>
    <row r="269" spans="1:27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</row>
    <row r="270" spans="1:27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</row>
    <row r="271" spans="1:27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</row>
    <row r="272" spans="1:27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</row>
    <row r="273" spans="1:27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</row>
    <row r="274" spans="1:27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</row>
    <row r="275" spans="1:27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</row>
    <row r="276" spans="1:27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</row>
    <row r="277" spans="1:27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</row>
    <row r="278" spans="1:27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</row>
    <row r="279" spans="1:27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</row>
    <row r="280" spans="1:27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</row>
    <row r="281" spans="1:27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</row>
    <row r="282" spans="1:27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</row>
    <row r="283" spans="1:27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</row>
    <row r="284" spans="1:27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</row>
    <row r="285" spans="1:27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</row>
    <row r="286" spans="1:27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</row>
    <row r="287" spans="1:27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</row>
    <row r="288" spans="1:27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</row>
    <row r="289" spans="1:27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</row>
    <row r="290" spans="1:27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</row>
    <row r="291" spans="1:27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</row>
    <row r="292" spans="1:27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</row>
    <row r="293" spans="1:27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</row>
    <row r="294" spans="1:27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</row>
    <row r="295" spans="1:27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</row>
    <row r="296" spans="1:27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</row>
    <row r="297" spans="1:27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</row>
    <row r="298" spans="1:27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</row>
    <row r="299" spans="1:27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</row>
    <row r="300" spans="1:27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</row>
    <row r="301" spans="1:27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</row>
    <row r="302" spans="1:27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</row>
    <row r="303" spans="1:27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</row>
    <row r="304" spans="1:27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</row>
    <row r="305" spans="1:27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</row>
    <row r="306" spans="1:27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</row>
    <row r="307" spans="1:27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</row>
    <row r="308" spans="1:27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</row>
    <row r="309" spans="1:27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</row>
    <row r="310" spans="1:27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</row>
    <row r="311" spans="1:27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</row>
    <row r="312" spans="1:27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</row>
    <row r="313" spans="1:27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</row>
    <row r="314" spans="1:27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</row>
    <row r="315" spans="1:27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</row>
    <row r="316" spans="1:27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</row>
    <row r="317" spans="1:27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</row>
    <row r="318" spans="1:27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</row>
    <row r="319" spans="1:27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</row>
    <row r="320" spans="1:27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</row>
    <row r="321" spans="1:27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</row>
    <row r="322" spans="1:27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</row>
    <row r="323" spans="1:27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</row>
    <row r="324" spans="1:27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</row>
    <row r="325" spans="1:27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</row>
    <row r="326" spans="1:27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</row>
    <row r="327" spans="1:27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</row>
    <row r="328" spans="1:27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</row>
    <row r="329" spans="1:27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</row>
    <row r="330" spans="1:27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</row>
    <row r="331" spans="1:27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</row>
    <row r="332" spans="1:27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</row>
    <row r="333" spans="1:27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</row>
    <row r="334" spans="1:27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</row>
    <row r="335" spans="1:27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</row>
    <row r="336" spans="1:27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</row>
    <row r="337" spans="1:27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</row>
    <row r="338" spans="1:27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</row>
    <row r="339" spans="1:27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</row>
    <row r="340" spans="1:27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</row>
    <row r="341" spans="1:27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</row>
    <row r="342" spans="1:27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</row>
    <row r="343" spans="1:27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</row>
    <row r="344" spans="1:27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</row>
    <row r="345" spans="1:27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</row>
    <row r="346" spans="1:27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</row>
    <row r="347" spans="1:27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</row>
    <row r="348" spans="1:27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</row>
    <row r="349" spans="1:27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</row>
    <row r="350" spans="1:27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</row>
    <row r="351" spans="1:27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</row>
    <row r="352" spans="1:27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</row>
    <row r="353" spans="1:27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  <c r="AA353" s="92"/>
    </row>
    <row r="354" spans="1:27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</row>
    <row r="355" spans="1:27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</row>
    <row r="356" spans="1:27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</row>
    <row r="357" spans="1:27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</row>
    <row r="358" spans="1:27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</row>
    <row r="359" spans="1:27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</row>
    <row r="360" spans="1:27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</row>
    <row r="361" spans="1:27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</row>
    <row r="362" spans="1:27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</row>
    <row r="363" spans="1:27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</row>
    <row r="364" spans="1:27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</row>
    <row r="365" spans="1:27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</row>
    <row r="366" spans="1:27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  <c r="AA366" s="92"/>
    </row>
    <row r="367" spans="1:27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  <c r="AA367" s="92"/>
    </row>
    <row r="368" spans="1:27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  <c r="AA368" s="92"/>
    </row>
    <row r="369" spans="1:27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  <c r="AA369" s="92"/>
    </row>
    <row r="370" spans="1:27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</row>
    <row r="371" spans="1:27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  <c r="AA371" s="92"/>
    </row>
    <row r="372" spans="1:27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  <c r="AA372" s="92"/>
    </row>
    <row r="373" spans="1:27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</row>
    <row r="374" spans="1:27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</row>
    <row r="375" spans="1:27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  <c r="AA375" s="92"/>
    </row>
    <row r="376" spans="1:27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  <c r="AA376" s="92"/>
    </row>
    <row r="377" spans="1:27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</row>
    <row r="378" spans="1:27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  <c r="AA378" s="92"/>
    </row>
    <row r="379" spans="1:27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  <c r="AA379" s="92"/>
    </row>
    <row r="380" spans="1:27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  <c r="AA380" s="92"/>
    </row>
    <row r="381" spans="1:27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  <c r="AA381" s="92"/>
    </row>
    <row r="382" spans="1:27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  <c r="AA382" s="92"/>
    </row>
    <row r="383" spans="1:27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  <c r="AA383" s="92"/>
    </row>
    <row r="384" spans="1:27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  <c r="AA384" s="92"/>
    </row>
    <row r="385" spans="1:27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  <c r="AA385" s="92"/>
    </row>
    <row r="386" spans="1:27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  <c r="AA386" s="92"/>
    </row>
    <row r="387" spans="1:27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  <c r="AA387" s="92"/>
    </row>
    <row r="388" spans="1:27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</row>
    <row r="389" spans="1:27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</row>
    <row r="390" spans="1:27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</row>
    <row r="391" spans="1:27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</row>
    <row r="392" spans="1:27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  <c r="AA392" s="92"/>
    </row>
    <row r="393" spans="1:27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  <c r="AA393" s="92"/>
    </row>
    <row r="394" spans="1:27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  <c r="AA394" s="92"/>
    </row>
    <row r="395" spans="1:27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  <c r="AA395" s="92"/>
    </row>
    <row r="396" spans="1:27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  <c r="AA396" s="92"/>
    </row>
    <row r="397" spans="1:27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</row>
    <row r="398" spans="1:27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</row>
    <row r="399" spans="1:27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</row>
    <row r="400" spans="1:27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  <c r="AA400" s="92"/>
    </row>
    <row r="401" spans="1:27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</row>
    <row r="402" spans="1:27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</row>
    <row r="403" spans="1:27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  <c r="AA403" s="92"/>
    </row>
    <row r="404" spans="1:27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</row>
    <row r="405" spans="1:27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  <c r="AA405" s="92"/>
    </row>
    <row r="406" spans="1:27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</row>
    <row r="407" spans="1:27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  <c r="AA407" s="92"/>
    </row>
    <row r="408" spans="1:27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  <c r="AA408" s="92"/>
    </row>
    <row r="409" spans="1:27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  <c r="AA409" s="92"/>
    </row>
    <row r="410" spans="1:27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  <c r="AA410" s="92"/>
    </row>
    <row r="411" spans="1:27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  <c r="AA411" s="92"/>
    </row>
    <row r="412" spans="1:27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  <c r="AA412" s="92"/>
    </row>
    <row r="413" spans="1:27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  <c r="AA413" s="92"/>
    </row>
    <row r="414" spans="1:27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</row>
    <row r="415" spans="1:27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</row>
    <row r="416" spans="1:27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  <c r="AA416" s="92"/>
    </row>
    <row r="417" spans="1:27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  <c r="AA417" s="92"/>
    </row>
    <row r="418" spans="1:27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  <c r="AA418" s="92"/>
    </row>
    <row r="419" spans="1:27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  <c r="AA419" s="92"/>
    </row>
    <row r="420" spans="1:27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</row>
    <row r="421" spans="1:27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  <c r="AA421" s="92"/>
    </row>
    <row r="422" spans="1:27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  <c r="AA422" s="92"/>
    </row>
    <row r="423" spans="1:27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  <c r="AA423" s="92"/>
    </row>
    <row r="424" spans="1:27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</row>
    <row r="425" spans="1:27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  <c r="AA425" s="92"/>
    </row>
    <row r="426" spans="1:27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  <c r="AA426" s="92"/>
    </row>
    <row r="427" spans="1:27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  <c r="AA427" s="92"/>
    </row>
    <row r="428" spans="1:27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  <c r="AA428" s="92"/>
    </row>
    <row r="429" spans="1:27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</row>
    <row r="430" spans="1:27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  <c r="AA430" s="92"/>
    </row>
    <row r="431" spans="1:27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  <c r="AA431" s="92"/>
    </row>
    <row r="432" spans="1:27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  <c r="AA432" s="92"/>
    </row>
    <row r="433" spans="1:27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  <c r="AA433" s="92"/>
    </row>
    <row r="434" spans="1:27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  <c r="AA434" s="92"/>
    </row>
    <row r="435" spans="1:27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  <c r="AA435" s="92"/>
    </row>
    <row r="436" spans="1:27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  <c r="AA436" s="92"/>
    </row>
    <row r="437" spans="1:27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  <c r="AA437" s="92"/>
    </row>
    <row r="438" spans="1:27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  <c r="AA438" s="92"/>
    </row>
    <row r="439" spans="1:27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</row>
    <row r="440" spans="1:27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  <c r="AA440" s="92"/>
    </row>
    <row r="441" spans="1:27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  <c r="AA441" s="92"/>
    </row>
    <row r="442" spans="1:27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  <c r="AA442" s="92"/>
    </row>
    <row r="443" spans="1:27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  <c r="AA443" s="92"/>
    </row>
    <row r="444" spans="1:27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  <c r="AA444" s="92"/>
    </row>
    <row r="445" spans="1:27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  <c r="AA445" s="92"/>
    </row>
    <row r="446" spans="1:27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  <c r="AA446" s="92"/>
    </row>
    <row r="447" spans="1:27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  <c r="AA447" s="92"/>
    </row>
    <row r="448" spans="1:27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  <c r="AA448" s="92"/>
    </row>
    <row r="449" spans="1:27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  <c r="AA449" s="92"/>
    </row>
    <row r="450" spans="1:27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  <c r="AA450" s="92"/>
    </row>
    <row r="451" spans="1:27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  <c r="AA451" s="92"/>
    </row>
    <row r="452" spans="1:27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  <c r="AA452" s="92"/>
    </row>
    <row r="453" spans="1:27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  <c r="AA453" s="92"/>
    </row>
    <row r="454" spans="1:27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  <c r="AA454" s="92"/>
    </row>
    <row r="455" spans="1:27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  <c r="AA455" s="92"/>
    </row>
    <row r="456" spans="1:27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  <c r="AA456" s="92"/>
    </row>
    <row r="457" spans="1:27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  <c r="AA457" s="92"/>
    </row>
    <row r="458" spans="1:27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  <c r="AA458" s="92"/>
    </row>
    <row r="459" spans="1:27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  <c r="AA459" s="92"/>
    </row>
    <row r="460" spans="1:27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  <c r="AA460" s="92"/>
    </row>
    <row r="461" spans="1:27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  <c r="AA461" s="92"/>
    </row>
    <row r="462" spans="1:27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  <c r="AA462" s="92"/>
    </row>
    <row r="463" spans="1:27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  <c r="AA463" s="92"/>
    </row>
    <row r="464" spans="1:27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  <c r="AA464" s="92"/>
    </row>
    <row r="465" spans="1:27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  <c r="AA465" s="92"/>
    </row>
    <row r="466" spans="1:27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  <c r="AA466" s="92"/>
    </row>
    <row r="467" spans="1:27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  <c r="AA467" s="92"/>
    </row>
    <row r="468" spans="1:27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  <c r="AA468" s="92"/>
    </row>
    <row r="469" spans="1:27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  <c r="AA469" s="92"/>
    </row>
    <row r="470" spans="1:27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  <c r="AA470" s="92"/>
    </row>
    <row r="471" spans="1:27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  <c r="AA471" s="92"/>
    </row>
    <row r="472" spans="1:27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  <c r="AA472" s="92"/>
    </row>
    <row r="473" spans="1:27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  <c r="AA473" s="92"/>
    </row>
    <row r="474" spans="1:27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  <c r="AA474" s="92"/>
    </row>
    <row r="475" spans="1:27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  <c r="AA475" s="92"/>
    </row>
    <row r="476" spans="1:27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  <c r="AA476" s="92"/>
    </row>
    <row r="477" spans="1:27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  <c r="AA477" s="92"/>
    </row>
    <row r="478" spans="1:27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  <c r="AA478" s="92"/>
    </row>
    <row r="479" spans="1:27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  <c r="AA479" s="92"/>
    </row>
    <row r="480" spans="1:27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  <c r="AA480" s="92"/>
    </row>
    <row r="481" spans="1:27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  <c r="AA481" s="92"/>
    </row>
    <row r="482" spans="1:27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  <c r="AA482" s="92"/>
    </row>
    <row r="483" spans="1:27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  <c r="AA483" s="92"/>
    </row>
    <row r="484" spans="1:27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  <c r="AA484" s="92"/>
    </row>
    <row r="485" spans="1:27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  <c r="AA485" s="92"/>
    </row>
    <row r="486" spans="1:27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  <c r="AA486" s="92"/>
    </row>
    <row r="487" spans="1:27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  <c r="AA487" s="92"/>
    </row>
    <row r="488" spans="1:27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  <c r="AA488" s="92"/>
    </row>
    <row r="489" spans="1:27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  <c r="AA489" s="92"/>
    </row>
    <row r="490" spans="1:27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  <c r="AA490" s="92"/>
    </row>
    <row r="491" spans="1:27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  <c r="AA491" s="92"/>
    </row>
    <row r="492" spans="1:27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  <c r="AA492" s="92"/>
    </row>
    <row r="493" spans="1:27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  <c r="AA493" s="92"/>
    </row>
    <row r="494" spans="1:27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  <c r="AA494" s="92"/>
    </row>
    <row r="495" spans="1:27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  <c r="AA495" s="92"/>
    </row>
    <row r="496" spans="1:27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</row>
    <row r="497" spans="1:27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  <c r="AA497" s="92"/>
    </row>
    <row r="498" spans="1:27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</row>
    <row r="499" spans="1:27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</row>
    <row r="500" spans="1:27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  <c r="AA500" s="92"/>
    </row>
    <row r="501" spans="1:27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  <c r="AA501" s="92"/>
    </row>
    <row r="502" spans="1:27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  <c r="AA502" s="92"/>
    </row>
    <row r="503" spans="1:27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  <c r="AA503" s="92"/>
    </row>
    <row r="504" spans="1:27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  <c r="AA504" s="92"/>
    </row>
  </sheetData>
  <sheetProtection password="C7E1" sheet="1" objects="1" scenarios="1"/>
  <mergeCells count="21">
    <mergeCell ref="A46:I46"/>
    <mergeCell ref="D38:I38"/>
    <mergeCell ref="C40:I40"/>
    <mergeCell ref="A18:A23"/>
    <mergeCell ref="B18:B20"/>
    <mergeCell ref="B21:B23"/>
    <mergeCell ref="C18:E20"/>
    <mergeCell ref="D31:E33"/>
    <mergeCell ref="A3:J3"/>
    <mergeCell ref="C10:I10"/>
    <mergeCell ref="A9:A10"/>
    <mergeCell ref="B24:I25"/>
    <mergeCell ref="A44:I44"/>
    <mergeCell ref="A17:I17"/>
    <mergeCell ref="B28:E30"/>
    <mergeCell ref="B6:I6"/>
    <mergeCell ref="C9:I9"/>
    <mergeCell ref="C21:E23"/>
    <mergeCell ref="B27:I27"/>
    <mergeCell ref="B13:E15"/>
    <mergeCell ref="D26:I26"/>
  </mergeCells>
  <phoneticPr fontId="0" type="noConversion"/>
  <conditionalFormatting sqref="A30 J28:AA30">
    <cfRule type="cellIs" dxfId="0" priority="1" stopIfTrue="1" operator="equal">
      <formula>"A or B"</formula>
    </cfRule>
  </conditionalFormatting>
  <pageMargins left="0.75" right="0.75" top="1" bottom="1" header="0.5" footer="0.5"/>
  <pageSetup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Line="0" autoPict="0" macro="[0]!View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B65EEA53DC2458C81EB5D85E16BFF" ma:contentTypeVersion="18" ma:contentTypeDescription="Create a new document." ma:contentTypeScope="" ma:versionID="d0824b28fad1cc61ea1029a1bfaed4b0">
  <xsd:schema xmlns:xsd="http://www.w3.org/2001/XMLSchema" xmlns:xs="http://www.w3.org/2001/XMLSchema" xmlns:p="http://schemas.microsoft.com/office/2006/metadata/properties" xmlns:ns1="http://schemas.microsoft.com/sharepoint/v3" xmlns:ns2="3d7f3dc5-1a0e-47a8-a4e3-baca29124432" xmlns:ns3="d0bc210e-e83b-458e-991f-9940c087c845" targetNamespace="http://schemas.microsoft.com/office/2006/metadata/properties" ma:root="true" ma:fieldsID="0e6a598560f83bbe6058eb8591bd1aaf" ns1:_="" ns2:_="" ns3:_="">
    <xsd:import namespace="http://schemas.microsoft.com/sharepoint/v3"/>
    <xsd:import namespace="3d7f3dc5-1a0e-47a8-a4e3-baca29124432"/>
    <xsd:import namespace="d0bc210e-e83b-458e-991f-9940c087c8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le_x0020_Type0" minOccurs="0"/>
                <xsd:element ref="ns2:q7rr" minOccurs="0"/>
                <xsd:element ref="ns2:Page" minOccurs="0"/>
                <xsd:element ref="ns2:ju8c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3dc5-1a0e-47a8-a4e3-baca29124432" elementFormDefault="qualified">
    <xsd:import namespace="http://schemas.microsoft.com/office/2006/documentManagement/types"/>
    <xsd:import namespace="http://schemas.microsoft.com/office/infopath/2007/PartnerControls"/>
    <xsd:element name="File_x0020_Type0" ma:index="6" nillable="true" ma:displayName="File Type" ma:description="Some lists (like &quot;Mitigation Forms&quot; and &quot;Removal-Fill Forms&quot;) on webpages are filtered by &quot;File Type&quot; selected. It is important you select the correct file type." ma:format="Dropdown" ma:internalName="File_x0020_Type0" ma:readOnly="false">
      <xsd:simpleType>
        <xsd:restriction base="dms:Choice">
          <xsd:enumeration value="Form"/>
          <xsd:enumeration value="Publication"/>
          <xsd:enumeration value="Map"/>
          <xsd:enumeration value="Inventory"/>
          <xsd:enumeration value="Technical resource"/>
          <xsd:enumeration value="Other supporting document"/>
        </xsd:restriction>
      </xsd:simpleType>
    </xsd:element>
    <xsd:element name="q7rr" ma:index="7" nillable="true" ma:displayName="Title" ma:internalName="q7rr">
      <xsd:simpleType>
        <xsd:restriction base="dms:Text">
          <xsd:maxLength value="255"/>
        </xsd:restriction>
      </xsd:simpleType>
    </xsd:element>
    <xsd:element name="Page" ma:index="8" nillable="true" ma:displayName="Page" ma:description="Some lists (like &quot;Mitigation Forms&quot; and &quot;Removal-Fill Forms&quot;) on webpages are filtered by &quot;Page&quot; type selected. It is important you select the correct pages." ma:internalName="Pag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ork in Wetlands and Waters"/>
                    <xsd:enumeration value="Removal-Fill"/>
                    <xsd:enumeration value="Inventories and Maps"/>
                    <xsd:enumeration value="Essential Salmonid Habitat"/>
                    <xsd:enumeration value="Identifying Wetlands and Waters"/>
                    <xsd:enumeration value="Mitigating Project Impacts"/>
                    <xsd:enumeration value="Planning for Local Governments"/>
                    <xsd:enumeration value="Delineation Resources"/>
                    <xsd:enumeration value="Tools to Assess Wetlands and Waters"/>
                    <xsd:enumeration value="Pre-Application Meetings"/>
                    <xsd:enumeration value="State Scenic Waterways"/>
                  </xsd:restriction>
                </xsd:simpleType>
              </xsd:element>
            </xsd:sequence>
          </xsd:extension>
        </xsd:complexContent>
      </xsd:complexType>
    </xsd:element>
    <xsd:element name="ju8c" ma:index="10" nillable="true" ma:displayName="Topic" ma:internalName="ju8c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c210e-e83b-458e-991f-9940c087c84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le_x0020_Type0 xmlns="3d7f3dc5-1a0e-47a8-a4e3-baca29124432">Technical resource</File_x0020_Type0>
    <q7rr xmlns="3d7f3dc5-1a0e-47a8-a4e3-baca29124432">Monitoring Sample Size Workbook (TNC)</q7rr>
    <Page xmlns="3d7f3dc5-1a0e-47a8-a4e3-baca29124432">
      <Value>Mitigating Project Impacts</Value>
    </Page>
    <ju8c xmlns="3d7f3dc5-1a0e-47a8-a4e3-baca29124432" xsi:nil="true"/>
  </documentManagement>
</p:properties>
</file>

<file path=customXml/itemProps1.xml><?xml version="1.0" encoding="utf-8"?>
<ds:datastoreItem xmlns:ds="http://schemas.openxmlformats.org/officeDocument/2006/customXml" ds:itemID="{FFB5C8FF-5457-44F4-A217-3FC9EDC253FD}"/>
</file>

<file path=customXml/itemProps2.xml><?xml version="1.0" encoding="utf-8"?>
<ds:datastoreItem xmlns:ds="http://schemas.openxmlformats.org/officeDocument/2006/customXml" ds:itemID="{591ACAD6-CE9D-4D0F-8AE2-261A2DAC61AA}"/>
</file>

<file path=customXml/itemProps3.xml><?xml version="1.0" encoding="utf-8"?>
<ds:datastoreItem xmlns:ds="http://schemas.openxmlformats.org/officeDocument/2006/customXml" ds:itemID="{2EE9BDFB-D678-4EEE-8D58-4CA927487A3F}"/>
</file>

<file path=customXml/itemProps4.xml><?xml version="1.0" encoding="utf-8"?>
<ds:datastoreItem xmlns:ds="http://schemas.openxmlformats.org/officeDocument/2006/customXml" ds:itemID="{CB4A5F15-B14E-41B2-BC4F-DE2496CC84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Intro</vt:lpstr>
      <vt:lpstr>Eq1</vt:lpstr>
      <vt:lpstr>Eq2</vt:lpstr>
      <vt:lpstr>Eq3</vt:lpstr>
      <vt:lpstr>Data</vt:lpstr>
      <vt:lpstr>'Eq1'!Print_Area</vt:lpstr>
      <vt:lpstr>'Eq2'!Print_Area</vt:lpstr>
      <vt:lpstr>'Eq3'!Print_Area</vt:lpstr>
      <vt:lpstr>warning</vt:lpstr>
    </vt:vector>
  </TitlesOfParts>
  <Company>The Nature Conservancy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Monitoring Sample Size Workbook (TNC)</dc:title>
  <dc:creator>Dan Salzer</dc:creator>
  <cp:lastModifiedBy>LEAMASTER Katherine</cp:lastModifiedBy>
  <cp:lastPrinted>2000-09-08T19:32:09Z</cp:lastPrinted>
  <dcterms:created xsi:type="dcterms:W3CDTF">2000-09-05T21:09:32Z</dcterms:created>
  <dcterms:modified xsi:type="dcterms:W3CDTF">2016-11-16T19:58:28Z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9400.00000000000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ntentTypeId">
    <vt:lpwstr>0x01010076BB65EEA53DC2458C81EB5D85E16BFF</vt:lpwstr>
  </property>
  <property fmtid="{D5CDD505-2E9C-101B-9397-08002B2CF9AE}" pid="11" name="Section">
    <vt:lpwstr>Waterways &amp; Wetlands</vt:lpwstr>
  </property>
  <property fmtid="{D5CDD505-2E9C-101B-9397-08002B2CF9AE}" pid="12" name="Topic">
    <vt:lpwstr>;#Implementing mitigation;#</vt:lpwstr>
  </property>
  <property fmtid="{D5CDD505-2E9C-101B-9397-08002B2CF9AE}" pid="13" name="Description0">
    <vt:lpwstr>A tool from The Nature Conservancy to determine the number of monitoring samples needed </vt:lpwstr>
  </property>
  <property fmtid="{D5CDD505-2E9C-101B-9397-08002B2CF9AE}" pid="14" name="Program">
    <vt:lpwstr>;#Mitigation;#</vt:lpwstr>
  </property>
  <property fmtid="{D5CDD505-2E9C-101B-9397-08002B2CF9AE}" pid="15" name="FileType">
    <vt:lpwstr>;#Technical Resource;#</vt:lpwstr>
  </property>
  <property fmtid="{D5CDD505-2E9C-101B-9397-08002B2CF9AE}" pid="16" name="Section0">
    <vt:lpwstr/>
  </property>
  <property fmtid="{D5CDD505-2E9C-101B-9397-08002B2CF9AE}" pid="17" name="FileType0">
    <vt:lpwstr/>
  </property>
</Properties>
</file>