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Utility Info " sheetId="1" r:id="rId1"/>
  </sheets>
  <definedNames>
    <definedName name="a">#REF!</definedName>
    <definedName name="aaa">#REF!</definedName>
    <definedName name="adsf">#REF!</definedName>
    <definedName name="AHU_SS_SubTable">#REF!</definedName>
    <definedName name="asdfasdf">#REF!</definedName>
    <definedName name="bbb">#REF!</definedName>
    <definedName name="ccc">#REF!</definedName>
    <definedName name="ddd">#REF!</definedName>
    <definedName name="eee">#REF!</definedName>
    <definedName name="Electric">#REF!</definedName>
    <definedName name="f">#REF!</definedName>
    <definedName name="fuel">#REF!</definedName>
    <definedName name="_xlnm.Print_Area" localSheetId="0">'Utility Info '!$B$2:$K$66</definedName>
    <definedName name="Season_Length">#REF!</definedName>
    <definedName name="ss">#REF!</definedName>
  </definedNames>
  <calcPr fullCalcOnLoad="1"/>
</workbook>
</file>

<file path=xl/sharedStrings.xml><?xml version="1.0" encoding="utf-8"?>
<sst xmlns="http://schemas.openxmlformats.org/spreadsheetml/2006/main" count="70" uniqueCount="43">
  <si>
    <t>ENERGY USE INDEX (EUI) CALCULATOR</t>
  </si>
  <si>
    <t>Facility Name:</t>
  </si>
  <si>
    <t>Sq Ft Served:</t>
  </si>
  <si>
    <t>Most recent bills:</t>
  </si>
  <si>
    <t>Monthly Energy Data</t>
  </si>
  <si>
    <t>FUEL</t>
  </si>
  <si>
    <t>ELECTRICITY</t>
  </si>
  <si>
    <t>Account/Meter #</t>
  </si>
  <si>
    <t>Month &amp; Year</t>
  </si>
  <si>
    <t>kWh</t>
  </si>
  <si>
    <t>$</t>
  </si>
  <si>
    <t>TOTAL</t>
  </si>
  <si>
    <t>TOTAL MMBtu</t>
  </si>
  <si>
    <t>TOTAL $$$</t>
  </si>
  <si>
    <r>
      <t xml:space="preserve">EUI </t>
    </r>
    <r>
      <rPr>
        <b/>
        <sz val="10"/>
        <rFont val="Arial"/>
        <family val="2"/>
      </rPr>
      <t>(kBtu/sf/yr)</t>
    </r>
  </si>
  <si>
    <r>
      <t xml:space="preserve">ECI  </t>
    </r>
    <r>
      <rPr>
        <b/>
        <sz val="10"/>
        <rFont val="Arial"/>
        <family val="2"/>
      </rPr>
      <t>($/sf/yr)</t>
    </r>
    <r>
      <rPr>
        <b/>
        <sz val="12"/>
        <rFont val="Arial"/>
        <family val="2"/>
      </rPr>
      <t>: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</si>
  <si>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</si>
  <si>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</si>
  <si>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</si>
  <si>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</si>
  <si>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</si>
  <si>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</si>
  <si>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</si>
  <si>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</si>
  <si>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</si>
  <si>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</si>
  <si>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</si>
  <si>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</si>
  <si>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Select</t>
  </si>
  <si>
    <t>NATURAL GAS</t>
  </si>
  <si>
    <t>therms</t>
  </si>
  <si>
    <t>DIESEL / #2 OIL</t>
  </si>
  <si>
    <t>gallons</t>
  </si>
  <si>
    <t>PROPANE</t>
  </si>
  <si>
    <t>HEAVY OIL</t>
  </si>
  <si>
    <t>STEAM</t>
  </si>
  <si>
    <t>lbs</t>
  </si>
  <si>
    <t>COAL</t>
  </si>
  <si>
    <t>tons</t>
  </si>
  <si>
    <t>UNITS</t>
  </si>
  <si>
    <t>COST</t>
  </si>
  <si>
    <t>COST/UNIT</t>
  </si>
  <si>
    <t>COST/MILLION BTU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</si>
</sst>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/>
      <top/>
      <bottom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/>
      <right style="medium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double"/>
      <bottom/>
    </border>
    <border>
      <left/>
      <right style="medium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6" fillId="33" borderId="0" xfId="0" applyFont="1" applyFill="1" applyAlignment="1" applyProtection="1">
      <alignment/>
      <protection/>
    </xf>
    <xf numFmtId="17" fontId="6" fillId="33" borderId="10" xfId="0" applyNumberFormat="1" applyFont="1" applyFill="1" applyBorder="1" applyAlignment="1" applyProtection="1">
      <alignment horizontal="right"/>
      <protection/>
    </xf>
    <xf numFmtId="1" fontId="6" fillId="33" borderId="11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Border="1" applyAlignment="1" applyProtection="1">
      <alignment horizontal="center"/>
      <protection locked="0"/>
    </xf>
    <xf numFmtId="44" fontId="0" fillId="0" borderId="13" xfId="46" applyNumberFormat="1" applyFont="1" applyBorder="1" applyAlignment="1" applyProtection="1">
      <alignment horizontal="center"/>
      <protection locked="0"/>
    </xf>
    <xf numFmtId="3" fontId="0" fillId="0" borderId="14" xfId="0" applyNumberFormat="1" applyFont="1" applyBorder="1" applyAlignment="1" applyProtection="1">
      <alignment horizontal="center"/>
      <protection locked="0"/>
    </xf>
    <xf numFmtId="17" fontId="6" fillId="33" borderId="15" xfId="0" applyNumberFormat="1" applyFont="1" applyFill="1" applyBorder="1" applyAlignment="1" applyProtection="1">
      <alignment horizontal="right"/>
      <protection/>
    </xf>
    <xf numFmtId="1" fontId="6" fillId="33" borderId="16" xfId="0" applyNumberFormat="1" applyFont="1" applyFill="1" applyBorder="1" applyAlignment="1" applyProtection="1">
      <alignment horizontal="center"/>
      <protection/>
    </xf>
    <xf numFmtId="44" fontId="0" fillId="0" borderId="17" xfId="46" applyNumberFormat="1" applyFont="1" applyBorder="1" applyAlignment="1" applyProtection="1">
      <alignment horizontal="center"/>
      <protection locked="0"/>
    </xf>
    <xf numFmtId="3" fontId="0" fillId="0" borderId="18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 locked="0"/>
    </xf>
    <xf numFmtId="44" fontId="0" fillId="0" borderId="20" xfId="46" applyNumberFormat="1" applyFont="1" applyBorder="1" applyAlignment="1" applyProtection="1">
      <alignment horizontal="center"/>
      <protection locked="0"/>
    </xf>
    <xf numFmtId="3" fontId="0" fillId="0" borderId="21" xfId="0" applyNumberFormat="1" applyFont="1" applyBorder="1" applyAlignment="1" applyProtection="1">
      <alignment horizontal="center"/>
      <protection locked="0"/>
    </xf>
    <xf numFmtId="44" fontId="0" fillId="0" borderId="22" xfId="46" applyNumberFormat="1" applyFont="1" applyBorder="1" applyAlignment="1" applyProtection="1">
      <alignment horizontal="center"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17" fontId="6" fillId="33" borderId="24" xfId="0" applyNumberFormat="1" applyFont="1" applyFill="1" applyBorder="1" applyAlignment="1" applyProtection="1">
      <alignment horizontal="right"/>
      <protection/>
    </xf>
    <xf numFmtId="1" fontId="6" fillId="33" borderId="20" xfId="0" applyNumberFormat="1" applyFont="1" applyFill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42" fontId="6" fillId="0" borderId="0" xfId="46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2" fontId="0" fillId="0" borderId="0" xfId="0" applyNumberFormat="1" applyAlignment="1">
      <alignment/>
    </xf>
    <xf numFmtId="44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Font="1" applyFill="1" applyBorder="1" applyAlignment="1" applyProtection="1">
      <alignment horizontal="center"/>
      <protection locked="0"/>
    </xf>
    <xf numFmtId="44" fontId="0" fillId="0" borderId="13" xfId="0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Border="1" applyAlignment="1" applyProtection="1">
      <alignment horizontal="center"/>
      <protection/>
    </xf>
    <xf numFmtId="3" fontId="0" fillId="0" borderId="19" xfId="0" applyNumberFormat="1" applyFont="1" applyBorder="1" applyAlignment="1" applyProtection="1">
      <alignment horizontal="center"/>
      <protection/>
    </xf>
    <xf numFmtId="44" fontId="0" fillId="0" borderId="20" xfId="46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17" fontId="6" fillId="33" borderId="10" xfId="0" applyNumberFormat="1" applyFont="1" applyFill="1" applyBorder="1" applyAlignment="1" applyProtection="1">
      <alignment horizontal="right" vertical="center"/>
      <protection/>
    </xf>
    <xf numFmtId="1" fontId="6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/>
    </xf>
    <xf numFmtId="3" fontId="0" fillId="33" borderId="26" xfId="0" applyNumberFormat="1" applyFont="1" applyFill="1" applyBorder="1" applyAlignment="1" applyProtection="1">
      <alignment horizontal="center"/>
      <protection/>
    </xf>
    <xf numFmtId="0" fontId="0" fillId="35" borderId="20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4" fontId="0" fillId="33" borderId="18" xfId="0" applyNumberFormat="1" applyFont="1" applyFill="1" applyBorder="1" applyAlignment="1" applyProtection="1">
      <alignment horizontal="center"/>
      <protection/>
    </xf>
    <xf numFmtId="4" fontId="0" fillId="35" borderId="17" xfId="0" applyNumberFormat="1" applyFont="1" applyFill="1" applyBorder="1" applyAlignment="1" applyProtection="1">
      <alignment horizontal="center"/>
      <protection/>
    </xf>
    <xf numFmtId="4" fontId="0" fillId="33" borderId="19" xfId="0" applyNumberFormat="1" applyFont="1" applyFill="1" applyBorder="1" applyAlignment="1" applyProtection="1">
      <alignment horizontal="center"/>
      <protection/>
    </xf>
    <xf numFmtId="4" fontId="0" fillId="35" borderId="27" xfId="0" applyNumberFormat="1" applyFont="1" applyFill="1" applyBorder="1" applyAlignment="1" applyProtection="1">
      <alignment/>
      <protection/>
    </xf>
    <xf numFmtId="4" fontId="0" fillId="35" borderId="17" xfId="0" applyNumberFormat="1" applyFont="1" applyFill="1" applyBorder="1" applyAlignment="1" applyProtection="1">
      <alignment/>
      <protection/>
    </xf>
    <xf numFmtId="4" fontId="0" fillId="35" borderId="28" xfId="0" applyNumberFormat="1" applyFont="1" applyFill="1" applyBorder="1" applyAlignment="1" applyProtection="1">
      <alignment horizontal="center"/>
      <protection/>
    </xf>
    <xf numFmtId="42" fontId="0" fillId="33" borderId="29" xfId="46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3" fontId="0" fillId="0" borderId="26" xfId="0" applyNumberFormat="1" applyFont="1" applyBorder="1" applyAlignment="1" applyProtection="1">
      <alignment horizontal="center"/>
      <protection/>
    </xf>
    <xf numFmtId="3" fontId="0" fillId="0" borderId="30" xfId="0" applyNumberFormat="1" applyFont="1" applyBorder="1" applyAlignment="1" applyProtection="1">
      <alignment horizontal="center"/>
      <protection/>
    </xf>
    <xf numFmtId="44" fontId="0" fillId="0" borderId="0" xfId="46" applyNumberFormat="1" applyFont="1" applyBorder="1" applyAlignment="1" applyProtection="1">
      <alignment horizontal="center"/>
      <protection/>
    </xf>
    <xf numFmtId="44" fontId="0" fillId="0" borderId="16" xfId="46" applyNumberFormat="1" applyFont="1" applyBorder="1" applyAlignment="1" applyProtection="1">
      <alignment horizontal="center"/>
      <protection/>
    </xf>
    <xf numFmtId="44" fontId="0" fillId="0" borderId="31" xfId="46" applyNumberFormat="1" applyFont="1" applyBorder="1" applyAlignment="1" applyProtection="1">
      <alignment horizontal="center"/>
      <protection/>
    </xf>
    <xf numFmtId="44" fontId="0" fillId="0" borderId="32" xfId="46" applyNumberFormat="1" applyFont="1" applyBorder="1" applyAlignment="1" applyProtection="1">
      <alignment horizontal="center"/>
      <protection/>
    </xf>
    <xf numFmtId="44" fontId="0" fillId="0" borderId="33" xfId="46" applyNumberFormat="1" applyFont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 locked="0"/>
    </xf>
    <xf numFmtId="0" fontId="0" fillId="34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3" fontId="0" fillId="36" borderId="27" xfId="0" applyNumberFormat="1" applyFont="1" applyFill="1" applyBorder="1" applyAlignment="1" applyProtection="1">
      <alignment horizontal="center"/>
      <protection locked="0"/>
    </xf>
    <xf numFmtId="3" fontId="0" fillId="36" borderId="19" xfId="0" applyNumberFormat="1" applyFont="1" applyFill="1" applyBorder="1" applyAlignment="1" applyProtection="1">
      <alignment horizont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6" fillId="33" borderId="35" xfId="0" applyFont="1" applyFill="1" applyBorder="1" applyAlignment="1" applyProtection="1">
      <alignment horizontal="center" vertical="center"/>
      <protection/>
    </xf>
    <xf numFmtId="0" fontId="7" fillId="37" borderId="34" xfId="0" applyFont="1" applyFill="1" applyBorder="1" applyAlignment="1" applyProtection="1">
      <alignment horizontal="left" vertical="center"/>
      <protection/>
    </xf>
    <xf numFmtId="0" fontId="7" fillId="37" borderId="35" xfId="0" applyFont="1" applyFill="1" applyBorder="1" applyAlignment="1" applyProtection="1">
      <alignment horizontal="left" vertic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164" fontId="6" fillId="10" borderId="27" xfId="0" applyNumberFormat="1" applyFont="1" applyFill="1" applyBorder="1" applyAlignment="1" applyProtection="1">
      <alignment horizontal="center"/>
      <protection/>
    </xf>
    <xf numFmtId="164" fontId="6" fillId="10" borderId="19" xfId="0" applyNumberFormat="1" applyFont="1" applyFill="1" applyBorder="1" applyAlignment="1" applyProtection="1">
      <alignment horizontal="center"/>
      <protection/>
    </xf>
    <xf numFmtId="0" fontId="6" fillId="34" borderId="37" xfId="0" applyFont="1" applyFill="1" applyBorder="1" applyAlignment="1" applyProtection="1">
      <alignment horizontal="center"/>
      <protection/>
    </xf>
    <xf numFmtId="0" fontId="6" fillId="34" borderId="38" xfId="0" applyFont="1" applyFill="1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40" xfId="0" applyFont="1" applyFill="1" applyBorder="1" applyAlignment="1" applyProtection="1">
      <alignment horizontal="center"/>
      <protection/>
    </xf>
    <xf numFmtId="0" fontId="6" fillId="33" borderId="41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/>
      <protection/>
    </xf>
    <xf numFmtId="0" fontId="6" fillId="33" borderId="28" xfId="0" applyFont="1" applyFill="1" applyBorder="1" applyAlignment="1" applyProtection="1">
      <alignment horizontal="center"/>
      <protection/>
    </xf>
    <xf numFmtId="0" fontId="6" fillId="33" borderId="29" xfId="0" applyFont="1" applyFill="1" applyBorder="1" applyAlignment="1" applyProtection="1">
      <alignment horizontal="center"/>
      <protection/>
    </xf>
    <xf numFmtId="39" fontId="6" fillId="10" borderId="27" xfId="0" applyNumberFormat="1" applyFont="1" applyFill="1" applyBorder="1" applyAlignment="1" applyProtection="1">
      <alignment horizontal="center"/>
      <protection/>
    </xf>
    <xf numFmtId="39" fontId="6" fillId="10" borderId="19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2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3.00390625" style="0" customWidth="1"/>
    <col min="2" max="2" width="16.8515625" style="0" customWidth="1"/>
    <col min="3" max="3" width="6.140625" style="0" customWidth="1"/>
    <col min="4" max="13" width="13.140625" style="0" customWidth="1"/>
    <col min="14" max="14" width="4.7109375" style="0" customWidth="1"/>
    <col min="15" max="15" width="12.421875" style="0" customWidth="1"/>
    <col min="16" max="16" width="12.140625" style="0" hidden="1" customWidth="1"/>
    <col min="17" max="17" width="14.00390625" style="0" customWidth="1"/>
  </cols>
  <sheetData>
    <row r="1" spans="1:14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50"/>
    </row>
    <row r="2" spans="1:14" ht="23.25">
      <c r="A2" s="45"/>
      <c r="B2" s="46" t="s">
        <v>0</v>
      </c>
      <c r="C2" s="46"/>
      <c r="D2" s="45"/>
      <c r="E2" s="45"/>
      <c r="F2" s="45"/>
      <c r="G2" s="45"/>
      <c r="H2" s="45"/>
      <c r="I2" s="45"/>
      <c r="J2" s="45"/>
      <c r="K2" s="45"/>
      <c r="L2" s="45"/>
      <c r="M2" s="45"/>
      <c r="N2" s="50"/>
    </row>
    <row r="3" spans="1:14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56"/>
      <c r="L3" s="45"/>
      <c r="M3" s="45"/>
      <c r="N3" s="50"/>
    </row>
    <row r="4" spans="1:14" ht="18" customHeight="1">
      <c r="A4" s="45"/>
      <c r="B4" s="47" t="s">
        <v>1</v>
      </c>
      <c r="C4" s="48"/>
      <c r="D4" s="86"/>
      <c r="E4" s="87"/>
      <c r="F4" s="50"/>
      <c r="G4" s="45"/>
      <c r="H4" s="50"/>
      <c r="I4" s="45"/>
      <c r="J4" s="50"/>
      <c r="K4" s="45"/>
      <c r="L4" s="50"/>
      <c r="M4" s="45"/>
      <c r="N4" s="50"/>
    </row>
    <row r="5" spans="1:14" ht="18" customHeight="1">
      <c r="A5" s="50"/>
      <c r="B5" s="49" t="s">
        <v>2</v>
      </c>
      <c r="C5" s="50"/>
      <c r="D5" s="88"/>
      <c r="E5" s="89"/>
      <c r="F5" s="50"/>
      <c r="G5" s="1"/>
      <c r="H5" s="50"/>
      <c r="I5" s="1"/>
      <c r="J5" s="50"/>
      <c r="K5" s="1"/>
      <c r="L5" s="50"/>
      <c r="M5" s="1"/>
      <c r="N5" s="50"/>
    </row>
    <row r="6" spans="1:14" ht="18" customHeight="1">
      <c r="A6" s="45"/>
      <c r="B6" s="47" t="s">
        <v>3</v>
      </c>
      <c r="C6" s="47"/>
      <c r="D6" s="82"/>
      <c r="E6" s="80"/>
      <c r="F6" s="53"/>
      <c r="G6" s="45"/>
      <c r="H6" s="53"/>
      <c r="I6" s="45"/>
      <c r="J6" s="53"/>
      <c r="K6" s="45"/>
      <c r="L6" s="53"/>
      <c r="M6" s="45"/>
      <c r="N6" s="50"/>
    </row>
    <row r="7" spans="1:14" ht="12.75">
      <c r="A7" s="50"/>
      <c r="B7" s="50"/>
      <c r="C7" s="50"/>
      <c r="D7" s="81"/>
      <c r="E7" s="50"/>
      <c r="F7" s="50"/>
      <c r="G7" s="45"/>
      <c r="H7" s="50"/>
      <c r="I7" s="45"/>
      <c r="J7" s="50"/>
      <c r="K7" s="45"/>
      <c r="L7" s="50"/>
      <c r="M7" s="45"/>
      <c r="N7" s="50"/>
    </row>
    <row r="8" spans="1:14" ht="18.75" thickBot="1">
      <c r="A8" s="45"/>
      <c r="B8" s="51" t="s">
        <v>4</v>
      </c>
      <c r="C8" s="52"/>
      <c r="D8" s="52"/>
      <c r="E8" s="52"/>
      <c r="F8" s="57"/>
      <c r="G8" s="58"/>
      <c r="H8" s="58"/>
      <c r="I8" s="58"/>
      <c r="J8" s="58"/>
      <c r="K8" s="58"/>
      <c r="L8" s="58"/>
      <c r="M8" s="58"/>
      <c r="N8" s="50"/>
    </row>
    <row r="9" spans="1:14" ht="18" customHeight="1" thickBot="1">
      <c r="A9" s="45"/>
      <c r="B9" s="90" t="s">
        <v>5</v>
      </c>
      <c r="C9" s="91"/>
      <c r="D9" s="92" t="s">
        <v>6</v>
      </c>
      <c r="E9" s="93"/>
      <c r="F9" s="94"/>
      <c r="G9" s="95"/>
      <c r="H9" s="94"/>
      <c r="I9" s="95"/>
      <c r="J9" s="94"/>
      <c r="K9" s="95"/>
      <c r="L9" s="94"/>
      <c r="M9" s="95"/>
      <c r="N9" s="50"/>
    </row>
    <row r="10" spans="1:14" ht="13.5" thickBot="1">
      <c r="A10" s="45"/>
      <c r="B10" s="98" t="s">
        <v>7</v>
      </c>
      <c r="C10" s="99"/>
      <c r="D10" s="100"/>
      <c r="E10" s="101"/>
      <c r="F10" s="102"/>
      <c r="G10" s="101"/>
      <c r="H10" s="103"/>
      <c r="I10" s="101"/>
      <c r="J10" s="103"/>
      <c r="K10" s="101"/>
      <c r="L10" s="102"/>
      <c r="M10" s="101"/>
      <c r="N10" s="50"/>
    </row>
    <row r="11" spans="1:14" ht="12.75">
      <c r="A11" s="45"/>
      <c r="B11" s="104" t="s">
        <v>8</v>
      </c>
      <c r="C11" s="105"/>
      <c r="D11" s="59" t="s">
        <v>9</v>
      </c>
      <c r="E11" s="60" t="s">
        <v>10</v>
      </c>
      <c r="F11" s="61">
        <f>IF(F106=1,"",IF(F106=2,"kWh",IF(F106=3,"therms",IF(F106=7,"lbs",IF(F106=8,"tons","gallons")))))</f>
      </c>
      <c r="G11" s="60" t="s">
        <v>10</v>
      </c>
      <c r="H11" s="61">
        <f>IF(H106=1,"",IF(H106=2,"kWh",IF(H106=3,"therms",IF(H106=7,"lbs",IF(H106=8,"tons","gallons")))))</f>
      </c>
      <c r="I11" s="60" t="s">
        <v>10</v>
      </c>
      <c r="J11" s="61">
        <f>IF(J106=1,"",IF(J106=2,"kWh",IF(J106=3,"therms",IF(J106=7,"lbs",IF(J106=8,"tons","gallons")))))</f>
      </c>
      <c r="K11" s="60" t="s">
        <v>10</v>
      </c>
      <c r="L11" s="61">
        <f>IF(L106=1,"",IF(L106=2,"kWh",IF(L106=3,"therms",IF(L106=7,"lbs",IF(L106=8,"tons","gallons")))))</f>
      </c>
      <c r="M11" s="60" t="s">
        <v>10</v>
      </c>
      <c r="N11" s="50"/>
    </row>
    <row r="12" spans="1:16" ht="12.75">
      <c r="A12" s="45"/>
      <c r="B12" s="43" t="str">
        <f aca="true" t="shared" si="0" ref="B12:B34">B24</f>
        <v>February</v>
      </c>
      <c r="C12" s="44">
        <f aca="true" t="shared" si="1" ref="C12:C34">C24-1</f>
        <v>2013</v>
      </c>
      <c r="D12" s="35"/>
      <c r="E12" s="36"/>
      <c r="F12" s="37"/>
      <c r="G12" s="36"/>
      <c r="H12" s="37"/>
      <c r="I12" s="36"/>
      <c r="J12" s="37"/>
      <c r="K12" s="36"/>
      <c r="L12" s="37"/>
      <c r="M12" s="36"/>
      <c r="N12" s="50"/>
      <c r="P12">
        <f>IF(D12&gt;0,1,0)</f>
        <v>0</v>
      </c>
    </row>
    <row r="13" spans="1:16" ht="12.75">
      <c r="A13" s="45"/>
      <c r="B13" s="43" t="str">
        <f t="shared" si="0"/>
        <v>March</v>
      </c>
      <c r="C13" s="44">
        <f t="shared" si="1"/>
        <v>2013</v>
      </c>
      <c r="D13" s="35"/>
      <c r="E13" s="36"/>
      <c r="F13" s="37"/>
      <c r="G13" s="36"/>
      <c r="H13" s="37"/>
      <c r="I13" s="36"/>
      <c r="J13" s="37"/>
      <c r="K13" s="36"/>
      <c r="L13" s="37"/>
      <c r="M13" s="36"/>
      <c r="N13" s="50"/>
      <c r="P13">
        <f aca="true" t="shared" si="2" ref="P13:P59">IF(D13&gt;0,1,0)</f>
        <v>0</v>
      </c>
    </row>
    <row r="14" spans="1:16" ht="12.75">
      <c r="A14" s="45"/>
      <c r="B14" s="43" t="str">
        <f t="shared" si="0"/>
        <v>April</v>
      </c>
      <c r="C14" s="44">
        <f t="shared" si="1"/>
        <v>2013</v>
      </c>
      <c r="D14" s="35"/>
      <c r="E14" s="36"/>
      <c r="F14" s="37"/>
      <c r="G14" s="36"/>
      <c r="H14" s="37"/>
      <c r="I14" s="36"/>
      <c r="J14" s="37"/>
      <c r="K14" s="36"/>
      <c r="L14" s="37"/>
      <c r="M14" s="36"/>
      <c r="N14" s="50"/>
      <c r="P14">
        <f t="shared" si="2"/>
        <v>0</v>
      </c>
    </row>
    <row r="15" spans="1:16" ht="12.75">
      <c r="A15" s="45"/>
      <c r="B15" s="43" t="str">
        <f t="shared" si="0"/>
        <v>May</v>
      </c>
      <c r="C15" s="44">
        <f t="shared" si="1"/>
        <v>2013</v>
      </c>
      <c r="D15" s="35"/>
      <c r="E15" s="36"/>
      <c r="F15" s="37"/>
      <c r="G15" s="36"/>
      <c r="H15" s="37"/>
      <c r="I15" s="36"/>
      <c r="J15" s="37"/>
      <c r="K15" s="36"/>
      <c r="L15" s="37"/>
      <c r="M15" s="36"/>
      <c r="N15" s="50"/>
      <c r="P15">
        <f t="shared" si="2"/>
        <v>0</v>
      </c>
    </row>
    <row r="16" spans="1:16" ht="12.75">
      <c r="A16" s="45"/>
      <c r="B16" s="43" t="str">
        <f t="shared" si="0"/>
        <v>June</v>
      </c>
      <c r="C16" s="44">
        <f t="shared" si="1"/>
        <v>2013</v>
      </c>
      <c r="D16" s="35"/>
      <c r="E16" s="36"/>
      <c r="F16" s="37"/>
      <c r="G16" s="36"/>
      <c r="H16" s="37"/>
      <c r="I16" s="36"/>
      <c r="J16" s="37"/>
      <c r="K16" s="36"/>
      <c r="L16" s="37"/>
      <c r="M16" s="36"/>
      <c r="N16" s="50"/>
      <c r="P16">
        <f t="shared" si="2"/>
        <v>0</v>
      </c>
    </row>
    <row r="17" spans="1:16" ht="12.75">
      <c r="A17" s="45"/>
      <c r="B17" s="43" t="str">
        <f t="shared" si="0"/>
        <v>July</v>
      </c>
      <c r="C17" s="44">
        <f t="shared" si="1"/>
        <v>2013</v>
      </c>
      <c r="D17" s="35"/>
      <c r="E17" s="36"/>
      <c r="F17" s="37"/>
      <c r="G17" s="36"/>
      <c r="H17" s="37"/>
      <c r="I17" s="36"/>
      <c r="J17" s="37"/>
      <c r="K17" s="36"/>
      <c r="L17" s="37"/>
      <c r="M17" s="36"/>
      <c r="N17" s="50"/>
      <c r="P17">
        <f t="shared" si="2"/>
        <v>0</v>
      </c>
    </row>
    <row r="18" spans="1:16" ht="12.75">
      <c r="A18" s="45"/>
      <c r="B18" s="43" t="str">
        <f t="shared" si="0"/>
        <v>August</v>
      </c>
      <c r="C18" s="44">
        <f t="shared" si="1"/>
        <v>2013</v>
      </c>
      <c r="D18" s="35"/>
      <c r="E18" s="36"/>
      <c r="F18" s="37"/>
      <c r="G18" s="36"/>
      <c r="H18" s="37"/>
      <c r="I18" s="36"/>
      <c r="J18" s="37"/>
      <c r="K18" s="36"/>
      <c r="L18" s="37"/>
      <c r="M18" s="36"/>
      <c r="N18" s="50"/>
      <c r="P18">
        <f t="shared" si="2"/>
        <v>0</v>
      </c>
    </row>
    <row r="19" spans="1:16" ht="12.75">
      <c r="A19" s="45"/>
      <c r="B19" s="43" t="str">
        <f t="shared" si="0"/>
        <v>September</v>
      </c>
      <c r="C19" s="44">
        <f t="shared" si="1"/>
        <v>2013</v>
      </c>
      <c r="D19" s="35"/>
      <c r="E19" s="36"/>
      <c r="F19" s="37"/>
      <c r="G19" s="36"/>
      <c r="H19" s="37"/>
      <c r="I19" s="36"/>
      <c r="J19" s="37"/>
      <c r="K19" s="36"/>
      <c r="L19" s="37"/>
      <c r="M19" s="36"/>
      <c r="N19" s="50"/>
      <c r="P19">
        <f t="shared" si="2"/>
        <v>0</v>
      </c>
    </row>
    <row r="20" spans="1:16" ht="12.75">
      <c r="A20" s="45"/>
      <c r="B20" s="43" t="str">
        <f t="shared" si="0"/>
        <v>October</v>
      </c>
      <c r="C20" s="44">
        <f t="shared" si="1"/>
        <v>2013</v>
      </c>
      <c r="D20" s="35"/>
      <c r="E20" s="36"/>
      <c r="F20" s="37"/>
      <c r="G20" s="36"/>
      <c r="H20" s="37"/>
      <c r="I20" s="36"/>
      <c r="J20" s="37"/>
      <c r="K20" s="36"/>
      <c r="L20" s="37"/>
      <c r="M20" s="36"/>
      <c r="N20" s="50"/>
      <c r="P20">
        <f t="shared" si="2"/>
        <v>0</v>
      </c>
    </row>
    <row r="21" spans="1:16" ht="12.75">
      <c r="A21" s="45"/>
      <c r="B21" s="43" t="str">
        <f t="shared" si="0"/>
        <v>November</v>
      </c>
      <c r="C21" s="44">
        <f t="shared" si="1"/>
        <v>2013</v>
      </c>
      <c r="D21" s="35"/>
      <c r="E21" s="36"/>
      <c r="F21" s="37"/>
      <c r="G21" s="36"/>
      <c r="H21" s="37"/>
      <c r="I21" s="36"/>
      <c r="J21" s="37"/>
      <c r="K21" s="36"/>
      <c r="L21" s="37"/>
      <c r="M21" s="36"/>
      <c r="N21" s="50"/>
      <c r="P21">
        <f t="shared" si="2"/>
        <v>0</v>
      </c>
    </row>
    <row r="22" spans="1:16" ht="12.75">
      <c r="A22" s="45"/>
      <c r="B22" s="43" t="str">
        <f t="shared" si="0"/>
        <v>December</v>
      </c>
      <c r="C22" s="44">
        <f t="shared" si="1"/>
        <v>2013</v>
      </c>
      <c r="D22" s="35"/>
      <c r="E22" s="36"/>
      <c r="F22" s="37"/>
      <c r="G22" s="36"/>
      <c r="H22" s="37"/>
      <c r="I22" s="36"/>
      <c r="J22" s="37"/>
      <c r="K22" s="36"/>
      <c r="L22" s="37"/>
      <c r="M22" s="36"/>
      <c r="N22" s="50"/>
      <c r="P22">
        <f t="shared" si="2"/>
        <v>0</v>
      </c>
    </row>
    <row r="23" spans="1:16" ht="12.75">
      <c r="A23" s="45"/>
      <c r="B23" s="43" t="str">
        <f t="shared" si="0"/>
        <v>January</v>
      </c>
      <c r="C23" s="44">
        <f t="shared" si="1"/>
        <v>2014</v>
      </c>
      <c r="D23" s="35"/>
      <c r="E23" s="36"/>
      <c r="F23" s="37"/>
      <c r="G23" s="36"/>
      <c r="H23" s="37"/>
      <c r="I23" s="36"/>
      <c r="J23" s="37"/>
      <c r="K23" s="36"/>
      <c r="L23" s="37"/>
      <c r="M23" s="36"/>
      <c r="N23" s="50"/>
      <c r="P23">
        <f t="shared" si="2"/>
        <v>0</v>
      </c>
    </row>
    <row r="24" spans="1:16" ht="12.75">
      <c r="A24" s="45"/>
      <c r="B24" s="43" t="str">
        <f t="shared" si="0"/>
        <v>February</v>
      </c>
      <c r="C24" s="44">
        <f t="shared" si="1"/>
        <v>2014</v>
      </c>
      <c r="D24" s="35"/>
      <c r="E24" s="36"/>
      <c r="F24" s="37"/>
      <c r="G24" s="36"/>
      <c r="H24" s="37"/>
      <c r="I24" s="36"/>
      <c r="J24" s="37"/>
      <c r="K24" s="36"/>
      <c r="L24" s="37"/>
      <c r="M24" s="36"/>
      <c r="N24" s="50"/>
      <c r="P24">
        <f t="shared" si="2"/>
        <v>0</v>
      </c>
    </row>
    <row r="25" spans="1:16" ht="12.75">
      <c r="A25" s="45"/>
      <c r="B25" s="43" t="str">
        <f t="shared" si="0"/>
        <v>March</v>
      </c>
      <c r="C25" s="44">
        <f t="shared" si="1"/>
        <v>2014</v>
      </c>
      <c r="D25" s="35"/>
      <c r="E25" s="36"/>
      <c r="F25" s="37"/>
      <c r="G25" s="36"/>
      <c r="H25" s="37"/>
      <c r="I25" s="36"/>
      <c r="J25" s="37"/>
      <c r="K25" s="36"/>
      <c r="L25" s="37"/>
      <c r="M25" s="36"/>
      <c r="N25" s="50"/>
      <c r="P25">
        <f t="shared" si="2"/>
        <v>0</v>
      </c>
    </row>
    <row r="26" spans="1:16" ht="12.75">
      <c r="A26" s="45"/>
      <c r="B26" s="43" t="str">
        <f t="shared" si="0"/>
        <v>April</v>
      </c>
      <c r="C26" s="44">
        <f t="shared" si="1"/>
        <v>2014</v>
      </c>
      <c r="D26" s="35"/>
      <c r="E26" s="36"/>
      <c r="F26" s="37"/>
      <c r="G26" s="36"/>
      <c r="H26" s="37"/>
      <c r="I26" s="36"/>
      <c r="J26" s="37"/>
      <c r="K26" s="36"/>
      <c r="L26" s="37"/>
      <c r="M26" s="36"/>
      <c r="N26" s="50"/>
      <c r="P26">
        <f t="shared" si="2"/>
        <v>0</v>
      </c>
    </row>
    <row r="27" spans="1:16" ht="12.75">
      <c r="A27" s="45"/>
      <c r="B27" s="43" t="str">
        <f t="shared" si="0"/>
        <v>May</v>
      </c>
      <c r="C27" s="44">
        <f t="shared" si="1"/>
        <v>2014</v>
      </c>
      <c r="D27" s="35"/>
      <c r="E27" s="36"/>
      <c r="F27" s="37"/>
      <c r="G27" s="36"/>
      <c r="H27" s="37"/>
      <c r="I27" s="36"/>
      <c r="J27" s="37"/>
      <c r="K27" s="36"/>
      <c r="L27" s="37"/>
      <c r="M27" s="36"/>
      <c r="N27" s="50"/>
      <c r="P27">
        <f t="shared" si="2"/>
        <v>0</v>
      </c>
    </row>
    <row r="28" spans="1:16" ht="12.75">
      <c r="A28" s="45"/>
      <c r="B28" s="43" t="str">
        <f t="shared" si="0"/>
        <v>June</v>
      </c>
      <c r="C28" s="44">
        <f t="shared" si="1"/>
        <v>2014</v>
      </c>
      <c r="D28" s="35"/>
      <c r="E28" s="36"/>
      <c r="F28" s="37"/>
      <c r="G28" s="36"/>
      <c r="H28" s="37"/>
      <c r="I28" s="36"/>
      <c r="J28" s="37"/>
      <c r="K28" s="36"/>
      <c r="L28" s="37"/>
      <c r="M28" s="36"/>
      <c r="N28" s="50"/>
      <c r="P28">
        <f t="shared" si="2"/>
        <v>0</v>
      </c>
    </row>
    <row r="29" spans="1:16" ht="12.75">
      <c r="A29" s="45"/>
      <c r="B29" s="43" t="str">
        <f t="shared" si="0"/>
        <v>July</v>
      </c>
      <c r="C29" s="44">
        <f t="shared" si="1"/>
        <v>2014</v>
      </c>
      <c r="D29" s="35"/>
      <c r="E29" s="36"/>
      <c r="F29" s="37"/>
      <c r="G29" s="36"/>
      <c r="H29" s="37"/>
      <c r="I29" s="36"/>
      <c r="J29" s="37"/>
      <c r="K29" s="36"/>
      <c r="L29" s="37"/>
      <c r="M29" s="36"/>
      <c r="N29" s="50"/>
      <c r="P29">
        <f t="shared" si="2"/>
        <v>0</v>
      </c>
    </row>
    <row r="30" spans="1:16" ht="12.75">
      <c r="A30" s="45"/>
      <c r="B30" s="43" t="str">
        <f t="shared" si="0"/>
        <v>August</v>
      </c>
      <c r="C30" s="44">
        <f t="shared" si="1"/>
        <v>2014</v>
      </c>
      <c r="D30" s="35"/>
      <c r="E30" s="36"/>
      <c r="F30" s="37"/>
      <c r="G30" s="36"/>
      <c r="H30" s="37"/>
      <c r="I30" s="36"/>
      <c r="J30" s="37"/>
      <c r="K30" s="36"/>
      <c r="L30" s="37"/>
      <c r="M30" s="36"/>
      <c r="N30" s="50"/>
      <c r="P30">
        <f t="shared" si="2"/>
        <v>0</v>
      </c>
    </row>
    <row r="31" spans="1:16" ht="12.75">
      <c r="A31" s="45"/>
      <c r="B31" s="43" t="str">
        <f t="shared" si="0"/>
        <v>September</v>
      </c>
      <c r="C31" s="44">
        <f t="shared" si="1"/>
        <v>2014</v>
      </c>
      <c r="D31" s="35"/>
      <c r="E31" s="36"/>
      <c r="F31" s="37"/>
      <c r="G31" s="36"/>
      <c r="H31" s="37"/>
      <c r="I31" s="36"/>
      <c r="J31" s="37"/>
      <c r="K31" s="36"/>
      <c r="L31" s="37"/>
      <c r="M31" s="36"/>
      <c r="N31" s="50"/>
      <c r="P31">
        <f t="shared" si="2"/>
        <v>0</v>
      </c>
    </row>
    <row r="32" spans="1:16" ht="12.75">
      <c r="A32" s="45"/>
      <c r="B32" s="43" t="str">
        <f t="shared" si="0"/>
        <v>October</v>
      </c>
      <c r="C32" s="44">
        <f t="shared" si="1"/>
        <v>2014</v>
      </c>
      <c r="D32" s="35"/>
      <c r="E32" s="36"/>
      <c r="F32" s="37"/>
      <c r="G32" s="36"/>
      <c r="H32" s="37"/>
      <c r="I32" s="36"/>
      <c r="J32" s="37"/>
      <c r="K32" s="36"/>
      <c r="L32" s="37"/>
      <c r="M32" s="36"/>
      <c r="N32" s="50"/>
      <c r="P32">
        <f t="shared" si="2"/>
        <v>0</v>
      </c>
    </row>
    <row r="33" spans="1:16" ht="12.75">
      <c r="A33" s="45"/>
      <c r="B33" s="43" t="str">
        <f t="shared" si="0"/>
        <v>November</v>
      </c>
      <c r="C33" s="44">
        <f t="shared" si="1"/>
        <v>2014</v>
      </c>
      <c r="D33" s="35"/>
      <c r="E33" s="36"/>
      <c r="F33" s="37"/>
      <c r="G33" s="36"/>
      <c r="H33" s="37"/>
      <c r="I33" s="36"/>
      <c r="J33" s="37"/>
      <c r="K33" s="36"/>
      <c r="L33" s="37"/>
      <c r="M33" s="36"/>
      <c r="N33" s="50"/>
      <c r="P33">
        <f t="shared" si="2"/>
        <v>0</v>
      </c>
    </row>
    <row r="34" spans="1:16" ht="12.75">
      <c r="A34" s="45"/>
      <c r="B34" s="43" t="str">
        <f t="shared" si="0"/>
        <v>December</v>
      </c>
      <c r="C34" s="44">
        <f t="shared" si="1"/>
        <v>2014</v>
      </c>
      <c r="D34" s="35"/>
      <c r="E34" s="36"/>
      <c r="F34" s="37"/>
      <c r="G34" s="36"/>
      <c r="H34" s="37"/>
      <c r="I34" s="36"/>
      <c r="J34" s="37"/>
      <c r="K34" s="36"/>
      <c r="L34" s="37"/>
      <c r="M34" s="36"/>
      <c r="N34" s="50"/>
      <c r="P34">
        <f t="shared" si="2"/>
        <v>0</v>
      </c>
    </row>
    <row r="35" spans="1:16" ht="12.75">
      <c r="A35" s="45"/>
      <c r="B35" s="43" t="str">
        <f>B47</f>
        <v>January</v>
      </c>
      <c r="C35" s="44">
        <f>C47-1</f>
        <v>2015</v>
      </c>
      <c r="D35" s="35"/>
      <c r="E35" s="36"/>
      <c r="F35" s="37"/>
      <c r="G35" s="36"/>
      <c r="H35" s="37"/>
      <c r="I35" s="36"/>
      <c r="J35" s="37"/>
      <c r="K35" s="36"/>
      <c r="L35" s="37"/>
      <c r="M35" s="36"/>
      <c r="N35" s="50"/>
      <c r="P35">
        <f t="shared" si="2"/>
        <v>0</v>
      </c>
    </row>
    <row r="36" spans="1:16" ht="12.75">
      <c r="A36" s="45"/>
      <c r="B36" s="2" t="str">
        <f ca="1">OFFSET(C79,C79+1,-1)</f>
        <v>February</v>
      </c>
      <c r="C36" s="3">
        <f>IF(NOT(B36="December"),C37,C37-1)</f>
        <v>2015</v>
      </c>
      <c r="D36" s="4"/>
      <c r="E36" s="5"/>
      <c r="F36" s="6"/>
      <c r="G36" s="5"/>
      <c r="H36" s="6"/>
      <c r="I36" s="5"/>
      <c r="J36" s="6"/>
      <c r="K36" s="5"/>
      <c r="L36" s="6"/>
      <c r="M36" s="5"/>
      <c r="N36" s="50"/>
      <c r="P36">
        <f t="shared" si="2"/>
        <v>0</v>
      </c>
    </row>
    <row r="37" spans="1:16" ht="12.75">
      <c r="A37" s="45"/>
      <c r="B37" s="7" t="str">
        <f ca="1">OFFSET(C79,C79+2,-1)</f>
        <v>March</v>
      </c>
      <c r="C37" s="8">
        <f aca="true" t="shared" si="3" ref="C37:C45">IF(NOT(B37="December"),C38,C38-1)</f>
        <v>2015</v>
      </c>
      <c r="D37" s="4"/>
      <c r="E37" s="9"/>
      <c r="F37" s="6"/>
      <c r="G37" s="9"/>
      <c r="H37" s="6"/>
      <c r="I37" s="9"/>
      <c r="J37" s="6"/>
      <c r="K37" s="9"/>
      <c r="L37" s="6"/>
      <c r="M37" s="9"/>
      <c r="N37" s="50"/>
      <c r="P37">
        <f t="shared" si="2"/>
        <v>0</v>
      </c>
    </row>
    <row r="38" spans="1:16" ht="12.75">
      <c r="A38" s="45"/>
      <c r="B38" s="7" t="str">
        <f ca="1">OFFSET(C79,C79+3,-1)</f>
        <v>April</v>
      </c>
      <c r="C38" s="8">
        <f t="shared" si="3"/>
        <v>2015</v>
      </c>
      <c r="D38" s="10"/>
      <c r="E38" s="9"/>
      <c r="F38" s="11"/>
      <c r="G38" s="9"/>
      <c r="H38" s="11"/>
      <c r="I38" s="9"/>
      <c r="J38" s="11"/>
      <c r="K38" s="9"/>
      <c r="L38" s="11"/>
      <c r="M38" s="9"/>
      <c r="N38" s="50"/>
      <c r="P38">
        <f t="shared" si="2"/>
        <v>0</v>
      </c>
    </row>
    <row r="39" spans="1:16" ht="12.75">
      <c r="A39" s="45"/>
      <c r="B39" s="7" t="str">
        <f ca="1">OFFSET(C79,C79+4,-1)</f>
        <v>May</v>
      </c>
      <c r="C39" s="8">
        <f t="shared" si="3"/>
        <v>2015</v>
      </c>
      <c r="D39" s="10"/>
      <c r="E39" s="9"/>
      <c r="F39" s="11"/>
      <c r="G39" s="9"/>
      <c r="H39" s="11"/>
      <c r="I39" s="9"/>
      <c r="J39" s="11"/>
      <c r="K39" s="9"/>
      <c r="L39" s="11"/>
      <c r="M39" s="9"/>
      <c r="N39" s="50"/>
      <c r="P39">
        <f t="shared" si="2"/>
        <v>0</v>
      </c>
    </row>
    <row r="40" spans="1:16" ht="12.75">
      <c r="A40" s="45"/>
      <c r="B40" s="7" t="str">
        <f ca="1">OFFSET(C79,C79+5,-1)</f>
        <v>June</v>
      </c>
      <c r="C40" s="8">
        <f t="shared" si="3"/>
        <v>2015</v>
      </c>
      <c r="D40" s="10"/>
      <c r="E40" s="9"/>
      <c r="F40" s="11"/>
      <c r="G40" s="9"/>
      <c r="H40" s="11"/>
      <c r="I40" s="9"/>
      <c r="J40" s="11"/>
      <c r="K40" s="9"/>
      <c r="L40" s="11"/>
      <c r="M40" s="9"/>
      <c r="N40" s="50"/>
      <c r="P40">
        <f t="shared" si="2"/>
        <v>0</v>
      </c>
    </row>
    <row r="41" spans="1:16" ht="12.75">
      <c r="A41" s="45"/>
      <c r="B41" s="7" t="str">
        <f ca="1">OFFSET(C79,C79+6,-1)</f>
        <v>July</v>
      </c>
      <c r="C41" s="8">
        <f t="shared" si="3"/>
        <v>2015</v>
      </c>
      <c r="D41" s="10"/>
      <c r="E41" s="9"/>
      <c r="F41" s="11"/>
      <c r="G41" s="9"/>
      <c r="H41" s="11"/>
      <c r="I41" s="9"/>
      <c r="J41" s="11"/>
      <c r="K41" s="9"/>
      <c r="L41" s="11"/>
      <c r="M41" s="9"/>
      <c r="N41" s="50"/>
      <c r="P41">
        <f t="shared" si="2"/>
        <v>0</v>
      </c>
    </row>
    <row r="42" spans="1:16" ht="12.75">
      <c r="A42" s="45"/>
      <c r="B42" s="7" t="str">
        <f ca="1">OFFSET(C79,C79+7,-1)</f>
        <v>August</v>
      </c>
      <c r="C42" s="8">
        <f t="shared" si="3"/>
        <v>2015</v>
      </c>
      <c r="D42" s="10"/>
      <c r="E42" s="9"/>
      <c r="F42" s="11"/>
      <c r="G42" s="9"/>
      <c r="H42" s="11"/>
      <c r="I42" s="9"/>
      <c r="J42" s="11"/>
      <c r="K42" s="9"/>
      <c r="L42" s="11"/>
      <c r="M42" s="9"/>
      <c r="N42" s="50"/>
      <c r="P42">
        <f t="shared" si="2"/>
        <v>0</v>
      </c>
    </row>
    <row r="43" spans="1:16" ht="12.75">
      <c r="A43" s="45"/>
      <c r="B43" s="7" t="str">
        <f ca="1">OFFSET(C79,C79+8,-1)</f>
        <v>September</v>
      </c>
      <c r="C43" s="8">
        <f t="shared" si="3"/>
        <v>2015</v>
      </c>
      <c r="D43" s="10"/>
      <c r="E43" s="9"/>
      <c r="F43" s="11"/>
      <c r="G43" s="9"/>
      <c r="H43" s="11"/>
      <c r="I43" s="9"/>
      <c r="J43" s="11"/>
      <c r="K43" s="9"/>
      <c r="L43" s="11"/>
      <c r="M43" s="9"/>
      <c r="N43" s="50"/>
      <c r="P43">
        <f t="shared" si="2"/>
        <v>0</v>
      </c>
    </row>
    <row r="44" spans="1:16" ht="12.75">
      <c r="A44" s="45"/>
      <c r="B44" s="7" t="str">
        <f ca="1">OFFSET(C79,C79+9,-1)</f>
        <v>October</v>
      </c>
      <c r="C44" s="8">
        <f t="shared" si="3"/>
        <v>2015</v>
      </c>
      <c r="D44" s="10"/>
      <c r="E44" s="9"/>
      <c r="F44" s="11"/>
      <c r="G44" s="9"/>
      <c r="H44" s="11"/>
      <c r="I44" s="9"/>
      <c r="J44" s="11"/>
      <c r="K44" s="9"/>
      <c r="L44" s="11"/>
      <c r="M44" s="9"/>
      <c r="N44" s="50"/>
      <c r="P44">
        <f t="shared" si="2"/>
        <v>0</v>
      </c>
    </row>
    <row r="45" spans="1:16" ht="12.75">
      <c r="A45" s="45"/>
      <c r="B45" s="7" t="str">
        <f ca="1">OFFSET(C79,C79+10,-1)</f>
        <v>November</v>
      </c>
      <c r="C45" s="8">
        <f t="shared" si="3"/>
        <v>2015</v>
      </c>
      <c r="D45" s="10"/>
      <c r="E45" s="12"/>
      <c r="F45" s="11"/>
      <c r="G45" s="9"/>
      <c r="H45" s="11"/>
      <c r="I45" s="9"/>
      <c r="J45" s="11"/>
      <c r="K45" s="9"/>
      <c r="L45" s="11"/>
      <c r="M45" s="9"/>
      <c r="N45" s="50"/>
      <c r="P45">
        <f t="shared" si="2"/>
        <v>0</v>
      </c>
    </row>
    <row r="46" spans="1:16" ht="12.75">
      <c r="A46" s="45"/>
      <c r="B46" s="7" t="str">
        <f ca="1">OFFSET(C79,C79+11,-1)</f>
        <v>December</v>
      </c>
      <c r="C46" s="8">
        <f>IF(NOT(B46="December"),C47,C47-1)</f>
        <v>2015</v>
      </c>
      <c r="D46" s="10"/>
      <c r="E46" s="9"/>
      <c r="F46" s="11"/>
      <c r="G46" s="9"/>
      <c r="H46" s="11"/>
      <c r="I46" s="9"/>
      <c r="J46" s="11"/>
      <c r="K46" s="9"/>
      <c r="L46" s="11"/>
      <c r="M46" s="9"/>
      <c r="N46" s="50"/>
      <c r="P46">
        <f t="shared" si="2"/>
        <v>0</v>
      </c>
    </row>
    <row r="47" spans="1:16" ht="13.5" thickBot="1">
      <c r="A47" s="45"/>
      <c r="B47" s="7" t="str">
        <f ca="1">OFFSET(C79,C79+12,-1)</f>
        <v>January</v>
      </c>
      <c r="C47" s="8">
        <f ca="1">OFFSET(B72,C72,0)</f>
        <v>2016</v>
      </c>
      <c r="D47" s="13"/>
      <c r="E47" s="14"/>
      <c r="F47" s="15"/>
      <c r="G47" s="14"/>
      <c r="H47" s="13"/>
      <c r="I47" s="14"/>
      <c r="J47" s="15"/>
      <c r="K47" s="14"/>
      <c r="L47" s="15"/>
      <c r="M47" s="14"/>
      <c r="N47" s="50"/>
      <c r="P47">
        <f t="shared" si="2"/>
        <v>0</v>
      </c>
    </row>
    <row r="48" spans="1:16" ht="14.25" hidden="1" thickBot="1" thickTop="1">
      <c r="A48" s="45"/>
      <c r="B48" s="16"/>
      <c r="C48" s="17"/>
      <c r="D48" s="73"/>
      <c r="E48" s="40"/>
      <c r="F48" s="74"/>
      <c r="G48" s="75"/>
      <c r="H48" s="73"/>
      <c r="I48" s="40"/>
      <c r="J48" s="74"/>
      <c r="K48" s="40"/>
      <c r="L48" s="74"/>
      <c r="M48" s="40"/>
      <c r="N48" s="50"/>
      <c r="P48">
        <f t="shared" si="2"/>
        <v>0</v>
      </c>
    </row>
    <row r="49" spans="1:16" ht="14.25" hidden="1" thickBot="1" thickTop="1">
      <c r="A49" s="45"/>
      <c r="B49" s="7"/>
      <c r="C49" s="8"/>
      <c r="D49" s="38"/>
      <c r="E49" s="76"/>
      <c r="F49" s="39"/>
      <c r="G49" s="77"/>
      <c r="H49" s="38"/>
      <c r="I49" s="76"/>
      <c r="J49" s="39"/>
      <c r="K49" s="76"/>
      <c r="L49" s="39"/>
      <c r="M49" s="76"/>
      <c r="N49" s="50"/>
      <c r="P49">
        <f t="shared" si="2"/>
        <v>0</v>
      </c>
    </row>
    <row r="50" spans="1:16" ht="14.25" hidden="1" thickBot="1" thickTop="1">
      <c r="A50" s="45"/>
      <c r="B50" s="16"/>
      <c r="C50" s="17"/>
      <c r="D50" s="73"/>
      <c r="E50" s="40"/>
      <c r="F50" s="74"/>
      <c r="G50" s="75"/>
      <c r="H50" s="73"/>
      <c r="I50" s="40"/>
      <c r="J50" s="74"/>
      <c r="K50" s="40"/>
      <c r="L50" s="74"/>
      <c r="M50" s="40"/>
      <c r="N50" s="50"/>
      <c r="P50">
        <f t="shared" si="2"/>
        <v>0</v>
      </c>
    </row>
    <row r="51" spans="1:16" ht="14.25" hidden="1" thickBot="1" thickTop="1">
      <c r="A51" s="45"/>
      <c r="B51" s="7"/>
      <c r="C51" s="8"/>
      <c r="D51" s="38"/>
      <c r="E51" s="76"/>
      <c r="F51" s="39"/>
      <c r="G51" s="77"/>
      <c r="H51" s="38"/>
      <c r="I51" s="76"/>
      <c r="J51" s="39"/>
      <c r="K51" s="76"/>
      <c r="L51" s="39"/>
      <c r="M51" s="76"/>
      <c r="N51" s="50"/>
      <c r="P51">
        <f t="shared" si="2"/>
        <v>0</v>
      </c>
    </row>
    <row r="52" spans="1:16" ht="14.25" hidden="1" thickBot="1" thickTop="1">
      <c r="A52" s="45"/>
      <c r="B52" s="16"/>
      <c r="C52" s="17"/>
      <c r="D52" s="73"/>
      <c r="E52" s="40"/>
      <c r="F52" s="74"/>
      <c r="G52" s="75"/>
      <c r="H52" s="73"/>
      <c r="I52" s="40"/>
      <c r="J52" s="74"/>
      <c r="K52" s="40"/>
      <c r="L52" s="74"/>
      <c r="M52" s="40"/>
      <c r="N52" s="50"/>
      <c r="P52">
        <f t="shared" si="2"/>
        <v>0</v>
      </c>
    </row>
    <row r="53" spans="1:16" ht="14.25" hidden="1" thickBot="1" thickTop="1">
      <c r="A53" s="45"/>
      <c r="B53" s="7"/>
      <c r="C53" s="8"/>
      <c r="D53" s="38"/>
      <c r="E53" s="76"/>
      <c r="F53" s="39"/>
      <c r="G53" s="77"/>
      <c r="H53" s="38"/>
      <c r="I53" s="76"/>
      <c r="J53" s="39"/>
      <c r="K53" s="76"/>
      <c r="L53" s="39"/>
      <c r="M53" s="76"/>
      <c r="N53" s="50"/>
      <c r="P53">
        <f t="shared" si="2"/>
        <v>0</v>
      </c>
    </row>
    <row r="54" spans="1:16" ht="14.25" hidden="1" thickBot="1" thickTop="1">
      <c r="A54" s="45"/>
      <c r="B54" s="16"/>
      <c r="C54" s="17"/>
      <c r="D54" s="73"/>
      <c r="E54" s="40"/>
      <c r="F54" s="74"/>
      <c r="G54" s="75"/>
      <c r="H54" s="73"/>
      <c r="I54" s="40"/>
      <c r="J54" s="74"/>
      <c r="K54" s="40"/>
      <c r="L54" s="74"/>
      <c r="M54" s="40"/>
      <c r="N54" s="50"/>
      <c r="P54">
        <f t="shared" si="2"/>
        <v>0</v>
      </c>
    </row>
    <row r="55" spans="1:16" ht="14.25" hidden="1" thickBot="1" thickTop="1">
      <c r="A55" s="45"/>
      <c r="B55" s="7"/>
      <c r="C55" s="8"/>
      <c r="D55" s="38"/>
      <c r="E55" s="76"/>
      <c r="F55" s="39"/>
      <c r="G55" s="77"/>
      <c r="H55" s="38"/>
      <c r="I55" s="76"/>
      <c r="J55" s="39"/>
      <c r="K55" s="76"/>
      <c r="L55" s="39"/>
      <c r="M55" s="76"/>
      <c r="N55" s="50"/>
      <c r="P55">
        <f t="shared" si="2"/>
        <v>0</v>
      </c>
    </row>
    <row r="56" spans="1:16" ht="14.25" hidden="1" thickBot="1" thickTop="1">
      <c r="A56" s="45"/>
      <c r="B56" s="16"/>
      <c r="C56" s="17"/>
      <c r="D56" s="73"/>
      <c r="E56" s="40"/>
      <c r="F56" s="74"/>
      <c r="G56" s="75"/>
      <c r="H56" s="73"/>
      <c r="I56" s="40"/>
      <c r="J56" s="74"/>
      <c r="K56" s="40"/>
      <c r="L56" s="74"/>
      <c r="M56" s="40"/>
      <c r="N56" s="50"/>
      <c r="P56">
        <f t="shared" si="2"/>
        <v>0</v>
      </c>
    </row>
    <row r="57" spans="1:16" ht="14.25" hidden="1" thickBot="1" thickTop="1">
      <c r="A57" s="45"/>
      <c r="B57" s="7"/>
      <c r="C57" s="8"/>
      <c r="D57" s="38"/>
      <c r="E57" s="76"/>
      <c r="F57" s="39"/>
      <c r="G57" s="77"/>
      <c r="H57" s="38"/>
      <c r="I57" s="76"/>
      <c r="J57" s="39"/>
      <c r="K57" s="76"/>
      <c r="L57" s="39"/>
      <c r="M57" s="76"/>
      <c r="N57" s="50"/>
      <c r="P57">
        <f t="shared" si="2"/>
        <v>0</v>
      </c>
    </row>
    <row r="58" spans="1:16" ht="14.25" hidden="1" thickBot="1" thickTop="1">
      <c r="A58" s="45"/>
      <c r="B58" s="7"/>
      <c r="C58" s="8"/>
      <c r="D58" s="38"/>
      <c r="E58" s="76"/>
      <c r="F58" s="39"/>
      <c r="G58" s="77"/>
      <c r="H58" s="38"/>
      <c r="I58" s="76"/>
      <c r="J58" s="39"/>
      <c r="K58" s="76"/>
      <c r="L58" s="39"/>
      <c r="M58" s="76"/>
      <c r="N58" s="50"/>
      <c r="P58">
        <f t="shared" si="2"/>
        <v>0</v>
      </c>
    </row>
    <row r="59" spans="1:16" ht="14.25" hidden="1" thickBot="1" thickTop="1">
      <c r="A59" s="45"/>
      <c r="B59" s="16"/>
      <c r="C59" s="17"/>
      <c r="D59" s="41"/>
      <c r="E59" s="78"/>
      <c r="F59" s="42"/>
      <c r="G59" s="79"/>
      <c r="H59" s="41"/>
      <c r="I59" s="78"/>
      <c r="J59" s="42"/>
      <c r="K59" s="78"/>
      <c r="L59" s="42"/>
      <c r="M59" s="78"/>
      <c r="N59" s="50"/>
      <c r="P59" s="18">
        <f t="shared" si="2"/>
        <v>0</v>
      </c>
    </row>
    <row r="60" spans="1:16" ht="13.5" thickTop="1">
      <c r="A60" s="45"/>
      <c r="B60" s="106" t="s">
        <v>11</v>
      </c>
      <c r="C60" s="107"/>
      <c r="D60" s="62">
        <f>SUM(D12:D59)</f>
        <v>0</v>
      </c>
      <c r="E60" s="63"/>
      <c r="F60" s="62">
        <f>SUM(F12:F59)</f>
        <v>0</v>
      </c>
      <c r="G60" s="64"/>
      <c r="H60" s="62">
        <f>SUM(H12:H59)</f>
        <v>0</v>
      </c>
      <c r="I60" s="63"/>
      <c r="J60" s="62">
        <f>SUM(J12:J59)</f>
        <v>0</v>
      </c>
      <c r="K60" s="63"/>
      <c r="L60" s="62">
        <f>SUM(L12:L59)</f>
        <v>0</v>
      </c>
      <c r="M60" s="63"/>
      <c r="N60" s="50"/>
      <c r="P60" s="19">
        <f>IF(SUM(P12:P59)&lt;12,0,IF(SUM(P12:P59)&gt;36,36,SUM(P12:P59)))</f>
        <v>0</v>
      </c>
    </row>
    <row r="61" spans="1:14" ht="12.75">
      <c r="A61" s="45"/>
      <c r="B61" s="108" t="s">
        <v>12</v>
      </c>
      <c r="C61" s="109"/>
      <c r="D61" s="65">
        <f>D60*3413/1000000</f>
        <v>0</v>
      </c>
      <c r="E61" s="66"/>
      <c r="F61" s="67">
        <f>IF(F106=1,0,IF(F106=2,F60*$E106,IF(F106=3,F60*$E107,IF(F106=4,F60*$E108,IF(F106=5,F60*$E109,IF(F106=6,F60*$E110,IF(F106=7,F60*$E111,$E112)))))))</f>
        <v>0</v>
      </c>
      <c r="G61" s="68"/>
      <c r="H61" s="65">
        <f>IF(H106=1,0,IF(H106=2,H60*$E106,IF(H106=3,H60*$E107,IF(H106=4,H60*$E108,IF(H106=5,H60*$E109,IF(H106=6,H60*$E110,IF(H106=7,H60*$E111,$E112)))))))</f>
        <v>0</v>
      </c>
      <c r="I61" s="69"/>
      <c r="J61" s="65">
        <f>IF(J106=1,0,IF(J106=2,J60*$E106,IF(J106=3,J60*$E107,IF(J106=4,J60*$E108,IF(J106=5,J60*$E109,IF(J106=6,J60*$E110,IF(J106=7,J60*$E111,$E112)))))))</f>
        <v>0</v>
      </c>
      <c r="K61" s="69"/>
      <c r="L61" s="65">
        <f>IF(L106=1,0,IF(L106=2,L60*$E106,IF(L106=3,L60*$E107,IF(L106=4,L60*$E108,IF(L106=5,L60*$E109,IF(L106=6,L60*$E110,IF(L106=7,L60*$E111,$E112)))))))</f>
        <v>0</v>
      </c>
      <c r="M61" s="69"/>
      <c r="N61" s="50"/>
    </row>
    <row r="62" spans="1:14" ht="13.5" thickBot="1">
      <c r="A62" s="45"/>
      <c r="B62" s="110" t="s">
        <v>13</v>
      </c>
      <c r="C62" s="111"/>
      <c r="D62" s="70"/>
      <c r="E62" s="71">
        <f>SUM(E12:E59)</f>
        <v>0</v>
      </c>
      <c r="F62" s="70"/>
      <c r="G62" s="71">
        <f>SUM(G12:G59)</f>
        <v>0</v>
      </c>
      <c r="H62" s="70"/>
      <c r="I62" s="71">
        <f>SUM(I12:I59)</f>
        <v>0</v>
      </c>
      <c r="J62" s="70"/>
      <c r="K62" s="71">
        <f>SUM(K12:K59)</f>
        <v>0</v>
      </c>
      <c r="L62" s="70"/>
      <c r="M62" s="71">
        <f>SUM(M12:M59)</f>
        <v>0</v>
      </c>
      <c r="N62" s="50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50"/>
    </row>
    <row r="64" spans="1:14" ht="15.75">
      <c r="A64" s="55"/>
      <c r="B64" s="53" t="s">
        <v>14</v>
      </c>
      <c r="C64" s="112">
        <f>IF(D5=0,"",SUM(D61:Y61)*1000*12/D5/P60)</f>
      </c>
      <c r="D64" s="113"/>
      <c r="E64" s="53"/>
      <c r="F64" s="72"/>
      <c r="G64" s="50"/>
      <c r="H64" s="72"/>
      <c r="I64" s="50"/>
      <c r="J64" s="72"/>
      <c r="K64" s="50"/>
      <c r="L64" s="72"/>
      <c r="M64" s="50"/>
      <c r="N64" s="50"/>
    </row>
    <row r="65" spans="1:14" ht="15.75">
      <c r="A65" s="45"/>
      <c r="B65" s="54" t="s">
        <v>15</v>
      </c>
      <c r="C65" s="96">
        <f>IF(D5=0,"",SUM(E62:Y62)*12/D5/P60)</f>
      </c>
      <c r="D65" s="97"/>
      <c r="E65" s="53"/>
      <c r="F65" s="72"/>
      <c r="G65" s="50"/>
      <c r="H65" s="72"/>
      <c r="I65" s="50"/>
      <c r="J65" s="72"/>
      <c r="K65" s="50"/>
      <c r="L65" s="72"/>
      <c r="M65" s="50"/>
      <c r="N65" s="50"/>
    </row>
    <row r="66" spans="1:14" ht="12.75">
      <c r="A66" s="45"/>
      <c r="B66" s="50"/>
      <c r="C66" s="50"/>
      <c r="D66" s="50"/>
      <c r="E66" s="45"/>
      <c r="F66" s="45"/>
      <c r="G66" s="45"/>
      <c r="H66" s="45"/>
      <c r="I66" s="45"/>
      <c r="J66" s="45"/>
      <c r="K66" s="45"/>
      <c r="L66" s="45"/>
      <c r="M66" s="45"/>
      <c r="N66" s="50"/>
    </row>
    <row r="67" spans="1:14" ht="12.7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1:14" ht="12.75" hidden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</row>
    <row r="71" spans="1:14" ht="12.75" hidden="1">
      <c r="A71" s="20"/>
      <c r="B71" s="21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2:3" ht="12.75" hidden="1">
      <c r="B72" s="21"/>
      <c r="C72" s="21">
        <v>4</v>
      </c>
    </row>
    <row r="73" spans="2:3" ht="12.75" hidden="1">
      <c r="B73" s="21">
        <f>B74-1</f>
        <v>2013</v>
      </c>
      <c r="C73" s="22"/>
    </row>
    <row r="74" spans="2:3" ht="12.75" hidden="1">
      <c r="B74" s="21">
        <f>B75-1</f>
        <v>2014</v>
      </c>
      <c r="C74" s="23"/>
    </row>
    <row r="75" spans="2:3" ht="12.75" hidden="1">
      <c r="B75" s="21">
        <f>B76-1</f>
        <v>2015</v>
      </c>
      <c r="C75" s="24"/>
    </row>
    <row r="76" spans="2:3" ht="12.75" hidden="1">
      <c r="B76" s="83">
        <f>YEAR(D79)</f>
        <v>2016</v>
      </c>
      <c r="C76" s="24"/>
    </row>
    <row r="77" spans="2:3" ht="12.75" hidden="1">
      <c r="B77" s="25"/>
      <c r="C77" s="24"/>
    </row>
    <row r="78" spans="2:3" ht="12.75" hidden="1">
      <c r="B78" s="25"/>
      <c r="C78" s="24"/>
    </row>
    <row r="79" spans="2:4" ht="12.75" hidden="1">
      <c r="B79" s="26"/>
      <c r="C79" s="27">
        <v>1</v>
      </c>
      <c r="D79" s="28">
        <f ca="1">TODAY()</f>
        <v>42635</v>
      </c>
    </row>
    <row r="80" ht="12.75" hidden="1">
      <c r="B80" s="21" t="s">
        <v>16</v>
      </c>
    </row>
    <row r="81" spans="2:3" ht="12.75" hidden="1">
      <c r="B81" s="21" t="s">
        <v>17</v>
      </c>
      <c r="C81" s="24"/>
    </row>
    <row r="82" spans="2:3" ht="12.75" hidden="1">
      <c r="B82" s="21" t="s">
        <v>18</v>
      </c>
      <c r="C82" s="24"/>
    </row>
    <row r="83" spans="2:3" ht="12.75" hidden="1">
      <c r="B83" s="21" t="s">
        <v>19</v>
      </c>
      <c r="C83" s="24"/>
    </row>
    <row r="84" spans="2:3" ht="12.75" hidden="1">
      <c r="B84" s="21" t="s">
        <v>20</v>
      </c>
      <c r="C84" s="24"/>
    </row>
    <row r="85" spans="2:3" ht="12.75" hidden="1">
      <c r="B85" s="21" t="s">
        <v>21</v>
      </c>
      <c r="C85" s="24"/>
    </row>
    <row r="86" spans="2:3" ht="12.75" hidden="1">
      <c r="B86" s="21" t="s">
        <v>22</v>
      </c>
      <c r="C86" s="24"/>
    </row>
    <row r="87" spans="2:3" ht="12.75" hidden="1">
      <c r="B87" s="21" t="s">
        <v>23</v>
      </c>
      <c r="C87" s="24"/>
    </row>
    <row r="88" spans="2:3" ht="12.75" hidden="1">
      <c r="B88" s="21" t="s">
        <v>24</v>
      </c>
      <c r="C88" s="24"/>
    </row>
    <row r="89" spans="2:3" ht="12.75" hidden="1">
      <c r="B89" s="21" t="s">
        <v>25</v>
      </c>
      <c r="C89" s="24"/>
    </row>
    <row r="90" spans="2:3" ht="12.75" hidden="1">
      <c r="B90" s="22" t="s">
        <v>26</v>
      </c>
      <c r="C90" s="29"/>
    </row>
    <row r="91" spans="2:3" ht="12.75" hidden="1">
      <c r="B91" s="22" t="s">
        <v>27</v>
      </c>
      <c r="C91" s="29"/>
    </row>
    <row r="92" spans="2:3" ht="12.75" hidden="1">
      <c r="B92" s="21" t="s">
        <v>16</v>
      </c>
      <c r="C92" s="19"/>
    </row>
    <row r="93" spans="2:3" ht="12.75" hidden="1">
      <c r="B93" s="21" t="s">
        <v>17</v>
      </c>
      <c r="C93" s="20"/>
    </row>
    <row r="94" spans="2:3" ht="12.75" hidden="1">
      <c r="B94" s="21" t="s">
        <v>18</v>
      </c>
      <c r="C94" s="20"/>
    </row>
    <row r="95" spans="2:3" ht="12.75" hidden="1">
      <c r="B95" s="21" t="s">
        <v>19</v>
      </c>
      <c r="C95" s="20"/>
    </row>
    <row r="96" spans="2:3" ht="12.75" hidden="1">
      <c r="B96" s="21" t="s">
        <v>20</v>
      </c>
      <c r="C96" s="20"/>
    </row>
    <row r="97" spans="2:3" ht="12.75" hidden="1">
      <c r="B97" s="21" t="s">
        <v>21</v>
      </c>
      <c r="C97" s="20"/>
    </row>
    <row r="98" spans="2:3" ht="12.75" hidden="1">
      <c r="B98" s="21" t="s">
        <v>22</v>
      </c>
      <c r="C98" s="20"/>
    </row>
    <row r="99" ht="12.75" hidden="1">
      <c r="B99" s="21" t="s">
        <v>23</v>
      </c>
    </row>
    <row r="100" ht="12.75" hidden="1">
      <c r="B100" s="21" t="s">
        <v>24</v>
      </c>
    </row>
    <row r="101" ht="12.75" hidden="1">
      <c r="B101" s="21" t="s">
        <v>25</v>
      </c>
    </row>
    <row r="102" ht="12.75" hidden="1">
      <c r="B102" s="22" t="s">
        <v>26</v>
      </c>
    </row>
    <row r="103" ht="12.75" hidden="1">
      <c r="B103" s="22" t="s">
        <v>27</v>
      </c>
    </row>
    <row r="104" ht="12.75" hidden="1">
      <c r="B104" s="21"/>
    </row>
    <row r="105" ht="12.75" hidden="1">
      <c r="B105" s="21" t="s">
        <v>28</v>
      </c>
    </row>
    <row r="106" spans="2:12" ht="12.75" hidden="1">
      <c r="B106" s="21" t="s">
        <v>6</v>
      </c>
      <c r="C106" s="84"/>
      <c r="D106" s="85" t="s">
        <v>9</v>
      </c>
      <c r="E106">
        <f>3413/1000000</f>
        <v>0.003413</v>
      </c>
      <c r="F106" s="84">
        <v>1</v>
      </c>
      <c r="H106" s="84">
        <v>1</v>
      </c>
      <c r="J106" s="84">
        <v>1</v>
      </c>
      <c r="L106" s="84">
        <v>1</v>
      </c>
    </row>
    <row r="107" spans="2:5" ht="12.75" hidden="1">
      <c r="B107" s="21" t="s">
        <v>29</v>
      </c>
      <c r="C107" s="84"/>
      <c r="D107" s="85" t="s">
        <v>30</v>
      </c>
      <c r="E107">
        <v>0.1</v>
      </c>
    </row>
    <row r="108" spans="2:5" ht="12.75" hidden="1">
      <c r="B108" s="21" t="s">
        <v>31</v>
      </c>
      <c r="C108" s="84"/>
      <c r="D108" s="85" t="s">
        <v>32</v>
      </c>
      <c r="E108">
        <f>1388/10000</f>
        <v>0.1388</v>
      </c>
    </row>
    <row r="109" spans="2:5" ht="12.75" hidden="1">
      <c r="B109" s="21" t="s">
        <v>33</v>
      </c>
      <c r="C109" s="84"/>
      <c r="D109" s="85" t="s">
        <v>32</v>
      </c>
      <c r="E109">
        <f>9550/100000</f>
        <v>0.0955</v>
      </c>
    </row>
    <row r="110" spans="2:5" ht="12.75" hidden="1">
      <c r="B110" s="21" t="s">
        <v>34</v>
      </c>
      <c r="C110" s="84"/>
      <c r="D110" s="85" t="s">
        <v>32</v>
      </c>
      <c r="E110">
        <v>0.149</v>
      </c>
    </row>
    <row r="111" spans="2:5" ht="12.75" hidden="1">
      <c r="B111" s="21" t="s">
        <v>35</v>
      </c>
      <c r="C111" s="84"/>
      <c r="D111" s="85" t="s">
        <v>36</v>
      </c>
      <c r="E111">
        <f>115/100000</f>
        <v>0.00115</v>
      </c>
    </row>
    <row r="112" spans="2:5" ht="12.75" hidden="1">
      <c r="B112" s="21" t="s">
        <v>37</v>
      </c>
      <c r="C112" s="84"/>
      <c r="D112" s="85" t="s">
        <v>38</v>
      </c>
      <c r="E112">
        <v>30.6</v>
      </c>
    </row>
    <row r="113" spans="14:17" ht="12.75" hidden="1">
      <c r="N113" t="s">
        <v>39</v>
      </c>
      <c r="O113" t="s">
        <v>40</v>
      </c>
      <c r="P113" s="30" t="s">
        <v>41</v>
      </c>
      <c r="Q113" s="30" t="s">
        <v>42</v>
      </c>
    </row>
    <row r="114" spans="2:17" ht="12.75" hidden="1">
      <c r="B114" s="21" t="s">
        <v>6</v>
      </c>
      <c r="D114" s="31">
        <f>D60</f>
        <v>0</v>
      </c>
      <c r="E114" s="32">
        <f>E62</f>
        <v>0</v>
      </c>
      <c r="F114">
        <f>IF(F$106=2,F$60,0)</f>
        <v>0</v>
      </c>
      <c r="G114" s="33">
        <f>IF(F$106=2,G$62,0)</f>
        <v>0</v>
      </c>
      <c r="H114">
        <f>IF(H$106=2,H$60,0)</f>
        <v>0</v>
      </c>
      <c r="I114" s="33">
        <f>IF(H$106=2,I$62,0)</f>
        <v>0</v>
      </c>
      <c r="J114">
        <f>IF(J$106=2,J$60,0)</f>
        <v>0</v>
      </c>
      <c r="K114" s="33">
        <f>IF(J$106=2,K$62,0)</f>
        <v>0</v>
      </c>
      <c r="L114">
        <f>IF(L$106=2,L$60,0)</f>
        <v>0</v>
      </c>
      <c r="M114" s="33">
        <f>IF(L$106=2,M$62,0)</f>
        <v>0</v>
      </c>
      <c r="N114" s="31">
        <f>D114+F114+H114+J114+L114</f>
        <v>0</v>
      </c>
      <c r="O114" s="33">
        <f>E114+G114+I114+K114+M114</f>
        <v>0</v>
      </c>
      <c r="P114" s="33" t="e">
        <f>O114/N114</f>
        <v>#DIV/0!</v>
      </c>
      <c r="Q114" s="33">
        <f aca="true" t="shared" si="4" ref="Q114:Q120">IF(N114=0,0,P114/E106)</f>
        <v>0</v>
      </c>
    </row>
    <row r="115" spans="2:17" ht="12.75" hidden="1">
      <c r="B115" s="21" t="s">
        <v>29</v>
      </c>
      <c r="F115">
        <f>IF(F$106=3,F$60,0)</f>
        <v>0</v>
      </c>
      <c r="G115" s="33">
        <f>IF(F$106=3,G$62,0)</f>
        <v>0</v>
      </c>
      <c r="H115">
        <f>IF(H$106=3,H$60,0)</f>
        <v>0</v>
      </c>
      <c r="I115" s="33">
        <f>IF(H$106=3,I$62,0)</f>
        <v>0</v>
      </c>
      <c r="J115">
        <f>IF(J$106=3,J$60,0)</f>
        <v>0</v>
      </c>
      <c r="K115" s="33">
        <f>IF(J$106=3,K$62,0)</f>
        <v>0</v>
      </c>
      <c r="L115">
        <f>IF(L$106=3,L$60,0)</f>
        <v>0</v>
      </c>
      <c r="M115" s="33">
        <f>IF(L$106=3,M$62,0)</f>
        <v>0</v>
      </c>
      <c r="N115" s="34">
        <f>F115+H115+J115+L115</f>
        <v>0</v>
      </c>
      <c r="O115" s="33">
        <f aca="true" t="shared" si="5" ref="N115:O120">G115+I115+K115+M115</f>
        <v>0</v>
      </c>
      <c r="P115" s="33" t="e">
        <f aca="true" t="shared" si="6" ref="P115:P120">O115/N115</f>
        <v>#DIV/0!</v>
      </c>
      <c r="Q115" s="33">
        <f t="shared" si="4"/>
        <v>0</v>
      </c>
    </row>
    <row r="116" spans="2:17" ht="12.75" hidden="1">
      <c r="B116" s="21" t="s">
        <v>31</v>
      </c>
      <c r="F116">
        <f>IF(F$106=4,F$60,0)</f>
        <v>0</v>
      </c>
      <c r="G116" s="33">
        <f>IF(F$106=4,G$62,0)</f>
        <v>0</v>
      </c>
      <c r="H116">
        <f>IF(H$106=4,H$60,0)</f>
        <v>0</v>
      </c>
      <c r="I116" s="33">
        <f>IF(H$106=4,I$62,0)</f>
        <v>0</v>
      </c>
      <c r="J116">
        <f>IF(J$106=4,J$60,0)</f>
        <v>0</v>
      </c>
      <c r="K116" s="33">
        <f>IF(J$106=4,K$62,0)</f>
        <v>0</v>
      </c>
      <c r="L116">
        <f>IF(L$106=4,L$60,0)</f>
        <v>0</v>
      </c>
      <c r="M116" s="33">
        <f>IF(L$106=4,M$62,0)</f>
        <v>0</v>
      </c>
      <c r="N116" s="31">
        <f t="shared" si="5"/>
        <v>0</v>
      </c>
      <c r="O116" s="33">
        <f t="shared" si="5"/>
        <v>0</v>
      </c>
      <c r="P116" s="33" t="e">
        <f t="shared" si="6"/>
        <v>#DIV/0!</v>
      </c>
      <c r="Q116" s="33">
        <f t="shared" si="4"/>
        <v>0</v>
      </c>
    </row>
    <row r="117" spans="2:17" ht="12.75" hidden="1">
      <c r="B117" s="21" t="s">
        <v>33</v>
      </c>
      <c r="F117">
        <f>IF(F$106=5,F$60,0)</f>
        <v>0</v>
      </c>
      <c r="G117" s="33">
        <f>IF(F$106=5,G$62,0)</f>
        <v>0</v>
      </c>
      <c r="H117">
        <f>IF(H$106=5,H$60,0)</f>
        <v>0</v>
      </c>
      <c r="I117" s="33">
        <f>IF(H$106=5,I$62,0)</f>
        <v>0</v>
      </c>
      <c r="J117">
        <f>IF(J$106=5,J$60,0)</f>
        <v>0</v>
      </c>
      <c r="K117" s="33">
        <f>IF(J$106=5,K$62,0)</f>
        <v>0</v>
      </c>
      <c r="L117">
        <f>IF(L$106=5,L$60,0)</f>
        <v>0</v>
      </c>
      <c r="M117" s="33">
        <f>IF(L$106=5,M$62,0)</f>
        <v>0</v>
      </c>
      <c r="N117" s="31">
        <f t="shared" si="5"/>
        <v>0</v>
      </c>
      <c r="O117" s="33">
        <f t="shared" si="5"/>
        <v>0</v>
      </c>
      <c r="P117" s="33" t="e">
        <f t="shared" si="6"/>
        <v>#DIV/0!</v>
      </c>
      <c r="Q117" s="33">
        <f t="shared" si="4"/>
        <v>0</v>
      </c>
    </row>
    <row r="118" spans="2:17" ht="12.75" hidden="1">
      <c r="B118" s="21" t="s">
        <v>34</v>
      </c>
      <c r="F118">
        <f>IF(F$106=6,F$60,0)</f>
        <v>0</v>
      </c>
      <c r="G118" s="33">
        <f>IF(F$106=6,G$62,0)</f>
        <v>0</v>
      </c>
      <c r="H118">
        <f>IF(H$106=6,H$60,0)</f>
        <v>0</v>
      </c>
      <c r="I118" s="33">
        <f>IF(H$106=6,I$62,0)</f>
        <v>0</v>
      </c>
      <c r="J118">
        <f>IF(J$106=6,J$60,0)</f>
        <v>0</v>
      </c>
      <c r="K118" s="33">
        <f>IF(J$106=6,K$62,0)</f>
        <v>0</v>
      </c>
      <c r="L118">
        <f>IF(L$106=6,L$60,0)</f>
        <v>0</v>
      </c>
      <c r="M118" s="33">
        <f>IF(L$106=6,M$62,0)</f>
        <v>0</v>
      </c>
      <c r="N118" s="31">
        <f t="shared" si="5"/>
        <v>0</v>
      </c>
      <c r="O118" s="33">
        <f t="shared" si="5"/>
        <v>0</v>
      </c>
      <c r="P118" s="33" t="e">
        <f t="shared" si="6"/>
        <v>#DIV/0!</v>
      </c>
      <c r="Q118" s="33">
        <f t="shared" si="4"/>
        <v>0</v>
      </c>
    </row>
    <row r="119" spans="2:17" ht="12.75" hidden="1">
      <c r="B119" s="21" t="s">
        <v>35</v>
      </c>
      <c r="F119">
        <f>IF(F$106=7,F$60,0)</f>
        <v>0</v>
      </c>
      <c r="G119" s="33">
        <f>IF(F$106=7,G$62,0)</f>
        <v>0</v>
      </c>
      <c r="H119">
        <f>IF(H$106=7,H$60,0)</f>
        <v>0</v>
      </c>
      <c r="I119" s="33">
        <f>IF(H$106=7,I$62,0)</f>
        <v>0</v>
      </c>
      <c r="J119">
        <f>IF(J$106=7,J$60,0)</f>
        <v>0</v>
      </c>
      <c r="K119" s="33">
        <f>IF(J$106=7,K$62,0)</f>
        <v>0</v>
      </c>
      <c r="L119">
        <f>IF(L$106=7,L$60,0)</f>
        <v>0</v>
      </c>
      <c r="M119" s="33">
        <f>IF(L$106=7,M$62,0)</f>
        <v>0</v>
      </c>
      <c r="N119" s="31">
        <f t="shared" si="5"/>
        <v>0</v>
      </c>
      <c r="O119" s="33">
        <f t="shared" si="5"/>
        <v>0</v>
      </c>
      <c r="P119" s="33" t="e">
        <f t="shared" si="6"/>
        <v>#DIV/0!</v>
      </c>
      <c r="Q119" s="33">
        <f t="shared" si="4"/>
        <v>0</v>
      </c>
    </row>
    <row r="120" spans="2:17" ht="12.75" hidden="1">
      <c r="B120" s="21" t="s">
        <v>37</v>
      </c>
      <c r="F120">
        <f>IF(F$106=8,F$60,0)</f>
        <v>0</v>
      </c>
      <c r="G120" s="33">
        <f>IF(F$106=8,G$62,0)</f>
        <v>0</v>
      </c>
      <c r="H120">
        <f>IF(H$106=8,H$60,0)</f>
        <v>0</v>
      </c>
      <c r="I120" s="33">
        <f>IF(H$106=8,I$62,0)</f>
        <v>0</v>
      </c>
      <c r="J120">
        <f>IF(J$106=8,J$60,0)</f>
        <v>0</v>
      </c>
      <c r="K120" s="33">
        <f>IF(J$106=8,K$62,0)</f>
        <v>0</v>
      </c>
      <c r="L120">
        <f>IF(L$106=8,L$60,0)</f>
        <v>0</v>
      </c>
      <c r="M120" s="33">
        <f>IF(L$106=8,M$62,0)</f>
        <v>0</v>
      </c>
      <c r="N120" s="31">
        <f t="shared" si="5"/>
        <v>0</v>
      </c>
      <c r="O120" s="33">
        <f t="shared" si="5"/>
        <v>0</v>
      </c>
      <c r="P120" s="33" t="e">
        <f t="shared" si="6"/>
        <v>#DIV/0!</v>
      </c>
      <c r="Q120" s="33">
        <f t="shared" si="4"/>
        <v>0</v>
      </c>
    </row>
    <row r="121" ht="12.75" hidden="1"/>
    <row r="122" ht="12.75" hidden="1">
      <c r="Q122" s="33">
        <f>MAX(Q114:Q120)</f>
        <v>0</v>
      </c>
    </row>
  </sheetData>
  <sheetProtection sheet="1" objects="1" scenarios="1" selectLockedCells="1"/>
  <mergeCells count="20">
    <mergeCell ref="C64:D64"/>
    <mergeCell ref="J9:K9"/>
    <mergeCell ref="L9:M9"/>
    <mergeCell ref="B10:C10"/>
    <mergeCell ref="D10:E10"/>
    <mergeCell ref="F10:G10"/>
    <mergeCell ref="H10:I10"/>
    <mergeCell ref="J10:K10"/>
    <mergeCell ref="L10:M10"/>
    <mergeCell ref="H9:I9"/>
    <mergeCell ref="D4:E4"/>
    <mergeCell ref="D5:E5"/>
    <mergeCell ref="B9:C9"/>
    <mergeCell ref="D9:E9"/>
    <mergeCell ref="F9:G9"/>
    <mergeCell ref="C65:D65"/>
    <mergeCell ref="B11:C11"/>
    <mergeCell ref="B60:C60"/>
    <mergeCell ref="B61:C61"/>
    <mergeCell ref="B62:C62"/>
  </mergeCells>
  <printOptions/>
  <pageMargins left="0.25" right="0.25" top="0.5" bottom="0.5" header="0.5" footer="0.5"/>
  <pageSetup fitToHeight="1" fitToWidth="1" horizontalDpi="600" verticalDpi="600" orientation="landscape" scale="7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EUI Calculator</dc:title>
  <dc:subject/>
  <dc:creator>Ann Hushagen</dc:creator>
  <cp:keywords>ESPC</cp:keywords>
  <dc:description/>
  <cp:lastModifiedBy>Jennifer Kalez</cp:lastModifiedBy>
  <dcterms:created xsi:type="dcterms:W3CDTF">2015-09-11T18:46:51Z</dcterms:created>
  <dcterms:modified xsi:type="dcterms:W3CDTF">2016-09-22T23:17:22Z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tentionPeriodDate">
    <vt:lpwstr/>
  </property>
  <property fmtid="{D5CDD505-2E9C-101B-9397-08002B2CF9AE}" pid="3" name="CopyToStateLib">
    <vt:lpwstr>0</vt:lpwstr>
  </property>
  <property fmtid="{D5CDD505-2E9C-101B-9397-08002B2CF9AE}" pid="4" name="Metadata">
    <vt:lpwstr/>
  </property>
  <property fmtid="{D5CDD505-2E9C-101B-9397-08002B2CF9AE}" pid="5" name="DocumentLocale">
    <vt:lpwstr>en</vt:lpwstr>
  </property>
  <property fmtid="{D5CDD505-2E9C-101B-9397-08002B2CF9AE}" pid="6" name="RoutingRuleDescription">
    <vt:lpwstr/>
  </property>
  <property fmtid="{D5CDD505-2E9C-101B-9397-08002B2CF9AE}" pid="7" name="display_urn:schemas-microsoft-com:office:office#Editor">
    <vt:lpwstr>OR\jennifer.kalez</vt:lpwstr>
  </property>
  <property fmtid="{D5CDD505-2E9C-101B-9397-08002B2CF9AE}" pid="8" name="display_urn:schemas-microsoft-com:office:office#Author">
    <vt:lpwstr>OR\jennifer.kalez</vt:lpwstr>
  </property>
</Properties>
</file>