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F:\Website\~2025 Website Refresh Edit Tracking\Save Energy\BPS docs\"/>
    </mc:Choice>
  </mc:AlternateContent>
  <xr:revisionPtr revIDLastSave="0" documentId="8_{28533BB1-4D32-4040-B280-A56D050454A3}" xr6:coauthVersionLast="47" xr6:coauthVersionMax="47" xr10:uidLastSave="{00000000-0000-0000-0000-000000000000}"/>
  <bookViews>
    <workbookView xWindow="2660" yWindow="2660" windowWidth="14400" windowHeight="8170" xr2:uid="{984063DB-9F06-4563-9ACB-537D8958CD82}"/>
  </bookViews>
  <sheets>
    <sheet name="Form E Energy Audit" sheetId="1" r:id="rId1"/>
    <sheet name="dropdowns" sheetId="2" state="hidden" r:id="rId2"/>
  </sheets>
  <externalReferences>
    <externalReference r:id="rId3"/>
  </externalReferences>
  <definedNames>
    <definedName name="BLDG_ShortName">'[1]Bldg Info'!$B$6</definedName>
    <definedName name="LIST_Condition">[1]dropdowns!$F$2:$F$6</definedName>
    <definedName name="LIST_EQUIP_AssociatedTypeList">[1]dropdowns!$I$2:$I$39</definedName>
    <definedName name="LIST_EQUIP_Category">[1]dropdowns!$H$2:$H$39</definedName>
    <definedName name="LIST_EQUIP_DefaultTaskCountASHRAE180">[1]dropdowns!$L$2:$L$39</definedName>
    <definedName name="LIST_YearInstalled">[1]dropdowns!$A$2:$A$122</definedName>
    <definedName name="List_YesNo">[1]dropdowns!$B$2:$B$3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O6" i="1"/>
  <c r="M6" i="1"/>
  <c r="K6" i="1"/>
  <c r="H6" i="1"/>
  <c r="H5" i="1"/>
  <c r="H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O25" i="1"/>
  <c r="N25" i="1"/>
  <c r="M25" i="1"/>
  <c r="L25" i="1"/>
  <c r="K25" i="1"/>
  <c r="J25" i="1"/>
  <c r="I25" i="1"/>
  <c r="H25" i="1"/>
  <c r="G25" i="1"/>
  <c r="F25" i="1"/>
  <c r="E25" i="1"/>
  <c r="D25" i="1"/>
  <c r="O24" i="1"/>
  <c r="M24" i="1"/>
  <c r="L24" i="1"/>
  <c r="J24" i="1"/>
  <c r="F24" i="1"/>
  <c r="E24" i="1"/>
  <c r="D24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N24" i="1"/>
  <c r="H21" i="1" l="1"/>
  <c r="H9" i="1"/>
  <c r="H10" i="1"/>
  <c r="H11" i="1"/>
  <c r="H12" i="1"/>
  <c r="H13" i="1"/>
  <c r="H14" i="1"/>
  <c r="H23" i="1"/>
  <c r="H15" i="1"/>
  <c r="H17" i="1"/>
  <c r="H16" i="1"/>
  <c r="H18" i="1"/>
  <c r="H19" i="1"/>
  <c r="H20" i="1"/>
  <c r="H22" i="1"/>
  <c r="I11" i="1"/>
  <c r="K11" i="1" s="1"/>
  <c r="P11" i="1" s="1"/>
  <c r="I14" i="1"/>
  <c r="K14" i="1" s="1"/>
  <c r="I15" i="1"/>
  <c r="K15" i="1" s="1"/>
  <c r="Q15" i="1" s="1"/>
  <c r="R15" i="1" s="1"/>
  <c r="I16" i="1"/>
  <c r="K16" i="1" s="1"/>
  <c r="Q16" i="1" s="1"/>
  <c r="R16" i="1" s="1"/>
  <c r="I17" i="1"/>
  <c r="K17" i="1" s="1"/>
  <c r="I18" i="1"/>
  <c r="K18" i="1" s="1"/>
  <c r="Q18" i="1" s="1"/>
  <c r="R18" i="1" s="1"/>
  <c r="I19" i="1"/>
  <c r="K19" i="1" s="1"/>
  <c r="P19" i="1" s="1"/>
  <c r="I12" i="1"/>
  <c r="K12" i="1" s="1"/>
  <c r="I20" i="1"/>
  <c r="K20" i="1" s="1"/>
  <c r="Q20" i="1" s="1"/>
  <c r="R20" i="1" s="1"/>
  <c r="I10" i="1"/>
  <c r="K10" i="1" s="1"/>
  <c r="P10" i="1" s="1"/>
  <c r="I9" i="1"/>
  <c r="K9" i="1" s="1"/>
  <c r="Q9" i="1" s="1"/>
  <c r="R9" i="1" s="1"/>
  <c r="I13" i="1"/>
  <c r="K13" i="1" s="1"/>
  <c r="P13" i="1" s="1"/>
  <c r="I21" i="1"/>
  <c r="K21" i="1" s="1"/>
  <c r="Q21" i="1" s="1"/>
  <c r="R21" i="1" s="1"/>
  <c r="I22" i="1"/>
  <c r="K22" i="1" s="1"/>
  <c r="Q22" i="1" s="1"/>
  <c r="R22" i="1" s="1"/>
  <c r="I23" i="1"/>
  <c r="K23" i="1" s="1"/>
  <c r="Q23" i="1" s="1"/>
  <c r="R23" i="1" s="1"/>
  <c r="Q25" i="1"/>
  <c r="R25" i="1" s="1"/>
  <c r="P25" i="1"/>
  <c r="G24" i="1"/>
  <c r="Q12" i="1" l="1"/>
  <c r="R12" i="1" s="1"/>
  <c r="P12" i="1"/>
  <c r="P17" i="1"/>
  <c r="Q17" i="1"/>
  <c r="R17" i="1" s="1"/>
  <c r="Q11" i="1"/>
  <c r="R11" i="1" s="1"/>
  <c r="P16" i="1"/>
  <c r="P18" i="1"/>
  <c r="Q19" i="1"/>
  <c r="R19" i="1" s="1"/>
  <c r="Q13" i="1"/>
  <c r="R13" i="1" s="1"/>
  <c r="K24" i="1"/>
  <c r="P15" i="1"/>
  <c r="P22" i="1"/>
  <c r="P9" i="1"/>
  <c r="P20" i="1"/>
  <c r="I24" i="1"/>
  <c r="Q10" i="1"/>
  <c r="R10" i="1" s="1"/>
  <c r="H24" i="1"/>
  <c r="P23" i="1"/>
  <c r="P21" i="1"/>
  <c r="Q14" i="1"/>
  <c r="R14" i="1" s="1"/>
  <c r="P14" i="1"/>
  <c r="Q24" i="1" l="1"/>
  <c r="R24" i="1" s="1"/>
  <c r="P24" i="1"/>
</calcChain>
</file>

<file path=xl/sharedStrings.xml><?xml version="1.0" encoding="utf-8"?>
<sst xmlns="http://schemas.openxmlformats.org/spreadsheetml/2006/main" count="128" uniqueCount="123">
  <si>
    <t>FORM E - ENERGY AUDIT</t>
  </si>
  <si>
    <t xml:space="preserve">Enter data into all yellow boxes below. Data in blue boxes is calculated. </t>
  </si>
  <si>
    <t>GFA, SF:</t>
  </si>
  <si>
    <r>
      <t xml:space="preserve">GHG Emissions Factors, </t>
    </r>
    <r>
      <rPr>
        <b/>
        <sz val="10"/>
        <rFont val="Aptos Narrow"/>
        <family val="2"/>
        <scheme val="minor"/>
      </rPr>
      <t>choose utility/fuel from dropdowns</t>
    </r>
  </si>
  <si>
    <t>lbs CO2e/kBtu</t>
  </si>
  <si>
    <r>
      <t xml:space="preserve">Fuel Costs </t>
    </r>
    <r>
      <rPr>
        <b/>
        <sz val="10"/>
        <color theme="1"/>
        <rFont val="Aptos Narrow"/>
        <family val="2"/>
        <scheme val="minor"/>
      </rPr>
      <t>from full year of energy data</t>
    </r>
  </si>
  <si>
    <t>Year Ending Date:</t>
  </si>
  <si>
    <t>QEA Name &amp; Contact Info:</t>
  </si>
  <si>
    <t>Electricity:</t>
  </si>
  <si>
    <t>Elec kWh:</t>
  </si>
  <si>
    <t>NG therms:</t>
  </si>
  <si>
    <t>Other kBtu:</t>
  </si>
  <si>
    <t>Natural Gas:</t>
  </si>
  <si>
    <t>Elec $:</t>
  </si>
  <si>
    <t>NG $:</t>
  </si>
  <si>
    <t>Other $:</t>
  </si>
  <si>
    <t>Other Fuel:</t>
  </si>
  <si>
    <t>$ per kWh:</t>
  </si>
  <si>
    <t>$ per therm:</t>
  </si>
  <si>
    <t>$ per kBtu:</t>
  </si>
  <si>
    <t>Measure Information</t>
  </si>
  <si>
    <t>Estimated Energy &amp; GHG Savings</t>
  </si>
  <si>
    <t>Estimated Annual Cost Savings</t>
  </si>
  <si>
    <t>Estimated Implementation Costs</t>
  </si>
  <si>
    <t>Simple Payback or ROI</t>
  </si>
  <si>
    <t>Implementation Log</t>
  </si>
  <si>
    <t>Notes</t>
  </si>
  <si>
    <t>Measure Number</t>
  </si>
  <si>
    <t>Brief Description</t>
  </si>
  <si>
    <t>EUL 
(years)</t>
  </si>
  <si>
    <t xml:space="preserve"> Annual Electricity Savings 
(kWh)</t>
  </si>
  <si>
    <t>Annual Natural Gas Savings (therms)</t>
  </si>
  <si>
    <t>Other Fuel Savings 
(kBtu)</t>
  </si>
  <si>
    <t>EUI 
Reduction (kBtu/SF)</t>
  </si>
  <si>
    <t>Lifetime GHG Reduction 
(tons CO2e)</t>
  </si>
  <si>
    <t xml:space="preserve"> Energy Savings 
($)</t>
  </si>
  <si>
    <t>Non-Energy Savings 
($)</t>
  </si>
  <si>
    <t>Total 
Savings 
($)</t>
  </si>
  <si>
    <t xml:space="preserve">Materials Costs 
($) </t>
  </si>
  <si>
    <t>Installation Costs 
($)</t>
  </si>
  <si>
    <t>Total 
Costs 
($)</t>
  </si>
  <si>
    <t>Potential Incentive 
($)</t>
  </si>
  <si>
    <t xml:space="preserve"> Payback w/o incentive (years)</t>
  </si>
  <si>
    <t>Payback w/incentive (years)</t>
  </si>
  <si>
    <t>ROI w/incentive (%)</t>
  </si>
  <si>
    <t>Status</t>
  </si>
  <si>
    <t>Month / Year
Scheduled</t>
  </si>
  <si>
    <t>Month / Year
Completed</t>
  </si>
  <si>
    <t>Details about the EEM</t>
  </si>
  <si>
    <t>Info about EEM implementation</t>
  </si>
  <si>
    <t>EEM 1</t>
  </si>
  <si>
    <t>ESTIMATED OVERALL</t>
  </si>
  <si>
    <t>IMPLEMENTED OVERALL</t>
  </si>
  <si>
    <t>Electric Utility</t>
  </si>
  <si>
    <t>Natural Gas Utility</t>
  </si>
  <si>
    <t>Other Fuels</t>
  </si>
  <si>
    <t>None</t>
  </si>
  <si>
    <t>Elec IOU - Idaho Power Company</t>
  </si>
  <si>
    <t>NG Supply - Avista Utilities</t>
  </si>
  <si>
    <t>Propane</t>
  </si>
  <si>
    <t>Elec IOU - Pacific Power (PacifiCorp)</t>
  </si>
  <si>
    <t>NG Supply - Cascade Natural Gas</t>
  </si>
  <si>
    <t>Kerosene</t>
  </si>
  <si>
    <t>Elec IOU - Portland General Electric (PGE)</t>
  </si>
  <si>
    <t xml:space="preserve">NG Supply - Clean Energy3 </t>
  </si>
  <si>
    <t>Fuel Oil</t>
  </si>
  <si>
    <t>Elec COU - Ashland Electric Department</t>
  </si>
  <si>
    <t>NG Supply - Gas Transmission Northwest</t>
  </si>
  <si>
    <t>Diesel</t>
  </si>
  <si>
    <t>Elec COU - Bandon</t>
  </si>
  <si>
    <t>NG Supply - Kelso-Beaver Pipeline</t>
  </si>
  <si>
    <t>Biodiesel</t>
  </si>
  <si>
    <t>Elec COU - Blachly-Lane Electric Cooperative</t>
  </si>
  <si>
    <t>NG Supply - Northwest Natural Gas</t>
  </si>
  <si>
    <t>Wood</t>
  </si>
  <si>
    <t>Elec COU - Canby Utility Board</t>
  </si>
  <si>
    <t>NG Supply - Williams Northwest Pipeline</t>
  </si>
  <si>
    <t>Coal</t>
  </si>
  <si>
    <t>Elec COU - Cascade Locks</t>
  </si>
  <si>
    <t>Landfill Gas</t>
  </si>
  <si>
    <t>Elec COU - Central Electric Cooperative</t>
  </si>
  <si>
    <t>Other Biomass Gas</t>
  </si>
  <si>
    <t>Elec COU - Central Lincoln PUD</t>
  </si>
  <si>
    <t>Municipal Solid Waste</t>
  </si>
  <si>
    <t>Elec COU - Clatskanie PUD</t>
  </si>
  <si>
    <t>Agricultural Waste</t>
  </si>
  <si>
    <t>Elec COU - Clearwater Power Company</t>
  </si>
  <si>
    <t>Elec COU - Columbia Basin Cooperative</t>
  </si>
  <si>
    <t>Elec COU - Columbia Power Cooperative</t>
  </si>
  <si>
    <t>Elec COU - Columbia River PUD</t>
  </si>
  <si>
    <t>Elec COU - Columbia Rural Electric (Columbia REA)</t>
  </si>
  <si>
    <t>Elec COU - Consumers Power</t>
  </si>
  <si>
    <t>Elec COU - Coos-Curry Electric Cooperative, Inc</t>
  </si>
  <si>
    <t>Elec COU - Douglas Electric Cooperative</t>
  </si>
  <si>
    <t>Elec COU - Drain</t>
  </si>
  <si>
    <t>Elec COU - Emerald PUD</t>
  </si>
  <si>
    <t>Elec COU - Eugene Water &amp; Electric Board (EWEB)</t>
  </si>
  <si>
    <t>Elec COU - Forest Grove Light &amp; Power</t>
  </si>
  <si>
    <t>Elec COU - Harney Electric Cooperative</t>
  </si>
  <si>
    <t>Elec COU - Hermiston Energy Services</t>
  </si>
  <si>
    <t>Elec COU - Hood River Electric Cooperative</t>
  </si>
  <si>
    <t>Elec COU - Lane Electric Cooperative</t>
  </si>
  <si>
    <t>Elec COU - McMinnville Water &amp; Light</t>
  </si>
  <si>
    <t>Elec COU - Midstate Electric Cooperative</t>
  </si>
  <si>
    <t>Elec COU - Milton-Freewater City Light &amp; Power</t>
  </si>
  <si>
    <t>Elec COU - Monmouth</t>
  </si>
  <si>
    <t>Elec COU - Northern Wasco PUD</t>
  </si>
  <si>
    <t>Elec COU - Oregon Trail Electric Cooperative</t>
  </si>
  <si>
    <t>Elec COU - Salem Electric</t>
  </si>
  <si>
    <t>Elec COU - Springfield Utility Board</t>
  </si>
  <si>
    <t>Elec COU - Surprise Valley Electrification Corporation</t>
  </si>
  <si>
    <t>Elec COU - Tillamook PUD</t>
  </si>
  <si>
    <t>Elec COU - Umatilla Electric Cooperative</t>
  </si>
  <si>
    <t>Elec COU - Umpqua Indian Utility Co-op</t>
  </si>
  <si>
    <t>Elec COU - USDOE ARC</t>
  </si>
  <si>
    <t>Elec COU - Wasco Electric Cooperative</t>
  </si>
  <si>
    <t>Elec COU - West Oregon Electric Cooperative, Inc</t>
  </si>
  <si>
    <t>Elec SS - 3 Phases Renewables</t>
  </si>
  <si>
    <t>Elec SS - Avangrid Renewables</t>
  </si>
  <si>
    <t>Elec SS - Brookfield Renewables</t>
  </si>
  <si>
    <t>Elec SS - Calpine Energy Solutions</t>
  </si>
  <si>
    <t>Elec SS - Constellation New Energy</t>
  </si>
  <si>
    <t>Elec SS - Shell Energy North America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</si>
</sst>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164" formatCode="0.0000"/>
    <numFmt numFmtId="165" formatCode="[$-409]mmmm\ d\,\ yyyy;@"/>
    <numFmt numFmtId="166" formatCode="&quot;$&quot;#,##0.000"/>
    <numFmt numFmtId="167" formatCode="0.0"/>
    <numFmt numFmtId="168" formatCode="&quot;$&quot;#,##0"/>
    <numFmt numFmtId="169" formatCode="[$-409]mmm\-yyyy;@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name val="Verdana"/>
      <family val="2"/>
    </font>
    <font>
      <b/>
      <sz val="12"/>
      <color theme="1"/>
      <name val="Aptos Narrow"/>
      <family val="2"/>
      <scheme val="minor"/>
    </font>
    <font>
      <b/>
      <i/>
      <sz val="11"/>
      <name val="Aptos Narrow"/>
      <family val="2"/>
      <scheme val="minor"/>
    </font>
    <font>
      <b/>
      <sz val="12"/>
      <name val="Aptos Narrow"/>
      <family val="2"/>
      <scheme val="minor"/>
    </font>
    <font>
      <sz val="10"/>
      <color theme="0"/>
      <name val="Arial"/>
      <family val="2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5" fillId="0" borderId="0"/>
  </cellStyleXfs>
  <cellXfs count="157">
    <xf numFmtId="0" fontId="0" fillId="0" borderId="0" xfId="0"/>
    <xf numFmtId="0" fontId="6" fillId="3" borderId="0" xfId="0" applyFont="1" applyFill="1" applyAlignment="1">
      <alignment horizontal="left"/>
    </xf>
    <xf numFmtId="0" fontId="0" fillId="3" borderId="0" xfId="0" applyFill="1"/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167" fontId="13" fillId="6" borderId="27" xfId="0" applyNumberFormat="1" applyFont="1" applyFill="1" applyBorder="1" applyAlignment="1">
      <alignment horizontal="center" wrapText="1"/>
    </xf>
    <xf numFmtId="168" fontId="13" fillId="6" borderId="6" xfId="0" applyNumberFormat="1" applyFont="1" applyFill="1" applyBorder="1" applyAlignment="1">
      <alignment horizontal="center" wrapText="1"/>
    </xf>
    <xf numFmtId="168" fontId="13" fillId="6" borderId="27" xfId="0" applyNumberFormat="1" applyFont="1" applyFill="1" applyBorder="1" applyAlignment="1">
      <alignment horizontal="center" wrapText="1"/>
    </xf>
    <xf numFmtId="168" fontId="13" fillId="6" borderId="7" xfId="0" applyNumberFormat="1" applyFont="1" applyFill="1" applyBorder="1" applyAlignment="1">
      <alignment horizontal="center" wrapText="1"/>
    </xf>
    <xf numFmtId="167" fontId="11" fillId="6" borderId="7" xfId="0" applyNumberFormat="1" applyFont="1" applyFill="1" applyBorder="1" applyAlignment="1">
      <alignment horizontal="center" wrapText="1"/>
    </xf>
    <xf numFmtId="167" fontId="11" fillId="6" borderId="13" xfId="0" applyNumberFormat="1" applyFont="1" applyFill="1" applyBorder="1" applyAlignment="1">
      <alignment horizontal="center" wrapText="1"/>
    </xf>
    <xf numFmtId="167" fontId="11" fillId="6" borderId="16" xfId="0" applyNumberFormat="1" applyFont="1" applyFill="1" applyBorder="1" applyAlignment="1">
      <alignment horizontal="center" wrapText="1"/>
    </xf>
    <xf numFmtId="0" fontId="11" fillId="0" borderId="0" xfId="0" applyFont="1" applyAlignment="1">
      <alignment horizontal="right" vertical="center" wrapText="1"/>
    </xf>
    <xf numFmtId="0" fontId="3" fillId="0" borderId="0" xfId="0" applyFont="1"/>
    <xf numFmtId="165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12" fillId="8" borderId="3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 wrapText="1"/>
    </xf>
    <xf numFmtId="0" fontId="12" fillId="8" borderId="25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/>
    </xf>
    <xf numFmtId="0" fontId="6" fillId="8" borderId="13" xfId="0" quotePrefix="1" applyFont="1" applyFill="1" applyBorder="1" applyAlignment="1">
      <alignment horizontal="right"/>
    </xf>
    <xf numFmtId="0" fontId="11" fillId="4" borderId="6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3" fontId="2" fillId="9" borderId="30" xfId="0" applyNumberFormat="1" applyFont="1" applyFill="1" applyBorder="1" applyAlignment="1">
      <alignment horizontal="center" vertical="center" wrapText="1"/>
    </xf>
    <xf numFmtId="168" fontId="2" fillId="9" borderId="31" xfId="0" applyNumberFormat="1" applyFont="1" applyFill="1" applyBorder="1" applyAlignment="1">
      <alignment horizontal="center" vertical="center" wrapText="1"/>
    </xf>
    <xf numFmtId="168" fontId="2" fillId="9" borderId="30" xfId="0" applyNumberFormat="1" applyFont="1" applyFill="1" applyBorder="1" applyAlignment="1">
      <alignment horizontal="center" vertical="center" wrapText="1"/>
    </xf>
    <xf numFmtId="167" fontId="2" fillId="9" borderId="30" xfId="0" applyNumberFormat="1" applyFont="1" applyFill="1" applyBorder="1" applyAlignment="1">
      <alignment horizontal="center" wrapText="1"/>
    </xf>
    <xf numFmtId="9" fontId="2" fillId="9" borderId="30" xfId="1" applyFont="1" applyFill="1" applyBorder="1" applyAlignment="1">
      <alignment horizontal="center" wrapText="1"/>
    </xf>
    <xf numFmtId="0" fontId="2" fillId="10" borderId="32" xfId="0" applyFont="1" applyFill="1" applyBorder="1" applyAlignment="1">
      <alignment horizontal="center" vertical="center" wrapText="1"/>
    </xf>
    <xf numFmtId="0" fontId="2" fillId="10" borderId="19" xfId="0" applyFont="1" applyFill="1" applyBorder="1" applyAlignment="1">
      <alignment horizontal="center" vertical="center" wrapText="1"/>
    </xf>
    <xf numFmtId="168" fontId="2" fillId="10" borderId="32" xfId="0" applyNumberFormat="1" applyFont="1" applyFill="1" applyBorder="1" applyAlignment="1">
      <alignment horizontal="center" vertical="center" wrapText="1"/>
    </xf>
    <xf numFmtId="168" fontId="2" fillId="10" borderId="19" xfId="0" applyNumberFormat="1" applyFont="1" applyFill="1" applyBorder="1" applyAlignment="1">
      <alignment horizontal="center" vertical="center" wrapText="1"/>
    </xf>
    <xf numFmtId="167" fontId="4" fillId="10" borderId="19" xfId="0" applyNumberFormat="1" applyFont="1" applyFill="1" applyBorder="1" applyAlignment="1">
      <alignment horizontal="center" wrapText="1"/>
    </xf>
    <xf numFmtId="9" fontId="4" fillId="10" borderId="19" xfId="1" applyFont="1" applyFill="1" applyBorder="1" applyAlignment="1">
      <alignment horizontal="center" wrapText="1"/>
    </xf>
    <xf numFmtId="164" fontId="3" fillId="6" borderId="14" xfId="0" applyNumberFormat="1" applyFont="1" applyFill="1" applyBorder="1" applyAlignment="1">
      <alignment horizontal="center"/>
    </xf>
    <xf numFmtId="164" fontId="3" fillId="6" borderId="38" xfId="0" applyNumberFormat="1" applyFont="1" applyFill="1" applyBorder="1" applyAlignment="1">
      <alignment horizontal="center"/>
    </xf>
    <xf numFmtId="166" fontId="3" fillId="6" borderId="40" xfId="0" applyNumberFormat="1" applyFont="1" applyFill="1" applyBorder="1" applyAlignment="1">
      <alignment horizontal="center"/>
    </xf>
    <xf numFmtId="166" fontId="3" fillId="6" borderId="38" xfId="0" applyNumberFormat="1" applyFont="1" applyFill="1" applyBorder="1" applyAlignment="1">
      <alignment horizontal="center"/>
    </xf>
    <xf numFmtId="167" fontId="11" fillId="6" borderId="6" xfId="0" applyNumberFormat="1" applyFont="1" applyFill="1" applyBorder="1" applyAlignment="1">
      <alignment horizontal="center" wrapText="1"/>
    </xf>
    <xf numFmtId="9" fontId="11" fillId="6" borderId="27" xfId="1" applyFont="1" applyFill="1" applyBorder="1" applyAlignment="1">
      <alignment horizontal="center" wrapText="1"/>
    </xf>
    <xf numFmtId="167" fontId="11" fillId="6" borderId="12" xfId="0" applyNumberFormat="1" applyFont="1" applyFill="1" applyBorder="1" applyAlignment="1">
      <alignment horizontal="center" wrapText="1"/>
    </xf>
    <xf numFmtId="9" fontId="11" fillId="6" borderId="14" xfId="1" applyFont="1" applyFill="1" applyBorder="1" applyAlignment="1">
      <alignment horizontal="center" wrapText="1"/>
    </xf>
    <xf numFmtId="167" fontId="11" fillId="6" borderId="15" xfId="0" applyNumberFormat="1" applyFont="1" applyFill="1" applyBorder="1" applyAlignment="1">
      <alignment horizontal="center" wrapText="1"/>
    </xf>
    <xf numFmtId="9" fontId="11" fillId="6" borderId="17" xfId="1" applyFont="1" applyFill="1" applyBorder="1" applyAlignment="1">
      <alignment horizontal="center" wrapText="1"/>
    </xf>
    <xf numFmtId="168" fontId="13" fillId="6" borderId="34" xfId="0" applyNumberFormat="1" applyFont="1" applyFill="1" applyBorder="1" applyAlignment="1">
      <alignment horizontal="center" wrapText="1"/>
    </xf>
    <xf numFmtId="168" fontId="13" fillId="6" borderId="41" xfId="0" applyNumberFormat="1" applyFont="1" applyFill="1" applyBorder="1" applyAlignment="1">
      <alignment horizontal="center" wrapText="1"/>
    </xf>
    <xf numFmtId="0" fontId="9" fillId="8" borderId="30" xfId="0" applyFont="1" applyFill="1" applyBorder="1" applyAlignment="1">
      <alignment horizontal="center" vertical="center" wrapText="1"/>
    </xf>
    <xf numFmtId="3" fontId="13" fillId="6" borderId="42" xfId="0" applyNumberFormat="1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/>
    </xf>
    <xf numFmtId="0" fontId="6" fillId="8" borderId="40" xfId="0" applyFont="1" applyFill="1" applyBorder="1" applyAlignment="1">
      <alignment horizontal="right"/>
    </xf>
    <xf numFmtId="0" fontId="17" fillId="4" borderId="28" xfId="0" applyFont="1" applyFill="1" applyBorder="1" applyAlignment="1">
      <alignment horizontal="right"/>
    </xf>
    <xf numFmtId="165" fontId="6" fillId="4" borderId="28" xfId="0" applyNumberFormat="1" applyFont="1" applyFill="1" applyBorder="1" applyAlignment="1">
      <alignment horizontal="right"/>
    </xf>
    <xf numFmtId="165" fontId="6" fillId="4" borderId="39" xfId="0" applyNumberFormat="1" applyFont="1" applyFill="1" applyBorder="1" applyAlignment="1">
      <alignment horizontal="right"/>
    </xf>
    <xf numFmtId="0" fontId="4" fillId="0" borderId="0" xfId="0" applyFont="1"/>
    <xf numFmtId="0" fontId="2" fillId="0" borderId="0" xfId="0" applyFont="1"/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19" fillId="0" borderId="12" xfId="2" applyFont="1" applyBorder="1" applyAlignment="1">
      <alignment horizontal="left"/>
    </xf>
    <xf numFmtId="0" fontId="4" fillId="0" borderId="0" xfId="0" applyFont="1" applyAlignment="1">
      <alignment horizontal="center"/>
    </xf>
    <xf numFmtId="3" fontId="0" fillId="5" borderId="13" xfId="0" applyNumberFormat="1" applyFill="1" applyBorder="1" applyAlignment="1" applyProtection="1">
      <alignment horizontal="center"/>
      <protection locked="0"/>
    </xf>
    <xf numFmtId="6" fontId="0" fillId="5" borderId="13" xfId="0" applyNumberFormat="1" applyFill="1" applyBorder="1" applyAlignment="1" applyProtection="1">
      <alignment horizontal="center"/>
      <protection locked="0"/>
    </xf>
    <xf numFmtId="6" fontId="0" fillId="5" borderId="14" xfId="0" applyNumberFormat="1" applyFill="1" applyBorder="1" applyAlignment="1" applyProtection="1">
      <alignment horizontal="center"/>
      <protection locked="0"/>
    </xf>
    <xf numFmtId="0" fontId="13" fillId="5" borderId="7" xfId="0" applyFont="1" applyFill="1" applyBorder="1" applyAlignment="1" applyProtection="1">
      <alignment horizontal="center" vertical="center" wrapText="1"/>
      <protection locked="0"/>
    </xf>
    <xf numFmtId="0" fontId="13" fillId="5" borderId="27" xfId="0" applyFont="1" applyFill="1" applyBorder="1" applyAlignment="1" applyProtection="1">
      <alignment horizontal="center" wrapText="1"/>
      <protection locked="0"/>
    </xf>
    <xf numFmtId="3" fontId="13" fillId="5" borderId="6" xfId="0" applyNumberFormat="1" applyFont="1" applyFill="1" applyBorder="1" applyAlignment="1" applyProtection="1">
      <alignment horizontal="center" wrapText="1"/>
      <protection locked="0"/>
    </xf>
    <xf numFmtId="3" fontId="13" fillId="5" borderId="7" xfId="0" applyNumberFormat="1" applyFont="1" applyFill="1" applyBorder="1" applyAlignment="1" applyProtection="1">
      <alignment horizontal="center" wrapText="1"/>
      <protection locked="0"/>
    </xf>
    <xf numFmtId="3" fontId="13" fillId="5" borderId="8" xfId="0" applyNumberFormat="1" applyFont="1" applyFill="1" applyBorder="1" applyAlignment="1" applyProtection="1">
      <alignment horizontal="center" wrapText="1"/>
      <protection locked="0"/>
    </xf>
    <xf numFmtId="0" fontId="13" fillId="5" borderId="13" xfId="0" applyFont="1" applyFill="1" applyBorder="1" applyAlignment="1" applyProtection="1">
      <alignment vertical="center" wrapText="1"/>
      <protection locked="0"/>
    </xf>
    <xf numFmtId="0" fontId="13" fillId="5" borderId="14" xfId="0" applyFont="1" applyFill="1" applyBorder="1" applyAlignment="1" applyProtection="1">
      <alignment horizontal="center" wrapText="1"/>
      <protection locked="0"/>
    </xf>
    <xf numFmtId="0" fontId="13" fillId="5" borderId="16" xfId="0" applyFont="1" applyFill="1" applyBorder="1" applyAlignment="1" applyProtection="1">
      <alignment vertical="center" wrapText="1"/>
      <protection locked="0"/>
    </xf>
    <xf numFmtId="0" fontId="13" fillId="5" borderId="17" xfId="0" applyFont="1" applyFill="1" applyBorder="1" applyAlignment="1" applyProtection="1">
      <alignment horizontal="center" wrapText="1"/>
      <protection locked="0"/>
    </xf>
    <xf numFmtId="3" fontId="13" fillId="5" borderId="33" xfId="0" applyNumberFormat="1" applyFont="1" applyFill="1" applyBorder="1" applyAlignment="1" applyProtection="1">
      <alignment horizontal="center" wrapText="1"/>
      <protection locked="0"/>
    </xf>
    <xf numFmtId="3" fontId="13" fillId="5" borderId="34" xfId="0" applyNumberFormat="1" applyFont="1" applyFill="1" applyBorder="1" applyAlignment="1" applyProtection="1">
      <alignment horizontal="center" wrapText="1"/>
      <protection locked="0"/>
    </xf>
    <xf numFmtId="3" fontId="13" fillId="5" borderId="35" xfId="0" applyNumberFormat="1" applyFont="1" applyFill="1" applyBorder="1" applyAlignment="1" applyProtection="1">
      <alignment horizontal="center" wrapText="1"/>
      <protection locked="0"/>
    </xf>
    <xf numFmtId="168" fontId="13" fillId="5" borderId="7" xfId="0" applyNumberFormat="1" applyFont="1" applyFill="1" applyBorder="1" applyAlignment="1" applyProtection="1">
      <alignment horizontal="center" wrapText="1"/>
      <protection locked="0"/>
    </xf>
    <xf numFmtId="168" fontId="13" fillId="5" borderId="13" xfId="0" applyNumberFormat="1" applyFont="1" applyFill="1" applyBorder="1" applyAlignment="1" applyProtection="1">
      <alignment horizontal="center" wrapText="1"/>
      <protection locked="0"/>
    </xf>
    <xf numFmtId="168" fontId="13" fillId="5" borderId="16" xfId="0" applyNumberFormat="1" applyFont="1" applyFill="1" applyBorder="1" applyAlignment="1" applyProtection="1">
      <alignment horizontal="center" wrapText="1"/>
      <protection locked="0"/>
    </xf>
    <xf numFmtId="168" fontId="13" fillId="5" borderId="6" xfId="0" applyNumberFormat="1" applyFont="1" applyFill="1" applyBorder="1" applyAlignment="1" applyProtection="1">
      <alignment horizontal="center" wrapText="1"/>
      <protection locked="0"/>
    </xf>
    <xf numFmtId="168" fontId="13" fillId="5" borderId="12" xfId="0" applyNumberFormat="1" applyFont="1" applyFill="1" applyBorder="1" applyAlignment="1" applyProtection="1">
      <alignment horizontal="center" wrapText="1"/>
      <protection locked="0"/>
    </xf>
    <xf numFmtId="168" fontId="13" fillId="5" borderId="15" xfId="0" applyNumberFormat="1" applyFont="1" applyFill="1" applyBorder="1" applyAlignment="1" applyProtection="1">
      <alignment horizontal="center" wrapText="1"/>
      <protection locked="0"/>
    </xf>
    <xf numFmtId="168" fontId="13" fillId="5" borderId="27" xfId="0" applyNumberFormat="1" applyFont="1" applyFill="1" applyBorder="1" applyAlignment="1" applyProtection="1">
      <alignment horizontal="center" wrapText="1"/>
      <protection locked="0"/>
    </xf>
    <xf numFmtId="168" fontId="13" fillId="5" borderId="14" xfId="0" applyNumberFormat="1" applyFont="1" applyFill="1" applyBorder="1" applyAlignment="1" applyProtection="1">
      <alignment horizontal="center" wrapText="1"/>
      <protection locked="0"/>
    </xf>
    <xf numFmtId="168" fontId="13" fillId="5" borderId="17" xfId="0" applyNumberFormat="1" applyFont="1" applyFill="1" applyBorder="1" applyAlignment="1" applyProtection="1">
      <alignment horizontal="center" wrapText="1"/>
      <protection locked="0"/>
    </xf>
    <xf numFmtId="0" fontId="14" fillId="5" borderId="6" xfId="0" applyFont="1" applyFill="1" applyBorder="1" applyAlignment="1" applyProtection="1">
      <alignment horizontal="center" wrapText="1"/>
      <protection locked="0"/>
    </xf>
    <xf numFmtId="169" fontId="13" fillId="5" borderId="8" xfId="0" applyNumberFormat="1" applyFont="1" applyFill="1" applyBorder="1" applyAlignment="1" applyProtection="1">
      <alignment horizontal="center" wrapText="1"/>
      <protection locked="0"/>
    </xf>
    <xf numFmtId="169" fontId="13" fillId="5" borderId="27" xfId="0" applyNumberFormat="1" applyFont="1" applyFill="1" applyBorder="1" applyAlignment="1" applyProtection="1">
      <alignment horizontal="center" wrapText="1"/>
      <protection locked="0"/>
    </xf>
    <xf numFmtId="0" fontId="10" fillId="7" borderId="6" xfId="0" applyFont="1" applyFill="1" applyBorder="1" applyAlignment="1" applyProtection="1">
      <alignment horizontal="left"/>
      <protection locked="0"/>
    </xf>
    <xf numFmtId="0" fontId="10" fillId="7" borderId="27" xfId="0" applyFont="1" applyFill="1" applyBorder="1" applyAlignment="1" applyProtection="1">
      <alignment horizontal="left"/>
      <protection locked="0"/>
    </xf>
    <xf numFmtId="0" fontId="13" fillId="5" borderId="6" xfId="0" applyFont="1" applyFill="1" applyBorder="1" applyAlignment="1" applyProtection="1">
      <alignment horizontal="center" wrapText="1"/>
      <protection locked="0"/>
    </xf>
    <xf numFmtId="0" fontId="10" fillId="7" borderId="12" xfId="0" applyFont="1" applyFill="1" applyBorder="1" applyAlignment="1" applyProtection="1">
      <alignment horizontal="left"/>
      <protection locked="0"/>
    </xf>
    <xf numFmtId="0" fontId="10" fillId="7" borderId="14" xfId="0" applyFont="1" applyFill="1" applyBorder="1" applyAlignment="1" applyProtection="1">
      <alignment horizontal="left"/>
      <protection locked="0"/>
    </xf>
    <xf numFmtId="0" fontId="13" fillId="5" borderId="33" xfId="0" applyFont="1" applyFill="1" applyBorder="1" applyAlignment="1" applyProtection="1">
      <alignment horizontal="center" wrapText="1"/>
      <protection locked="0"/>
    </xf>
    <xf numFmtId="169" fontId="13" fillId="5" borderId="35" xfId="0" applyNumberFormat="1" applyFont="1" applyFill="1" applyBorder="1" applyAlignment="1" applyProtection="1">
      <alignment horizontal="center" wrapText="1"/>
      <protection locked="0"/>
    </xf>
    <xf numFmtId="169" fontId="13" fillId="5" borderId="41" xfId="0" applyNumberFormat="1" applyFont="1" applyFill="1" applyBorder="1" applyAlignment="1" applyProtection="1">
      <alignment horizontal="center" wrapText="1"/>
      <protection locked="0"/>
    </xf>
    <xf numFmtId="0" fontId="10" fillId="7" borderId="15" xfId="0" applyFont="1" applyFill="1" applyBorder="1" applyAlignment="1" applyProtection="1">
      <alignment horizontal="left"/>
      <protection locked="0"/>
    </xf>
    <xf numFmtId="0" fontId="10" fillId="7" borderId="17" xfId="0" applyFont="1" applyFill="1" applyBorder="1" applyAlignment="1" applyProtection="1">
      <alignment horizontal="left"/>
      <protection locked="0"/>
    </xf>
    <xf numFmtId="3" fontId="0" fillId="5" borderId="14" xfId="0" applyNumberFormat="1" applyFill="1" applyBorder="1" applyAlignment="1" applyProtection="1">
      <alignment horizontal="center"/>
      <protection locked="0"/>
    </xf>
    <xf numFmtId="167" fontId="2" fillId="9" borderId="30" xfId="0" applyNumberFormat="1" applyFont="1" applyFill="1" applyBorder="1" applyAlignment="1">
      <alignment horizontal="center" vertical="center" wrapText="1"/>
    </xf>
    <xf numFmtId="167" fontId="2" fillId="10" borderId="19" xfId="0" applyNumberFormat="1" applyFont="1" applyFill="1" applyBorder="1" applyAlignment="1">
      <alignment horizontal="center" vertical="center" wrapText="1"/>
    </xf>
    <xf numFmtId="0" fontId="20" fillId="0" borderId="0" xfId="0" applyFont="1"/>
    <xf numFmtId="0" fontId="7" fillId="0" borderId="0" xfId="0" applyFont="1"/>
    <xf numFmtId="0" fontId="20" fillId="0" borderId="0" xfId="0" applyFont="1" applyAlignment="1">
      <alignment vertical="center"/>
    </xf>
    <xf numFmtId="0" fontId="5" fillId="2" borderId="1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6" fillId="3" borderId="22" xfId="0" applyFont="1" applyFill="1" applyBorder="1" applyAlignment="1">
      <alignment horizontal="left"/>
    </xf>
    <xf numFmtId="0" fontId="6" fillId="3" borderId="21" xfId="0" applyFont="1" applyFill="1" applyBorder="1" applyAlignment="1">
      <alignment horizontal="left"/>
    </xf>
    <xf numFmtId="0" fontId="6" fillId="3" borderId="26" xfId="0" applyFont="1" applyFill="1" applyBorder="1" applyAlignment="1">
      <alignment horizontal="left"/>
    </xf>
    <xf numFmtId="0" fontId="6" fillId="3" borderId="30" xfId="0" applyFont="1" applyFill="1" applyBorder="1" applyAlignment="1">
      <alignment horizontal="left"/>
    </xf>
    <xf numFmtId="0" fontId="3" fillId="8" borderId="29" xfId="0" applyFont="1" applyFill="1" applyBorder="1" applyAlignment="1">
      <alignment horizontal="center"/>
    </xf>
    <xf numFmtId="0" fontId="3" fillId="8" borderId="26" xfId="0" applyFont="1" applyFill="1" applyBorder="1" applyAlignment="1">
      <alignment horizontal="center"/>
    </xf>
    <xf numFmtId="0" fontId="3" fillId="8" borderId="30" xfId="0" applyFont="1" applyFill="1" applyBorder="1" applyAlignment="1">
      <alignment horizontal="center"/>
    </xf>
    <xf numFmtId="0" fontId="11" fillId="4" borderId="22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1" fillId="8" borderId="29" xfId="0" applyFont="1" applyFill="1" applyBorder="1" applyAlignment="1">
      <alignment horizontal="center" vertical="center" wrapText="1"/>
    </xf>
    <xf numFmtId="0" fontId="11" fillId="8" borderId="26" xfId="0" applyFont="1" applyFill="1" applyBorder="1" applyAlignment="1">
      <alignment horizontal="center" vertical="center" wrapText="1"/>
    </xf>
    <xf numFmtId="0" fontId="11" fillId="8" borderId="30" xfId="0" applyFont="1" applyFill="1" applyBorder="1" applyAlignment="1">
      <alignment horizontal="center" vertical="center" wrapText="1"/>
    </xf>
    <xf numFmtId="0" fontId="3" fillId="5" borderId="40" xfId="0" applyFont="1" applyFill="1" applyBorder="1" applyAlignment="1" applyProtection="1">
      <alignment horizontal="center"/>
      <protection locked="0"/>
    </xf>
    <xf numFmtId="0" fontId="16" fillId="8" borderId="37" xfId="0" applyFont="1" applyFill="1" applyBorder="1" applyAlignment="1">
      <alignment horizontal="center" vertical="center" wrapText="1"/>
    </xf>
    <xf numFmtId="0" fontId="16" fillId="8" borderId="28" xfId="0" applyFont="1" applyFill="1" applyBorder="1" applyAlignment="1">
      <alignment horizontal="center" vertical="center"/>
    </xf>
    <xf numFmtId="0" fontId="16" fillId="8" borderId="39" xfId="0" applyFont="1" applyFill="1" applyBorder="1" applyAlignment="1">
      <alignment horizontal="center" vertical="center"/>
    </xf>
    <xf numFmtId="0" fontId="17" fillId="8" borderId="10" xfId="0" applyFont="1" applyFill="1" applyBorder="1" applyAlignment="1">
      <alignment horizontal="right"/>
    </xf>
    <xf numFmtId="0" fontId="7" fillId="5" borderId="13" xfId="0" applyFont="1" applyFill="1" applyBorder="1" applyAlignment="1" applyProtection="1">
      <alignment horizontal="center"/>
      <protection locked="0"/>
    </xf>
    <xf numFmtId="0" fontId="3" fillId="5" borderId="13" xfId="0" applyFont="1" applyFill="1" applyBorder="1" applyAlignment="1" applyProtection="1">
      <alignment horizontal="center"/>
      <protection locked="0"/>
    </xf>
    <xf numFmtId="0" fontId="11" fillId="8" borderId="22" xfId="0" applyFont="1" applyFill="1" applyBorder="1" applyAlignment="1">
      <alignment horizontal="center" vertical="center" wrapText="1"/>
    </xf>
    <xf numFmtId="0" fontId="11" fillId="8" borderId="21" xfId="0" applyFont="1" applyFill="1" applyBorder="1" applyAlignment="1">
      <alignment horizontal="center" vertical="center" wrapText="1"/>
    </xf>
    <xf numFmtId="0" fontId="11" fillId="8" borderId="20" xfId="0" applyFont="1" applyFill="1" applyBorder="1" applyAlignment="1">
      <alignment horizontal="center" vertical="center" wrapText="1"/>
    </xf>
    <xf numFmtId="0" fontId="3" fillId="8" borderId="22" xfId="0" applyFont="1" applyFill="1" applyBorder="1" applyAlignment="1">
      <alignment horizontal="center"/>
    </xf>
    <xf numFmtId="0" fontId="3" fillId="8" borderId="21" xfId="0" applyFont="1" applyFill="1" applyBorder="1" applyAlignment="1">
      <alignment horizontal="center"/>
    </xf>
    <xf numFmtId="0" fontId="3" fillId="8" borderId="20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 wrapText="1"/>
    </xf>
    <xf numFmtId="14" fontId="3" fillId="5" borderId="10" xfId="0" applyNumberFormat="1" applyFont="1" applyFill="1" applyBorder="1" applyAlignment="1" applyProtection="1">
      <alignment horizontal="center" vertical="center" wrapText="1"/>
      <protection locked="0"/>
    </xf>
    <xf numFmtId="14" fontId="3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8" borderId="9" xfId="0" applyFont="1" applyFill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 wrapText="1"/>
    </xf>
    <xf numFmtId="0" fontId="3" fillId="8" borderId="15" xfId="0" applyFont="1" applyFill="1" applyBorder="1" applyAlignment="1">
      <alignment horizontal="center" vertical="center" wrapText="1"/>
    </xf>
    <xf numFmtId="0" fontId="18" fillId="4" borderId="37" xfId="0" applyFont="1" applyFill="1" applyBorder="1" applyAlignment="1">
      <alignment horizontal="center"/>
    </xf>
    <xf numFmtId="0" fontId="18" fillId="4" borderId="10" xfId="0" applyFont="1" applyFill="1" applyBorder="1" applyAlignment="1">
      <alignment horizontal="center"/>
    </xf>
    <xf numFmtId="3" fontId="20" fillId="5" borderId="4" xfId="0" applyNumberFormat="1" applyFont="1" applyFill="1" applyBorder="1" applyAlignment="1" applyProtection="1">
      <alignment horizontal="center"/>
      <protection locked="0"/>
    </xf>
    <xf numFmtId="3" fontId="20" fillId="5" borderId="5" xfId="0" applyNumberFormat="1" applyFont="1" applyFill="1" applyBorder="1" applyAlignment="1" applyProtection="1">
      <alignment horizontal="center"/>
      <protection locked="0"/>
    </xf>
    <xf numFmtId="0" fontId="21" fillId="5" borderId="36" xfId="0" applyFont="1" applyFill="1" applyBorder="1" applyAlignment="1" applyProtection="1">
      <alignment horizontal="center" vertical="center"/>
      <protection locked="0"/>
    </xf>
    <xf numFmtId="0" fontId="21" fillId="5" borderId="20" xfId="0" applyFont="1" applyFill="1" applyBorder="1" applyAlignment="1" applyProtection="1">
      <alignment horizontal="center" vertical="center"/>
      <protection locked="0"/>
    </xf>
    <xf numFmtId="0" fontId="21" fillId="5" borderId="2" xfId="0" applyFont="1" applyFill="1" applyBorder="1" applyAlignment="1" applyProtection="1">
      <alignment horizontal="center" vertical="center"/>
      <protection locked="0"/>
    </xf>
    <xf numFmtId="0" fontId="21" fillId="5" borderId="18" xfId="0" applyFont="1" applyFill="1" applyBorder="1" applyAlignment="1" applyProtection="1">
      <alignment horizontal="center" vertical="center"/>
      <protection locked="0"/>
    </xf>
    <xf numFmtId="0" fontId="21" fillId="5" borderId="35" xfId="0" applyFont="1" applyFill="1" applyBorder="1" applyAlignment="1" applyProtection="1">
      <alignment horizontal="center" vertical="center"/>
      <protection locked="0"/>
    </xf>
    <xf numFmtId="0" fontId="21" fillId="5" borderId="19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</cellXfs>
  <cellStyles count="3">
    <cellStyle name="Normal" xfId="0" builtinId="0"/>
    <cellStyle name="Normal 4" xfId="2" xr:uid="{6FBED606-746B-4624-840C-F177F61D6165}"/>
    <cellStyle name="Percent" xfId="1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oregon-my.sharepoint.com/personal/lisa_gartland_energy_oregon_gov/Documents/Documents/ODOE%20Work/Programs/BPS/O&amp;M%20EMP%20Reporting/OR-BPS-O&amp;M-EMP-Template.xlsm" TargetMode="External"/><Relationship Id="rId1" Type="http://schemas.openxmlformats.org/officeDocument/2006/relationships/externalLinkPath" Target="https://stateoforegon.sharepoint.com/personal/lisa_gartland_energy_oregon_gov/Documents/Documents/ODOE%20Work/Programs/BPS/O&amp;M%20EMP%20Reporting/OR-BPS-O&amp;M-EMP-Templa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Bldg Info"/>
      <sheetName val="Bldg Contacts"/>
      <sheetName val="Bldg Equip"/>
      <sheetName val="O&amp;M Task Screen"/>
      <sheetName val="O&amp;M Task List"/>
      <sheetName val="O&amp;M Task Logging"/>
      <sheetName val="O&amp;M Work Records"/>
      <sheetName val="EMP Equip Details"/>
      <sheetName val="EMP EUI Target"/>
      <sheetName val="EMP EUI ESPM"/>
      <sheetName val="EMP EEMs"/>
      <sheetName val="EMP Events Log"/>
      <sheetName val="EMP T&amp;C Log"/>
      <sheetName val="task lookups"/>
      <sheetName val="dropdowns"/>
      <sheetName val="UniqueEquip"/>
      <sheetName val="Filters"/>
      <sheetName val="Questions"/>
      <sheetName val="EUL"/>
      <sheetName val="StdInspMaint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54384-9D4E-4834-A158-7087540468A6}">
  <sheetPr>
    <tabColor theme="4"/>
  </sheetPr>
  <dimension ref="A1:W25"/>
  <sheetViews>
    <sheetView tabSelected="1" workbookViewId="0">
      <selection activeCell="A7" sqref="A7:C7"/>
    </sheetView>
  </sheetViews>
  <sheetFormatPr defaultRowHeight="14.5" x14ac:dyDescent="0.35"/>
  <cols>
    <col min="1" max="1" width="9.54296875" customWidth="1"/>
    <col min="2" max="2" width="30.54296875" customWidth="1"/>
    <col min="3" max="3" width="10.54296875" customWidth="1"/>
    <col min="4" max="6" width="14.54296875" customWidth="1"/>
    <col min="7" max="15" width="12.54296875" customWidth="1"/>
    <col min="16" max="18" width="10.54296875" customWidth="1"/>
    <col min="19" max="21" width="12.54296875" customWidth="1"/>
    <col min="22" max="23" width="50.54296875" customWidth="1"/>
  </cols>
  <sheetData>
    <row r="1" spans="1:23" ht="16.5" thickBot="1" x14ac:dyDescent="0.45">
      <c r="A1" s="108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</row>
    <row r="2" spans="1:23" ht="15" thickBot="1" x14ac:dyDescent="0.4">
      <c r="A2" s="110" t="s">
        <v>1</v>
      </c>
      <c r="B2" s="111"/>
      <c r="C2" s="111"/>
      <c r="D2" s="111"/>
      <c r="E2" s="111"/>
      <c r="F2" s="111"/>
      <c r="G2" s="111"/>
      <c r="H2" s="111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3"/>
    </row>
    <row r="3" spans="1:23" ht="16.5" thickBot="1" x14ac:dyDescent="0.45">
      <c r="A3" s="24" t="s">
        <v>2</v>
      </c>
      <c r="B3" s="148"/>
      <c r="C3" s="149"/>
      <c r="D3" s="146" t="s">
        <v>3</v>
      </c>
      <c r="E3" s="147"/>
      <c r="F3" s="147"/>
      <c r="G3" s="147"/>
      <c r="H3" s="54" t="s">
        <v>4</v>
      </c>
      <c r="I3" s="124" t="s">
        <v>5</v>
      </c>
      <c r="J3" s="127" t="s">
        <v>6</v>
      </c>
      <c r="K3" s="127"/>
      <c r="L3" s="141"/>
      <c r="M3" s="141"/>
      <c r="N3" s="141"/>
      <c r="O3" s="142"/>
      <c r="P3" s="1"/>
      <c r="Q3" s="1"/>
      <c r="R3" s="1"/>
      <c r="S3" s="1"/>
      <c r="T3" s="1"/>
      <c r="U3" s="1"/>
      <c r="V3" s="2"/>
      <c r="W3" s="2"/>
    </row>
    <row r="4" spans="1:23" ht="14.5" customHeight="1" x14ac:dyDescent="0.35">
      <c r="A4" s="143" t="s">
        <v>7</v>
      </c>
      <c r="B4" s="150"/>
      <c r="C4" s="151"/>
      <c r="D4" s="56" t="s">
        <v>8</v>
      </c>
      <c r="E4" s="128"/>
      <c r="F4" s="128"/>
      <c r="G4" s="128"/>
      <c r="H4" s="40" t="str">
        <f>IFERROR(VLOOKUP($E$4,dropdowns!$B$4:$C$51,2,FALSE),"--")</f>
        <v>--</v>
      </c>
      <c r="I4" s="125"/>
      <c r="J4" s="25" t="s">
        <v>9</v>
      </c>
      <c r="K4" s="65"/>
      <c r="L4" s="25" t="s">
        <v>10</v>
      </c>
      <c r="M4" s="65"/>
      <c r="N4" s="25" t="s">
        <v>11</v>
      </c>
      <c r="O4" s="102"/>
      <c r="P4" s="2"/>
      <c r="Q4" s="2"/>
      <c r="R4" s="2"/>
      <c r="S4" s="2"/>
      <c r="T4" s="2"/>
      <c r="U4" s="2"/>
      <c r="V4" s="2"/>
      <c r="W4" s="2"/>
    </row>
    <row r="5" spans="1:23" ht="14.5" customHeight="1" x14ac:dyDescent="0.35">
      <c r="A5" s="144"/>
      <c r="B5" s="152"/>
      <c r="C5" s="153"/>
      <c r="D5" s="57" t="s">
        <v>12</v>
      </c>
      <c r="E5" s="129"/>
      <c r="F5" s="129"/>
      <c r="G5" s="129"/>
      <c r="H5" s="40" t="str">
        <f>IFERROR(VLOOKUP($E$5,dropdowns!$D$3:$E$10,2,FALSE),"--")</f>
        <v>--</v>
      </c>
      <c r="I5" s="125"/>
      <c r="J5" s="25" t="s">
        <v>13</v>
      </c>
      <c r="K5" s="66"/>
      <c r="L5" s="25" t="s">
        <v>14</v>
      </c>
      <c r="M5" s="66"/>
      <c r="N5" s="25" t="s">
        <v>15</v>
      </c>
      <c r="O5" s="67"/>
      <c r="P5" s="2"/>
      <c r="Q5" s="2"/>
      <c r="R5" s="2"/>
      <c r="S5" s="2"/>
      <c r="T5" s="2"/>
      <c r="U5" s="2"/>
      <c r="V5" s="2"/>
      <c r="W5" s="2"/>
    </row>
    <row r="6" spans="1:23" ht="15" customHeight="1" thickBot="1" x14ac:dyDescent="0.4">
      <c r="A6" s="145"/>
      <c r="B6" s="154"/>
      <c r="C6" s="155"/>
      <c r="D6" s="58" t="s">
        <v>16</v>
      </c>
      <c r="E6" s="123"/>
      <c r="F6" s="123"/>
      <c r="G6" s="123"/>
      <c r="H6" s="41" t="str">
        <f>IFERROR(VLOOKUP($E$6,dropdowns!$F$3:$G$14,2,FALSE),"--")</f>
        <v>--</v>
      </c>
      <c r="I6" s="126"/>
      <c r="J6" s="55" t="s">
        <v>17</v>
      </c>
      <c r="K6" s="42" t="str">
        <f>IFERROR(K5/K4,"--")</f>
        <v>--</v>
      </c>
      <c r="L6" s="55" t="s">
        <v>18</v>
      </c>
      <c r="M6" s="42" t="str">
        <f>IFERROR(M5/M4,"--")</f>
        <v>--</v>
      </c>
      <c r="N6" s="55" t="s">
        <v>19</v>
      </c>
      <c r="O6" s="43" t="str">
        <f>IFERROR(O5/O4,"--")</f>
        <v>--</v>
      </c>
      <c r="P6" s="2"/>
      <c r="Q6" s="2"/>
      <c r="R6" s="2"/>
      <c r="S6" s="2"/>
      <c r="T6" s="2"/>
      <c r="U6" s="2"/>
      <c r="V6" s="2"/>
      <c r="W6" s="2"/>
    </row>
    <row r="7" spans="1:23" ht="15" customHeight="1" thickBot="1" x14ac:dyDescent="0.4">
      <c r="A7" s="117" t="s">
        <v>20</v>
      </c>
      <c r="B7" s="118"/>
      <c r="C7" s="119"/>
      <c r="D7" s="120" t="s">
        <v>21</v>
      </c>
      <c r="E7" s="121"/>
      <c r="F7" s="121"/>
      <c r="G7" s="121"/>
      <c r="H7" s="122"/>
      <c r="I7" s="117" t="s">
        <v>22</v>
      </c>
      <c r="J7" s="118"/>
      <c r="K7" s="119"/>
      <c r="L7" s="130" t="s">
        <v>23</v>
      </c>
      <c r="M7" s="131"/>
      <c r="N7" s="131"/>
      <c r="O7" s="132"/>
      <c r="P7" s="117" t="s">
        <v>24</v>
      </c>
      <c r="Q7" s="118"/>
      <c r="R7" s="119"/>
      <c r="S7" s="133" t="s">
        <v>25</v>
      </c>
      <c r="T7" s="134"/>
      <c r="U7" s="135"/>
      <c r="V7" s="136" t="s">
        <v>26</v>
      </c>
      <c r="W7" s="137"/>
    </row>
    <row r="8" spans="1:23" ht="52.5" thickBot="1" x14ac:dyDescent="0.4">
      <c r="A8" s="3" t="s">
        <v>27</v>
      </c>
      <c r="B8" s="4" t="s">
        <v>28</v>
      </c>
      <c r="C8" s="5" t="s">
        <v>29</v>
      </c>
      <c r="D8" s="19" t="s">
        <v>30</v>
      </c>
      <c r="E8" s="20" t="s">
        <v>31</v>
      </c>
      <c r="F8" s="21" t="s">
        <v>32</v>
      </c>
      <c r="G8" s="22" t="s">
        <v>33</v>
      </c>
      <c r="H8" s="52" t="s">
        <v>34</v>
      </c>
      <c r="I8" s="3" t="s">
        <v>35</v>
      </c>
      <c r="J8" s="4" t="s">
        <v>36</v>
      </c>
      <c r="K8" s="5" t="s">
        <v>37</v>
      </c>
      <c r="L8" s="19" t="s">
        <v>38</v>
      </c>
      <c r="M8" s="20" t="s">
        <v>39</v>
      </c>
      <c r="N8" s="20" t="s">
        <v>40</v>
      </c>
      <c r="O8" s="23" t="s">
        <v>41</v>
      </c>
      <c r="P8" s="3" t="s">
        <v>42</v>
      </c>
      <c r="Q8" s="4" t="s">
        <v>43</v>
      </c>
      <c r="R8" s="5" t="s">
        <v>44</v>
      </c>
      <c r="S8" s="19" t="s">
        <v>45</v>
      </c>
      <c r="T8" s="21" t="s">
        <v>46</v>
      </c>
      <c r="U8" s="23" t="s">
        <v>47</v>
      </c>
      <c r="V8" s="6" t="s">
        <v>48</v>
      </c>
      <c r="W8" s="7" t="s">
        <v>49</v>
      </c>
    </row>
    <row r="9" spans="1:23" x14ac:dyDescent="0.35">
      <c r="A9" s="26" t="s">
        <v>50</v>
      </c>
      <c r="B9" s="68"/>
      <c r="C9" s="69"/>
      <c r="D9" s="70"/>
      <c r="E9" s="71"/>
      <c r="F9" s="72"/>
      <c r="G9" s="8">
        <f>IFERROR(IF((3.412*$D9+100*$E9+$F9)/$B$3=0,0,ROUND((3.412*$D9+100*$E9+$F9)/$B$3,1)),0)</f>
        <v>0</v>
      </c>
      <c r="H9" s="53">
        <f>IFERROR((IFERROR(3.412*$D9*$H$4,0)+IFERROR(100*$E9*$H$5,0)+IFERROR($F9*$H$6,0))*C9/2000,"--")</f>
        <v>0</v>
      </c>
      <c r="I9" s="9">
        <f>IFERROR($D9*$K$6,0)+IFERROR($E9*$M$6,0)+IFERROR($F9*$O$6,0)</f>
        <v>0</v>
      </c>
      <c r="J9" s="80"/>
      <c r="K9" s="10">
        <f>IFERROR($I9+$J9,"--")</f>
        <v>0</v>
      </c>
      <c r="L9" s="83"/>
      <c r="M9" s="80"/>
      <c r="N9" s="11" t="str">
        <f>IF($L9+$M9&gt;0,$L9+$M9,"--")</f>
        <v>--</v>
      </c>
      <c r="O9" s="86"/>
      <c r="P9" s="44" t="str">
        <f>IFERROR(ROUND($N9/$K9,1),"--")</f>
        <v>--</v>
      </c>
      <c r="Q9" s="12" t="str">
        <f>IFERROR(ROUND(($N9-$O9)/$K9,1),"--")</f>
        <v>--</v>
      </c>
      <c r="R9" s="45" t="str">
        <f>IFERROR((1/$Q9),"--")</f>
        <v>--</v>
      </c>
      <c r="S9" s="89"/>
      <c r="T9" s="90"/>
      <c r="U9" s="91"/>
      <c r="V9" s="92"/>
      <c r="W9" s="93"/>
    </row>
    <row r="10" spans="1:23" x14ac:dyDescent="0.35">
      <c r="A10" s="27" t="str">
        <f>"EEM "&amp;VALUE(RIGHT(A9,2)+1)</f>
        <v>EEM 2</v>
      </c>
      <c r="B10" s="73"/>
      <c r="C10" s="74"/>
      <c r="D10" s="70"/>
      <c r="E10" s="71"/>
      <c r="F10" s="72"/>
      <c r="G10" s="8">
        <f t="shared" ref="G10:G23" si="0">IFERROR(IF((3.412*$D10+100*$E10+$F10)/$B$3=0,0,ROUND((3.412*$D10+100*$E10+$F10)/$B$3,1)),0)</f>
        <v>0</v>
      </c>
      <c r="H10" s="53">
        <f t="shared" ref="H10:H23" si="1">IFERROR((IFERROR(3.412*$D10*$H$4,0)+IFERROR(100*$E10*$H$5,0)+IFERROR($F10*$H$6,0))*C10/2000,"--")</f>
        <v>0</v>
      </c>
      <c r="I10" s="9">
        <f t="shared" ref="I10:I23" si="2">IFERROR($D10*$K$6,0)+IFERROR($E10*$M$6,0)+IFERROR($F10*$O$6,0)</f>
        <v>0</v>
      </c>
      <c r="J10" s="81"/>
      <c r="K10" s="10">
        <f t="shared" ref="K10:K23" si="3">IFERROR($I10+$J10,"--")</f>
        <v>0</v>
      </c>
      <c r="L10" s="84"/>
      <c r="M10" s="81"/>
      <c r="N10" s="11" t="str">
        <f t="shared" ref="N10:N23" si="4">IF($L10+$M10&gt;0,$L10+$M10,"--")</f>
        <v>--</v>
      </c>
      <c r="O10" s="87"/>
      <c r="P10" s="46" t="str">
        <f t="shared" ref="P10:P23" si="5">IFERROR(ROUND($N10/$K10,1),"--")</f>
        <v>--</v>
      </c>
      <c r="Q10" s="13" t="str">
        <f t="shared" ref="Q10:Q23" si="6">IFERROR(ROUND(($N10-$O10)/$K10,1),"--")</f>
        <v>--</v>
      </c>
      <c r="R10" s="47" t="str">
        <f t="shared" ref="R10:R23" si="7">IFERROR((1/$Q10),"--")</f>
        <v>--</v>
      </c>
      <c r="S10" s="94"/>
      <c r="T10" s="90"/>
      <c r="U10" s="91"/>
      <c r="V10" s="95"/>
      <c r="W10" s="96"/>
    </row>
    <row r="11" spans="1:23" x14ac:dyDescent="0.35">
      <c r="A11" s="27" t="str">
        <f t="shared" ref="A11:A23" si="8">"EEM "&amp;VALUE(RIGHT(A10,2)+1)</f>
        <v>EEM 3</v>
      </c>
      <c r="B11" s="73"/>
      <c r="C11" s="74"/>
      <c r="D11" s="70"/>
      <c r="E11" s="71"/>
      <c r="F11" s="72"/>
      <c r="G11" s="8">
        <f t="shared" si="0"/>
        <v>0</v>
      </c>
      <c r="H11" s="53">
        <f t="shared" si="1"/>
        <v>0</v>
      </c>
      <c r="I11" s="9">
        <f t="shared" si="2"/>
        <v>0</v>
      </c>
      <c r="J11" s="81"/>
      <c r="K11" s="10">
        <f t="shared" si="3"/>
        <v>0</v>
      </c>
      <c r="L11" s="84"/>
      <c r="M11" s="81"/>
      <c r="N11" s="11" t="str">
        <f t="shared" si="4"/>
        <v>--</v>
      </c>
      <c r="O11" s="87"/>
      <c r="P11" s="46" t="str">
        <f t="shared" si="5"/>
        <v>--</v>
      </c>
      <c r="Q11" s="13" t="str">
        <f t="shared" si="6"/>
        <v>--</v>
      </c>
      <c r="R11" s="47" t="str">
        <f t="shared" si="7"/>
        <v>--</v>
      </c>
      <c r="S11" s="94"/>
      <c r="T11" s="90"/>
      <c r="U11" s="91"/>
      <c r="V11" s="95"/>
      <c r="W11" s="96"/>
    </row>
    <row r="12" spans="1:23" x14ac:dyDescent="0.35">
      <c r="A12" s="27" t="str">
        <f t="shared" si="8"/>
        <v>EEM 4</v>
      </c>
      <c r="B12" s="73"/>
      <c r="C12" s="74"/>
      <c r="D12" s="70"/>
      <c r="E12" s="71"/>
      <c r="F12" s="72"/>
      <c r="G12" s="8">
        <f t="shared" si="0"/>
        <v>0</v>
      </c>
      <c r="H12" s="53">
        <f t="shared" si="1"/>
        <v>0</v>
      </c>
      <c r="I12" s="9">
        <f t="shared" si="2"/>
        <v>0</v>
      </c>
      <c r="J12" s="81"/>
      <c r="K12" s="10">
        <f t="shared" si="3"/>
        <v>0</v>
      </c>
      <c r="L12" s="84"/>
      <c r="M12" s="81"/>
      <c r="N12" s="11" t="str">
        <f t="shared" si="4"/>
        <v>--</v>
      </c>
      <c r="O12" s="87"/>
      <c r="P12" s="46" t="str">
        <f t="shared" si="5"/>
        <v>--</v>
      </c>
      <c r="Q12" s="13" t="str">
        <f t="shared" si="6"/>
        <v>--</v>
      </c>
      <c r="R12" s="47" t="str">
        <f t="shared" si="7"/>
        <v>--</v>
      </c>
      <c r="S12" s="94"/>
      <c r="T12" s="90"/>
      <c r="U12" s="91"/>
      <c r="V12" s="95"/>
      <c r="W12" s="96"/>
    </row>
    <row r="13" spans="1:23" x14ac:dyDescent="0.35">
      <c r="A13" s="27" t="str">
        <f t="shared" si="8"/>
        <v>EEM 5</v>
      </c>
      <c r="B13" s="73"/>
      <c r="C13" s="74"/>
      <c r="D13" s="70"/>
      <c r="E13" s="71"/>
      <c r="F13" s="72"/>
      <c r="G13" s="8">
        <f t="shared" si="0"/>
        <v>0</v>
      </c>
      <c r="H13" s="53">
        <f t="shared" si="1"/>
        <v>0</v>
      </c>
      <c r="I13" s="9">
        <f t="shared" si="2"/>
        <v>0</v>
      </c>
      <c r="J13" s="81"/>
      <c r="K13" s="10">
        <f t="shared" si="3"/>
        <v>0</v>
      </c>
      <c r="L13" s="84"/>
      <c r="M13" s="81"/>
      <c r="N13" s="11" t="str">
        <f t="shared" si="4"/>
        <v>--</v>
      </c>
      <c r="O13" s="87"/>
      <c r="P13" s="46" t="str">
        <f t="shared" si="5"/>
        <v>--</v>
      </c>
      <c r="Q13" s="13" t="str">
        <f t="shared" si="6"/>
        <v>--</v>
      </c>
      <c r="R13" s="47" t="str">
        <f t="shared" si="7"/>
        <v>--</v>
      </c>
      <c r="S13" s="94"/>
      <c r="T13" s="90"/>
      <c r="U13" s="91"/>
      <c r="V13" s="95"/>
      <c r="W13" s="96"/>
    </row>
    <row r="14" spans="1:23" x14ac:dyDescent="0.35">
      <c r="A14" s="27" t="str">
        <f t="shared" si="8"/>
        <v>EEM 6</v>
      </c>
      <c r="B14" s="73"/>
      <c r="C14" s="74"/>
      <c r="D14" s="70"/>
      <c r="E14" s="71"/>
      <c r="F14" s="72"/>
      <c r="G14" s="8">
        <f t="shared" si="0"/>
        <v>0</v>
      </c>
      <c r="H14" s="53">
        <f t="shared" si="1"/>
        <v>0</v>
      </c>
      <c r="I14" s="9">
        <f t="shared" si="2"/>
        <v>0</v>
      </c>
      <c r="J14" s="81"/>
      <c r="K14" s="10">
        <f t="shared" si="3"/>
        <v>0</v>
      </c>
      <c r="L14" s="84"/>
      <c r="M14" s="81"/>
      <c r="N14" s="11" t="str">
        <f t="shared" si="4"/>
        <v>--</v>
      </c>
      <c r="O14" s="87"/>
      <c r="P14" s="46" t="str">
        <f t="shared" si="5"/>
        <v>--</v>
      </c>
      <c r="Q14" s="13" t="str">
        <f t="shared" si="6"/>
        <v>--</v>
      </c>
      <c r="R14" s="47" t="str">
        <f t="shared" si="7"/>
        <v>--</v>
      </c>
      <c r="S14" s="94"/>
      <c r="T14" s="90"/>
      <c r="U14" s="91"/>
      <c r="V14" s="95"/>
      <c r="W14" s="96"/>
    </row>
    <row r="15" spans="1:23" x14ac:dyDescent="0.35">
      <c r="A15" s="27" t="str">
        <f t="shared" si="8"/>
        <v>EEM 7</v>
      </c>
      <c r="B15" s="73"/>
      <c r="C15" s="74"/>
      <c r="D15" s="70"/>
      <c r="E15" s="71"/>
      <c r="F15" s="72"/>
      <c r="G15" s="8">
        <f t="shared" si="0"/>
        <v>0</v>
      </c>
      <c r="H15" s="53">
        <f t="shared" si="1"/>
        <v>0</v>
      </c>
      <c r="I15" s="9">
        <f t="shared" si="2"/>
        <v>0</v>
      </c>
      <c r="J15" s="81"/>
      <c r="K15" s="10">
        <f t="shared" si="3"/>
        <v>0</v>
      </c>
      <c r="L15" s="84"/>
      <c r="M15" s="81"/>
      <c r="N15" s="11" t="str">
        <f t="shared" si="4"/>
        <v>--</v>
      </c>
      <c r="O15" s="87"/>
      <c r="P15" s="46" t="str">
        <f t="shared" si="5"/>
        <v>--</v>
      </c>
      <c r="Q15" s="13" t="str">
        <f t="shared" si="6"/>
        <v>--</v>
      </c>
      <c r="R15" s="47" t="str">
        <f t="shared" si="7"/>
        <v>--</v>
      </c>
      <c r="S15" s="94"/>
      <c r="T15" s="90"/>
      <c r="U15" s="91"/>
      <c r="V15" s="95"/>
      <c r="W15" s="96"/>
    </row>
    <row r="16" spans="1:23" x14ac:dyDescent="0.35">
      <c r="A16" s="27" t="str">
        <f t="shared" si="8"/>
        <v>EEM 8</v>
      </c>
      <c r="B16" s="73"/>
      <c r="C16" s="74"/>
      <c r="D16" s="70"/>
      <c r="E16" s="71"/>
      <c r="F16" s="72"/>
      <c r="G16" s="8">
        <f t="shared" si="0"/>
        <v>0</v>
      </c>
      <c r="H16" s="53">
        <f t="shared" si="1"/>
        <v>0</v>
      </c>
      <c r="I16" s="9">
        <f t="shared" si="2"/>
        <v>0</v>
      </c>
      <c r="J16" s="81"/>
      <c r="K16" s="10">
        <f t="shared" si="3"/>
        <v>0</v>
      </c>
      <c r="L16" s="84"/>
      <c r="M16" s="81"/>
      <c r="N16" s="11" t="str">
        <f t="shared" si="4"/>
        <v>--</v>
      </c>
      <c r="O16" s="87"/>
      <c r="P16" s="46" t="str">
        <f t="shared" si="5"/>
        <v>--</v>
      </c>
      <c r="Q16" s="13" t="str">
        <f t="shared" si="6"/>
        <v>--</v>
      </c>
      <c r="R16" s="47" t="str">
        <f t="shared" si="7"/>
        <v>--</v>
      </c>
      <c r="S16" s="94"/>
      <c r="T16" s="90"/>
      <c r="U16" s="91"/>
      <c r="V16" s="95"/>
      <c r="W16" s="96"/>
    </row>
    <row r="17" spans="1:23" x14ac:dyDescent="0.35">
      <c r="A17" s="27" t="str">
        <f t="shared" si="8"/>
        <v>EEM 9</v>
      </c>
      <c r="B17" s="73"/>
      <c r="C17" s="74"/>
      <c r="D17" s="70"/>
      <c r="E17" s="71"/>
      <c r="F17" s="72"/>
      <c r="G17" s="8">
        <f t="shared" si="0"/>
        <v>0</v>
      </c>
      <c r="H17" s="53">
        <f t="shared" si="1"/>
        <v>0</v>
      </c>
      <c r="I17" s="9">
        <f t="shared" si="2"/>
        <v>0</v>
      </c>
      <c r="J17" s="81"/>
      <c r="K17" s="10">
        <f t="shared" si="3"/>
        <v>0</v>
      </c>
      <c r="L17" s="84"/>
      <c r="M17" s="81"/>
      <c r="N17" s="11" t="str">
        <f t="shared" si="4"/>
        <v>--</v>
      </c>
      <c r="O17" s="87"/>
      <c r="P17" s="46" t="str">
        <f t="shared" si="5"/>
        <v>--</v>
      </c>
      <c r="Q17" s="13" t="str">
        <f t="shared" si="6"/>
        <v>--</v>
      </c>
      <c r="R17" s="47" t="str">
        <f t="shared" si="7"/>
        <v>--</v>
      </c>
      <c r="S17" s="94"/>
      <c r="T17" s="90"/>
      <c r="U17" s="91"/>
      <c r="V17" s="95"/>
      <c r="W17" s="96"/>
    </row>
    <row r="18" spans="1:23" x14ac:dyDescent="0.35">
      <c r="A18" s="27" t="str">
        <f t="shared" si="8"/>
        <v>EEM 10</v>
      </c>
      <c r="B18" s="73"/>
      <c r="C18" s="74"/>
      <c r="D18" s="70"/>
      <c r="E18" s="71"/>
      <c r="F18" s="72"/>
      <c r="G18" s="8">
        <f t="shared" si="0"/>
        <v>0</v>
      </c>
      <c r="H18" s="53">
        <f t="shared" si="1"/>
        <v>0</v>
      </c>
      <c r="I18" s="9">
        <f t="shared" si="2"/>
        <v>0</v>
      </c>
      <c r="J18" s="81"/>
      <c r="K18" s="10">
        <f t="shared" si="3"/>
        <v>0</v>
      </c>
      <c r="L18" s="84"/>
      <c r="M18" s="81"/>
      <c r="N18" s="11" t="str">
        <f t="shared" si="4"/>
        <v>--</v>
      </c>
      <c r="O18" s="87"/>
      <c r="P18" s="46" t="str">
        <f t="shared" si="5"/>
        <v>--</v>
      </c>
      <c r="Q18" s="13" t="str">
        <f t="shared" si="6"/>
        <v>--</v>
      </c>
      <c r="R18" s="47" t="str">
        <f t="shared" si="7"/>
        <v>--</v>
      </c>
      <c r="S18" s="94"/>
      <c r="T18" s="90"/>
      <c r="U18" s="91"/>
      <c r="V18" s="95"/>
      <c r="W18" s="96"/>
    </row>
    <row r="19" spans="1:23" x14ac:dyDescent="0.35">
      <c r="A19" s="27" t="str">
        <f t="shared" si="8"/>
        <v>EEM 11</v>
      </c>
      <c r="B19" s="73"/>
      <c r="C19" s="74"/>
      <c r="D19" s="70"/>
      <c r="E19" s="71"/>
      <c r="F19" s="72"/>
      <c r="G19" s="8">
        <f t="shared" si="0"/>
        <v>0</v>
      </c>
      <c r="H19" s="53">
        <f t="shared" si="1"/>
        <v>0</v>
      </c>
      <c r="I19" s="9">
        <f t="shared" si="2"/>
        <v>0</v>
      </c>
      <c r="J19" s="81"/>
      <c r="K19" s="10">
        <f t="shared" si="3"/>
        <v>0</v>
      </c>
      <c r="L19" s="84"/>
      <c r="M19" s="81"/>
      <c r="N19" s="11" t="str">
        <f t="shared" si="4"/>
        <v>--</v>
      </c>
      <c r="O19" s="87"/>
      <c r="P19" s="46" t="str">
        <f t="shared" si="5"/>
        <v>--</v>
      </c>
      <c r="Q19" s="13" t="str">
        <f t="shared" si="6"/>
        <v>--</v>
      </c>
      <c r="R19" s="47" t="str">
        <f t="shared" si="7"/>
        <v>--</v>
      </c>
      <c r="S19" s="94"/>
      <c r="T19" s="90"/>
      <c r="U19" s="91"/>
      <c r="V19" s="95"/>
      <c r="W19" s="96"/>
    </row>
    <row r="20" spans="1:23" x14ac:dyDescent="0.35">
      <c r="A20" s="27" t="str">
        <f t="shared" si="8"/>
        <v>EEM 12</v>
      </c>
      <c r="B20" s="73"/>
      <c r="C20" s="74"/>
      <c r="D20" s="70"/>
      <c r="E20" s="71"/>
      <c r="F20" s="72"/>
      <c r="G20" s="8">
        <f t="shared" si="0"/>
        <v>0</v>
      </c>
      <c r="H20" s="53">
        <f t="shared" si="1"/>
        <v>0</v>
      </c>
      <c r="I20" s="9">
        <f t="shared" si="2"/>
        <v>0</v>
      </c>
      <c r="J20" s="81"/>
      <c r="K20" s="10">
        <f t="shared" si="3"/>
        <v>0</v>
      </c>
      <c r="L20" s="84"/>
      <c r="M20" s="81"/>
      <c r="N20" s="11" t="str">
        <f t="shared" si="4"/>
        <v>--</v>
      </c>
      <c r="O20" s="87"/>
      <c r="P20" s="46" t="str">
        <f t="shared" si="5"/>
        <v>--</v>
      </c>
      <c r="Q20" s="13" t="str">
        <f t="shared" si="6"/>
        <v>--</v>
      </c>
      <c r="R20" s="47" t="str">
        <f t="shared" si="7"/>
        <v>--</v>
      </c>
      <c r="S20" s="94"/>
      <c r="T20" s="90"/>
      <c r="U20" s="91"/>
      <c r="V20" s="95"/>
      <c r="W20" s="96"/>
    </row>
    <row r="21" spans="1:23" x14ac:dyDescent="0.35">
      <c r="A21" s="27" t="str">
        <f t="shared" si="8"/>
        <v>EEM 13</v>
      </c>
      <c r="B21" s="73"/>
      <c r="C21" s="74"/>
      <c r="D21" s="70"/>
      <c r="E21" s="71"/>
      <c r="F21" s="72"/>
      <c r="G21" s="8">
        <f t="shared" si="0"/>
        <v>0</v>
      </c>
      <c r="H21" s="53">
        <f t="shared" si="1"/>
        <v>0</v>
      </c>
      <c r="I21" s="9">
        <f t="shared" si="2"/>
        <v>0</v>
      </c>
      <c r="J21" s="81"/>
      <c r="K21" s="10">
        <f t="shared" si="3"/>
        <v>0</v>
      </c>
      <c r="L21" s="84"/>
      <c r="M21" s="81"/>
      <c r="N21" s="11" t="str">
        <f t="shared" si="4"/>
        <v>--</v>
      </c>
      <c r="O21" s="87"/>
      <c r="P21" s="46" t="str">
        <f t="shared" si="5"/>
        <v>--</v>
      </c>
      <c r="Q21" s="13" t="str">
        <f t="shared" si="6"/>
        <v>--</v>
      </c>
      <c r="R21" s="47" t="str">
        <f t="shared" si="7"/>
        <v>--</v>
      </c>
      <c r="S21" s="94"/>
      <c r="T21" s="90"/>
      <c r="U21" s="91"/>
      <c r="V21" s="95"/>
      <c r="W21" s="96"/>
    </row>
    <row r="22" spans="1:23" x14ac:dyDescent="0.35">
      <c r="A22" s="27" t="str">
        <f t="shared" si="8"/>
        <v>EEM 14</v>
      </c>
      <c r="B22" s="73"/>
      <c r="C22" s="74"/>
      <c r="D22" s="70"/>
      <c r="E22" s="71"/>
      <c r="F22" s="72"/>
      <c r="G22" s="8">
        <f t="shared" si="0"/>
        <v>0</v>
      </c>
      <c r="H22" s="53">
        <f t="shared" si="1"/>
        <v>0</v>
      </c>
      <c r="I22" s="9">
        <f t="shared" si="2"/>
        <v>0</v>
      </c>
      <c r="J22" s="81"/>
      <c r="K22" s="10">
        <f t="shared" si="3"/>
        <v>0</v>
      </c>
      <c r="L22" s="84"/>
      <c r="M22" s="81"/>
      <c r="N22" s="11" t="str">
        <f t="shared" si="4"/>
        <v>--</v>
      </c>
      <c r="O22" s="87"/>
      <c r="P22" s="46" t="str">
        <f t="shared" si="5"/>
        <v>--</v>
      </c>
      <c r="Q22" s="13" t="str">
        <f t="shared" si="6"/>
        <v>--</v>
      </c>
      <c r="R22" s="47" t="str">
        <f t="shared" si="7"/>
        <v>--</v>
      </c>
      <c r="S22" s="94"/>
      <c r="T22" s="90"/>
      <c r="U22" s="91"/>
      <c r="V22" s="95"/>
      <c r="W22" s="96"/>
    </row>
    <row r="23" spans="1:23" ht="15" thickBot="1" x14ac:dyDescent="0.4">
      <c r="A23" s="28" t="str">
        <f t="shared" si="8"/>
        <v>EEM 15</v>
      </c>
      <c r="B23" s="75"/>
      <c r="C23" s="76"/>
      <c r="D23" s="77"/>
      <c r="E23" s="78"/>
      <c r="F23" s="79"/>
      <c r="G23" s="8">
        <f t="shared" si="0"/>
        <v>0</v>
      </c>
      <c r="H23" s="53">
        <f t="shared" si="1"/>
        <v>0</v>
      </c>
      <c r="I23" s="9">
        <f t="shared" si="2"/>
        <v>0</v>
      </c>
      <c r="J23" s="82"/>
      <c r="K23" s="51">
        <f t="shared" si="3"/>
        <v>0</v>
      </c>
      <c r="L23" s="85"/>
      <c r="M23" s="82"/>
      <c r="N23" s="50" t="str">
        <f t="shared" si="4"/>
        <v>--</v>
      </c>
      <c r="O23" s="88"/>
      <c r="P23" s="48" t="str">
        <f t="shared" si="5"/>
        <v>--</v>
      </c>
      <c r="Q23" s="14" t="str">
        <f t="shared" si="6"/>
        <v>--</v>
      </c>
      <c r="R23" s="49" t="str">
        <f t="shared" si="7"/>
        <v>--</v>
      </c>
      <c r="S23" s="97"/>
      <c r="T23" s="98"/>
      <c r="U23" s="99"/>
      <c r="V23" s="100"/>
      <c r="W23" s="101"/>
    </row>
    <row r="24" spans="1:23" ht="15" customHeight="1" thickBot="1" x14ac:dyDescent="0.4">
      <c r="A24" s="138" t="s">
        <v>51</v>
      </c>
      <c r="B24" s="139"/>
      <c r="C24" s="140"/>
      <c r="D24" s="29">
        <f t="shared" ref="D24:O24" si="9">SUM(D9:D23)</f>
        <v>0</v>
      </c>
      <c r="E24" s="29">
        <f t="shared" si="9"/>
        <v>0</v>
      </c>
      <c r="F24" s="29">
        <f t="shared" si="9"/>
        <v>0</v>
      </c>
      <c r="G24" s="103">
        <f t="shared" si="9"/>
        <v>0</v>
      </c>
      <c r="H24" s="29">
        <f t="shared" si="9"/>
        <v>0</v>
      </c>
      <c r="I24" s="30">
        <f t="shared" si="9"/>
        <v>0</v>
      </c>
      <c r="J24" s="31">
        <f t="shared" si="9"/>
        <v>0</v>
      </c>
      <c r="K24" s="31">
        <f t="shared" si="9"/>
        <v>0</v>
      </c>
      <c r="L24" s="30">
        <f t="shared" si="9"/>
        <v>0</v>
      </c>
      <c r="M24" s="31">
        <f t="shared" si="9"/>
        <v>0</v>
      </c>
      <c r="N24" s="31">
        <f t="shared" si="9"/>
        <v>0</v>
      </c>
      <c r="O24" s="31">
        <f t="shared" si="9"/>
        <v>0</v>
      </c>
      <c r="P24" s="32" t="str">
        <f>IFERROR(ROUND($N24/$K24,1),"--")</f>
        <v>--</v>
      </c>
      <c r="Q24" s="32" t="str">
        <f>IFERROR(ROUND(($N24-$O24)/$K24,1),"--")</f>
        <v>--</v>
      </c>
      <c r="R24" s="33" t="str">
        <f>IFERROR((1/$Q24),"--")</f>
        <v>--</v>
      </c>
      <c r="S24" s="15"/>
      <c r="T24" s="15"/>
      <c r="U24" s="15"/>
    </row>
    <row r="25" spans="1:23" ht="15" thickBot="1" x14ac:dyDescent="0.4">
      <c r="A25" s="114" t="s">
        <v>52</v>
      </c>
      <c r="B25" s="115"/>
      <c r="C25" s="116"/>
      <c r="D25" s="34">
        <f>SUMIFS(D$9:D$23,$S9:$S$23,"Implemented")</f>
        <v>0</v>
      </c>
      <c r="E25" s="35">
        <f>SUMIFS(E$9:E$23,$S9:$S$23,"Implemented")</f>
        <v>0</v>
      </c>
      <c r="F25" s="35">
        <f>SUMIFS(F$9:F$23,$S9:$S$23,"Implemented")</f>
        <v>0</v>
      </c>
      <c r="G25" s="104">
        <f>SUMIFS(G$9:G$23,$S9:$S$23,"Implemented")</f>
        <v>0</v>
      </c>
      <c r="H25" s="35">
        <f>SUMIFS(H$9:H$23,$S9:$S$23,"Implemented")</f>
        <v>0</v>
      </c>
      <c r="I25" s="36">
        <f>SUMIFS(I$9:I$23,$S9:$S$23,"Implemented")</f>
        <v>0</v>
      </c>
      <c r="J25" s="37">
        <f>SUMIFS(J$9:J$23,$S9:$S$23,"Implemented")</f>
        <v>0</v>
      </c>
      <c r="K25" s="37">
        <f>SUMIFS(K$9:K$23,$S9:$S$23,"Implemented")</f>
        <v>0</v>
      </c>
      <c r="L25" s="36">
        <f>SUMIFS(L$9:L$23,$S9:$S$23,"Implemented")</f>
        <v>0</v>
      </c>
      <c r="M25" s="37">
        <f>SUMIFS(M$9:M$23,$S9:$S$23,"Implemented")</f>
        <v>0</v>
      </c>
      <c r="N25" s="37">
        <f>SUMIFS(N$9:N$23,$S9:$S$23,"Implemented")</f>
        <v>0</v>
      </c>
      <c r="O25" s="37">
        <f>SUMIFS(O$9:O$23,$S9:$S$23,"Implemented")</f>
        <v>0</v>
      </c>
      <c r="P25" s="38" t="str">
        <f>IFERROR(ROUND($N25/$K25,1),"--")</f>
        <v>--</v>
      </c>
      <c r="Q25" s="38" t="str">
        <f>IFERROR(ROUND(($N25-$O25)/$K25,1),"--")</f>
        <v>--</v>
      </c>
      <c r="R25" s="39" t="str">
        <f>IFERROR((1/$Q25),"--")</f>
        <v>--</v>
      </c>
    </row>
  </sheetData>
  <sheetProtection algorithmName="SHA-512" hashValue="XKUR1JEbezcI5KkrmqfKBh1SsBHKkvkTSQM+qjVcRUIJ/8sZxV8NVLEE4Y8eNypHytuW84OxwBlt5Lflz8LLzA==" saltValue="/pk2R9FF7xljyDwICmVwwg==" spinCount="100000" sheet="1" objects="1" scenarios="1"/>
  <mergeCells count="21">
    <mergeCell ref="L3:O3"/>
    <mergeCell ref="A4:A6"/>
    <mergeCell ref="D3:G3"/>
    <mergeCell ref="B3:C3"/>
    <mergeCell ref="B4:C6"/>
    <mergeCell ref="A1:W1"/>
    <mergeCell ref="A2:W2"/>
    <mergeCell ref="A25:C25"/>
    <mergeCell ref="A7:C7"/>
    <mergeCell ref="D7:H7"/>
    <mergeCell ref="I7:K7"/>
    <mergeCell ref="E6:G6"/>
    <mergeCell ref="I3:I6"/>
    <mergeCell ref="J3:K3"/>
    <mergeCell ref="E4:G4"/>
    <mergeCell ref="E5:G5"/>
    <mergeCell ref="L7:O7"/>
    <mergeCell ref="P7:R7"/>
    <mergeCell ref="S7:U7"/>
    <mergeCell ref="V7:W7"/>
    <mergeCell ref="A24:C24"/>
  </mergeCells>
  <dataValidations count="1">
    <dataValidation type="list" allowBlank="1" showInputMessage="1" showErrorMessage="1" sqref="S9:S23 T10:T23" xr:uid="{91574BAE-8145-4EF1-AEA9-0BE728E7A301}">
      <formula1>"Recommended,Implemented,Rejected"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E5BF07A-2363-43AC-8E3D-96B247143FD0}">
          <x14:formula1>
            <xm:f>dropdowns!$B$3:$B$50</xm:f>
          </x14:formula1>
          <xm:sqref>E4</xm:sqref>
        </x14:dataValidation>
        <x14:dataValidation type="list" allowBlank="1" showInputMessage="1" showErrorMessage="1" xr:uid="{9D9B3681-E4D5-478C-A14D-C45DF9229E3B}">
          <x14:formula1>
            <xm:f>dropdowns!$D$3:$D$10</xm:f>
          </x14:formula1>
          <xm:sqref>E5</xm:sqref>
        </x14:dataValidation>
        <x14:dataValidation type="list" allowBlank="1" showInputMessage="1" showErrorMessage="1" xr:uid="{A86C4181-7DE6-4D22-B8B5-B35369495E2D}">
          <x14:formula1>
            <xm:f>dropdowns!$F$3:$F$14</xm:f>
          </x14:formula1>
          <xm:sqref>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C2888-195A-47B3-A8D7-7BF2C1BC6977}">
  <dimension ref="A1:Z56"/>
  <sheetViews>
    <sheetView workbookViewId="0"/>
  </sheetViews>
  <sheetFormatPr defaultRowHeight="14.5" x14ac:dyDescent="0.35"/>
  <cols>
    <col min="2" max="2" width="43.81640625" customWidth="1"/>
    <col min="3" max="3" width="14.81640625" customWidth="1"/>
    <col min="4" max="4" width="21.7265625" customWidth="1"/>
    <col min="6" max="6" width="19.54296875" bestFit="1" customWidth="1"/>
    <col min="8" max="9" width="48.453125" customWidth="1"/>
    <col min="10" max="10" width="46.1796875" customWidth="1"/>
    <col min="11" max="11" width="14.54296875" customWidth="1"/>
    <col min="12" max="12" width="21.453125" customWidth="1"/>
    <col min="13" max="13" width="14.453125" customWidth="1"/>
    <col min="17" max="21" width="20.54296875" customWidth="1"/>
    <col min="23" max="23" width="14.7265625" customWidth="1"/>
  </cols>
  <sheetData>
    <row r="1" spans="1:26" x14ac:dyDescent="0.35">
      <c r="A1" s="59"/>
      <c r="B1" s="59"/>
      <c r="C1" s="59"/>
      <c r="D1" s="59"/>
      <c r="E1" s="59"/>
      <c r="F1" s="59"/>
      <c r="G1" s="59"/>
      <c r="H1" s="105"/>
    </row>
    <row r="2" spans="1:26" x14ac:dyDescent="0.35">
      <c r="A2" s="59"/>
      <c r="B2" s="60" t="s">
        <v>53</v>
      </c>
      <c r="C2" s="60" t="s">
        <v>4</v>
      </c>
      <c r="D2" s="60" t="s">
        <v>54</v>
      </c>
      <c r="E2" s="60" t="s">
        <v>4</v>
      </c>
      <c r="F2" s="60" t="s">
        <v>55</v>
      </c>
      <c r="G2" s="60" t="s">
        <v>4</v>
      </c>
      <c r="H2" s="106"/>
      <c r="I2" s="16"/>
      <c r="J2" s="16"/>
      <c r="K2" s="16"/>
      <c r="L2" s="16"/>
      <c r="M2" s="16"/>
      <c r="N2" s="16"/>
      <c r="Q2" s="16"/>
      <c r="R2" s="16"/>
      <c r="S2" s="16"/>
      <c r="T2" s="16"/>
      <c r="U2" s="16"/>
      <c r="V2" s="16"/>
      <c r="W2" s="16"/>
    </row>
    <row r="3" spans="1:26" x14ac:dyDescent="0.35">
      <c r="A3" s="59"/>
      <c r="B3" s="59" t="s">
        <v>56</v>
      </c>
      <c r="C3" s="61">
        <v>0</v>
      </c>
      <c r="D3" s="59" t="s">
        <v>56</v>
      </c>
      <c r="E3" s="61">
        <v>0</v>
      </c>
      <c r="F3" s="62" t="s">
        <v>56</v>
      </c>
      <c r="G3" s="61">
        <v>0</v>
      </c>
      <c r="H3" s="105"/>
      <c r="U3" s="17"/>
    </row>
    <row r="4" spans="1:26" x14ac:dyDescent="0.35">
      <c r="A4" s="59"/>
      <c r="B4" s="59" t="s">
        <v>57</v>
      </c>
      <c r="C4" s="61">
        <v>0.1963</v>
      </c>
      <c r="D4" s="59" t="s">
        <v>58</v>
      </c>
      <c r="E4" s="61">
        <v>0.15429999999999999</v>
      </c>
      <c r="F4" s="62" t="s">
        <v>59</v>
      </c>
      <c r="G4" s="61">
        <v>0.13600000000000001</v>
      </c>
      <c r="H4" s="107"/>
      <c r="I4" s="18"/>
      <c r="U4" s="17"/>
    </row>
    <row r="5" spans="1:26" x14ac:dyDescent="0.35">
      <c r="A5" s="59"/>
      <c r="B5" s="59" t="s">
        <v>60</v>
      </c>
      <c r="C5" s="61">
        <v>0.34870000000000001</v>
      </c>
      <c r="D5" s="59" t="s">
        <v>61</v>
      </c>
      <c r="E5" s="61">
        <v>0.192</v>
      </c>
      <c r="F5" s="62" t="s">
        <v>62</v>
      </c>
      <c r="G5" s="61">
        <v>0.1663</v>
      </c>
      <c r="H5" s="107"/>
      <c r="I5" s="18"/>
      <c r="U5" s="17"/>
    </row>
    <row r="6" spans="1:26" x14ac:dyDescent="0.35">
      <c r="A6" s="59"/>
      <c r="B6" s="59" t="s">
        <v>63</v>
      </c>
      <c r="C6" s="61">
        <v>0.19470000000000001</v>
      </c>
      <c r="D6" s="59" t="s">
        <v>64</v>
      </c>
      <c r="E6" s="61">
        <v>0</v>
      </c>
      <c r="F6" s="63" t="s">
        <v>65</v>
      </c>
      <c r="G6" s="61">
        <v>0.1636</v>
      </c>
      <c r="H6" s="105"/>
    </row>
    <row r="7" spans="1:26" x14ac:dyDescent="0.35">
      <c r="A7" s="59"/>
      <c r="B7" s="59" t="s">
        <v>66</v>
      </c>
      <c r="C7" s="61">
        <v>1.03E-2</v>
      </c>
      <c r="D7" s="59" t="s">
        <v>67</v>
      </c>
      <c r="E7" s="61">
        <v>0.1187</v>
      </c>
      <c r="F7" s="62" t="s">
        <v>68</v>
      </c>
      <c r="G7" s="61">
        <v>0.1636</v>
      </c>
      <c r="H7" s="105"/>
    </row>
    <row r="8" spans="1:26" x14ac:dyDescent="0.35">
      <c r="A8" s="59"/>
      <c r="B8" s="59" t="s">
        <v>69</v>
      </c>
      <c r="C8" s="61">
        <v>1.03E-2</v>
      </c>
      <c r="D8" s="59" t="s">
        <v>70</v>
      </c>
      <c r="E8" s="61">
        <v>0.124</v>
      </c>
      <c r="F8" s="62" t="s">
        <v>71</v>
      </c>
      <c r="G8" s="64">
        <v>0.16289999999999999</v>
      </c>
      <c r="H8" s="107"/>
      <c r="I8" s="18"/>
    </row>
    <row r="9" spans="1:26" x14ac:dyDescent="0.35">
      <c r="A9" s="59"/>
      <c r="B9" s="59" t="s">
        <v>72</v>
      </c>
      <c r="C9" s="61">
        <v>1.9300000000000001E-2</v>
      </c>
      <c r="D9" s="59" t="s">
        <v>73</v>
      </c>
      <c r="E9" s="61">
        <v>0.23599999999999999</v>
      </c>
      <c r="F9" s="62" t="s">
        <v>74</v>
      </c>
      <c r="G9" s="61">
        <v>0.20930000000000001</v>
      </c>
      <c r="H9" s="107"/>
      <c r="I9" s="18"/>
    </row>
    <row r="10" spans="1:26" x14ac:dyDescent="0.35">
      <c r="A10" s="59"/>
      <c r="B10" s="59" t="s">
        <v>75</v>
      </c>
      <c r="C10" s="61">
        <v>1.03E-2</v>
      </c>
      <c r="D10" s="59" t="s">
        <v>76</v>
      </c>
      <c r="E10" s="61">
        <v>0.1207</v>
      </c>
      <c r="F10" s="62" t="s">
        <v>77</v>
      </c>
      <c r="G10" s="64">
        <v>0.23019999999999999</v>
      </c>
      <c r="H10" s="107"/>
      <c r="I10" s="18"/>
    </row>
    <row r="11" spans="1:26" x14ac:dyDescent="0.35">
      <c r="A11" s="59"/>
      <c r="B11" s="59" t="s">
        <v>78</v>
      </c>
      <c r="C11" s="61">
        <v>1.03E-2</v>
      </c>
      <c r="D11" s="59"/>
      <c r="E11" s="59"/>
      <c r="F11" s="62" t="s">
        <v>79</v>
      </c>
      <c r="G11" s="61">
        <v>0.1154</v>
      </c>
      <c r="H11" s="107"/>
      <c r="I11" s="18"/>
      <c r="X11" s="156"/>
      <c r="Y11" s="156"/>
      <c r="Z11" s="156"/>
    </row>
    <row r="12" spans="1:26" x14ac:dyDescent="0.35">
      <c r="A12" s="59"/>
      <c r="B12" s="59" t="s">
        <v>80</v>
      </c>
      <c r="C12" s="61">
        <v>1.7999999999999999E-2</v>
      </c>
      <c r="D12" s="59"/>
      <c r="E12" s="59"/>
      <c r="F12" s="62" t="s">
        <v>81</v>
      </c>
      <c r="G12" s="61">
        <v>0.1154</v>
      </c>
      <c r="H12" s="107"/>
      <c r="I12" s="18"/>
      <c r="X12" s="156"/>
      <c r="Y12" s="156"/>
      <c r="Z12" s="156"/>
    </row>
    <row r="13" spans="1:26" x14ac:dyDescent="0.35">
      <c r="A13" s="59"/>
      <c r="B13" s="59" t="s">
        <v>82</v>
      </c>
      <c r="C13" s="61">
        <v>1.4999999999999999E-2</v>
      </c>
      <c r="D13" s="59"/>
      <c r="E13" s="59"/>
      <c r="F13" s="62" t="s">
        <v>83</v>
      </c>
      <c r="G13" s="64">
        <v>0.2044</v>
      </c>
      <c r="H13" s="107"/>
      <c r="I13" s="18"/>
      <c r="X13" s="156"/>
      <c r="Y13" s="156"/>
    </row>
    <row r="14" spans="1:26" x14ac:dyDescent="0.35">
      <c r="A14" s="59"/>
      <c r="B14" s="59" t="s">
        <v>84</v>
      </c>
      <c r="C14" s="61">
        <v>2.47E-2</v>
      </c>
      <c r="D14" s="59"/>
      <c r="E14" s="59"/>
      <c r="F14" s="62" t="s">
        <v>85</v>
      </c>
      <c r="G14" s="61">
        <v>0.26490000000000002</v>
      </c>
      <c r="H14" s="107"/>
      <c r="I14" s="18"/>
    </row>
    <row r="15" spans="1:26" x14ac:dyDescent="0.35">
      <c r="A15" s="59"/>
      <c r="B15" s="59" t="s">
        <v>86</v>
      </c>
      <c r="C15" s="61">
        <v>1.17E-2</v>
      </c>
      <c r="D15" s="59"/>
      <c r="E15" s="59"/>
      <c r="F15" s="59"/>
      <c r="G15" s="59"/>
      <c r="H15" s="107"/>
      <c r="I15" s="18"/>
    </row>
    <row r="16" spans="1:26" x14ac:dyDescent="0.35">
      <c r="A16" s="59"/>
      <c r="B16" s="59" t="s">
        <v>87</v>
      </c>
      <c r="C16" s="61">
        <v>1.03E-2</v>
      </c>
      <c r="D16" s="59"/>
      <c r="E16" s="59"/>
      <c r="F16" s="62"/>
      <c r="G16" s="59"/>
      <c r="H16" s="107"/>
      <c r="I16" s="18"/>
      <c r="X16" s="156"/>
      <c r="Y16" s="156"/>
      <c r="Z16" s="156"/>
    </row>
    <row r="17" spans="1:8" x14ac:dyDescent="0.35">
      <c r="A17" s="59"/>
      <c r="B17" s="59" t="s">
        <v>88</v>
      </c>
      <c r="C17" s="61">
        <v>1.03E-2</v>
      </c>
      <c r="D17" s="59"/>
      <c r="E17" s="59"/>
      <c r="F17" s="59"/>
      <c r="G17" s="59"/>
      <c r="H17" s="105"/>
    </row>
    <row r="18" spans="1:8" x14ac:dyDescent="0.35">
      <c r="A18" s="59"/>
      <c r="B18" s="59" t="s">
        <v>89</v>
      </c>
      <c r="C18" s="61">
        <v>1.03E-2</v>
      </c>
      <c r="D18" s="59"/>
      <c r="E18" s="59"/>
      <c r="F18" s="59"/>
      <c r="G18" s="59"/>
      <c r="H18" s="105"/>
    </row>
    <row r="19" spans="1:8" x14ac:dyDescent="0.35">
      <c r="A19" s="59"/>
      <c r="B19" s="59" t="s">
        <v>90</v>
      </c>
      <c r="C19" s="61">
        <v>1.03E-2</v>
      </c>
      <c r="D19" s="59"/>
      <c r="E19" s="59"/>
      <c r="F19" s="59"/>
      <c r="G19" s="59"/>
      <c r="H19" s="105"/>
    </row>
    <row r="20" spans="1:8" x14ac:dyDescent="0.35">
      <c r="A20" s="59"/>
      <c r="B20" s="59" t="s">
        <v>91</v>
      </c>
      <c r="C20" s="61">
        <v>2.93E-2</v>
      </c>
      <c r="D20" s="59"/>
      <c r="E20" s="59"/>
      <c r="F20" s="59"/>
      <c r="G20" s="59"/>
      <c r="H20" s="105"/>
    </row>
    <row r="21" spans="1:8" x14ac:dyDescent="0.35">
      <c r="A21" s="59"/>
      <c r="B21" s="59" t="s">
        <v>92</v>
      </c>
      <c r="C21" s="61">
        <v>1.03E-2</v>
      </c>
      <c r="D21" s="59"/>
      <c r="E21" s="59"/>
      <c r="F21" s="59"/>
      <c r="G21" s="59"/>
      <c r="H21" s="105"/>
    </row>
    <row r="22" spans="1:8" x14ac:dyDescent="0.35">
      <c r="A22" s="59"/>
      <c r="B22" s="59" t="s">
        <v>93</v>
      </c>
      <c r="C22" s="61">
        <v>1.1299999999999999E-2</v>
      </c>
      <c r="D22" s="59"/>
      <c r="E22" s="59"/>
      <c r="F22" s="59"/>
      <c r="G22" s="59"/>
      <c r="H22" s="105"/>
    </row>
    <row r="23" spans="1:8" x14ac:dyDescent="0.35">
      <c r="A23" s="59"/>
      <c r="B23" s="59" t="s">
        <v>94</v>
      </c>
      <c r="C23" s="61">
        <v>1.03E-2</v>
      </c>
      <c r="D23" s="59"/>
      <c r="E23" s="59"/>
      <c r="F23" s="59"/>
      <c r="G23" s="59"/>
      <c r="H23" s="105"/>
    </row>
    <row r="24" spans="1:8" x14ac:dyDescent="0.35">
      <c r="A24" s="59"/>
      <c r="B24" s="59" t="s">
        <v>95</v>
      </c>
      <c r="C24" s="61">
        <v>4.9000000000000002E-2</v>
      </c>
      <c r="D24" s="59"/>
      <c r="E24" s="59"/>
      <c r="F24" s="59"/>
      <c r="G24" s="59"/>
      <c r="H24" s="105"/>
    </row>
    <row r="25" spans="1:8" x14ac:dyDescent="0.35">
      <c r="A25" s="59"/>
      <c r="B25" s="59" t="s">
        <v>96</v>
      </c>
      <c r="C25" s="61">
        <v>2.2700000000000001E-2</v>
      </c>
      <c r="D25" s="59"/>
      <c r="E25" s="59"/>
      <c r="F25" s="59"/>
      <c r="G25" s="59"/>
      <c r="H25" s="105"/>
    </row>
    <row r="26" spans="1:8" x14ac:dyDescent="0.35">
      <c r="A26" s="59"/>
      <c r="B26" s="59" t="s">
        <v>97</v>
      </c>
      <c r="C26" s="61">
        <v>1.43E-2</v>
      </c>
      <c r="D26" s="59"/>
      <c r="E26" s="59"/>
      <c r="F26" s="59"/>
      <c r="G26" s="59"/>
      <c r="H26" s="105"/>
    </row>
    <row r="27" spans="1:8" x14ac:dyDescent="0.35">
      <c r="A27" s="59"/>
      <c r="B27" s="59" t="s">
        <v>98</v>
      </c>
      <c r="C27" s="61">
        <v>1.03E-2</v>
      </c>
      <c r="D27" s="59"/>
      <c r="E27" s="59"/>
      <c r="F27" s="59"/>
      <c r="G27" s="59"/>
      <c r="H27" s="105"/>
    </row>
    <row r="28" spans="1:8" x14ac:dyDescent="0.35">
      <c r="A28" s="59"/>
      <c r="B28" s="59" t="s">
        <v>99</v>
      </c>
      <c r="C28" s="61">
        <v>1.03E-2</v>
      </c>
      <c r="D28" s="59"/>
      <c r="E28" s="59"/>
      <c r="F28" s="59"/>
      <c r="G28" s="59"/>
      <c r="H28" s="105"/>
    </row>
    <row r="29" spans="1:8" x14ac:dyDescent="0.35">
      <c r="A29" s="59"/>
      <c r="B29" s="59" t="s">
        <v>100</v>
      </c>
      <c r="C29" s="61">
        <v>1.03E-2</v>
      </c>
      <c r="D29" s="59"/>
      <c r="E29" s="59"/>
      <c r="F29" s="59"/>
      <c r="G29" s="59"/>
      <c r="H29" s="105"/>
    </row>
    <row r="30" spans="1:8" x14ac:dyDescent="0.35">
      <c r="A30" s="59"/>
      <c r="B30" s="59" t="s">
        <v>101</v>
      </c>
      <c r="C30" s="61">
        <v>1.03E-2</v>
      </c>
      <c r="D30" s="59"/>
      <c r="E30" s="59"/>
      <c r="F30" s="59"/>
      <c r="G30" s="59"/>
      <c r="H30" s="105"/>
    </row>
    <row r="31" spans="1:8" x14ac:dyDescent="0.35">
      <c r="A31" s="59"/>
      <c r="B31" s="59" t="s">
        <v>102</v>
      </c>
      <c r="C31" s="61">
        <v>1.03E-2</v>
      </c>
      <c r="D31" s="59"/>
      <c r="E31" s="59"/>
      <c r="F31" s="59"/>
      <c r="G31" s="59"/>
      <c r="H31" s="105"/>
    </row>
    <row r="32" spans="1:8" x14ac:dyDescent="0.35">
      <c r="A32" s="59"/>
      <c r="B32" s="59" t="s">
        <v>103</v>
      </c>
      <c r="C32" s="61">
        <v>1.03E-2</v>
      </c>
      <c r="D32" s="59"/>
      <c r="E32" s="59"/>
      <c r="F32" s="59"/>
      <c r="G32" s="59"/>
      <c r="H32" s="105"/>
    </row>
    <row r="33" spans="1:8" x14ac:dyDescent="0.35">
      <c r="A33" s="59"/>
      <c r="B33" s="59" t="s">
        <v>104</v>
      </c>
      <c r="C33" s="61">
        <v>8.0000000000000002E-3</v>
      </c>
      <c r="D33" s="59"/>
      <c r="E33" s="59"/>
      <c r="F33" s="59"/>
      <c r="G33" s="59"/>
      <c r="H33" s="105"/>
    </row>
    <row r="34" spans="1:8" x14ac:dyDescent="0.35">
      <c r="A34" s="59"/>
      <c r="B34" s="59" t="s">
        <v>105</v>
      </c>
      <c r="C34" s="61">
        <v>1.03E-2</v>
      </c>
      <c r="D34" s="59"/>
      <c r="E34" s="59"/>
      <c r="F34" s="59"/>
      <c r="G34" s="59"/>
      <c r="H34" s="105"/>
    </row>
    <row r="35" spans="1:8" x14ac:dyDescent="0.35">
      <c r="A35" s="59"/>
      <c r="B35" s="59" t="s">
        <v>106</v>
      </c>
      <c r="C35" s="61">
        <v>0.14499999999999999</v>
      </c>
      <c r="D35" s="59"/>
      <c r="E35" s="59"/>
      <c r="F35" s="59"/>
      <c r="G35" s="59"/>
      <c r="H35" s="105"/>
    </row>
    <row r="36" spans="1:8" x14ac:dyDescent="0.35">
      <c r="A36" s="59"/>
      <c r="B36" s="59" t="s">
        <v>107</v>
      </c>
      <c r="C36" s="61">
        <v>1.03E-2</v>
      </c>
      <c r="D36" s="59"/>
      <c r="E36" s="59"/>
      <c r="F36" s="59"/>
      <c r="G36" s="59"/>
      <c r="H36" s="105"/>
    </row>
    <row r="37" spans="1:8" x14ac:dyDescent="0.35">
      <c r="A37" s="59"/>
      <c r="B37" s="59" t="s">
        <v>108</v>
      </c>
      <c r="C37" s="61">
        <v>1.03E-2</v>
      </c>
      <c r="D37" s="59"/>
      <c r="E37" s="59"/>
      <c r="F37" s="59"/>
      <c r="G37" s="59"/>
      <c r="H37" s="105"/>
    </row>
    <row r="38" spans="1:8" x14ac:dyDescent="0.35">
      <c r="A38" s="59"/>
      <c r="B38" s="59" t="s">
        <v>109</v>
      </c>
      <c r="C38" s="61">
        <v>1.03E-2</v>
      </c>
      <c r="D38" s="59"/>
      <c r="E38" s="59"/>
      <c r="F38" s="59"/>
      <c r="G38" s="59"/>
      <c r="H38" s="105"/>
    </row>
    <row r="39" spans="1:8" x14ac:dyDescent="0.35">
      <c r="A39" s="59"/>
      <c r="B39" s="59" t="s">
        <v>110</v>
      </c>
      <c r="C39" s="61">
        <v>1.03E-2</v>
      </c>
      <c r="D39" s="59"/>
      <c r="E39" s="59"/>
      <c r="F39" s="59"/>
      <c r="G39" s="59"/>
      <c r="H39" s="105"/>
    </row>
    <row r="40" spans="1:8" x14ac:dyDescent="0.35">
      <c r="A40" s="59"/>
      <c r="B40" s="59" t="s">
        <v>111</v>
      </c>
      <c r="C40" s="61">
        <v>1.03E-2</v>
      </c>
      <c r="D40" s="59"/>
      <c r="E40" s="59"/>
      <c r="F40" s="59"/>
      <c r="G40" s="59"/>
      <c r="H40" s="105"/>
    </row>
    <row r="41" spans="1:8" x14ac:dyDescent="0.35">
      <c r="A41" s="59"/>
      <c r="B41" s="59" t="s">
        <v>112</v>
      </c>
      <c r="C41" s="61">
        <v>0.1167</v>
      </c>
      <c r="D41" s="59"/>
      <c r="E41" s="59"/>
      <c r="F41" s="59"/>
      <c r="G41" s="59"/>
      <c r="H41" s="105"/>
    </row>
    <row r="42" spans="1:8" x14ac:dyDescent="0.35">
      <c r="A42" s="59"/>
      <c r="B42" s="59" t="s">
        <v>113</v>
      </c>
      <c r="C42" s="61">
        <v>1.03E-2</v>
      </c>
      <c r="D42" s="59"/>
      <c r="E42" s="59"/>
      <c r="F42" s="59"/>
      <c r="G42" s="59"/>
      <c r="H42" s="105"/>
    </row>
    <row r="43" spans="1:8" x14ac:dyDescent="0.35">
      <c r="A43" s="59"/>
      <c r="B43" s="59" t="s">
        <v>114</v>
      </c>
      <c r="C43" s="61">
        <v>1.03E-2</v>
      </c>
      <c r="D43" s="59"/>
      <c r="E43" s="59"/>
      <c r="F43" s="59"/>
      <c r="G43" s="59"/>
      <c r="H43" s="105"/>
    </row>
    <row r="44" spans="1:8" x14ac:dyDescent="0.35">
      <c r="A44" s="59"/>
      <c r="B44" s="59" t="s">
        <v>115</v>
      </c>
      <c r="C44" s="61">
        <v>1.03E-2</v>
      </c>
      <c r="D44" s="59"/>
      <c r="E44" s="59"/>
      <c r="F44" s="59"/>
      <c r="G44" s="59"/>
      <c r="H44" s="105"/>
    </row>
    <row r="45" spans="1:8" x14ac:dyDescent="0.35">
      <c r="A45" s="59"/>
      <c r="B45" s="59" t="s">
        <v>116</v>
      </c>
      <c r="C45" s="61">
        <v>1.0999999999999999E-2</v>
      </c>
      <c r="D45" s="59"/>
      <c r="E45" s="59"/>
      <c r="F45" s="59"/>
      <c r="G45" s="59"/>
      <c r="H45" s="105"/>
    </row>
    <row r="46" spans="1:8" x14ac:dyDescent="0.35">
      <c r="A46" s="59"/>
      <c r="B46" s="59" t="s">
        <v>117</v>
      </c>
      <c r="C46" s="61">
        <v>0</v>
      </c>
      <c r="D46" s="59"/>
      <c r="E46" s="59"/>
      <c r="F46" s="59"/>
      <c r="G46" s="59"/>
      <c r="H46" s="105"/>
    </row>
    <row r="47" spans="1:8" x14ac:dyDescent="0.35">
      <c r="A47" s="59"/>
      <c r="B47" s="59" t="s">
        <v>118</v>
      </c>
      <c r="C47" s="61">
        <v>4.3E-3</v>
      </c>
      <c r="D47" s="59"/>
      <c r="E47" s="59"/>
      <c r="F47" s="59"/>
      <c r="G47" s="59"/>
      <c r="H47" s="105"/>
    </row>
    <row r="48" spans="1:8" x14ac:dyDescent="0.35">
      <c r="A48" s="59"/>
      <c r="B48" s="59" t="s">
        <v>119</v>
      </c>
      <c r="C48" s="61">
        <v>7.9699999999999993E-2</v>
      </c>
      <c r="D48" s="59"/>
      <c r="E48" s="59"/>
      <c r="F48" s="59"/>
      <c r="G48" s="59"/>
      <c r="H48" s="105"/>
    </row>
    <row r="49" spans="1:8" x14ac:dyDescent="0.35">
      <c r="A49" s="59"/>
      <c r="B49" s="59" t="s">
        <v>120</v>
      </c>
      <c r="C49" s="61">
        <v>0.27700000000000002</v>
      </c>
      <c r="D49" s="59"/>
      <c r="E49" s="59"/>
      <c r="F49" s="59"/>
      <c r="G49" s="59"/>
      <c r="H49" s="105"/>
    </row>
    <row r="50" spans="1:8" x14ac:dyDescent="0.35">
      <c r="A50" s="59"/>
      <c r="B50" s="59" t="s">
        <v>121</v>
      </c>
      <c r="C50" s="61">
        <v>0.27700000000000002</v>
      </c>
      <c r="D50" s="59"/>
      <c r="E50" s="59"/>
      <c r="F50" s="59"/>
      <c r="G50" s="59"/>
      <c r="H50" s="105"/>
    </row>
    <row r="51" spans="1:8" x14ac:dyDescent="0.35">
      <c r="A51" s="59"/>
      <c r="B51" s="59" t="s">
        <v>122</v>
      </c>
      <c r="C51" s="61">
        <v>0.22170000000000001</v>
      </c>
      <c r="D51" s="59"/>
      <c r="E51" s="59"/>
      <c r="F51" s="59"/>
      <c r="G51" s="59"/>
      <c r="H51" s="105"/>
    </row>
    <row r="52" spans="1:8" x14ac:dyDescent="0.35">
      <c r="A52" s="105"/>
      <c r="B52" s="105"/>
      <c r="C52" s="105"/>
      <c r="D52" s="105"/>
      <c r="E52" s="105"/>
      <c r="F52" s="105"/>
      <c r="G52" s="105"/>
      <c r="H52" s="105"/>
    </row>
    <row r="53" spans="1:8" x14ac:dyDescent="0.35">
      <c r="A53" s="105"/>
      <c r="B53" s="105"/>
      <c r="C53" s="105"/>
      <c r="D53" s="105"/>
      <c r="E53" s="105"/>
      <c r="F53" s="105"/>
      <c r="G53" s="105"/>
      <c r="H53" s="105"/>
    </row>
    <row r="54" spans="1:8" x14ac:dyDescent="0.35">
      <c r="A54" s="105"/>
      <c r="B54" s="105"/>
      <c r="C54" s="105"/>
      <c r="D54" s="105"/>
      <c r="E54" s="105"/>
      <c r="F54" s="105"/>
      <c r="G54" s="105"/>
      <c r="H54" s="105"/>
    </row>
    <row r="55" spans="1:8" x14ac:dyDescent="0.35">
      <c r="A55" s="59"/>
      <c r="B55" s="59"/>
      <c r="C55" s="59"/>
      <c r="D55" s="59"/>
      <c r="E55" s="59"/>
      <c r="F55" s="105"/>
      <c r="G55" s="105"/>
    </row>
    <row r="56" spans="1:8" x14ac:dyDescent="0.35">
      <c r="F56" s="59"/>
      <c r="G56" s="59"/>
    </row>
  </sheetData>
  <sheetProtection algorithmName="SHA-512" hashValue="VWKpqCHI/fgrGQEd/TjgkxorBCOvQx+3AM+FNpjXsGp/t/ALoW/af2bo5H6fLIsyZJZpC/ZY3o76WWcZ4jKvWw==" saltValue="3vX7duwhd1b7yQipc27nzQ==" spinCount="100000" sheet="1" objects="1" scenarios="1"/>
  <mergeCells count="4">
    <mergeCell ref="X11:Z11"/>
    <mergeCell ref="X12:Z12"/>
    <mergeCell ref="X13:Y13"/>
    <mergeCell ref="X16:Z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FC6272D2E4034E80CACB4C01C5B70A" ma:contentTypeVersion="7" ma:contentTypeDescription="Create a new document." ma:contentTypeScope="" ma:versionID="bc2552fe5060a8a61054ba1695eabd10">
  <xsd:schema xmlns:xsd="http://www.w3.org/2001/XMLSchema" xmlns:xs="http://www.w3.org/2001/XMLSchema" xmlns:p="http://schemas.microsoft.com/office/2006/metadata/properties" xmlns:ns1="http://schemas.microsoft.com/sharepoint/v3" xmlns:ns2="dea9f889-4e9f-4e62-9177-ce0e6cf66543" targetNamespace="http://schemas.microsoft.com/office/2006/metadata/properties" ma:root="true" ma:fieldsID="a26fba16f5d71834529a6b304cdbbdeb" ns1:_="" ns2:_="">
    <xsd:import namespace="http://schemas.microsoft.com/sharepoint/v3"/>
    <xsd:import namespace="dea9f889-4e9f-4e62-9177-ce0e6cf6654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a9f889-4e9f-4e62-9177-ce0e6cf6654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1DDA3B2-AEAA-47A5-A3D8-996F9E02ED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A2F1ED-DB91-4801-9316-81C607E32CC4}"/>
</file>

<file path=customXml/itemProps3.xml><?xml version="1.0" encoding="utf-8"?>
<ds:datastoreItem xmlns:ds="http://schemas.openxmlformats.org/officeDocument/2006/customXml" ds:itemID="{94302592-67A2-42C8-BBAF-3385CF7D36C8}">
  <ds:schemaRefs>
    <ds:schemaRef ds:uri="http://schemas.microsoft.com/office/2006/documentManagement/types"/>
    <ds:schemaRef ds:uri="http://purl.org/dc/dcmitype/"/>
    <ds:schemaRef ds:uri="http://purl.org/dc/elements/1.1/"/>
    <ds:schemaRef ds:uri="f8e0078c-79e3-4ca5-8689-6b08a2920b93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74722f5b-944d-4a42-bf35-b916e0556b25"/>
    <ds:schemaRef ds:uri="http://schemas.microsoft.com/office/2006/metadata/properties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 E Energy Audit</vt:lpstr>
      <vt:lpstr>dropdowns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Gartland</dc:creator>
  <cp:keywords/>
  <dc:description/>
  <cp:lastModifiedBy>EUEN Erica * ODOE</cp:lastModifiedBy>
  <cp:revision/>
  <dcterms:created xsi:type="dcterms:W3CDTF">2026-01-29T21:03:39Z</dcterms:created>
  <dcterms:modified xsi:type="dcterms:W3CDTF">2026-02-05T21:54:51Z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0x01010088FC6272D2E4034E80CACB4C01C5B70A</vt:lpwstr>
  </property>
  <property fmtid="{D5CDD505-2E9C-101B-9397-08002B2CF9AE}" pid="3" name="MediaServiceImageTags">
    <vt:lpwstr/>
  </property>
</Properties>
</file>