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AS\DATA SOURCES_DOWNLOADS\Census &amp; ACS\HB 4006\"/>
    </mc:Choice>
  </mc:AlternateContent>
  <xr:revisionPtr revIDLastSave="0" documentId="8_{C4CB3698-7B84-4CED-903D-79DA212A96C6}" xr6:coauthVersionLast="47" xr6:coauthVersionMax="47" xr10:uidLastSave="{00000000-0000-0000-0000-000000000000}"/>
  <bookViews>
    <workbookView xWindow="-108" yWindow="-108" windowWidth="23256" windowHeight="12576" activeTab="1" xr2:uid="{3FE1C8EA-8D49-4702-8047-1E56E64D62A6}"/>
  </bookViews>
  <sheets>
    <sheet name="City Summary 22" sheetId="1" r:id="rId1"/>
    <sheet name="City Chart" sheetId="2" r:id="rId2"/>
  </sheets>
  <externalReferences>
    <externalReference r:id="rId3"/>
  </externalReferences>
  <definedNames>
    <definedName name="_xlnm._FilterDatabase" localSheetId="0" hidden="1">'City Summary 22'!$R$3:$T$61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1" l="1"/>
  <c r="N61" i="1"/>
  <c r="H61" i="1"/>
  <c r="G61" i="1"/>
  <c r="R60" i="1"/>
  <c r="N60" i="1"/>
  <c r="H60" i="1"/>
  <c r="G60" i="1"/>
  <c r="R59" i="1"/>
  <c r="N59" i="1"/>
  <c r="H59" i="1"/>
  <c r="G59" i="1"/>
  <c r="R58" i="1"/>
  <c r="N58" i="1"/>
  <c r="H58" i="1"/>
  <c r="G58" i="1"/>
  <c r="R57" i="1"/>
  <c r="N57" i="1"/>
  <c r="H57" i="1"/>
  <c r="G57" i="1"/>
  <c r="R56" i="1"/>
  <c r="N56" i="1"/>
  <c r="H56" i="1"/>
  <c r="G56" i="1"/>
  <c r="R55" i="1"/>
  <c r="N55" i="1"/>
  <c r="H55" i="1"/>
  <c r="G55" i="1"/>
  <c r="R54" i="1"/>
  <c r="N54" i="1"/>
  <c r="H54" i="1"/>
  <c r="G54" i="1"/>
  <c r="R53" i="1"/>
  <c r="N53" i="1"/>
  <c r="H53" i="1"/>
  <c r="G53" i="1"/>
  <c r="R52" i="1"/>
  <c r="N52" i="1"/>
  <c r="H52" i="1"/>
  <c r="G52" i="1"/>
  <c r="R51" i="1"/>
  <c r="N51" i="1"/>
  <c r="H51" i="1"/>
  <c r="G51" i="1"/>
  <c r="R50" i="1"/>
  <c r="N50" i="1"/>
  <c r="H50" i="1"/>
  <c r="G50" i="1"/>
  <c r="R49" i="1"/>
  <c r="N49" i="1"/>
  <c r="H49" i="1"/>
  <c r="G49" i="1"/>
  <c r="R48" i="1"/>
  <c r="N48" i="1"/>
  <c r="H48" i="1"/>
  <c r="G48" i="1"/>
  <c r="R47" i="1"/>
  <c r="N47" i="1"/>
  <c r="H47" i="1"/>
  <c r="G47" i="1"/>
  <c r="R46" i="1"/>
  <c r="N46" i="1"/>
  <c r="H46" i="1"/>
  <c r="G46" i="1"/>
  <c r="R45" i="1"/>
  <c r="N45" i="1"/>
  <c r="H45" i="1"/>
  <c r="G45" i="1"/>
  <c r="R44" i="1"/>
  <c r="N44" i="1"/>
  <c r="H44" i="1"/>
  <c r="G44" i="1"/>
  <c r="R43" i="1"/>
  <c r="N43" i="1"/>
  <c r="H43" i="1"/>
  <c r="G43" i="1"/>
  <c r="R42" i="1"/>
  <c r="N42" i="1"/>
  <c r="H42" i="1"/>
  <c r="G42" i="1"/>
  <c r="R41" i="1"/>
  <c r="N41" i="1"/>
  <c r="H41" i="1"/>
  <c r="G41" i="1"/>
  <c r="R40" i="1"/>
  <c r="N40" i="1"/>
  <c r="H40" i="1"/>
  <c r="G40" i="1"/>
  <c r="R39" i="1"/>
  <c r="N39" i="1"/>
  <c r="H39" i="1"/>
  <c r="G39" i="1"/>
  <c r="R38" i="1"/>
  <c r="N38" i="1"/>
  <c r="H38" i="1"/>
  <c r="G38" i="1"/>
  <c r="R37" i="1"/>
  <c r="N37" i="1"/>
  <c r="H37" i="1"/>
  <c r="G37" i="1"/>
  <c r="R36" i="1"/>
  <c r="N36" i="1"/>
  <c r="H36" i="1"/>
  <c r="G36" i="1"/>
  <c r="R35" i="1"/>
  <c r="N35" i="1"/>
  <c r="H35" i="1"/>
  <c r="G35" i="1"/>
  <c r="R34" i="1"/>
  <c r="N34" i="1"/>
  <c r="H34" i="1"/>
  <c r="G34" i="1"/>
  <c r="R33" i="1"/>
  <c r="N33" i="1"/>
  <c r="H33" i="1"/>
  <c r="G33" i="1"/>
  <c r="R32" i="1"/>
  <c r="N32" i="1"/>
  <c r="H32" i="1"/>
  <c r="G32" i="1"/>
  <c r="R31" i="1"/>
  <c r="N31" i="1"/>
  <c r="H31" i="1"/>
  <c r="G31" i="1"/>
  <c r="R30" i="1"/>
  <c r="N30" i="1"/>
  <c r="H30" i="1"/>
  <c r="G30" i="1"/>
  <c r="R29" i="1"/>
  <c r="N29" i="1"/>
  <c r="H29" i="1"/>
  <c r="G29" i="1"/>
  <c r="R28" i="1"/>
  <c r="N28" i="1"/>
  <c r="H28" i="1"/>
  <c r="G28" i="1"/>
  <c r="R27" i="1"/>
  <c r="N27" i="1"/>
  <c r="H27" i="1"/>
  <c r="G27" i="1"/>
  <c r="R26" i="1"/>
  <c r="N26" i="1"/>
  <c r="H26" i="1"/>
  <c r="G26" i="1"/>
  <c r="R25" i="1"/>
  <c r="N25" i="1"/>
  <c r="H25" i="1"/>
  <c r="G25" i="1"/>
  <c r="R24" i="1"/>
  <c r="N24" i="1"/>
  <c r="H24" i="1"/>
  <c r="G24" i="1"/>
  <c r="R23" i="1"/>
  <c r="N23" i="1"/>
  <c r="H23" i="1"/>
  <c r="G23" i="1"/>
  <c r="R22" i="1"/>
  <c r="N22" i="1"/>
  <c r="H22" i="1"/>
  <c r="G22" i="1"/>
  <c r="R21" i="1"/>
  <c r="N21" i="1"/>
  <c r="H21" i="1"/>
  <c r="G21" i="1"/>
  <c r="R20" i="1"/>
  <c r="N20" i="1"/>
  <c r="H20" i="1"/>
  <c r="G20" i="1"/>
  <c r="R19" i="1"/>
  <c r="N19" i="1"/>
  <c r="H19" i="1"/>
  <c r="G19" i="1"/>
  <c r="R18" i="1"/>
  <c r="N18" i="1"/>
  <c r="H18" i="1"/>
  <c r="G18" i="1"/>
  <c r="R17" i="1"/>
  <c r="N17" i="1"/>
  <c r="H17" i="1"/>
  <c r="G17" i="1"/>
  <c r="R16" i="1"/>
  <c r="N16" i="1"/>
  <c r="H16" i="1"/>
  <c r="G16" i="1"/>
  <c r="R15" i="1"/>
  <c r="N15" i="1"/>
  <c r="H15" i="1"/>
  <c r="G15" i="1"/>
  <c r="R14" i="1"/>
  <c r="N14" i="1"/>
  <c r="H14" i="1"/>
  <c r="G14" i="1"/>
  <c r="R13" i="1"/>
  <c r="N13" i="1"/>
  <c r="H13" i="1"/>
  <c r="G13" i="1"/>
  <c r="R12" i="1"/>
  <c r="N12" i="1"/>
  <c r="H12" i="1"/>
  <c r="G12" i="1"/>
  <c r="R11" i="1"/>
  <c r="N11" i="1"/>
  <c r="H11" i="1"/>
  <c r="G11" i="1"/>
  <c r="R10" i="1"/>
  <c r="N10" i="1"/>
  <c r="H10" i="1"/>
  <c r="G10" i="1"/>
  <c r="R9" i="1"/>
  <c r="N9" i="1"/>
  <c r="H9" i="1"/>
  <c r="G9" i="1"/>
  <c r="R8" i="1"/>
  <c r="N8" i="1"/>
  <c r="H8" i="1"/>
  <c r="G8" i="1"/>
  <c r="R7" i="1"/>
  <c r="N7" i="1"/>
  <c r="H7" i="1"/>
  <c r="G7" i="1"/>
  <c r="R6" i="1"/>
  <c r="N6" i="1"/>
  <c r="H6" i="1"/>
  <c r="G6" i="1"/>
  <c r="R5" i="1"/>
  <c r="N5" i="1"/>
  <c r="H5" i="1"/>
  <c r="G5" i="1"/>
  <c r="R4" i="1"/>
  <c r="N4" i="1"/>
  <c r="H4" i="1"/>
  <c r="G4" i="1"/>
</calcChain>
</file>

<file path=xl/sharedStrings.xml><?xml version="1.0" encoding="utf-8"?>
<sst xmlns="http://schemas.openxmlformats.org/spreadsheetml/2006/main" count="140" uniqueCount="86">
  <si>
    <t>Severe Rent Burden in Oregon (2022)</t>
  </si>
  <si>
    <t xml:space="preserve">Severe rent burden by City (population &gt;10,000): Share of households that spend more than 50 percent of income on rent </t>
  </si>
  <si>
    <t>City</t>
  </si>
  <si>
    <t>% Severe Burden (50% or More)</t>
  </si>
  <si>
    <t># Severe Rent Burdened</t>
  </si>
  <si>
    <t>Total Renter Households</t>
  </si>
  <si>
    <t>Population</t>
  </si>
  <si>
    <t>21 Severe Burden</t>
  </si>
  <si>
    <t>Did City Increase to &gt; 25%</t>
  </si>
  <si>
    <t>Did City Decrease Below 25%</t>
  </si>
  <si>
    <t>Cities added due to population growth (&gt;10,000):</t>
  </si>
  <si>
    <t>Cities added to the list (&gt;25%):</t>
  </si>
  <si>
    <t>Cities that dropped off the list (&lt;25%):</t>
  </si>
  <si>
    <t>Albany</t>
  </si>
  <si>
    <t>N/A</t>
  </si>
  <si>
    <t>Bend</t>
  </si>
  <si>
    <t>Ashland</t>
  </si>
  <si>
    <t>Canby</t>
  </si>
  <si>
    <t>La Grande</t>
  </si>
  <si>
    <t>Astoria</t>
  </si>
  <si>
    <t>Lincoln City</t>
  </si>
  <si>
    <t>Baker City</t>
  </si>
  <si>
    <t>Newberg</t>
  </si>
  <si>
    <t>Beaverton</t>
  </si>
  <si>
    <t>Redmond</t>
  </si>
  <si>
    <t>Silverton</t>
  </si>
  <si>
    <t>Klamath Falls</t>
  </si>
  <si>
    <t>CentralPoint</t>
  </si>
  <si>
    <t>Central Point</t>
  </si>
  <si>
    <t>CoosBay</t>
  </si>
  <si>
    <t>Coos Bay</t>
  </si>
  <si>
    <t>Cornelius</t>
  </si>
  <si>
    <t>Corvallis</t>
  </si>
  <si>
    <t>CottageGrove</t>
  </si>
  <si>
    <t>Cottage Grove</t>
  </si>
  <si>
    <t>Dallas</t>
  </si>
  <si>
    <t>Eugene</t>
  </si>
  <si>
    <t>Fairview</t>
  </si>
  <si>
    <t>ForestGrove</t>
  </si>
  <si>
    <t>Forest Grove</t>
  </si>
  <si>
    <t>Gladstone</t>
  </si>
  <si>
    <t>GrantsPass</t>
  </si>
  <si>
    <t>Grants Pass</t>
  </si>
  <si>
    <t>Gresham</t>
  </si>
  <si>
    <t>HappyValley</t>
  </si>
  <si>
    <t>Happy Valley</t>
  </si>
  <si>
    <t>Hermiston</t>
  </si>
  <si>
    <t>Hillsboro</t>
  </si>
  <si>
    <t>Independence</t>
  </si>
  <si>
    <t>Keizer</t>
  </si>
  <si>
    <t>KlamathFalls</t>
  </si>
  <si>
    <t>LaGrande</t>
  </si>
  <si>
    <t>LakeOswego</t>
  </si>
  <si>
    <t>Lake Oswego</t>
  </si>
  <si>
    <t>Lebanon</t>
  </si>
  <si>
    <t>McMinnville</t>
  </si>
  <si>
    <t>Medford</t>
  </si>
  <si>
    <t>Milwaukie</t>
  </si>
  <si>
    <t>Molalla</t>
  </si>
  <si>
    <t>Monmouth</t>
  </si>
  <si>
    <t>Newport</t>
  </si>
  <si>
    <t>NorthBend</t>
  </si>
  <si>
    <t>North Bend</t>
  </si>
  <si>
    <t>Ontario</t>
  </si>
  <si>
    <t>Oregon City</t>
  </si>
  <si>
    <t>Pendleton</t>
  </si>
  <si>
    <t>Portland</t>
  </si>
  <si>
    <t>Prineville</t>
  </si>
  <si>
    <t>Roseburg</t>
  </si>
  <si>
    <t>Salem</t>
  </si>
  <si>
    <t>Sandy</t>
  </si>
  <si>
    <t>Sherwood</t>
  </si>
  <si>
    <t>Springfield</t>
  </si>
  <si>
    <t>St.Helens</t>
  </si>
  <si>
    <t>St. Helens</t>
  </si>
  <si>
    <t>Sweet Home</t>
  </si>
  <si>
    <t>TheDalles</t>
  </si>
  <si>
    <t>The Dalles</t>
  </si>
  <si>
    <t>Tigard</t>
  </si>
  <si>
    <t>Troutdale</t>
  </si>
  <si>
    <t>Tualatin</t>
  </si>
  <si>
    <t>WestLinn</t>
  </si>
  <si>
    <t>West Linn</t>
  </si>
  <si>
    <t>Wilsonville</t>
  </si>
  <si>
    <t>Woodburn</t>
  </si>
  <si>
    <t>Source: 2018-2022 American Community Survey 5-Year Estimates, Table B25070 and PSU Certified Population Estimates as of July 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</si>
</sst>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2" xfId="0" applyFont="1" applyBorder="1"/>
    <xf numFmtId="164" fontId="3" fillId="0" borderId="1" xfId="2" applyNumberFormat="1" applyFont="1" applyFill="1" applyBorder="1" applyAlignment="1">
      <alignment wrapText="1"/>
    </xf>
    <xf numFmtId="0" fontId="3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164" fontId="3" fillId="0" borderId="1" xfId="2" applyNumberFormat="1" applyFont="1" applyFill="1" applyBorder="1"/>
    <xf numFmtId="165" fontId="3" fillId="0" borderId="1" xfId="1" applyNumberFormat="1" applyFont="1" applyFill="1" applyBorder="1"/>
    <xf numFmtId="165" fontId="3" fillId="0" borderId="1" xfId="1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9" fontId="4" fillId="0" borderId="1" xfId="2" applyFont="1" applyBorder="1"/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/>
  </cellXfs>
  <cellStyles count="3">
    <cellStyle name="Comma" xfId="1" builtinId="3"/>
    <cellStyle name="Normal" xfId="0" builtinId="0"/>
    <cellStyle name="Percent" xfId="2" builtinId="5"/>
  </cellStyles>
  <dxfs count="11"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2000" b="1"/>
              <a:t>% Severe Burden by 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'[1]City Summary 22'!$B$3</c:f>
              <c:strCache>
                <c:ptCount val="1"/>
                <c:pt idx="0">
                  <c:v>% Severe Burden (50% or More)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'[1]City Summary 22'!$A$4:$A$61</c:f>
              <c:strCache>
                <c:ptCount val="58"/>
                <c:pt idx="0">
                  <c:v>Albany</c:v>
                </c:pt>
                <c:pt idx="1">
                  <c:v>Ashland</c:v>
                </c:pt>
                <c:pt idx="2">
                  <c:v>Astoria</c:v>
                </c:pt>
                <c:pt idx="3">
                  <c:v>Baker City</c:v>
                </c:pt>
                <c:pt idx="4">
                  <c:v>Beaverton</c:v>
                </c:pt>
                <c:pt idx="5">
                  <c:v>Bend</c:v>
                </c:pt>
                <c:pt idx="6">
                  <c:v>Canby</c:v>
                </c:pt>
                <c:pt idx="7">
                  <c:v>CentralPoint</c:v>
                </c:pt>
                <c:pt idx="8">
                  <c:v>CoosBay</c:v>
                </c:pt>
                <c:pt idx="9">
                  <c:v>Cornelius</c:v>
                </c:pt>
                <c:pt idx="10">
                  <c:v>Corvallis</c:v>
                </c:pt>
                <c:pt idx="11">
                  <c:v>CottageGrove</c:v>
                </c:pt>
                <c:pt idx="12">
                  <c:v>Dallas</c:v>
                </c:pt>
                <c:pt idx="13">
                  <c:v>Eugene</c:v>
                </c:pt>
                <c:pt idx="14">
                  <c:v>Fairview</c:v>
                </c:pt>
                <c:pt idx="15">
                  <c:v>ForestGrove</c:v>
                </c:pt>
                <c:pt idx="16">
                  <c:v>Gladstone</c:v>
                </c:pt>
                <c:pt idx="17">
                  <c:v>GrantsPass</c:v>
                </c:pt>
                <c:pt idx="18">
                  <c:v>Gresham</c:v>
                </c:pt>
                <c:pt idx="19">
                  <c:v>HappyValley</c:v>
                </c:pt>
                <c:pt idx="20">
                  <c:v>Hermiston</c:v>
                </c:pt>
                <c:pt idx="21">
                  <c:v>Hillsboro</c:v>
                </c:pt>
                <c:pt idx="22">
                  <c:v>Independence</c:v>
                </c:pt>
                <c:pt idx="23">
                  <c:v>Keizer</c:v>
                </c:pt>
                <c:pt idx="24">
                  <c:v>KlamathFalls</c:v>
                </c:pt>
                <c:pt idx="25">
                  <c:v>LaGrande</c:v>
                </c:pt>
                <c:pt idx="26">
                  <c:v>LakeOswego</c:v>
                </c:pt>
                <c:pt idx="27">
                  <c:v>Lebanon</c:v>
                </c:pt>
                <c:pt idx="28">
                  <c:v>Lincoln City</c:v>
                </c:pt>
                <c:pt idx="29">
                  <c:v>McMinnville</c:v>
                </c:pt>
                <c:pt idx="30">
                  <c:v>Medford</c:v>
                </c:pt>
                <c:pt idx="31">
                  <c:v>Milwaukie</c:v>
                </c:pt>
                <c:pt idx="32">
                  <c:v>Molalla</c:v>
                </c:pt>
                <c:pt idx="33">
                  <c:v>Monmouth</c:v>
                </c:pt>
                <c:pt idx="34">
                  <c:v>Newberg</c:v>
                </c:pt>
                <c:pt idx="35">
                  <c:v>Newport</c:v>
                </c:pt>
                <c:pt idx="36">
                  <c:v>NorthBend</c:v>
                </c:pt>
                <c:pt idx="37">
                  <c:v>Ontario</c:v>
                </c:pt>
                <c:pt idx="38">
                  <c:v>Oregon City</c:v>
                </c:pt>
                <c:pt idx="39">
                  <c:v>Pendleton</c:v>
                </c:pt>
                <c:pt idx="40">
                  <c:v>Portland</c:v>
                </c:pt>
                <c:pt idx="41">
                  <c:v>Prineville</c:v>
                </c:pt>
                <c:pt idx="42">
                  <c:v>Redmond</c:v>
                </c:pt>
                <c:pt idx="43">
                  <c:v>Roseburg</c:v>
                </c:pt>
                <c:pt idx="44">
                  <c:v>Salem</c:v>
                </c:pt>
                <c:pt idx="45">
                  <c:v>Sandy</c:v>
                </c:pt>
                <c:pt idx="46">
                  <c:v>Sherwood</c:v>
                </c:pt>
                <c:pt idx="47">
                  <c:v>Silverton</c:v>
                </c:pt>
                <c:pt idx="48">
                  <c:v>Springfield</c:v>
                </c:pt>
                <c:pt idx="49">
                  <c:v>St.Helens</c:v>
                </c:pt>
                <c:pt idx="50">
                  <c:v>Sweet Home</c:v>
                </c:pt>
                <c:pt idx="51">
                  <c:v>TheDalles</c:v>
                </c:pt>
                <c:pt idx="52">
                  <c:v>Tigard</c:v>
                </c:pt>
                <c:pt idx="53">
                  <c:v>Troutdale</c:v>
                </c:pt>
                <c:pt idx="54">
                  <c:v>Tualatin</c:v>
                </c:pt>
                <c:pt idx="55">
                  <c:v>WestLinn</c:v>
                </c:pt>
                <c:pt idx="56">
                  <c:v>Wilsonville</c:v>
                </c:pt>
                <c:pt idx="57">
                  <c:v>Woodburn</c:v>
                </c:pt>
              </c:strCache>
            </c:strRef>
          </c:cat>
          <c:val>
            <c:numRef>
              <c:f>'[1]City Summary 22'!$B$4:$B$61</c:f>
              <c:numCache>
                <c:formatCode>0.0%</c:formatCode>
                <c:ptCount val="58"/>
                <c:pt idx="0">
                  <c:v>0.25189440234661453</c:v>
                </c:pt>
                <c:pt idx="1">
                  <c:v>0.32081339712918661</c:v>
                </c:pt>
                <c:pt idx="2">
                  <c:v>0.25012709710218606</c:v>
                </c:pt>
                <c:pt idx="3">
                  <c:v>0.29656419529837252</c:v>
                </c:pt>
                <c:pt idx="4">
                  <c:v>0.2446122860020141</c:v>
                </c:pt>
                <c:pt idx="5">
                  <c:v>0.2458295616190353</c:v>
                </c:pt>
                <c:pt idx="6">
                  <c:v>0.29112709832134293</c:v>
                </c:pt>
                <c:pt idx="7">
                  <c:v>0.22358276643990929</c:v>
                </c:pt>
                <c:pt idx="8">
                  <c:v>0.24474789915966386</c:v>
                </c:pt>
                <c:pt idx="9">
                  <c:v>0.18508771929824561</c:v>
                </c:pt>
                <c:pt idx="10">
                  <c:v>0.39196998123827392</c:v>
                </c:pt>
                <c:pt idx="11">
                  <c:v>0.26531901452937462</c:v>
                </c:pt>
                <c:pt idx="12">
                  <c:v>0.33011789924973206</c:v>
                </c:pt>
                <c:pt idx="13">
                  <c:v>0.30583363907961636</c:v>
                </c:pt>
                <c:pt idx="14">
                  <c:v>0.18522372528616024</c:v>
                </c:pt>
                <c:pt idx="15">
                  <c:v>0.35097744360902255</c:v>
                </c:pt>
                <c:pt idx="16">
                  <c:v>0.26855123674911663</c:v>
                </c:pt>
                <c:pt idx="17">
                  <c:v>0.26725362113036072</c:v>
                </c:pt>
                <c:pt idx="18">
                  <c:v>0.31480554164580205</c:v>
                </c:pt>
                <c:pt idx="19">
                  <c:v>0.25369244135534319</c:v>
                </c:pt>
                <c:pt idx="20">
                  <c:v>0.12844827586206897</c:v>
                </c:pt>
                <c:pt idx="21">
                  <c:v>0.16384751325422872</c:v>
                </c:pt>
                <c:pt idx="22">
                  <c:v>0.19867549668874171</c:v>
                </c:pt>
                <c:pt idx="23">
                  <c:v>0.2393455867501515</c:v>
                </c:pt>
                <c:pt idx="24">
                  <c:v>0.3343715239154616</c:v>
                </c:pt>
                <c:pt idx="25">
                  <c:v>0.22976939203354299</c:v>
                </c:pt>
                <c:pt idx="26">
                  <c:v>0.27834839769926045</c:v>
                </c:pt>
                <c:pt idx="27">
                  <c:v>0.22330097087378642</c:v>
                </c:pt>
                <c:pt idx="28">
                  <c:v>0.26013724266999377</c:v>
                </c:pt>
                <c:pt idx="29">
                  <c:v>0.26071353177116319</c:v>
                </c:pt>
                <c:pt idx="30">
                  <c:v>0.25792797635044346</c:v>
                </c:pt>
                <c:pt idx="31">
                  <c:v>0.22053333333333333</c:v>
                </c:pt>
                <c:pt idx="32">
                  <c:v>0.19883040935672514</c:v>
                </c:pt>
                <c:pt idx="33">
                  <c:v>0.32919954904171367</c:v>
                </c:pt>
                <c:pt idx="34">
                  <c:v>0.25683229813664599</c:v>
                </c:pt>
                <c:pt idx="35">
                  <c:v>0.22713864306784662</c:v>
                </c:pt>
                <c:pt idx="36">
                  <c:v>0.13845185651353054</c:v>
                </c:pt>
                <c:pt idx="37">
                  <c:v>0.21047174701918092</c:v>
                </c:pt>
                <c:pt idx="38">
                  <c:v>0.23554603854389722</c:v>
                </c:pt>
                <c:pt idx="39">
                  <c:v>0.26845637583892618</c:v>
                </c:pt>
                <c:pt idx="40">
                  <c:v>0.25014779956014849</c:v>
                </c:pt>
                <c:pt idx="41">
                  <c:v>0.19138755980861244</c:v>
                </c:pt>
                <c:pt idx="42">
                  <c:v>0.26378737541528241</c:v>
                </c:pt>
                <c:pt idx="43">
                  <c:v>0.21793939393939393</c:v>
                </c:pt>
                <c:pt idx="44">
                  <c:v>0.26912016432728519</c:v>
                </c:pt>
                <c:pt idx="45">
                  <c:v>0.3028798411122145</c:v>
                </c:pt>
                <c:pt idx="46">
                  <c:v>0.15564903846153846</c:v>
                </c:pt>
                <c:pt idx="47">
                  <c:v>0.31648936170212766</c:v>
                </c:pt>
                <c:pt idx="48">
                  <c:v>0.24721240141419634</c:v>
                </c:pt>
                <c:pt idx="49">
                  <c:v>0.13467217956290609</c:v>
                </c:pt>
                <c:pt idx="50">
                  <c:v>0.16456634544106746</c:v>
                </c:pt>
                <c:pt idx="51">
                  <c:v>0.29263831732967538</c:v>
                </c:pt>
                <c:pt idx="52">
                  <c:v>0.28091528724440118</c:v>
                </c:pt>
                <c:pt idx="53">
                  <c:v>0.25843373493975902</c:v>
                </c:pt>
                <c:pt idx="54">
                  <c:v>0.2682718943106755</c:v>
                </c:pt>
                <c:pt idx="55">
                  <c:v>0.30823680823680821</c:v>
                </c:pt>
                <c:pt idx="56">
                  <c:v>0.28757788161993769</c:v>
                </c:pt>
                <c:pt idx="57">
                  <c:v>0.27471775573041396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7-4A48-A89F-2EFDBBE6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8434191"/>
        <c:axId val="73994928"/>
      </c:barChart>
      <c:catAx>
        <c:axId val="918434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994928"/>
        <c:crosses val="autoZero"/>
        <c:auto val="1"/>
        <c:lblAlgn val="ctr"/>
        <c:lblOffset val="100"/>
        <c:noMultiLvlLbl val="0"/>
      </c:catAx>
      <c:valAx>
        <c:axId val="73994928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18434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3CC4CA8-711C-4357-BDDF-62295DD48DA2}">
  <sheetPr/>
  <sheetViews>
    <sheetView tabSelected="1" zoomScale="8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674" cy="62820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F0FA66-E747-A29F-A1F7-54E066D0DD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0.04444</cdr:x>
      <cdr:y>0.43124</cdr:y>
    </cdr:from>
    <cdr:to>
      <cdr:x>0.99365</cdr:x>
      <cdr:y>0.43124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2D20509E-A87F-5613-8577-D9A2AE2E3000}"/>
            </a:ext>
          </a:extLst>
        </cdr:cNvPr>
        <cdr:cNvCxnSpPr/>
      </cdr:nvCxnSpPr>
      <cdr:spPr>
        <a:xfrm xmlns:a="http://schemas.openxmlformats.org/drawingml/2006/main">
          <a:off x="481371" y="3390081"/>
          <a:ext cx="10282903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3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2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olton\AppData\Local\Microsoft\Windows\INetCache\Content.Outlook\K6E7ZXQJ\Rent%20Burden%20by%20City%20and%20County%2018%20-%2022.xlsx" TargetMode="External"/><Relationship Id="rId1" Type="http://schemas.openxmlformats.org/officeDocument/2006/relationships/externalLinkPath" Target="file:///C:\Users\mbolton\AppData\Local\Microsoft\Windows\INetCache\Content.Outlook\K6E7ZXQJ\Rent%20Burden%20by%20City%20and%20County%2018%20-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ty Summary 22"/>
      <sheetName val="County Summary 22"/>
      <sheetName val="City Chart"/>
      <sheetName val="County Chart"/>
      <sheetName val="B25070 County"/>
      <sheetName val="B25070 City"/>
      <sheetName val="PSU Pop Data"/>
    </sheetNames>
    <sheetDataSet>
      <sheetData sheetId="0">
        <row r="3">
          <cell r="B3" t="str">
            <v>% Severe Burden (50% or More)</v>
          </cell>
        </row>
        <row r="4">
          <cell r="A4" t="str">
            <v>Albany</v>
          </cell>
          <cell r="B4">
            <v>0.25189440234661453</v>
          </cell>
        </row>
        <row r="5">
          <cell r="A5" t="str">
            <v>Ashland</v>
          </cell>
          <cell r="B5">
            <v>0.32081339712918661</v>
          </cell>
        </row>
        <row r="6">
          <cell r="A6" t="str">
            <v>Astoria</v>
          </cell>
          <cell r="B6">
            <v>0.25012709710218606</v>
          </cell>
        </row>
        <row r="7">
          <cell r="A7" t="str">
            <v>Baker City</v>
          </cell>
          <cell r="B7">
            <v>0.29656419529837252</v>
          </cell>
        </row>
        <row r="8">
          <cell r="A8" t="str">
            <v>Beaverton</v>
          </cell>
          <cell r="B8">
            <v>0.2446122860020141</v>
          </cell>
        </row>
        <row r="9">
          <cell r="A9" t="str">
            <v>Bend</v>
          </cell>
          <cell r="B9">
            <v>0.2458295616190353</v>
          </cell>
        </row>
        <row r="10">
          <cell r="A10" t="str">
            <v>Canby</v>
          </cell>
          <cell r="B10">
            <v>0.29112709832134293</v>
          </cell>
        </row>
        <row r="11">
          <cell r="A11" t="str">
            <v>CentralPoint</v>
          </cell>
          <cell r="B11">
            <v>0.22358276643990929</v>
          </cell>
        </row>
        <row r="12">
          <cell r="A12" t="str">
            <v>CoosBay</v>
          </cell>
          <cell r="B12">
            <v>0.24474789915966386</v>
          </cell>
        </row>
        <row r="13">
          <cell r="A13" t="str">
            <v>Cornelius</v>
          </cell>
          <cell r="B13">
            <v>0.18508771929824561</v>
          </cell>
        </row>
        <row r="14">
          <cell r="A14" t="str">
            <v>Corvallis</v>
          </cell>
          <cell r="B14">
            <v>0.39196998123827392</v>
          </cell>
        </row>
        <row r="15">
          <cell r="A15" t="str">
            <v>CottageGrove</v>
          </cell>
          <cell r="B15">
            <v>0.26531901452937462</v>
          </cell>
        </row>
        <row r="16">
          <cell r="A16" t="str">
            <v>Dallas</v>
          </cell>
          <cell r="B16">
            <v>0.33011789924973206</v>
          </cell>
        </row>
        <row r="17">
          <cell r="A17" t="str">
            <v>Eugene</v>
          </cell>
          <cell r="B17">
            <v>0.30583363907961636</v>
          </cell>
        </row>
        <row r="18">
          <cell r="A18" t="str">
            <v>Fairview</v>
          </cell>
          <cell r="B18">
            <v>0.18522372528616024</v>
          </cell>
        </row>
        <row r="19">
          <cell r="A19" t="str">
            <v>ForestGrove</v>
          </cell>
          <cell r="B19">
            <v>0.35097744360902255</v>
          </cell>
        </row>
        <row r="20">
          <cell r="A20" t="str">
            <v>Gladstone</v>
          </cell>
          <cell r="B20">
            <v>0.26855123674911663</v>
          </cell>
        </row>
        <row r="21">
          <cell r="A21" t="str">
            <v>GrantsPass</v>
          </cell>
          <cell r="B21">
            <v>0.26725362113036072</v>
          </cell>
        </row>
        <row r="22">
          <cell r="A22" t="str">
            <v>Gresham</v>
          </cell>
          <cell r="B22">
            <v>0.31480554164580205</v>
          </cell>
        </row>
        <row r="23">
          <cell r="A23" t="str">
            <v>HappyValley</v>
          </cell>
          <cell r="B23">
            <v>0.25369244135534319</v>
          </cell>
        </row>
        <row r="24">
          <cell r="A24" t="str">
            <v>Hermiston</v>
          </cell>
          <cell r="B24">
            <v>0.12844827586206897</v>
          </cell>
        </row>
        <row r="25">
          <cell r="A25" t="str">
            <v>Hillsboro</v>
          </cell>
          <cell r="B25">
            <v>0.16384751325422872</v>
          </cell>
        </row>
        <row r="26">
          <cell r="A26" t="str">
            <v>Independence</v>
          </cell>
          <cell r="B26">
            <v>0.19867549668874171</v>
          </cell>
        </row>
        <row r="27">
          <cell r="A27" t="str">
            <v>Keizer</v>
          </cell>
          <cell r="B27">
            <v>0.2393455867501515</v>
          </cell>
        </row>
        <row r="28">
          <cell r="A28" t="str">
            <v>KlamathFalls</v>
          </cell>
          <cell r="B28">
            <v>0.3343715239154616</v>
          </cell>
        </row>
        <row r="29">
          <cell r="A29" t="str">
            <v>LaGrande</v>
          </cell>
          <cell r="B29">
            <v>0.22976939203354299</v>
          </cell>
        </row>
        <row r="30">
          <cell r="A30" t="str">
            <v>LakeOswego</v>
          </cell>
          <cell r="B30">
            <v>0.27834839769926045</v>
          </cell>
        </row>
        <row r="31">
          <cell r="A31" t="str">
            <v>Lebanon</v>
          </cell>
          <cell r="B31">
            <v>0.22330097087378642</v>
          </cell>
        </row>
        <row r="32">
          <cell r="A32" t="str">
            <v>Lincoln City</v>
          </cell>
          <cell r="B32">
            <v>0.26013724266999377</v>
          </cell>
        </row>
        <row r="33">
          <cell r="A33" t="str">
            <v>McMinnville</v>
          </cell>
          <cell r="B33">
            <v>0.26071353177116319</v>
          </cell>
        </row>
        <row r="34">
          <cell r="A34" t="str">
            <v>Medford</v>
          </cell>
          <cell r="B34">
            <v>0.25792797635044346</v>
          </cell>
        </row>
        <row r="35">
          <cell r="A35" t="str">
            <v>Milwaukie</v>
          </cell>
          <cell r="B35">
            <v>0.22053333333333333</v>
          </cell>
        </row>
        <row r="36">
          <cell r="A36" t="str">
            <v>Molalla</v>
          </cell>
          <cell r="B36">
            <v>0.19883040935672514</v>
          </cell>
        </row>
        <row r="37">
          <cell r="A37" t="str">
            <v>Monmouth</v>
          </cell>
          <cell r="B37">
            <v>0.32919954904171367</v>
          </cell>
        </row>
        <row r="38">
          <cell r="A38" t="str">
            <v>Newberg</v>
          </cell>
          <cell r="B38">
            <v>0.25683229813664599</v>
          </cell>
        </row>
        <row r="39">
          <cell r="A39" t="str">
            <v>Newport</v>
          </cell>
          <cell r="B39">
            <v>0.22713864306784662</v>
          </cell>
        </row>
        <row r="40">
          <cell r="A40" t="str">
            <v>NorthBend</v>
          </cell>
          <cell r="B40">
            <v>0.13845185651353054</v>
          </cell>
        </row>
        <row r="41">
          <cell r="A41" t="str">
            <v>Ontario</v>
          </cell>
          <cell r="B41">
            <v>0.21047174701918092</v>
          </cell>
        </row>
        <row r="42">
          <cell r="A42" t="str">
            <v>Oregon City</v>
          </cell>
          <cell r="B42">
            <v>0.23554603854389722</v>
          </cell>
        </row>
        <row r="43">
          <cell r="A43" t="str">
            <v>Pendleton</v>
          </cell>
          <cell r="B43">
            <v>0.26845637583892618</v>
          </cell>
        </row>
        <row r="44">
          <cell r="A44" t="str">
            <v>Portland</v>
          </cell>
          <cell r="B44">
            <v>0.25014779956014849</v>
          </cell>
        </row>
        <row r="45">
          <cell r="A45" t="str">
            <v>Prineville</v>
          </cell>
          <cell r="B45">
            <v>0.19138755980861244</v>
          </cell>
        </row>
        <row r="46">
          <cell r="A46" t="str">
            <v>Redmond</v>
          </cell>
          <cell r="B46">
            <v>0.26378737541528241</v>
          </cell>
        </row>
        <row r="47">
          <cell r="A47" t="str">
            <v>Roseburg</v>
          </cell>
          <cell r="B47">
            <v>0.21793939393939393</v>
          </cell>
        </row>
        <row r="48">
          <cell r="A48" t="str">
            <v>Salem</v>
          </cell>
          <cell r="B48">
            <v>0.26912016432728519</v>
          </cell>
        </row>
        <row r="49">
          <cell r="A49" t="str">
            <v>Sandy</v>
          </cell>
          <cell r="B49">
            <v>0.3028798411122145</v>
          </cell>
        </row>
        <row r="50">
          <cell r="A50" t="str">
            <v>Sherwood</v>
          </cell>
          <cell r="B50">
            <v>0.15564903846153846</v>
          </cell>
        </row>
        <row r="51">
          <cell r="A51" t="str">
            <v>Silverton</v>
          </cell>
          <cell r="B51">
            <v>0.31648936170212766</v>
          </cell>
        </row>
        <row r="52">
          <cell r="A52" t="str">
            <v>Springfield</v>
          </cell>
          <cell r="B52">
            <v>0.24721240141419634</v>
          </cell>
        </row>
        <row r="53">
          <cell r="A53" t="str">
            <v>St.Helens</v>
          </cell>
          <cell r="B53">
            <v>0.13467217956290609</v>
          </cell>
        </row>
        <row r="54">
          <cell r="A54" t="str">
            <v>Sweet Home</v>
          </cell>
          <cell r="B54">
            <v>0.16456634544106746</v>
          </cell>
        </row>
        <row r="55">
          <cell r="A55" t="str">
            <v>TheDalles</v>
          </cell>
          <cell r="B55">
            <v>0.29263831732967538</v>
          </cell>
        </row>
        <row r="56">
          <cell r="A56" t="str">
            <v>Tigard</v>
          </cell>
          <cell r="B56">
            <v>0.28091528724440118</v>
          </cell>
        </row>
        <row r="57">
          <cell r="A57" t="str">
            <v>Troutdale</v>
          </cell>
          <cell r="B57">
            <v>0.25843373493975902</v>
          </cell>
        </row>
        <row r="58">
          <cell r="A58" t="str">
            <v>Tualatin</v>
          </cell>
          <cell r="B58">
            <v>0.2682718943106755</v>
          </cell>
        </row>
        <row r="59">
          <cell r="A59" t="str">
            <v>WestLinn</v>
          </cell>
          <cell r="B59">
            <v>0.30823680823680821</v>
          </cell>
        </row>
        <row r="60">
          <cell r="A60" t="str">
            <v>Wilsonville</v>
          </cell>
          <cell r="B60">
            <v>0.28757788161993769</v>
          </cell>
        </row>
        <row r="61">
          <cell r="A61" t="str">
            <v>Woodburn</v>
          </cell>
          <cell r="B61">
            <v>0.27471775573041396</v>
          </cell>
        </row>
      </sheetData>
      <sheetData sheetId="1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3CEA9E-5E02-434E-9DFC-E3F4D97A9A3E}" name="Table1" displayName="Table1" ref="A3:H61" totalsRowShown="0" headerRowDxfId="9" dataDxfId="8">
  <autoFilter ref="A3:H61" xr:uid="{00000000-0009-0000-0100-000001000000}"/>
  <sortState xmlns:xlrd2="http://schemas.microsoft.com/office/spreadsheetml/2017/richdata2" ref="A4:E61">
    <sortCondition ref="A3:A61"/>
  </sortState>
  <tableColumns count="8">
    <tableColumn id="1" xr3:uid="{926E4059-B0A7-45AC-9164-6CFA551BBDB0}" name="City" dataDxfId="7"/>
    <tableColumn id="2" xr3:uid="{4CEE7608-BC66-4BE1-898C-32FB4A21A5B5}" name="% Severe Burden (50% or More)" dataDxfId="6" dataCellStyle="Percent"/>
    <tableColumn id="3" xr3:uid="{A3A17BE1-9A77-4B26-9325-E4DFF4CA53EF}" name="# Severe Rent Burdened" dataDxfId="5" dataCellStyle="Comma"/>
    <tableColumn id="4" xr3:uid="{23B2A5A2-B9A1-4B54-9F74-383F9961F5D7}" name="Total Renter Households" dataDxfId="4" dataCellStyle="Comma"/>
    <tableColumn id="5" xr3:uid="{6B827BD3-7D88-4666-85C4-6DDE0BFFD539}" name="Population" dataDxfId="3" dataCellStyle="Comma"/>
    <tableColumn id="7" xr3:uid="{21759557-D801-4E57-A631-76E39268C97B}" name="21 Severe Burden" dataDxfId="2"/>
    <tableColumn id="8" xr3:uid="{34CA3F58-5D2C-4F96-8D82-C165B3244887}" name="Did City Increase to &gt; 25%" dataDxfId="1">
      <calculatedColumnFormula>AND(Table1[[#This Row],[21 Severe Burden]]&lt;0.25,Table1[[#This Row],[% Severe Burden (50% or More)]]&gt;0.25)</calculatedColumnFormula>
    </tableColumn>
    <tableColumn id="9" xr3:uid="{31B182A8-838C-4890-8672-40B96FC0CD5D}" name="Did City Decrease Below 25%" dataDxfId="0">
      <calculatedColumnFormula>AND(Table1[[#This Row],[21 Severe Burden]]&gt;0.25,Table1[[#This Row],[% Severe Burden (50% or More)]]&lt;0.25)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C8A78-C5C8-468C-AC92-FEC67AB360F9}">
  <dimension ref="A1:U63"/>
  <sheetViews>
    <sheetView zoomScale="70" zoomScaleNormal="70" workbookViewId="0">
      <selection activeCell="A16" sqref="A16"/>
    </sheetView>
  </sheetViews>
  <sheetFormatPr defaultColWidth="8.88671875" defaultRowHeight="13.8" x14ac:dyDescent="0.25"/>
  <cols>
    <col min="1" max="1" width="38.6640625" style="3" customWidth="1"/>
    <col min="2" max="2" width="17.88671875" style="3" bestFit="1" customWidth="1"/>
    <col min="3" max="3" width="24.33203125" style="3" bestFit="1" customWidth="1"/>
    <col min="4" max="4" width="24.6640625" style="3" bestFit="1" customWidth="1"/>
    <col min="5" max="5" width="12.6640625" style="3" bestFit="1" customWidth="1"/>
    <col min="6" max="6" width="18.33203125" style="3" hidden="1" customWidth="1"/>
    <col min="7" max="7" width="0" style="3" hidden="1" customWidth="1"/>
    <col min="8" max="8" width="16.44140625" style="3" hidden="1" customWidth="1"/>
    <col min="9" max="9" width="17.44140625" style="3" customWidth="1"/>
    <col min="10" max="10" width="22.6640625" style="3" customWidth="1"/>
    <col min="11" max="11" width="20.109375" style="3" customWidth="1"/>
    <col min="12" max="12" width="15.6640625" style="3" customWidth="1"/>
    <col min="13" max="13" width="8.88671875" style="3"/>
    <col min="14" max="21" width="8.88671875" style="4"/>
    <col min="22" max="16384" width="8.88671875" style="3"/>
  </cols>
  <sheetData>
    <row r="1" spans="1:20" ht="25.95" customHeight="1" x14ac:dyDescent="0.4">
      <c r="A1" s="1" t="s">
        <v>0</v>
      </c>
      <c r="B1" s="1"/>
      <c r="C1" s="2"/>
    </row>
    <row r="2" spans="1:20" ht="35.4" customHeight="1" x14ac:dyDescent="0.25">
      <c r="A2" s="5" t="s">
        <v>1</v>
      </c>
      <c r="B2" s="5"/>
      <c r="C2" s="5"/>
      <c r="J2" s="6"/>
      <c r="K2" s="6"/>
      <c r="L2" s="6"/>
    </row>
    <row r="3" spans="1:20" ht="41.4" x14ac:dyDescent="0.25">
      <c r="A3" s="2" t="s">
        <v>2</v>
      </c>
      <c r="B3" s="7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8"/>
      <c r="J3" s="9" t="s">
        <v>10</v>
      </c>
      <c r="K3" s="10" t="s">
        <v>11</v>
      </c>
      <c r="L3" s="11" t="s">
        <v>12</v>
      </c>
      <c r="M3" s="12"/>
      <c r="P3" s="4">
        <v>22</v>
      </c>
      <c r="Q3" s="4">
        <v>21</v>
      </c>
    </row>
    <row r="4" spans="1:20" x14ac:dyDescent="0.25">
      <c r="A4" s="3" t="s">
        <v>13</v>
      </c>
      <c r="B4" s="13">
        <v>0.25189440234661453</v>
      </c>
      <c r="C4" s="14">
        <v>2061</v>
      </c>
      <c r="D4" s="14">
        <v>8182</v>
      </c>
      <c r="E4" s="15">
        <v>57997</v>
      </c>
      <c r="F4" s="3">
        <v>0.23726235741444868</v>
      </c>
      <c r="G4" s="3" t="b">
        <f>AND(Table1[[#This Row],[21 Severe Burden]]&lt;0.25,Table1[[#This Row],[% Severe Burden (50% or More)]]&gt;0.25)</f>
        <v>1</v>
      </c>
      <c r="H4" s="3" t="b">
        <f>AND(Table1[[#This Row],[21 Severe Burden]]&gt;0.25,Table1[[#This Row],[% Severe Burden (50% or More)]]&lt;0.25)</f>
        <v>0</v>
      </c>
      <c r="I4" s="8"/>
      <c r="J4" s="16" t="s">
        <v>14</v>
      </c>
      <c r="K4" s="17" t="s">
        <v>13</v>
      </c>
      <c r="L4" s="18" t="s">
        <v>15</v>
      </c>
      <c r="M4" s="12"/>
      <c r="N4" s="4" t="b">
        <f>AND(Q4=1,P4=0)</f>
        <v>0</v>
      </c>
      <c r="P4" s="4">
        <v>1</v>
      </c>
      <c r="Q4" s="4">
        <v>0</v>
      </c>
      <c r="R4" s="4" t="b">
        <f t="shared" ref="R4:R61" si="0">AND(Q4=0,P4=1)</f>
        <v>1</v>
      </c>
      <c r="S4" s="19" t="s">
        <v>13</v>
      </c>
      <c r="T4" s="19">
        <v>0.23726235741444868</v>
      </c>
    </row>
    <row r="5" spans="1:20" x14ac:dyDescent="0.25">
      <c r="A5" s="3" t="s">
        <v>16</v>
      </c>
      <c r="B5" s="13">
        <v>0.32081339712918661</v>
      </c>
      <c r="C5" s="14">
        <v>1341</v>
      </c>
      <c r="D5" s="14">
        <v>4180</v>
      </c>
      <c r="E5" s="15">
        <v>21457</v>
      </c>
      <c r="F5" s="3">
        <v>0.31044926804644118</v>
      </c>
      <c r="G5" s="3" t="b">
        <f>AND(Table1[[#This Row],[21 Severe Burden]]&lt;0.25,Table1[[#This Row],[% Severe Burden (50% or More)]]&gt;0.25)</f>
        <v>0</v>
      </c>
      <c r="H5" s="3" t="b">
        <f>AND(Table1[[#This Row],[21 Severe Burden]]&gt;0.25,Table1[[#This Row],[% Severe Burden (50% or More)]]&lt;0.25)</f>
        <v>0</v>
      </c>
      <c r="I5" s="8"/>
      <c r="J5" s="20"/>
      <c r="K5" s="21" t="s">
        <v>17</v>
      </c>
      <c r="L5" s="22" t="s">
        <v>18</v>
      </c>
      <c r="M5" s="12"/>
      <c r="N5" s="4" t="b">
        <f t="shared" ref="N5:N61" si="1">AND(Q5=1,P5=0)</f>
        <v>0</v>
      </c>
      <c r="P5" s="4">
        <v>1</v>
      </c>
      <c r="Q5" s="4">
        <v>1</v>
      </c>
      <c r="R5" s="4" t="b">
        <f t="shared" si="0"/>
        <v>0</v>
      </c>
      <c r="S5" s="19" t="s">
        <v>16</v>
      </c>
      <c r="T5" s="19">
        <v>0.31044926804644118</v>
      </c>
    </row>
    <row r="6" spans="1:20" x14ac:dyDescent="0.25">
      <c r="A6" s="3" t="s">
        <v>19</v>
      </c>
      <c r="B6" s="13">
        <v>0.25012709710218606</v>
      </c>
      <c r="C6" s="14">
        <v>492</v>
      </c>
      <c r="D6" s="14">
        <v>1967</v>
      </c>
      <c r="E6" s="15">
        <v>10167</v>
      </c>
      <c r="F6" s="3">
        <v>0.24636955433149724</v>
      </c>
      <c r="G6" s="3" t="b">
        <f>AND(Table1[[#This Row],[21 Severe Burden]]&lt;0.25,Table1[[#This Row],[% Severe Burden (50% or More)]]&gt;0.25)</f>
        <v>1</v>
      </c>
      <c r="H6" s="3" t="b">
        <f>AND(Table1[[#This Row],[21 Severe Burden]]&gt;0.25,Table1[[#This Row],[% Severe Burden (50% or More)]]&lt;0.25)</f>
        <v>0</v>
      </c>
      <c r="I6" s="8"/>
      <c r="J6" s="20"/>
      <c r="K6" s="21" t="s">
        <v>20</v>
      </c>
      <c r="L6" s="22"/>
      <c r="M6" s="12"/>
      <c r="N6" s="4" t="b">
        <f t="shared" si="1"/>
        <v>0</v>
      </c>
      <c r="P6" s="4">
        <v>1</v>
      </c>
      <c r="Q6" s="4">
        <v>0</v>
      </c>
      <c r="R6" s="4" t="b">
        <f t="shared" si="0"/>
        <v>1</v>
      </c>
      <c r="S6" s="19" t="s">
        <v>19</v>
      </c>
      <c r="T6" s="19">
        <v>0.24636955433149724</v>
      </c>
    </row>
    <row r="7" spans="1:20" x14ac:dyDescent="0.25">
      <c r="A7" s="3" t="s">
        <v>21</v>
      </c>
      <c r="B7" s="13">
        <v>0.29656419529837252</v>
      </c>
      <c r="C7" s="14">
        <v>328</v>
      </c>
      <c r="D7" s="14">
        <v>1106</v>
      </c>
      <c r="E7" s="15">
        <v>10102</v>
      </c>
      <c r="F7" s="3">
        <v>0.31508003369839932</v>
      </c>
      <c r="G7" s="3" t="b">
        <f>AND(Table1[[#This Row],[21 Severe Burden]]&lt;0.25,Table1[[#This Row],[% Severe Burden (50% or More)]]&gt;0.25)</f>
        <v>0</v>
      </c>
      <c r="H7" s="3" t="b">
        <f>AND(Table1[[#This Row],[21 Severe Burden]]&gt;0.25,Table1[[#This Row],[% Severe Burden (50% or More)]]&lt;0.25)</f>
        <v>0</v>
      </c>
      <c r="I7" s="8"/>
      <c r="J7" s="20"/>
      <c r="K7" s="21" t="s">
        <v>22</v>
      </c>
      <c r="L7" s="22"/>
      <c r="M7" s="12"/>
      <c r="N7" s="4" t="b">
        <f t="shared" si="1"/>
        <v>0</v>
      </c>
      <c r="P7" s="4">
        <v>1</v>
      </c>
      <c r="Q7" s="4">
        <v>1</v>
      </c>
      <c r="R7" s="4" t="b">
        <f t="shared" si="0"/>
        <v>0</v>
      </c>
      <c r="S7" s="19" t="s">
        <v>21</v>
      </c>
      <c r="T7" s="19">
        <v>0.31508003369839932</v>
      </c>
    </row>
    <row r="8" spans="1:20" x14ac:dyDescent="0.25">
      <c r="A8" s="3" t="s">
        <v>23</v>
      </c>
      <c r="B8" s="13">
        <v>0.2446122860020141</v>
      </c>
      <c r="C8" s="14">
        <v>4858</v>
      </c>
      <c r="D8" s="14">
        <v>19860</v>
      </c>
      <c r="E8" s="15">
        <v>101165</v>
      </c>
      <c r="F8" s="3">
        <v>0.22295181331447622</v>
      </c>
      <c r="G8" s="3" t="b">
        <f>AND(Table1[[#This Row],[21 Severe Burden]]&lt;0.25,Table1[[#This Row],[% Severe Burden (50% or More)]]&gt;0.25)</f>
        <v>0</v>
      </c>
      <c r="H8" s="3" t="b">
        <f>AND(Table1[[#This Row],[21 Severe Burden]]&gt;0.25,Table1[[#This Row],[% Severe Burden (50% or More)]]&lt;0.25)</f>
        <v>0</v>
      </c>
      <c r="I8" s="8"/>
      <c r="J8" s="20"/>
      <c r="K8" s="21" t="s">
        <v>24</v>
      </c>
      <c r="L8" s="22"/>
      <c r="M8" s="12"/>
      <c r="N8" s="4" t="b">
        <f t="shared" si="1"/>
        <v>0</v>
      </c>
      <c r="P8" s="4">
        <v>0</v>
      </c>
      <c r="Q8" s="4">
        <v>0</v>
      </c>
      <c r="R8" s="4" t="b">
        <f t="shared" si="0"/>
        <v>0</v>
      </c>
      <c r="S8" s="19" t="s">
        <v>23</v>
      </c>
      <c r="T8" s="19">
        <v>0.22295181331447622</v>
      </c>
    </row>
    <row r="9" spans="1:20" x14ac:dyDescent="0.25">
      <c r="A9" s="3" t="s">
        <v>15</v>
      </c>
      <c r="B9" s="13">
        <v>0.2458295616190353</v>
      </c>
      <c r="C9" s="14">
        <v>3802</v>
      </c>
      <c r="D9" s="14">
        <v>15466</v>
      </c>
      <c r="E9" s="15">
        <v>106275</v>
      </c>
      <c r="F9" s="3">
        <v>0.25501432664756446</v>
      </c>
      <c r="G9" s="3" t="b">
        <f>AND(Table1[[#This Row],[21 Severe Burden]]&lt;0.25,Table1[[#This Row],[% Severe Burden (50% or More)]]&gt;0.25)</f>
        <v>0</v>
      </c>
      <c r="H9" s="3" t="b">
        <f>AND(Table1[[#This Row],[21 Severe Burden]]&gt;0.25,Table1[[#This Row],[% Severe Burden (50% or More)]]&lt;0.25)</f>
        <v>1</v>
      </c>
      <c r="I9" s="8"/>
      <c r="J9" s="20"/>
      <c r="K9" s="21" t="s">
        <v>25</v>
      </c>
      <c r="L9" s="22"/>
      <c r="M9" s="12"/>
      <c r="N9" s="4" t="b">
        <f t="shared" si="1"/>
        <v>1</v>
      </c>
      <c r="P9" s="4">
        <v>0</v>
      </c>
      <c r="Q9" s="4">
        <v>1</v>
      </c>
      <c r="R9" s="4" t="b">
        <f t="shared" si="0"/>
        <v>0</v>
      </c>
      <c r="S9" s="19" t="s">
        <v>15</v>
      </c>
      <c r="T9" s="19">
        <v>0.25501432664756446</v>
      </c>
    </row>
    <row r="10" spans="1:20" x14ac:dyDescent="0.25">
      <c r="A10" s="3" t="s">
        <v>17</v>
      </c>
      <c r="B10" s="13">
        <v>0.29112709832134293</v>
      </c>
      <c r="C10" s="14">
        <v>607</v>
      </c>
      <c r="D10" s="14">
        <v>2085</v>
      </c>
      <c r="E10" s="15">
        <v>19045</v>
      </c>
      <c r="F10" s="3">
        <v>0.23423423423423423</v>
      </c>
      <c r="G10" s="3" t="b">
        <f>AND(Table1[[#This Row],[21 Severe Burden]]&lt;0.25,Table1[[#This Row],[% Severe Burden (50% or More)]]&gt;0.25)</f>
        <v>1</v>
      </c>
      <c r="H10" s="3" t="b">
        <f>AND(Table1[[#This Row],[21 Severe Burden]]&gt;0.25,Table1[[#This Row],[% Severe Burden (50% or More)]]&lt;0.25)</f>
        <v>0</v>
      </c>
      <c r="I10" s="8"/>
      <c r="J10" s="23"/>
      <c r="K10" s="24" t="s">
        <v>26</v>
      </c>
      <c r="L10" s="25"/>
      <c r="M10" s="12"/>
      <c r="N10" s="4" t="b">
        <f t="shared" si="1"/>
        <v>0</v>
      </c>
      <c r="P10" s="4">
        <v>1</v>
      </c>
      <c r="Q10" s="4">
        <v>0</v>
      </c>
      <c r="R10" s="4" t="b">
        <f t="shared" si="0"/>
        <v>1</v>
      </c>
      <c r="S10" s="19" t="s">
        <v>17</v>
      </c>
      <c r="T10" s="19">
        <v>0.23423423423423423</v>
      </c>
    </row>
    <row r="11" spans="1:20" x14ac:dyDescent="0.25">
      <c r="A11" s="3" t="s">
        <v>27</v>
      </c>
      <c r="B11" s="13">
        <v>0.22358276643990929</v>
      </c>
      <c r="C11" s="14">
        <v>493</v>
      </c>
      <c r="D11" s="14">
        <v>2205</v>
      </c>
      <c r="E11" s="15">
        <v>19666</v>
      </c>
      <c r="F11" s="3">
        <v>0.17132039753904402</v>
      </c>
      <c r="G11" s="3" t="b">
        <f>AND(Table1[[#This Row],[21 Severe Burden]]&lt;0.25,Table1[[#This Row],[% Severe Burden (50% or More)]]&gt;0.25)</f>
        <v>0</v>
      </c>
      <c r="H11" s="3" t="b">
        <f>AND(Table1[[#This Row],[21 Severe Burden]]&gt;0.25,Table1[[#This Row],[% Severe Burden (50% or More)]]&lt;0.25)</f>
        <v>0</v>
      </c>
      <c r="J11" s="26"/>
      <c r="K11" s="26"/>
      <c r="L11" s="26"/>
      <c r="N11" s="4" t="b">
        <f t="shared" si="1"/>
        <v>0</v>
      </c>
      <c r="P11" s="4">
        <v>0</v>
      </c>
      <c r="Q11" s="4">
        <v>0</v>
      </c>
      <c r="R11" s="4" t="b">
        <f t="shared" si="0"/>
        <v>0</v>
      </c>
      <c r="S11" s="19" t="s">
        <v>28</v>
      </c>
      <c r="T11" s="19">
        <v>0.17132039753904402</v>
      </c>
    </row>
    <row r="12" spans="1:20" x14ac:dyDescent="0.25">
      <c r="A12" s="3" t="s">
        <v>29</v>
      </c>
      <c r="B12" s="13">
        <v>0.24474789915966386</v>
      </c>
      <c r="C12" s="14">
        <v>699</v>
      </c>
      <c r="D12" s="14">
        <v>2856</v>
      </c>
      <c r="E12" s="15">
        <v>16533</v>
      </c>
      <c r="F12" s="3">
        <v>0.22716981132075473</v>
      </c>
      <c r="G12" s="3" t="b">
        <f>AND(Table1[[#This Row],[21 Severe Burden]]&lt;0.25,Table1[[#This Row],[% Severe Burden (50% or More)]]&gt;0.25)</f>
        <v>0</v>
      </c>
      <c r="H12" s="3" t="b">
        <f>AND(Table1[[#This Row],[21 Severe Burden]]&gt;0.25,Table1[[#This Row],[% Severe Burden (50% or More)]]&lt;0.25)</f>
        <v>0</v>
      </c>
      <c r="N12" s="4" t="b">
        <f t="shared" si="1"/>
        <v>0</v>
      </c>
      <c r="P12" s="4">
        <v>0</v>
      </c>
      <c r="Q12" s="4">
        <v>0</v>
      </c>
      <c r="R12" s="4" t="b">
        <f t="shared" si="0"/>
        <v>0</v>
      </c>
      <c r="S12" s="19" t="s">
        <v>30</v>
      </c>
      <c r="T12" s="19">
        <v>0.22716981132075473</v>
      </c>
    </row>
    <row r="13" spans="1:20" x14ac:dyDescent="0.25">
      <c r="A13" s="3" t="s">
        <v>31</v>
      </c>
      <c r="B13" s="13">
        <v>0.18508771929824561</v>
      </c>
      <c r="C13" s="14">
        <v>211</v>
      </c>
      <c r="D13" s="14">
        <v>1140</v>
      </c>
      <c r="E13" s="15">
        <v>14387</v>
      </c>
      <c r="F13" s="3">
        <v>0.1911487758945386</v>
      </c>
      <c r="G13" s="3" t="b">
        <f>AND(Table1[[#This Row],[21 Severe Burden]]&lt;0.25,Table1[[#This Row],[% Severe Burden (50% or More)]]&gt;0.25)</f>
        <v>0</v>
      </c>
      <c r="H13" s="3" t="b">
        <f>AND(Table1[[#This Row],[21 Severe Burden]]&gt;0.25,Table1[[#This Row],[% Severe Burden (50% or More)]]&lt;0.25)</f>
        <v>0</v>
      </c>
      <c r="N13" s="4" t="b">
        <f t="shared" si="1"/>
        <v>0</v>
      </c>
      <c r="P13" s="4">
        <v>0</v>
      </c>
      <c r="Q13" s="4">
        <v>0</v>
      </c>
      <c r="R13" s="4" t="b">
        <f t="shared" si="0"/>
        <v>0</v>
      </c>
      <c r="S13" s="19" t="s">
        <v>31</v>
      </c>
      <c r="T13" s="19">
        <v>0.1911487758945386</v>
      </c>
    </row>
    <row r="14" spans="1:20" x14ac:dyDescent="0.25">
      <c r="A14" s="3" t="s">
        <v>32</v>
      </c>
      <c r="B14" s="13">
        <v>0.39196998123827392</v>
      </c>
      <c r="C14" s="14">
        <v>5223</v>
      </c>
      <c r="D14" s="14">
        <v>13325</v>
      </c>
      <c r="E14" s="15">
        <v>61669</v>
      </c>
      <c r="F14" s="3">
        <v>0.37716340750730504</v>
      </c>
      <c r="G14" s="3" t="b">
        <f>AND(Table1[[#This Row],[21 Severe Burden]]&lt;0.25,Table1[[#This Row],[% Severe Burden (50% or More)]]&gt;0.25)</f>
        <v>0</v>
      </c>
      <c r="H14" s="3" t="b">
        <f>AND(Table1[[#This Row],[21 Severe Burden]]&gt;0.25,Table1[[#This Row],[% Severe Burden (50% or More)]]&lt;0.25)</f>
        <v>0</v>
      </c>
      <c r="N14" s="4" t="b">
        <f t="shared" si="1"/>
        <v>0</v>
      </c>
      <c r="P14" s="4">
        <v>1</v>
      </c>
      <c r="Q14" s="4">
        <v>1</v>
      </c>
      <c r="R14" s="4" t="b">
        <f t="shared" si="0"/>
        <v>0</v>
      </c>
      <c r="S14" s="19" t="s">
        <v>32</v>
      </c>
      <c r="T14" s="19">
        <v>0.37716340750730504</v>
      </c>
    </row>
    <row r="15" spans="1:20" x14ac:dyDescent="0.25">
      <c r="A15" s="3" t="s">
        <v>33</v>
      </c>
      <c r="B15" s="13">
        <v>0.26531901452937462</v>
      </c>
      <c r="C15" s="14">
        <v>420</v>
      </c>
      <c r="D15" s="14">
        <v>1583</v>
      </c>
      <c r="E15" s="15">
        <v>11095</v>
      </c>
      <c r="F15" s="3">
        <v>0.30963572267920092</v>
      </c>
      <c r="G15" s="3" t="b">
        <f>AND(Table1[[#This Row],[21 Severe Burden]]&lt;0.25,Table1[[#This Row],[% Severe Burden (50% or More)]]&gt;0.25)</f>
        <v>0</v>
      </c>
      <c r="H15" s="3" t="b">
        <f>AND(Table1[[#This Row],[21 Severe Burden]]&gt;0.25,Table1[[#This Row],[% Severe Burden (50% or More)]]&lt;0.25)</f>
        <v>0</v>
      </c>
      <c r="N15" s="4" t="b">
        <f t="shared" si="1"/>
        <v>0</v>
      </c>
      <c r="P15" s="4">
        <v>1</v>
      </c>
      <c r="Q15" s="4">
        <v>1</v>
      </c>
      <c r="R15" s="4" t="b">
        <f t="shared" si="0"/>
        <v>0</v>
      </c>
      <c r="S15" s="19" t="s">
        <v>34</v>
      </c>
      <c r="T15" s="19">
        <v>0.30963572267920092</v>
      </c>
    </row>
    <row r="16" spans="1:20" x14ac:dyDescent="0.25">
      <c r="A16" s="3" t="s">
        <v>35</v>
      </c>
      <c r="B16" s="13">
        <v>0.33011789924973206</v>
      </c>
      <c r="C16" s="14">
        <v>616</v>
      </c>
      <c r="D16" s="14">
        <v>1866</v>
      </c>
      <c r="E16" s="15">
        <v>17989</v>
      </c>
      <c r="F16" s="3">
        <v>0.30793157076205285</v>
      </c>
      <c r="G16" s="3" t="b">
        <f>AND(Table1[[#This Row],[21 Severe Burden]]&lt;0.25,Table1[[#This Row],[% Severe Burden (50% or More)]]&gt;0.25)</f>
        <v>0</v>
      </c>
      <c r="H16" s="3" t="b">
        <f>AND(Table1[[#This Row],[21 Severe Burden]]&gt;0.25,Table1[[#This Row],[% Severe Burden (50% or More)]]&lt;0.25)</f>
        <v>0</v>
      </c>
      <c r="N16" s="4" t="b">
        <f t="shared" si="1"/>
        <v>0</v>
      </c>
      <c r="P16" s="4">
        <v>1</v>
      </c>
      <c r="Q16" s="4">
        <v>1</v>
      </c>
      <c r="R16" s="4" t="b">
        <f t="shared" si="0"/>
        <v>0</v>
      </c>
      <c r="S16" s="19" t="s">
        <v>35</v>
      </c>
      <c r="T16" s="19">
        <v>0.30793157076205285</v>
      </c>
    </row>
    <row r="17" spans="1:20" x14ac:dyDescent="0.25">
      <c r="A17" s="3" t="s">
        <v>36</v>
      </c>
      <c r="B17" s="13">
        <v>0.30583363907961636</v>
      </c>
      <c r="C17" s="14">
        <v>11670</v>
      </c>
      <c r="D17" s="14">
        <v>38158</v>
      </c>
      <c r="E17" s="15">
        <v>177339</v>
      </c>
      <c r="F17" s="3">
        <v>0.30521451423258866</v>
      </c>
      <c r="G17" s="3" t="b">
        <f>AND(Table1[[#This Row],[21 Severe Burden]]&lt;0.25,Table1[[#This Row],[% Severe Burden (50% or More)]]&gt;0.25)</f>
        <v>0</v>
      </c>
      <c r="H17" s="3" t="b">
        <f>AND(Table1[[#This Row],[21 Severe Burden]]&gt;0.25,Table1[[#This Row],[% Severe Burden (50% or More)]]&lt;0.25)</f>
        <v>0</v>
      </c>
      <c r="N17" s="4" t="b">
        <f t="shared" si="1"/>
        <v>0</v>
      </c>
      <c r="P17" s="4">
        <v>1</v>
      </c>
      <c r="Q17" s="4">
        <v>1</v>
      </c>
      <c r="R17" s="4" t="b">
        <f t="shared" si="0"/>
        <v>0</v>
      </c>
      <c r="S17" s="19" t="s">
        <v>36</v>
      </c>
      <c r="T17" s="19">
        <v>0.30521451423258866</v>
      </c>
    </row>
    <row r="18" spans="1:20" x14ac:dyDescent="0.25">
      <c r="A18" s="3" t="s">
        <v>37</v>
      </c>
      <c r="B18" s="13">
        <v>0.18522372528616024</v>
      </c>
      <c r="C18" s="14">
        <v>356</v>
      </c>
      <c r="D18" s="14">
        <v>1922</v>
      </c>
      <c r="E18" s="15">
        <v>10671</v>
      </c>
      <c r="F18" s="3">
        <v>0.18195488721804512</v>
      </c>
      <c r="G18" s="3" t="b">
        <f>AND(Table1[[#This Row],[21 Severe Burden]]&lt;0.25,Table1[[#This Row],[% Severe Burden (50% or More)]]&gt;0.25)</f>
        <v>0</v>
      </c>
      <c r="H18" s="3" t="b">
        <f>AND(Table1[[#This Row],[21 Severe Burden]]&gt;0.25,Table1[[#This Row],[% Severe Burden (50% or More)]]&lt;0.25)</f>
        <v>0</v>
      </c>
      <c r="N18" s="4" t="b">
        <f t="shared" si="1"/>
        <v>0</v>
      </c>
      <c r="P18" s="4">
        <v>0</v>
      </c>
      <c r="Q18" s="4">
        <v>0</v>
      </c>
      <c r="R18" s="4" t="b">
        <f t="shared" si="0"/>
        <v>0</v>
      </c>
      <c r="S18" s="19" t="s">
        <v>37</v>
      </c>
      <c r="T18" s="19">
        <v>0.18195488721804512</v>
      </c>
    </row>
    <row r="19" spans="1:20" x14ac:dyDescent="0.25">
      <c r="A19" s="3" t="s">
        <v>38</v>
      </c>
      <c r="B19" s="13">
        <v>0.35097744360902255</v>
      </c>
      <c r="C19" s="14">
        <v>1167</v>
      </c>
      <c r="D19" s="14">
        <v>3325</v>
      </c>
      <c r="E19" s="15">
        <v>27551</v>
      </c>
      <c r="F19" s="3">
        <v>0.29859841560024375</v>
      </c>
      <c r="G19" s="3" t="b">
        <f>AND(Table1[[#This Row],[21 Severe Burden]]&lt;0.25,Table1[[#This Row],[% Severe Burden (50% or More)]]&gt;0.25)</f>
        <v>0</v>
      </c>
      <c r="H19" s="3" t="b">
        <f>AND(Table1[[#This Row],[21 Severe Burden]]&gt;0.25,Table1[[#This Row],[% Severe Burden (50% or More)]]&lt;0.25)</f>
        <v>0</v>
      </c>
      <c r="N19" s="4" t="b">
        <f t="shared" si="1"/>
        <v>0</v>
      </c>
      <c r="P19" s="4">
        <v>1</v>
      </c>
      <c r="Q19" s="4">
        <v>1</v>
      </c>
      <c r="R19" s="4" t="b">
        <f t="shared" si="0"/>
        <v>0</v>
      </c>
      <c r="S19" s="19" t="s">
        <v>39</v>
      </c>
      <c r="T19" s="19">
        <v>0.29859841560024375</v>
      </c>
    </row>
    <row r="20" spans="1:20" x14ac:dyDescent="0.25">
      <c r="A20" s="3" t="s">
        <v>40</v>
      </c>
      <c r="B20" s="13">
        <v>0.26855123674911663</v>
      </c>
      <c r="C20" s="14">
        <v>456</v>
      </c>
      <c r="D20" s="14">
        <v>1698</v>
      </c>
      <c r="E20" s="15">
        <v>12140</v>
      </c>
      <c r="F20" s="3">
        <v>0.25536992840095463</v>
      </c>
      <c r="G20" s="3" t="b">
        <f>AND(Table1[[#This Row],[21 Severe Burden]]&lt;0.25,Table1[[#This Row],[% Severe Burden (50% or More)]]&gt;0.25)</f>
        <v>0</v>
      </c>
      <c r="H20" s="3" t="b">
        <f>AND(Table1[[#This Row],[21 Severe Burden]]&gt;0.25,Table1[[#This Row],[% Severe Burden (50% or More)]]&lt;0.25)</f>
        <v>0</v>
      </c>
      <c r="N20" s="4" t="b">
        <f t="shared" si="1"/>
        <v>0</v>
      </c>
      <c r="P20" s="4">
        <v>1</v>
      </c>
      <c r="Q20" s="4">
        <v>1</v>
      </c>
      <c r="R20" s="4" t="b">
        <f t="shared" si="0"/>
        <v>0</v>
      </c>
      <c r="S20" s="19" t="s">
        <v>40</v>
      </c>
      <c r="T20" s="19">
        <v>0.25536992840095463</v>
      </c>
    </row>
    <row r="21" spans="1:20" x14ac:dyDescent="0.25">
      <c r="A21" s="3" t="s">
        <v>41</v>
      </c>
      <c r="B21" s="13">
        <v>0.26725362113036072</v>
      </c>
      <c r="C21" s="14">
        <v>1882</v>
      </c>
      <c r="D21" s="14">
        <v>7042</v>
      </c>
      <c r="E21" s="15">
        <v>40102</v>
      </c>
      <c r="F21" s="3">
        <v>0.28599140917278648</v>
      </c>
      <c r="G21" s="3" t="b">
        <f>AND(Table1[[#This Row],[21 Severe Burden]]&lt;0.25,Table1[[#This Row],[% Severe Burden (50% or More)]]&gt;0.25)</f>
        <v>0</v>
      </c>
      <c r="H21" s="3" t="b">
        <f>AND(Table1[[#This Row],[21 Severe Burden]]&gt;0.25,Table1[[#This Row],[% Severe Burden (50% or More)]]&lt;0.25)</f>
        <v>0</v>
      </c>
      <c r="N21" s="4" t="b">
        <f t="shared" si="1"/>
        <v>0</v>
      </c>
      <c r="P21" s="4">
        <v>1</v>
      </c>
      <c r="Q21" s="4">
        <v>1</v>
      </c>
      <c r="R21" s="4" t="b">
        <f t="shared" si="0"/>
        <v>0</v>
      </c>
      <c r="S21" s="19" t="s">
        <v>42</v>
      </c>
      <c r="T21" s="19">
        <v>0.28599140917278648</v>
      </c>
    </row>
    <row r="22" spans="1:20" x14ac:dyDescent="0.25">
      <c r="A22" s="3" t="s">
        <v>43</v>
      </c>
      <c r="B22" s="13">
        <v>0.31480554164580205</v>
      </c>
      <c r="C22" s="14">
        <v>5658</v>
      </c>
      <c r="D22" s="14">
        <v>17973</v>
      </c>
      <c r="E22" s="15">
        <v>117107</v>
      </c>
      <c r="F22" s="3">
        <v>0.33128453817525655</v>
      </c>
      <c r="G22" s="3" t="b">
        <f>AND(Table1[[#This Row],[21 Severe Burden]]&lt;0.25,Table1[[#This Row],[% Severe Burden (50% or More)]]&gt;0.25)</f>
        <v>0</v>
      </c>
      <c r="H22" s="3" t="b">
        <f>AND(Table1[[#This Row],[21 Severe Burden]]&gt;0.25,Table1[[#This Row],[% Severe Burden (50% or More)]]&lt;0.25)</f>
        <v>0</v>
      </c>
      <c r="N22" s="4" t="b">
        <f t="shared" si="1"/>
        <v>0</v>
      </c>
      <c r="P22" s="4">
        <v>1</v>
      </c>
      <c r="Q22" s="4">
        <v>1</v>
      </c>
      <c r="R22" s="4" t="b">
        <f t="shared" si="0"/>
        <v>0</v>
      </c>
      <c r="S22" s="19" t="s">
        <v>43</v>
      </c>
      <c r="T22" s="19">
        <v>0.33128453817525655</v>
      </c>
    </row>
    <row r="23" spans="1:20" x14ac:dyDescent="0.25">
      <c r="A23" s="3" t="s">
        <v>44</v>
      </c>
      <c r="B23" s="13">
        <v>0.25369244135534319</v>
      </c>
      <c r="C23" s="14">
        <v>292</v>
      </c>
      <c r="D23" s="14">
        <v>1151</v>
      </c>
      <c r="E23" s="15">
        <v>26799</v>
      </c>
      <c r="F23" s="3">
        <v>0.35780765253360908</v>
      </c>
      <c r="G23" s="3" t="b">
        <f>AND(Table1[[#This Row],[21 Severe Burden]]&lt;0.25,Table1[[#This Row],[% Severe Burden (50% or More)]]&gt;0.25)</f>
        <v>0</v>
      </c>
      <c r="H23" s="3" t="b">
        <f>AND(Table1[[#This Row],[21 Severe Burden]]&gt;0.25,Table1[[#This Row],[% Severe Burden (50% or More)]]&lt;0.25)</f>
        <v>0</v>
      </c>
      <c r="N23" s="4" t="b">
        <f t="shared" si="1"/>
        <v>0</v>
      </c>
      <c r="P23" s="4">
        <v>1</v>
      </c>
      <c r="Q23" s="4">
        <v>1</v>
      </c>
      <c r="R23" s="4" t="b">
        <f t="shared" si="0"/>
        <v>0</v>
      </c>
      <c r="S23" s="19" t="s">
        <v>45</v>
      </c>
      <c r="T23" s="19">
        <v>0.35780765253360908</v>
      </c>
    </row>
    <row r="24" spans="1:20" x14ac:dyDescent="0.25">
      <c r="A24" s="3" t="s">
        <v>46</v>
      </c>
      <c r="B24" s="13">
        <v>0.12844827586206897</v>
      </c>
      <c r="C24" s="14">
        <v>298</v>
      </c>
      <c r="D24" s="14">
        <v>2320</v>
      </c>
      <c r="E24" s="15">
        <v>20322</v>
      </c>
      <c r="F24" s="3">
        <v>0.10619469026548672</v>
      </c>
      <c r="G24" s="3" t="b">
        <f>AND(Table1[[#This Row],[21 Severe Burden]]&lt;0.25,Table1[[#This Row],[% Severe Burden (50% or More)]]&gt;0.25)</f>
        <v>0</v>
      </c>
      <c r="H24" s="3" t="b">
        <f>AND(Table1[[#This Row],[21 Severe Burden]]&gt;0.25,Table1[[#This Row],[% Severe Burden (50% or More)]]&lt;0.25)</f>
        <v>0</v>
      </c>
      <c r="N24" s="4" t="b">
        <f t="shared" si="1"/>
        <v>0</v>
      </c>
      <c r="P24" s="4">
        <v>0</v>
      </c>
      <c r="Q24" s="4">
        <v>0</v>
      </c>
      <c r="R24" s="4" t="b">
        <f t="shared" si="0"/>
        <v>0</v>
      </c>
      <c r="S24" s="19" t="s">
        <v>46</v>
      </c>
      <c r="T24" s="19">
        <v>0.10619469026548672</v>
      </c>
    </row>
    <row r="25" spans="1:20" x14ac:dyDescent="0.25">
      <c r="A25" s="3" t="s">
        <v>47</v>
      </c>
      <c r="B25" s="13">
        <v>0.16384751325422872</v>
      </c>
      <c r="C25" s="14">
        <v>3245</v>
      </c>
      <c r="D25" s="14">
        <v>19805</v>
      </c>
      <c r="E25" s="15">
        <v>110874</v>
      </c>
      <c r="F25" s="3">
        <v>0.14998149029562644</v>
      </c>
      <c r="G25" s="3" t="b">
        <f>AND(Table1[[#This Row],[21 Severe Burden]]&lt;0.25,Table1[[#This Row],[% Severe Burden (50% or More)]]&gt;0.25)</f>
        <v>0</v>
      </c>
      <c r="H25" s="3" t="b">
        <f>AND(Table1[[#This Row],[21 Severe Burden]]&gt;0.25,Table1[[#This Row],[% Severe Burden (50% or More)]]&lt;0.25)</f>
        <v>0</v>
      </c>
      <c r="N25" s="4" t="b">
        <f t="shared" si="1"/>
        <v>0</v>
      </c>
      <c r="P25" s="4">
        <v>0</v>
      </c>
      <c r="Q25" s="4">
        <v>0</v>
      </c>
      <c r="R25" s="4" t="b">
        <f t="shared" si="0"/>
        <v>0</v>
      </c>
      <c r="S25" s="19" t="s">
        <v>47</v>
      </c>
      <c r="T25" s="19">
        <v>0.14998149029562644</v>
      </c>
    </row>
    <row r="26" spans="1:20" x14ac:dyDescent="0.25">
      <c r="A26" s="3" t="s">
        <v>48</v>
      </c>
      <c r="B26" s="13">
        <v>0.19867549668874171</v>
      </c>
      <c r="C26" s="14">
        <v>240</v>
      </c>
      <c r="D26" s="14">
        <v>1208</v>
      </c>
      <c r="E26" s="15">
        <v>10274</v>
      </c>
      <c r="F26" s="3">
        <v>0.22610141313383209</v>
      </c>
      <c r="G26" s="3" t="b">
        <f>AND(Table1[[#This Row],[21 Severe Burden]]&lt;0.25,Table1[[#This Row],[% Severe Burden (50% or More)]]&gt;0.25)</f>
        <v>0</v>
      </c>
      <c r="H26" s="3" t="b">
        <f>AND(Table1[[#This Row],[21 Severe Burden]]&gt;0.25,Table1[[#This Row],[% Severe Burden (50% or More)]]&lt;0.25)</f>
        <v>0</v>
      </c>
      <c r="N26" s="4" t="b">
        <f t="shared" si="1"/>
        <v>0</v>
      </c>
      <c r="P26" s="4">
        <v>0</v>
      </c>
      <c r="Q26" s="4">
        <v>0</v>
      </c>
      <c r="R26" s="4" t="b">
        <f t="shared" si="0"/>
        <v>0</v>
      </c>
      <c r="S26" s="19" t="s">
        <v>48</v>
      </c>
      <c r="T26" s="19">
        <v>0.22610141313383209</v>
      </c>
    </row>
    <row r="27" spans="1:20" x14ac:dyDescent="0.25">
      <c r="A27" s="3" t="s">
        <v>49</v>
      </c>
      <c r="B27" s="13">
        <v>0.2393455867501515</v>
      </c>
      <c r="C27" s="14">
        <v>1185</v>
      </c>
      <c r="D27" s="14">
        <v>4951</v>
      </c>
      <c r="E27" s="15">
        <v>39169</v>
      </c>
      <c r="F27" s="3">
        <v>0.23295910184442661</v>
      </c>
      <c r="G27" s="3" t="b">
        <f>AND(Table1[[#This Row],[21 Severe Burden]]&lt;0.25,Table1[[#This Row],[% Severe Burden (50% or More)]]&gt;0.25)</f>
        <v>0</v>
      </c>
      <c r="H27" s="3" t="b">
        <f>AND(Table1[[#This Row],[21 Severe Burden]]&gt;0.25,Table1[[#This Row],[% Severe Burden (50% or More)]]&lt;0.25)</f>
        <v>0</v>
      </c>
      <c r="N27" s="4" t="b">
        <f t="shared" si="1"/>
        <v>0</v>
      </c>
      <c r="P27" s="4">
        <v>0</v>
      </c>
      <c r="Q27" s="4">
        <v>0</v>
      </c>
      <c r="R27" s="4" t="b">
        <f t="shared" si="0"/>
        <v>0</v>
      </c>
      <c r="S27" s="19" t="s">
        <v>49</v>
      </c>
      <c r="T27" s="19">
        <v>0.23295910184442661</v>
      </c>
    </row>
    <row r="28" spans="1:20" x14ac:dyDescent="0.25">
      <c r="A28" s="3" t="s">
        <v>50</v>
      </c>
      <c r="B28" s="13">
        <v>0.3343715239154616</v>
      </c>
      <c r="C28" s="14">
        <v>1503</v>
      </c>
      <c r="D28" s="14">
        <v>4495</v>
      </c>
      <c r="E28" s="15">
        <v>22966</v>
      </c>
      <c r="F28" s="3">
        <v>0.32262804366078923</v>
      </c>
      <c r="G28" s="3" t="b">
        <f>AND(Table1[[#This Row],[21 Severe Burden]]&lt;0.25,Table1[[#This Row],[% Severe Burden (50% or More)]]&gt;0.25)</f>
        <v>0</v>
      </c>
      <c r="H28" s="3" t="b">
        <f>AND(Table1[[#This Row],[21 Severe Burden]]&gt;0.25,Table1[[#This Row],[% Severe Burden (50% or More)]]&lt;0.25)</f>
        <v>0</v>
      </c>
      <c r="N28" s="4" t="b">
        <f t="shared" si="1"/>
        <v>0</v>
      </c>
      <c r="P28" s="4">
        <v>1</v>
      </c>
      <c r="Q28" s="4">
        <v>1</v>
      </c>
      <c r="R28" s="4" t="b">
        <f t="shared" si="0"/>
        <v>0</v>
      </c>
      <c r="S28" s="19" t="s">
        <v>26</v>
      </c>
      <c r="T28" s="19">
        <v>0.32262804366078923</v>
      </c>
    </row>
    <row r="29" spans="1:20" x14ac:dyDescent="0.25">
      <c r="A29" s="3" t="s">
        <v>51</v>
      </c>
      <c r="B29" s="13">
        <v>0.22976939203354299</v>
      </c>
      <c r="C29" s="14">
        <v>548</v>
      </c>
      <c r="D29" s="14">
        <v>2385</v>
      </c>
      <c r="E29" s="15">
        <v>13558</v>
      </c>
      <c r="F29" s="3">
        <v>0.25587703435804704</v>
      </c>
      <c r="G29" s="3" t="b">
        <f>AND(Table1[[#This Row],[21 Severe Burden]]&lt;0.25,Table1[[#This Row],[% Severe Burden (50% or More)]]&gt;0.25)</f>
        <v>0</v>
      </c>
      <c r="H29" s="3" t="b">
        <f>AND(Table1[[#This Row],[21 Severe Burden]]&gt;0.25,Table1[[#This Row],[% Severe Burden (50% or More)]]&lt;0.25)</f>
        <v>1</v>
      </c>
      <c r="N29" s="4" t="b">
        <f t="shared" si="1"/>
        <v>1</v>
      </c>
      <c r="P29" s="4">
        <v>0</v>
      </c>
      <c r="Q29" s="4">
        <v>1</v>
      </c>
      <c r="R29" s="4" t="b">
        <f t="shared" si="0"/>
        <v>0</v>
      </c>
      <c r="S29" s="19" t="s">
        <v>18</v>
      </c>
      <c r="T29" s="19">
        <v>0.25587703435804704</v>
      </c>
    </row>
    <row r="30" spans="1:20" x14ac:dyDescent="0.25">
      <c r="A30" s="3" t="s">
        <v>52</v>
      </c>
      <c r="B30" s="13">
        <v>0.27834839769926045</v>
      </c>
      <c r="C30" s="14">
        <v>1355</v>
      </c>
      <c r="D30" s="14">
        <v>4868</v>
      </c>
      <c r="E30" s="15">
        <v>41396</v>
      </c>
      <c r="F30" s="3">
        <v>0.28538283062645009</v>
      </c>
      <c r="G30" s="3" t="b">
        <f>AND(Table1[[#This Row],[21 Severe Burden]]&lt;0.25,Table1[[#This Row],[% Severe Burden (50% or More)]]&gt;0.25)</f>
        <v>0</v>
      </c>
      <c r="H30" s="3" t="b">
        <f>AND(Table1[[#This Row],[21 Severe Burden]]&gt;0.25,Table1[[#This Row],[% Severe Burden (50% or More)]]&lt;0.25)</f>
        <v>0</v>
      </c>
      <c r="N30" s="4" t="b">
        <f t="shared" si="1"/>
        <v>0</v>
      </c>
      <c r="P30" s="4">
        <v>1</v>
      </c>
      <c r="Q30" s="4">
        <v>1</v>
      </c>
      <c r="R30" s="4" t="b">
        <f t="shared" si="0"/>
        <v>0</v>
      </c>
      <c r="S30" s="19" t="s">
        <v>53</v>
      </c>
      <c r="T30" s="19">
        <v>0.28538283062645009</v>
      </c>
    </row>
    <row r="31" spans="1:20" x14ac:dyDescent="0.25">
      <c r="A31" s="3" t="s">
        <v>54</v>
      </c>
      <c r="B31" s="13">
        <v>0.22330097087378642</v>
      </c>
      <c r="C31" s="14">
        <v>736</v>
      </c>
      <c r="D31" s="14">
        <v>3296</v>
      </c>
      <c r="E31" s="15">
        <v>20329</v>
      </c>
      <c r="F31" s="3">
        <v>0.25336252736940884</v>
      </c>
      <c r="G31" s="3" t="b">
        <f>AND(Table1[[#This Row],[21 Severe Burden]]&lt;0.25,Table1[[#This Row],[% Severe Burden (50% or More)]]&gt;0.25)</f>
        <v>0</v>
      </c>
      <c r="H31" s="3" t="b">
        <f>AND(Table1[[#This Row],[21 Severe Burden]]&gt;0.25,Table1[[#This Row],[% Severe Burden (50% or More)]]&lt;0.25)</f>
        <v>1</v>
      </c>
      <c r="N31" s="4" t="b">
        <f t="shared" si="1"/>
        <v>1</v>
      </c>
      <c r="P31" s="4">
        <v>0</v>
      </c>
      <c r="Q31" s="4">
        <v>1</v>
      </c>
      <c r="R31" s="4" t="b">
        <f t="shared" si="0"/>
        <v>0</v>
      </c>
      <c r="S31" s="19" t="s">
        <v>54</v>
      </c>
      <c r="T31" s="19">
        <v>0.25336252736940884</v>
      </c>
    </row>
    <row r="32" spans="1:20" x14ac:dyDescent="0.25">
      <c r="A32" s="3" t="s">
        <v>20</v>
      </c>
      <c r="B32" s="13">
        <v>0.26013724266999377</v>
      </c>
      <c r="C32" s="14">
        <v>417</v>
      </c>
      <c r="D32" s="14">
        <v>1603</v>
      </c>
      <c r="E32" s="15">
        <v>10372</v>
      </c>
      <c r="F32" s="3">
        <v>0.23937099592312172</v>
      </c>
      <c r="G32" s="3" t="b">
        <f>AND(Table1[[#This Row],[21 Severe Burden]]&lt;0.25,Table1[[#This Row],[% Severe Burden (50% or More)]]&gt;0.25)</f>
        <v>1</v>
      </c>
      <c r="H32" s="3" t="b">
        <f>AND(Table1[[#This Row],[21 Severe Burden]]&gt;0.25,Table1[[#This Row],[% Severe Burden (50% or More)]]&lt;0.25)</f>
        <v>0</v>
      </c>
      <c r="N32" s="4" t="b">
        <f t="shared" si="1"/>
        <v>0</v>
      </c>
      <c r="P32" s="4">
        <v>1</v>
      </c>
      <c r="Q32" s="4">
        <v>0</v>
      </c>
      <c r="R32" s="4" t="b">
        <f t="shared" si="0"/>
        <v>1</v>
      </c>
      <c r="S32" s="19" t="s">
        <v>20</v>
      </c>
      <c r="T32" s="19">
        <v>0.23937099592312172</v>
      </c>
    </row>
    <row r="33" spans="1:20" x14ac:dyDescent="0.25">
      <c r="A33" s="3" t="s">
        <v>55</v>
      </c>
      <c r="B33" s="13">
        <v>0.26071353177116319</v>
      </c>
      <c r="C33" s="14">
        <v>1235</v>
      </c>
      <c r="D33" s="14">
        <v>4737</v>
      </c>
      <c r="E33" s="15">
        <v>34612</v>
      </c>
      <c r="F33" s="3">
        <v>0.26469930695282806</v>
      </c>
      <c r="G33" s="3" t="b">
        <f>AND(Table1[[#This Row],[21 Severe Burden]]&lt;0.25,Table1[[#This Row],[% Severe Burden (50% or More)]]&gt;0.25)</f>
        <v>0</v>
      </c>
      <c r="H33" s="3" t="b">
        <f>AND(Table1[[#This Row],[21 Severe Burden]]&gt;0.25,Table1[[#This Row],[% Severe Burden (50% or More)]]&lt;0.25)</f>
        <v>0</v>
      </c>
      <c r="N33" s="4" t="b">
        <f t="shared" si="1"/>
        <v>0</v>
      </c>
      <c r="P33" s="4">
        <v>1</v>
      </c>
      <c r="Q33" s="4">
        <v>1</v>
      </c>
      <c r="R33" s="4" t="b">
        <f t="shared" si="0"/>
        <v>0</v>
      </c>
      <c r="S33" s="19" t="s">
        <v>55</v>
      </c>
      <c r="T33" s="19">
        <v>0.26469930695282806</v>
      </c>
    </row>
    <row r="34" spans="1:20" x14ac:dyDescent="0.25">
      <c r="A34" s="3" t="s">
        <v>56</v>
      </c>
      <c r="B34" s="13">
        <v>0.25792797635044346</v>
      </c>
      <c r="C34" s="14">
        <v>3839</v>
      </c>
      <c r="D34" s="14">
        <v>14884</v>
      </c>
      <c r="E34" s="15">
        <v>90887</v>
      </c>
      <c r="F34" s="3">
        <v>0.27224211308518542</v>
      </c>
      <c r="G34" s="3" t="b">
        <f>AND(Table1[[#This Row],[21 Severe Burden]]&lt;0.25,Table1[[#This Row],[% Severe Burden (50% or More)]]&gt;0.25)</f>
        <v>0</v>
      </c>
      <c r="H34" s="3" t="b">
        <f>AND(Table1[[#This Row],[21 Severe Burden]]&gt;0.25,Table1[[#This Row],[% Severe Burden (50% or More)]]&lt;0.25)</f>
        <v>0</v>
      </c>
      <c r="N34" s="4" t="b">
        <f t="shared" si="1"/>
        <v>0</v>
      </c>
      <c r="P34" s="4">
        <v>1</v>
      </c>
      <c r="Q34" s="4">
        <v>1</v>
      </c>
      <c r="R34" s="4" t="b">
        <f t="shared" si="0"/>
        <v>0</v>
      </c>
      <c r="S34" s="19" t="s">
        <v>56</v>
      </c>
      <c r="T34" s="19">
        <v>0.27224211308518542</v>
      </c>
    </row>
    <row r="35" spans="1:20" x14ac:dyDescent="0.25">
      <c r="A35" s="3" t="s">
        <v>57</v>
      </c>
      <c r="B35" s="13">
        <v>0.22053333333333333</v>
      </c>
      <c r="C35" s="14">
        <v>827</v>
      </c>
      <c r="D35" s="14">
        <v>3750</v>
      </c>
      <c r="E35" s="15">
        <v>21341</v>
      </c>
      <c r="F35" s="3">
        <v>0.23618366785812483</v>
      </c>
      <c r="G35" s="3" t="b">
        <f>AND(Table1[[#This Row],[21 Severe Burden]]&lt;0.25,Table1[[#This Row],[% Severe Burden (50% or More)]]&gt;0.25)</f>
        <v>0</v>
      </c>
      <c r="H35" s="3" t="b">
        <f>AND(Table1[[#This Row],[21 Severe Burden]]&gt;0.25,Table1[[#This Row],[% Severe Burden (50% or More)]]&lt;0.25)</f>
        <v>0</v>
      </c>
      <c r="N35" s="4" t="b">
        <f t="shared" si="1"/>
        <v>0</v>
      </c>
      <c r="P35" s="4">
        <v>0</v>
      </c>
      <c r="Q35" s="4">
        <v>0</v>
      </c>
      <c r="R35" s="4" t="b">
        <f t="shared" si="0"/>
        <v>0</v>
      </c>
      <c r="S35" s="19" t="s">
        <v>57</v>
      </c>
      <c r="T35" s="19">
        <v>0.23618366785812483</v>
      </c>
    </row>
    <row r="36" spans="1:20" x14ac:dyDescent="0.25">
      <c r="A36" s="3" t="s">
        <v>58</v>
      </c>
      <c r="B36" s="13">
        <v>0.19883040935672514</v>
      </c>
      <c r="C36" s="14">
        <v>272</v>
      </c>
      <c r="D36" s="14">
        <v>1368</v>
      </c>
      <c r="E36" s="15">
        <v>10335</v>
      </c>
      <c r="F36" s="3">
        <v>0.23538831064851881</v>
      </c>
      <c r="G36" s="3" t="b">
        <f>AND(Table1[[#This Row],[21 Severe Burden]]&lt;0.25,Table1[[#This Row],[% Severe Burden (50% or More)]]&gt;0.25)</f>
        <v>0</v>
      </c>
      <c r="H36" s="3" t="b">
        <f>AND(Table1[[#This Row],[21 Severe Burden]]&gt;0.25,Table1[[#This Row],[% Severe Burden (50% or More)]]&lt;0.25)</f>
        <v>0</v>
      </c>
      <c r="N36" s="4" t="b">
        <f t="shared" si="1"/>
        <v>0</v>
      </c>
      <c r="P36" s="4">
        <v>0</v>
      </c>
      <c r="Q36" s="4">
        <v>0</v>
      </c>
      <c r="R36" s="4" t="b">
        <f t="shared" si="0"/>
        <v>0</v>
      </c>
      <c r="S36" s="19" t="s">
        <v>58</v>
      </c>
      <c r="T36" s="19">
        <v>0.23538831064851881</v>
      </c>
    </row>
    <row r="37" spans="1:20" x14ac:dyDescent="0.25">
      <c r="A37" s="3" t="s">
        <v>59</v>
      </c>
      <c r="B37" s="13">
        <v>0.32919954904171367</v>
      </c>
      <c r="C37" s="14">
        <v>584</v>
      </c>
      <c r="D37" s="14">
        <v>1774</v>
      </c>
      <c r="E37" s="15">
        <v>11019</v>
      </c>
      <c r="F37" s="3">
        <v>0.33206106870229007</v>
      </c>
      <c r="G37" s="3" t="b">
        <f>AND(Table1[[#This Row],[21 Severe Burden]]&lt;0.25,Table1[[#This Row],[% Severe Burden (50% or More)]]&gt;0.25)</f>
        <v>0</v>
      </c>
      <c r="H37" s="3" t="b">
        <f>AND(Table1[[#This Row],[21 Severe Burden]]&gt;0.25,Table1[[#This Row],[% Severe Burden (50% or More)]]&lt;0.25)</f>
        <v>0</v>
      </c>
      <c r="N37" s="4" t="b">
        <f t="shared" si="1"/>
        <v>0</v>
      </c>
      <c r="P37" s="4">
        <v>1</v>
      </c>
      <c r="Q37" s="4">
        <v>1</v>
      </c>
      <c r="R37" s="4" t="b">
        <f t="shared" si="0"/>
        <v>0</v>
      </c>
      <c r="S37" s="19" t="s">
        <v>59</v>
      </c>
      <c r="T37" s="19">
        <v>0.33206106870229007</v>
      </c>
    </row>
    <row r="38" spans="1:20" x14ac:dyDescent="0.25">
      <c r="A38" s="3" t="s">
        <v>22</v>
      </c>
      <c r="B38" s="13">
        <v>0.25683229813664599</v>
      </c>
      <c r="C38" s="14">
        <v>827</v>
      </c>
      <c r="D38" s="14">
        <v>3220</v>
      </c>
      <c r="E38" s="15">
        <v>26728</v>
      </c>
      <c r="F38" s="3">
        <v>0.21915584415584416</v>
      </c>
      <c r="G38" s="3" t="b">
        <f>AND(Table1[[#This Row],[21 Severe Burden]]&lt;0.25,Table1[[#This Row],[% Severe Burden (50% or More)]]&gt;0.25)</f>
        <v>1</v>
      </c>
      <c r="H38" s="3" t="b">
        <f>AND(Table1[[#This Row],[21 Severe Burden]]&gt;0.25,Table1[[#This Row],[% Severe Burden (50% or More)]]&lt;0.25)</f>
        <v>0</v>
      </c>
      <c r="N38" s="4" t="b">
        <f t="shared" si="1"/>
        <v>0</v>
      </c>
      <c r="P38" s="4">
        <v>1</v>
      </c>
      <c r="Q38" s="4">
        <v>0</v>
      </c>
      <c r="R38" s="4" t="b">
        <f t="shared" si="0"/>
        <v>1</v>
      </c>
      <c r="S38" s="19" t="s">
        <v>22</v>
      </c>
      <c r="T38" s="19">
        <v>0.21915584415584416</v>
      </c>
    </row>
    <row r="39" spans="1:20" x14ac:dyDescent="0.25">
      <c r="A39" s="3" t="s">
        <v>60</v>
      </c>
      <c r="B39" s="13">
        <v>0.22713864306784662</v>
      </c>
      <c r="C39" s="14">
        <v>385</v>
      </c>
      <c r="D39" s="14">
        <v>1695</v>
      </c>
      <c r="E39" s="15">
        <v>11083</v>
      </c>
      <c r="F39" s="3">
        <v>0.23168746608790017</v>
      </c>
      <c r="G39" s="3" t="b">
        <f>AND(Table1[[#This Row],[21 Severe Burden]]&lt;0.25,Table1[[#This Row],[% Severe Burden (50% or More)]]&gt;0.25)</f>
        <v>0</v>
      </c>
      <c r="H39" s="3" t="b">
        <f>AND(Table1[[#This Row],[21 Severe Burden]]&gt;0.25,Table1[[#This Row],[% Severe Burden (50% or More)]]&lt;0.25)</f>
        <v>0</v>
      </c>
      <c r="N39" s="4" t="b">
        <f t="shared" si="1"/>
        <v>0</v>
      </c>
      <c r="P39" s="4">
        <v>0</v>
      </c>
      <c r="Q39" s="4">
        <v>0</v>
      </c>
      <c r="R39" s="4" t="b">
        <f t="shared" si="0"/>
        <v>0</v>
      </c>
      <c r="S39" s="19" t="s">
        <v>60</v>
      </c>
      <c r="T39" s="19">
        <v>0.23168746608790017</v>
      </c>
    </row>
    <row r="40" spans="1:20" x14ac:dyDescent="0.25">
      <c r="A40" s="3" t="s">
        <v>61</v>
      </c>
      <c r="B40" s="13">
        <v>0.13845185651353054</v>
      </c>
      <c r="C40" s="14">
        <v>220</v>
      </c>
      <c r="D40" s="14">
        <v>1589</v>
      </c>
      <c r="E40" s="15">
        <v>10769</v>
      </c>
      <c r="F40" s="3">
        <v>0.14987244897959184</v>
      </c>
      <c r="G40" s="3" t="b">
        <f>AND(Table1[[#This Row],[21 Severe Burden]]&lt;0.25,Table1[[#This Row],[% Severe Burden (50% or More)]]&gt;0.25)</f>
        <v>0</v>
      </c>
      <c r="H40" s="3" t="b">
        <f>AND(Table1[[#This Row],[21 Severe Burden]]&gt;0.25,Table1[[#This Row],[% Severe Burden (50% or More)]]&lt;0.25)</f>
        <v>0</v>
      </c>
      <c r="N40" s="4" t="b">
        <f t="shared" si="1"/>
        <v>0</v>
      </c>
      <c r="P40" s="4">
        <v>0</v>
      </c>
      <c r="Q40" s="4">
        <v>0</v>
      </c>
      <c r="R40" s="4" t="b">
        <f t="shared" si="0"/>
        <v>0</v>
      </c>
      <c r="S40" s="19" t="s">
        <v>62</v>
      </c>
      <c r="T40" s="19">
        <v>0.14987244897959184</v>
      </c>
    </row>
    <row r="41" spans="1:20" x14ac:dyDescent="0.25">
      <c r="A41" s="3" t="s">
        <v>63</v>
      </c>
      <c r="B41" s="13">
        <v>0.21047174701918092</v>
      </c>
      <c r="C41" s="14">
        <v>406</v>
      </c>
      <c r="D41" s="14">
        <v>1929</v>
      </c>
      <c r="E41" s="15">
        <v>12206</v>
      </c>
      <c r="F41" s="3">
        <v>0.17736842105263159</v>
      </c>
      <c r="G41" s="3" t="b">
        <f>AND(Table1[[#This Row],[21 Severe Burden]]&lt;0.25,Table1[[#This Row],[% Severe Burden (50% or More)]]&gt;0.25)</f>
        <v>0</v>
      </c>
      <c r="H41" s="3" t="b">
        <f>AND(Table1[[#This Row],[21 Severe Burden]]&gt;0.25,Table1[[#This Row],[% Severe Burden (50% or More)]]&lt;0.25)</f>
        <v>0</v>
      </c>
      <c r="N41" s="4" t="b">
        <f t="shared" si="1"/>
        <v>0</v>
      </c>
      <c r="P41" s="4">
        <v>0</v>
      </c>
      <c r="Q41" s="4">
        <v>0</v>
      </c>
      <c r="R41" s="4" t="b">
        <f t="shared" si="0"/>
        <v>0</v>
      </c>
      <c r="S41" s="19" t="s">
        <v>63</v>
      </c>
      <c r="T41" s="19">
        <v>0.17736842105263159</v>
      </c>
    </row>
    <row r="42" spans="1:20" x14ac:dyDescent="0.25">
      <c r="A42" s="3" t="s">
        <v>64</v>
      </c>
      <c r="B42" s="13">
        <v>0.23554603854389722</v>
      </c>
      <c r="C42" s="14">
        <v>1100</v>
      </c>
      <c r="D42" s="14">
        <v>4670</v>
      </c>
      <c r="E42" s="15">
        <v>38049</v>
      </c>
      <c r="F42" s="3">
        <v>0.2345458602990404</v>
      </c>
      <c r="G42" s="3" t="b">
        <f>AND(Table1[[#This Row],[21 Severe Burden]]&lt;0.25,Table1[[#This Row],[% Severe Burden (50% or More)]]&gt;0.25)</f>
        <v>0</v>
      </c>
      <c r="H42" s="3" t="b">
        <f>AND(Table1[[#This Row],[21 Severe Burden]]&gt;0.25,Table1[[#This Row],[% Severe Burden (50% or More)]]&lt;0.25)</f>
        <v>0</v>
      </c>
      <c r="N42" s="4" t="b">
        <f t="shared" si="1"/>
        <v>0</v>
      </c>
      <c r="P42" s="4">
        <v>0</v>
      </c>
      <c r="Q42" s="4">
        <v>0</v>
      </c>
      <c r="R42" s="4" t="b">
        <f t="shared" si="0"/>
        <v>0</v>
      </c>
      <c r="S42" s="19" t="s">
        <v>64</v>
      </c>
      <c r="T42" s="19">
        <v>0.2345458602990404</v>
      </c>
    </row>
    <row r="43" spans="1:20" x14ac:dyDescent="0.25">
      <c r="A43" s="3" t="s">
        <v>65</v>
      </c>
      <c r="B43" s="13">
        <v>0.26845637583892618</v>
      </c>
      <c r="C43" s="14">
        <v>680</v>
      </c>
      <c r="D43" s="14">
        <v>2533</v>
      </c>
      <c r="E43" s="15">
        <v>17006</v>
      </c>
      <c r="F43" s="3">
        <v>0.25292153589315525</v>
      </c>
      <c r="G43" s="3" t="b">
        <f>AND(Table1[[#This Row],[21 Severe Burden]]&lt;0.25,Table1[[#This Row],[% Severe Burden (50% or More)]]&gt;0.25)</f>
        <v>0</v>
      </c>
      <c r="H43" s="3" t="b">
        <f>AND(Table1[[#This Row],[21 Severe Burden]]&gt;0.25,Table1[[#This Row],[% Severe Burden (50% or More)]]&lt;0.25)</f>
        <v>0</v>
      </c>
      <c r="N43" s="4" t="b">
        <f t="shared" si="1"/>
        <v>0</v>
      </c>
      <c r="P43" s="4">
        <v>1</v>
      </c>
      <c r="Q43" s="4">
        <v>1</v>
      </c>
      <c r="R43" s="4" t="b">
        <f t="shared" si="0"/>
        <v>0</v>
      </c>
      <c r="S43" s="19" t="s">
        <v>65</v>
      </c>
      <c r="T43" s="19">
        <v>0.25292153589315525</v>
      </c>
    </row>
    <row r="44" spans="1:20" x14ac:dyDescent="0.25">
      <c r="A44" s="3" t="s">
        <v>66</v>
      </c>
      <c r="B44" s="13">
        <v>0.25014779956014849</v>
      </c>
      <c r="C44" s="14">
        <v>31734</v>
      </c>
      <c r="D44" s="14">
        <v>126861</v>
      </c>
      <c r="E44" s="15">
        <v>648097</v>
      </c>
      <c r="F44" s="3">
        <v>0.251990519423131</v>
      </c>
      <c r="G44" s="3" t="b">
        <f>AND(Table1[[#This Row],[21 Severe Burden]]&lt;0.25,Table1[[#This Row],[% Severe Burden (50% or More)]]&gt;0.25)</f>
        <v>0</v>
      </c>
      <c r="H44" s="3" t="b">
        <f>AND(Table1[[#This Row],[21 Severe Burden]]&gt;0.25,Table1[[#This Row],[% Severe Burden (50% or More)]]&lt;0.25)</f>
        <v>0</v>
      </c>
      <c r="N44" s="4" t="b">
        <f t="shared" si="1"/>
        <v>0</v>
      </c>
      <c r="P44" s="4">
        <v>1</v>
      </c>
      <c r="Q44" s="4">
        <v>1</v>
      </c>
      <c r="R44" s="4" t="b">
        <f t="shared" si="0"/>
        <v>0</v>
      </c>
      <c r="S44" s="19" t="s">
        <v>66</v>
      </c>
      <c r="T44" s="19">
        <v>0.251990519423131</v>
      </c>
    </row>
    <row r="45" spans="1:20" x14ac:dyDescent="0.25">
      <c r="A45" s="3" t="s">
        <v>67</v>
      </c>
      <c r="B45" s="13">
        <v>0.19138755980861244</v>
      </c>
      <c r="C45" s="14">
        <v>320</v>
      </c>
      <c r="D45" s="14">
        <v>1672</v>
      </c>
      <c r="E45" s="15">
        <v>11598</v>
      </c>
      <c r="F45" s="3">
        <v>0.20453318942255802</v>
      </c>
      <c r="G45" s="3" t="b">
        <f>AND(Table1[[#This Row],[21 Severe Burden]]&lt;0.25,Table1[[#This Row],[% Severe Burden (50% or More)]]&gt;0.25)</f>
        <v>0</v>
      </c>
      <c r="H45" s="3" t="b">
        <f>AND(Table1[[#This Row],[21 Severe Burden]]&gt;0.25,Table1[[#This Row],[% Severe Burden (50% or More)]]&lt;0.25)</f>
        <v>0</v>
      </c>
      <c r="N45" s="4" t="b">
        <f t="shared" si="1"/>
        <v>0</v>
      </c>
      <c r="P45" s="4">
        <v>0</v>
      </c>
      <c r="Q45" s="4">
        <v>0</v>
      </c>
      <c r="R45" s="4" t="b">
        <f t="shared" si="0"/>
        <v>0</v>
      </c>
      <c r="S45" s="19" t="s">
        <v>67</v>
      </c>
      <c r="T45" s="19">
        <v>0.20453318942255802</v>
      </c>
    </row>
    <row r="46" spans="1:20" x14ac:dyDescent="0.25">
      <c r="A46" s="3" t="s">
        <v>24</v>
      </c>
      <c r="B46" s="13">
        <v>0.26378737541528241</v>
      </c>
      <c r="C46" s="14">
        <v>1191</v>
      </c>
      <c r="D46" s="14">
        <v>4515</v>
      </c>
      <c r="E46" s="15">
        <v>38208</v>
      </c>
      <c r="F46" s="3">
        <v>0.24740604104219507</v>
      </c>
      <c r="G46" s="3" t="b">
        <f>AND(Table1[[#This Row],[21 Severe Burden]]&lt;0.25,Table1[[#This Row],[% Severe Burden (50% or More)]]&gt;0.25)</f>
        <v>1</v>
      </c>
      <c r="H46" s="3" t="b">
        <f>AND(Table1[[#This Row],[21 Severe Burden]]&gt;0.25,Table1[[#This Row],[% Severe Burden (50% or More)]]&lt;0.25)</f>
        <v>0</v>
      </c>
      <c r="N46" s="4" t="b">
        <f t="shared" si="1"/>
        <v>0</v>
      </c>
      <c r="P46" s="4">
        <v>1</v>
      </c>
      <c r="Q46" s="4">
        <v>0</v>
      </c>
      <c r="R46" s="4" t="b">
        <f t="shared" si="0"/>
        <v>1</v>
      </c>
      <c r="S46" s="19" t="s">
        <v>24</v>
      </c>
      <c r="T46" s="19">
        <v>0.24740604104219507</v>
      </c>
    </row>
    <row r="47" spans="1:20" x14ac:dyDescent="0.25">
      <c r="A47" s="3" t="s">
        <v>68</v>
      </c>
      <c r="B47" s="13">
        <v>0.21793939393939393</v>
      </c>
      <c r="C47" s="14">
        <v>899</v>
      </c>
      <c r="D47" s="14">
        <v>4125</v>
      </c>
      <c r="E47" s="15">
        <v>24258</v>
      </c>
      <c r="F47" s="3">
        <v>0.19326364692218351</v>
      </c>
      <c r="G47" s="3" t="b">
        <f>AND(Table1[[#This Row],[21 Severe Burden]]&lt;0.25,Table1[[#This Row],[% Severe Burden (50% or More)]]&gt;0.25)</f>
        <v>0</v>
      </c>
      <c r="H47" s="3" t="b">
        <f>AND(Table1[[#This Row],[21 Severe Burden]]&gt;0.25,Table1[[#This Row],[% Severe Burden (50% or More)]]&lt;0.25)</f>
        <v>0</v>
      </c>
      <c r="N47" s="4" t="b">
        <f t="shared" si="1"/>
        <v>0</v>
      </c>
      <c r="P47" s="4">
        <v>0</v>
      </c>
      <c r="Q47" s="4">
        <v>0</v>
      </c>
      <c r="R47" s="4" t="b">
        <f t="shared" si="0"/>
        <v>0</v>
      </c>
      <c r="S47" s="19" t="s">
        <v>68</v>
      </c>
      <c r="T47" s="19">
        <v>0.19326364692218351</v>
      </c>
    </row>
    <row r="48" spans="1:20" x14ac:dyDescent="0.25">
      <c r="A48" s="3" t="s">
        <v>69</v>
      </c>
      <c r="B48" s="13">
        <v>0.26912016432728519</v>
      </c>
      <c r="C48" s="14">
        <v>7861</v>
      </c>
      <c r="D48" s="14">
        <v>29210</v>
      </c>
      <c r="E48" s="15">
        <v>182726</v>
      </c>
      <c r="F48" s="3">
        <v>0.27056860935614396</v>
      </c>
      <c r="G48" s="3" t="b">
        <f>AND(Table1[[#This Row],[21 Severe Burden]]&lt;0.25,Table1[[#This Row],[% Severe Burden (50% or More)]]&gt;0.25)</f>
        <v>0</v>
      </c>
      <c r="H48" s="3" t="b">
        <f>AND(Table1[[#This Row],[21 Severe Burden]]&gt;0.25,Table1[[#This Row],[% Severe Burden (50% or More)]]&lt;0.25)</f>
        <v>0</v>
      </c>
      <c r="N48" s="4" t="b">
        <f t="shared" si="1"/>
        <v>0</v>
      </c>
      <c r="P48" s="4">
        <v>1</v>
      </c>
      <c r="Q48" s="4">
        <v>1</v>
      </c>
      <c r="R48" s="4" t="b">
        <f t="shared" si="0"/>
        <v>0</v>
      </c>
      <c r="S48" s="19" t="s">
        <v>69</v>
      </c>
      <c r="T48" s="19">
        <v>0.27056860935614396</v>
      </c>
    </row>
    <row r="49" spans="1:20" x14ac:dyDescent="0.25">
      <c r="A49" s="3" t="s">
        <v>70</v>
      </c>
      <c r="B49" s="13">
        <v>0.3028798411122145</v>
      </c>
      <c r="C49" s="14">
        <v>305</v>
      </c>
      <c r="D49" s="14">
        <v>1007</v>
      </c>
      <c r="E49" s="15">
        <v>13159</v>
      </c>
      <c r="F49" s="3">
        <v>0.30293819655521781</v>
      </c>
      <c r="G49" s="3" t="b">
        <f>AND(Table1[[#This Row],[21 Severe Burden]]&lt;0.25,Table1[[#This Row],[% Severe Burden (50% or More)]]&gt;0.25)</f>
        <v>0</v>
      </c>
      <c r="H49" s="3" t="b">
        <f>AND(Table1[[#This Row],[21 Severe Burden]]&gt;0.25,Table1[[#This Row],[% Severe Burden (50% or More)]]&lt;0.25)</f>
        <v>0</v>
      </c>
      <c r="N49" s="4" t="b">
        <f t="shared" si="1"/>
        <v>0</v>
      </c>
      <c r="P49" s="4">
        <v>1</v>
      </c>
      <c r="Q49" s="4">
        <v>1</v>
      </c>
      <c r="R49" s="4" t="b">
        <f t="shared" si="0"/>
        <v>0</v>
      </c>
      <c r="S49" s="19" t="s">
        <v>70</v>
      </c>
      <c r="T49" s="19">
        <v>0.30293819655521781</v>
      </c>
    </row>
    <row r="50" spans="1:20" x14ac:dyDescent="0.25">
      <c r="A50" s="3" t="s">
        <v>71</v>
      </c>
      <c r="B50" s="13">
        <v>0.15564903846153846</v>
      </c>
      <c r="C50" s="14">
        <v>259</v>
      </c>
      <c r="D50" s="14">
        <v>1664</v>
      </c>
      <c r="E50" s="15">
        <v>20868</v>
      </c>
      <c r="F50" s="3">
        <v>0.13671184443134943</v>
      </c>
      <c r="G50" s="3" t="b">
        <f>AND(Table1[[#This Row],[21 Severe Burden]]&lt;0.25,Table1[[#This Row],[% Severe Burden (50% or More)]]&gt;0.25)</f>
        <v>0</v>
      </c>
      <c r="H50" s="3" t="b">
        <f>AND(Table1[[#This Row],[21 Severe Burden]]&gt;0.25,Table1[[#This Row],[% Severe Burden (50% or More)]]&lt;0.25)</f>
        <v>0</v>
      </c>
      <c r="N50" s="4" t="b">
        <f t="shared" si="1"/>
        <v>0</v>
      </c>
      <c r="P50" s="4">
        <v>0</v>
      </c>
      <c r="Q50" s="4">
        <v>0</v>
      </c>
      <c r="R50" s="4" t="b">
        <f t="shared" si="0"/>
        <v>0</v>
      </c>
      <c r="S50" s="19" t="s">
        <v>71</v>
      </c>
      <c r="T50" s="19">
        <v>0.13671184443134943</v>
      </c>
    </row>
    <row r="51" spans="1:20" x14ac:dyDescent="0.25">
      <c r="A51" s="3" t="s">
        <v>25</v>
      </c>
      <c r="B51" s="13">
        <v>0.31648936170212766</v>
      </c>
      <c r="C51" s="14">
        <v>476</v>
      </c>
      <c r="D51" s="14">
        <v>1504</v>
      </c>
      <c r="E51" s="15">
        <v>10660</v>
      </c>
      <c r="F51" s="3">
        <v>0.24629271437782077</v>
      </c>
      <c r="G51" s="3" t="b">
        <f>AND(Table1[[#This Row],[21 Severe Burden]]&lt;0.25,Table1[[#This Row],[% Severe Burden (50% or More)]]&gt;0.25)</f>
        <v>1</v>
      </c>
      <c r="H51" s="3" t="b">
        <f>AND(Table1[[#This Row],[21 Severe Burden]]&gt;0.25,Table1[[#This Row],[% Severe Burden (50% or More)]]&lt;0.25)</f>
        <v>0</v>
      </c>
      <c r="N51" s="4" t="b">
        <f t="shared" si="1"/>
        <v>0</v>
      </c>
      <c r="P51" s="4">
        <v>1</v>
      </c>
      <c r="Q51" s="4">
        <v>0</v>
      </c>
      <c r="R51" s="4" t="b">
        <f t="shared" si="0"/>
        <v>1</v>
      </c>
      <c r="S51" s="19" t="s">
        <v>25</v>
      </c>
      <c r="T51" s="19">
        <v>0.24629271437782077</v>
      </c>
    </row>
    <row r="52" spans="1:20" x14ac:dyDescent="0.25">
      <c r="A52" s="3" t="s">
        <v>72</v>
      </c>
      <c r="B52" s="13">
        <v>0.24721240141419634</v>
      </c>
      <c r="C52" s="14">
        <v>2727</v>
      </c>
      <c r="D52" s="14">
        <v>11031</v>
      </c>
      <c r="E52" s="15">
        <v>63078</v>
      </c>
      <c r="F52" s="3">
        <v>0.24792873051224945</v>
      </c>
      <c r="G52" s="3" t="b">
        <f>AND(Table1[[#This Row],[21 Severe Burden]]&lt;0.25,Table1[[#This Row],[% Severe Burden (50% or More)]]&gt;0.25)</f>
        <v>0</v>
      </c>
      <c r="H52" s="3" t="b">
        <f>AND(Table1[[#This Row],[21 Severe Burden]]&gt;0.25,Table1[[#This Row],[% Severe Burden (50% or More)]]&lt;0.25)</f>
        <v>0</v>
      </c>
      <c r="N52" s="4" t="b">
        <f t="shared" si="1"/>
        <v>0</v>
      </c>
      <c r="P52" s="4">
        <v>0</v>
      </c>
      <c r="Q52" s="4">
        <v>0</v>
      </c>
      <c r="R52" s="4" t="b">
        <f t="shared" si="0"/>
        <v>0</v>
      </c>
      <c r="S52" s="19" t="s">
        <v>72</v>
      </c>
      <c r="T52" s="19">
        <v>0.24792873051224945</v>
      </c>
    </row>
    <row r="53" spans="1:20" x14ac:dyDescent="0.25">
      <c r="A53" s="3" t="s">
        <v>73</v>
      </c>
      <c r="B53" s="13">
        <v>0.13467217956290609</v>
      </c>
      <c r="C53" s="14">
        <v>228</v>
      </c>
      <c r="D53" s="14">
        <v>1693</v>
      </c>
      <c r="E53" s="15">
        <v>15009</v>
      </c>
      <c r="F53" s="3">
        <v>0.13796971396522714</v>
      </c>
      <c r="G53" s="3" t="b">
        <f>AND(Table1[[#This Row],[21 Severe Burden]]&lt;0.25,Table1[[#This Row],[% Severe Burden (50% or More)]]&gt;0.25)</f>
        <v>0</v>
      </c>
      <c r="H53" s="3" t="b">
        <f>AND(Table1[[#This Row],[21 Severe Burden]]&gt;0.25,Table1[[#This Row],[% Severe Burden (50% or More)]]&lt;0.25)</f>
        <v>0</v>
      </c>
      <c r="N53" s="4" t="b">
        <f t="shared" si="1"/>
        <v>0</v>
      </c>
      <c r="P53" s="4">
        <v>0</v>
      </c>
      <c r="Q53" s="4">
        <v>0</v>
      </c>
      <c r="R53" s="4" t="b">
        <f t="shared" si="0"/>
        <v>0</v>
      </c>
      <c r="S53" s="19" t="s">
        <v>74</v>
      </c>
      <c r="T53" s="19">
        <v>0.13796971396522714</v>
      </c>
    </row>
    <row r="54" spans="1:20" x14ac:dyDescent="0.25">
      <c r="A54" s="3" t="s">
        <v>75</v>
      </c>
      <c r="B54" s="13">
        <v>0.16456634544106746</v>
      </c>
      <c r="C54" s="14">
        <v>222</v>
      </c>
      <c r="D54" s="14">
        <v>1349</v>
      </c>
      <c r="E54" s="15">
        <v>10028</v>
      </c>
      <c r="F54" s="3">
        <v>0.20998632010943913</v>
      </c>
      <c r="G54" s="3" t="b">
        <f>AND(Table1[[#This Row],[21 Severe Burden]]&lt;0.25,Table1[[#This Row],[% Severe Burden (50% or More)]]&gt;0.25)</f>
        <v>0</v>
      </c>
      <c r="H54" s="3" t="b">
        <f>AND(Table1[[#This Row],[21 Severe Burden]]&gt;0.25,Table1[[#This Row],[% Severe Burden (50% or More)]]&lt;0.25)</f>
        <v>0</v>
      </c>
      <c r="N54" s="4" t="b">
        <f t="shared" si="1"/>
        <v>0</v>
      </c>
      <c r="P54" s="4">
        <v>0</v>
      </c>
      <c r="Q54" s="4">
        <v>0</v>
      </c>
      <c r="R54" s="4" t="b">
        <f t="shared" si="0"/>
        <v>0</v>
      </c>
      <c r="S54" s="19" t="s">
        <v>75</v>
      </c>
      <c r="T54" s="19">
        <v>0.20998632010943913</v>
      </c>
    </row>
    <row r="55" spans="1:20" x14ac:dyDescent="0.25">
      <c r="A55" s="3" t="s">
        <v>76</v>
      </c>
      <c r="B55" s="13">
        <v>0.29263831732967538</v>
      </c>
      <c r="C55" s="14">
        <v>640</v>
      </c>
      <c r="D55" s="14">
        <v>2187</v>
      </c>
      <c r="E55" s="15">
        <v>16417</v>
      </c>
      <c r="F55" s="3">
        <v>0.27378190255220419</v>
      </c>
      <c r="G55" s="3" t="b">
        <f>AND(Table1[[#This Row],[21 Severe Burden]]&lt;0.25,Table1[[#This Row],[% Severe Burden (50% or More)]]&gt;0.25)</f>
        <v>0</v>
      </c>
      <c r="H55" s="3" t="b">
        <f>AND(Table1[[#This Row],[21 Severe Burden]]&gt;0.25,Table1[[#This Row],[% Severe Burden (50% or More)]]&lt;0.25)</f>
        <v>0</v>
      </c>
      <c r="N55" s="4" t="b">
        <f t="shared" si="1"/>
        <v>0</v>
      </c>
      <c r="P55" s="4">
        <v>1</v>
      </c>
      <c r="Q55" s="4">
        <v>1</v>
      </c>
      <c r="R55" s="4" t="b">
        <f t="shared" si="0"/>
        <v>0</v>
      </c>
      <c r="S55" s="19" t="s">
        <v>77</v>
      </c>
      <c r="T55" s="19">
        <v>0.27378190255220419</v>
      </c>
    </row>
    <row r="56" spans="1:20" x14ac:dyDescent="0.25">
      <c r="A56" s="3" t="s">
        <v>78</v>
      </c>
      <c r="B56" s="13">
        <v>0.28091528724440118</v>
      </c>
      <c r="C56" s="14">
        <v>2308</v>
      </c>
      <c r="D56" s="14">
        <v>8216</v>
      </c>
      <c r="E56" s="15">
        <v>55868</v>
      </c>
      <c r="F56" s="3">
        <v>0.25800231392209794</v>
      </c>
      <c r="G56" s="3" t="b">
        <f>AND(Table1[[#This Row],[21 Severe Burden]]&lt;0.25,Table1[[#This Row],[% Severe Burden (50% or More)]]&gt;0.25)</f>
        <v>0</v>
      </c>
      <c r="H56" s="3" t="b">
        <f>AND(Table1[[#This Row],[21 Severe Burden]]&gt;0.25,Table1[[#This Row],[% Severe Burden (50% or More)]]&lt;0.25)</f>
        <v>0</v>
      </c>
      <c r="N56" s="4" t="b">
        <f t="shared" si="1"/>
        <v>0</v>
      </c>
      <c r="P56" s="4">
        <v>1</v>
      </c>
      <c r="Q56" s="4">
        <v>1</v>
      </c>
      <c r="R56" s="4" t="b">
        <f t="shared" si="0"/>
        <v>0</v>
      </c>
      <c r="S56" s="19" t="s">
        <v>78</v>
      </c>
      <c r="T56" s="19">
        <v>0.25800231392209794</v>
      </c>
    </row>
    <row r="57" spans="1:20" x14ac:dyDescent="0.25">
      <c r="A57" s="3" t="s">
        <v>79</v>
      </c>
      <c r="B57" s="13">
        <v>0.25843373493975902</v>
      </c>
      <c r="C57" s="14">
        <v>429</v>
      </c>
      <c r="D57" s="14">
        <v>1660</v>
      </c>
      <c r="E57" s="15">
        <v>17005</v>
      </c>
      <c r="F57" s="3">
        <v>0.30519074421513448</v>
      </c>
      <c r="G57" s="3" t="b">
        <f>AND(Table1[[#This Row],[21 Severe Burden]]&lt;0.25,Table1[[#This Row],[% Severe Burden (50% or More)]]&gt;0.25)</f>
        <v>0</v>
      </c>
      <c r="H57" s="3" t="b">
        <f>AND(Table1[[#This Row],[21 Severe Burden]]&gt;0.25,Table1[[#This Row],[% Severe Burden (50% or More)]]&lt;0.25)</f>
        <v>0</v>
      </c>
      <c r="N57" s="4" t="b">
        <f t="shared" si="1"/>
        <v>0</v>
      </c>
      <c r="P57" s="4">
        <v>1</v>
      </c>
      <c r="Q57" s="4">
        <v>1</v>
      </c>
      <c r="R57" s="4" t="b">
        <f t="shared" si="0"/>
        <v>0</v>
      </c>
      <c r="S57" s="19" t="s">
        <v>79</v>
      </c>
      <c r="T57" s="19">
        <v>0.30519074421513448</v>
      </c>
    </row>
    <row r="58" spans="1:20" x14ac:dyDescent="0.25">
      <c r="A58" s="3" t="s">
        <v>80</v>
      </c>
      <c r="B58" s="13">
        <v>0.2682718943106755</v>
      </c>
      <c r="C58" s="14">
        <v>1259</v>
      </c>
      <c r="D58" s="14">
        <v>4693</v>
      </c>
      <c r="E58" s="15">
        <v>27910</v>
      </c>
      <c r="F58" s="3">
        <v>0.25773642068816272</v>
      </c>
      <c r="G58" s="3" t="b">
        <f>AND(Table1[[#This Row],[21 Severe Burden]]&lt;0.25,Table1[[#This Row],[% Severe Burden (50% or More)]]&gt;0.25)</f>
        <v>0</v>
      </c>
      <c r="H58" s="3" t="b">
        <f>AND(Table1[[#This Row],[21 Severe Burden]]&gt;0.25,Table1[[#This Row],[% Severe Burden (50% or More)]]&lt;0.25)</f>
        <v>0</v>
      </c>
      <c r="N58" s="4" t="b">
        <f t="shared" si="1"/>
        <v>0</v>
      </c>
      <c r="P58" s="4">
        <v>1</v>
      </c>
      <c r="Q58" s="4">
        <v>1</v>
      </c>
      <c r="R58" s="4" t="b">
        <f t="shared" si="0"/>
        <v>0</v>
      </c>
      <c r="S58" s="19" t="s">
        <v>80</v>
      </c>
      <c r="T58" s="19">
        <v>0.25773642068816272</v>
      </c>
    </row>
    <row r="59" spans="1:20" x14ac:dyDescent="0.25">
      <c r="A59" s="3" t="s">
        <v>81</v>
      </c>
      <c r="B59" s="13">
        <v>0.30823680823680821</v>
      </c>
      <c r="C59" s="14">
        <v>479</v>
      </c>
      <c r="D59" s="14">
        <v>1554</v>
      </c>
      <c r="E59" s="15">
        <v>27360</v>
      </c>
      <c r="F59" s="3">
        <v>0.26003824091778205</v>
      </c>
      <c r="G59" s="3" t="b">
        <f>AND(Table1[[#This Row],[21 Severe Burden]]&lt;0.25,Table1[[#This Row],[% Severe Burden (50% or More)]]&gt;0.25)</f>
        <v>0</v>
      </c>
      <c r="H59" s="3" t="b">
        <f>AND(Table1[[#This Row],[21 Severe Burden]]&gt;0.25,Table1[[#This Row],[% Severe Burden (50% or More)]]&lt;0.25)</f>
        <v>0</v>
      </c>
      <c r="N59" s="4" t="b">
        <f t="shared" si="1"/>
        <v>0</v>
      </c>
      <c r="P59" s="4">
        <v>1</v>
      </c>
      <c r="Q59" s="4">
        <v>1</v>
      </c>
      <c r="R59" s="4" t="b">
        <f t="shared" si="0"/>
        <v>0</v>
      </c>
      <c r="S59" s="19" t="s">
        <v>82</v>
      </c>
      <c r="T59" s="19">
        <v>0.26003824091778205</v>
      </c>
    </row>
    <row r="60" spans="1:20" x14ac:dyDescent="0.25">
      <c r="A60" s="3" t="s">
        <v>83</v>
      </c>
      <c r="B60" s="13">
        <v>0.28757788161993769</v>
      </c>
      <c r="C60" s="14">
        <v>1477</v>
      </c>
      <c r="D60" s="14">
        <v>5136</v>
      </c>
      <c r="E60" s="15">
        <v>27634</v>
      </c>
      <c r="F60" s="3">
        <v>0.27181544633901705</v>
      </c>
      <c r="G60" s="3" t="b">
        <f>AND(Table1[[#This Row],[21 Severe Burden]]&lt;0.25,Table1[[#This Row],[% Severe Burden (50% or More)]]&gt;0.25)</f>
        <v>0</v>
      </c>
      <c r="H60" s="3" t="b">
        <f>AND(Table1[[#This Row],[21 Severe Burden]]&gt;0.25,Table1[[#This Row],[% Severe Burden (50% or More)]]&lt;0.25)</f>
        <v>0</v>
      </c>
      <c r="N60" s="4" t="b">
        <f t="shared" si="1"/>
        <v>0</v>
      </c>
      <c r="P60" s="4">
        <v>1</v>
      </c>
      <c r="Q60" s="4">
        <v>1</v>
      </c>
      <c r="R60" s="4" t="b">
        <f t="shared" si="0"/>
        <v>0</v>
      </c>
      <c r="S60" s="19" t="s">
        <v>83</v>
      </c>
      <c r="T60" s="19">
        <v>0.27181544633901705</v>
      </c>
    </row>
    <row r="61" spans="1:20" x14ac:dyDescent="0.25">
      <c r="A61" s="3" t="s">
        <v>84</v>
      </c>
      <c r="B61" s="13">
        <v>0.27471775573041396</v>
      </c>
      <c r="C61" s="14">
        <v>803</v>
      </c>
      <c r="D61" s="14">
        <v>2923</v>
      </c>
      <c r="E61" s="15">
        <v>27044</v>
      </c>
      <c r="F61" s="3">
        <v>0.25810765630224003</v>
      </c>
      <c r="G61" s="3" t="b">
        <f>AND(Table1[[#This Row],[21 Severe Burden]]&lt;0.25,Table1[[#This Row],[% Severe Burden (50% or More)]]&gt;0.25)</f>
        <v>0</v>
      </c>
      <c r="H61" s="3" t="b">
        <f>AND(Table1[[#This Row],[21 Severe Burden]]&gt;0.25,Table1[[#This Row],[% Severe Burden (50% or More)]]&lt;0.25)</f>
        <v>0</v>
      </c>
      <c r="N61" s="4" t="b">
        <f t="shared" si="1"/>
        <v>0</v>
      </c>
      <c r="P61" s="4">
        <v>1</v>
      </c>
      <c r="Q61" s="4">
        <v>1</v>
      </c>
      <c r="R61" s="4" t="b">
        <f t="shared" si="0"/>
        <v>0</v>
      </c>
      <c r="S61" s="19" t="s">
        <v>84</v>
      </c>
      <c r="T61" s="19">
        <v>0.25810765630224003</v>
      </c>
    </row>
    <row r="63" spans="1:20" x14ac:dyDescent="0.25">
      <c r="A63" s="3" t="s">
        <v>85</v>
      </c>
    </row>
  </sheetData>
  <mergeCells count="2">
    <mergeCell ref="A1:B1"/>
    <mergeCell ref="A2:C2"/>
  </mergeCells>
  <conditionalFormatting sqref="B4:B61">
    <cfRule type="cellIs" dxfId="10" priority="1" operator="greaterThan">
      <formula>0.25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A34150F2B68D45B2230F6EDD11E597" ma:contentTypeVersion="3" ma:contentTypeDescription="Create a new document." ma:contentTypeScope="" ma:versionID="42737bcb6db0a0fbce37c29f736657f7">
  <xsd:schema xmlns:xsd="http://www.w3.org/2001/XMLSchema" xmlns:xs="http://www.w3.org/2001/XMLSchema" xmlns:p="http://schemas.microsoft.com/office/2006/metadata/properties" xmlns:ns1="http://schemas.microsoft.com/sharepoint/v3" xmlns:ns2="11f6e35f-0468-40ad-8c48-bd091c853554" xmlns:ns3="8bff90d1-7f43-4171-8b0b-4091e4c5cce0" targetNamespace="http://schemas.microsoft.com/office/2006/metadata/properties" ma:root="true" ma:fieldsID="c3aa62f24b518e796346223f1d5bce57" ns1:_="" ns2:_="" ns3:_="">
    <xsd:import namespace="http://schemas.microsoft.com/sharepoint/v3"/>
    <xsd:import namespace="11f6e35f-0468-40ad-8c48-bd091c853554"/>
    <xsd:import namespace="8bff90d1-7f43-4171-8b0b-4091e4c5cce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Keep_x0020_File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6e35f-0468-40ad-8c48-bd091c8535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f90d1-7f43-4171-8b0b-4091e4c5cce0" elementFormDefault="qualified">
    <xsd:import namespace="http://schemas.microsoft.com/office/2006/documentManagement/types"/>
    <xsd:import namespace="http://schemas.microsoft.com/office/infopath/2007/PartnerControls"/>
    <xsd:element name="Keep_x0020_File_x003f_" ma:index="11" nillable="true" ma:displayName="Keep File?" ma:internalName="Keep_x0020_File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Keep_x0020_File_x003f_ xmlns="8bff90d1-7f43-4171-8b0b-4091e4c5cce0" xsi:nil="true"/>
  </documentManagement>
</p:properties>
</file>

<file path=customXml/itemProps1.xml><?xml version="1.0" encoding="utf-8"?>
<ds:datastoreItem xmlns:ds="http://schemas.openxmlformats.org/officeDocument/2006/customXml" ds:itemID="{0CF1BE1C-B20C-44BB-A9AD-6B5129CBDDB5}"/>
</file>

<file path=customXml/itemProps2.xml><?xml version="1.0" encoding="utf-8"?>
<ds:datastoreItem xmlns:ds="http://schemas.openxmlformats.org/officeDocument/2006/customXml" ds:itemID="{D0BB4CFB-0932-4328-A9AF-9C0690312C26}"/>
</file>

<file path=customXml/itemProps3.xml><?xml version="1.0" encoding="utf-8"?>
<ds:datastoreItem xmlns:ds="http://schemas.openxmlformats.org/officeDocument/2006/customXml" ds:itemID="{21FB1F36-BD2E-407B-B9CC-4678171D28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City Summary 22</vt:lpstr>
      <vt:lpstr>City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BOLTON Megan * HCS</dc:creator>
  <cp:lastModifiedBy>BOLTON Megan * HCS</cp:lastModifiedBy>
  <dcterms:created xsi:type="dcterms:W3CDTF">2024-02-09T00:14:57Z</dcterms:created>
  <dcterms:modified xsi:type="dcterms:W3CDTF">2024-02-09T00:23:03Z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2024-02-09T00:23:02Z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696d2913-1701-4a99-b21e-4a4d754098c8</vt:lpwstr>
  </property>
  <property fmtid="{D5CDD505-2E9C-101B-9397-08002B2CF9AE}" pid="8" name="MSIP_Label_09b73270-2993-4076-be47-9c78f42a1e84_ContentBits">
    <vt:lpwstr>0</vt:lpwstr>
  </property>
  <property fmtid="{D5CDD505-2E9C-101B-9397-08002B2CF9AE}" pid="9" name="ESRI_WORKBOOK_ID">
    <vt:lpwstr>90d4ba4ca63e4f4aa8aa78666a8d675b</vt:lpwstr>
  </property>
  <property fmtid="{D5CDD505-2E9C-101B-9397-08002B2CF9AE}" pid="10" name="ContentTypeId">
    <vt:lpwstr>0x010100B7A34150F2B68D45B2230F6EDD11E597</vt:lpwstr>
  </property>
</Properties>
</file>