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1.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2.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3.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docProps/app.xml" ContentType="application/vnd.openxmlformats-officedocument.extended-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0" documentId="8_{05418594-8A25-4BFB-8910-361AD488EAE7}" xr6:coauthVersionLast="47" xr6:coauthVersionMax="47" xr10:uidLastSave="{00000000-0000-0000-0000-000000000000}"/>
  <bookViews>
    <workbookView xWindow="16100" yWindow="890" windowWidth="20900" windowHeight="19940" tabRatio="894" xr2:uid="{037F6237-3FC4-45E0-BB6C-11340690A311}"/>
  </bookViews>
  <sheets>
    <sheet name="INSTRUCTIONS" sheetId="10" r:id="rId1"/>
    <sheet name="START HERE" sheetId="11" r:id="rId2"/>
    <sheet name="K-2 REGULAR ATTENDANCE" sheetId="15" r:id="rId3"/>
    <sheet name="K-12 REGULAR ATTENDANCE" sheetId="16" r:id="rId4"/>
    <sheet name="3RD GRADE ENGLISH LANGUAGE ARTS" sheetId="17" r:id="rId5"/>
    <sheet name="8TH GRADE MATH" sheetId="18" r:id="rId6"/>
    <sheet name="9TH GRADE ON-TRACK" sheetId="20" r:id="rId7"/>
    <sheet name="4-YEAR GRADUATION" sheetId="2" r:id="rId8"/>
    <sheet name="5-YEAR COMPLETION" sheetId="19" r:id="rId9"/>
    <sheet name="FIFTH GRADE SCIENCE ACHIEVEMENT" sheetId="23" r:id="rId10"/>
    <sheet name="CAREER &amp; WORKFORCE READINESS" sheetId="25" r:id="rId11"/>
    <sheet name="MULTILINGUAL PROFICIENCY" sheetId="26" r:id="rId12"/>
    <sheet name="POSTSECONDARY READINESS" sheetId="27" r:id="rId13"/>
  </sheets>
  <definedNames>
    <definedName name="Start_Here" localSheetId="1">'START HERE'!$B$1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1" i="23" l="1"/>
  <c r="O30" i="23"/>
  <c r="O29" i="23"/>
  <c r="J14" i="25"/>
  <c r="G14" i="25"/>
  <c r="O35" i="25"/>
  <c r="E12" i="25"/>
  <c r="E13" i="25"/>
  <c r="O28" i="25" s="1"/>
  <c r="I14" i="25"/>
  <c r="O39" i="25"/>
  <c r="H14" i="25"/>
  <c r="O38" i="25"/>
  <c r="O37" i="25"/>
  <c r="I14" i="23"/>
  <c r="J14" i="23"/>
  <c r="H14" i="23"/>
  <c r="G14" i="23"/>
  <c r="E13" i="23"/>
  <c r="O28" i="23" s="1"/>
  <c r="E12" i="23"/>
  <c r="O23" i="23" s="1"/>
  <c r="O22" i="15"/>
  <c r="I14" i="15"/>
  <c r="J14" i="15"/>
  <c r="I14" i="27"/>
  <c r="J14" i="27"/>
  <c r="O39" i="27"/>
  <c r="H14" i="15"/>
  <c r="H14" i="27"/>
  <c r="O38" i="27"/>
  <c r="G14" i="15"/>
  <c r="G14" i="27"/>
  <c r="O37" i="27"/>
  <c r="E12" i="15"/>
  <c r="O23" i="15" s="1"/>
  <c r="E13" i="15"/>
  <c r="O28" i="15" s="1"/>
  <c r="E12" i="27"/>
  <c r="O23" i="27" s="1"/>
  <c r="E13" i="27"/>
  <c r="O28" i="27" s="1"/>
  <c r="O22" i="27"/>
  <c r="O27" i="15"/>
  <c r="O27" i="27"/>
  <c r="O35" i="27"/>
  <c r="O22" i="16"/>
  <c r="O27" i="16"/>
  <c r="I14" i="16"/>
  <c r="J14" i="16"/>
  <c r="O39" i="16"/>
  <c r="H14" i="16"/>
  <c r="O38" i="16"/>
  <c r="G14" i="16"/>
  <c r="O37" i="16"/>
  <c r="E12" i="16"/>
  <c r="O23" i="16" s="1"/>
  <c r="E13" i="16"/>
  <c r="O28" i="16" s="1"/>
  <c r="O35" i="16"/>
  <c r="O26" i="17"/>
  <c r="O25" i="17"/>
  <c r="O24" i="17"/>
  <c r="E12" i="17"/>
  <c r="O23" i="17"/>
  <c r="O22" i="17"/>
  <c r="O27" i="17"/>
  <c r="O29" i="17"/>
  <c r="E13" i="17"/>
  <c r="O46" i="17" s="1"/>
  <c r="O28" i="17"/>
  <c r="I14" i="17"/>
  <c r="J14" i="17"/>
  <c r="O39" i="17"/>
  <c r="H14" i="17"/>
  <c r="O38" i="17"/>
  <c r="G14" i="17"/>
  <c r="O37" i="17"/>
  <c r="E14" i="17"/>
  <c r="O36" i="17" s="1"/>
  <c r="O35" i="17"/>
  <c r="G14" i="18"/>
  <c r="J14" i="18"/>
  <c r="O35" i="18"/>
  <c r="O27" i="18"/>
  <c r="O22" i="18"/>
  <c r="I14" i="18"/>
  <c r="O39" i="18"/>
  <c r="H14" i="18"/>
  <c r="O38" i="18"/>
  <c r="O37" i="18"/>
  <c r="E12" i="18"/>
  <c r="E13" i="18"/>
  <c r="O46" i="18" s="1"/>
  <c r="I14" i="20"/>
  <c r="J14" i="20"/>
  <c r="O39" i="20"/>
  <c r="H14" i="20"/>
  <c r="O38" i="20"/>
  <c r="G14" i="20"/>
  <c r="O37" i="20"/>
  <c r="E12" i="20"/>
  <c r="E13" i="20"/>
  <c r="O46" i="20" s="1"/>
  <c r="O22" i="20"/>
  <c r="O27" i="20"/>
  <c r="O35" i="20"/>
  <c r="I14" i="2"/>
  <c r="J14" i="2"/>
  <c r="O39" i="2"/>
  <c r="H14" i="2"/>
  <c r="O38" i="2"/>
  <c r="G14" i="2"/>
  <c r="O37" i="2"/>
  <c r="E12" i="2"/>
  <c r="E13" i="2"/>
  <c r="E14" i="2"/>
  <c r="O36" i="2" s="1"/>
  <c r="O27" i="25"/>
  <c r="O31" i="25"/>
  <c r="O30" i="25"/>
  <c r="O29" i="25"/>
  <c r="O22" i="25"/>
  <c r="O27" i="23"/>
  <c r="O22" i="23"/>
  <c r="G14" i="19"/>
  <c r="J14" i="19"/>
  <c r="O35" i="19"/>
  <c r="O27" i="19"/>
  <c r="O22" i="19"/>
  <c r="O22" i="2"/>
  <c r="O27" i="2"/>
  <c r="O35" i="2"/>
  <c r="O26" i="23"/>
  <c r="O25" i="23"/>
  <c r="O24" i="23"/>
  <c r="O26" i="25"/>
  <c r="O25" i="25"/>
  <c r="O24" i="25"/>
  <c r="I14" i="26"/>
  <c r="J14" i="26"/>
  <c r="O39" i="26"/>
  <c r="H14" i="26"/>
  <c r="O38" i="26"/>
  <c r="G14" i="26"/>
  <c r="O37" i="26"/>
  <c r="E12" i="26"/>
  <c r="O23" i="26" s="1"/>
  <c r="E13" i="26"/>
  <c r="O28" i="26" s="1"/>
  <c r="E14" i="26"/>
  <c r="O36" i="26" s="1"/>
  <c r="O22" i="26"/>
  <c r="O27" i="26"/>
  <c r="O35" i="26"/>
  <c r="L14" i="27"/>
  <c r="J16" i="27" s="1"/>
  <c r="O43" i="27"/>
  <c r="E13" i="19"/>
  <c r="E14" i="19" s="1"/>
  <c r="O36" i="19" s="1"/>
  <c r="E12" i="19"/>
  <c r="O23" i="19" s="1"/>
  <c r="H14" i="19"/>
  <c r="O37" i="19"/>
  <c r="I14" i="19"/>
  <c r="O38" i="19"/>
  <c r="O39" i="19"/>
  <c r="M14" i="27"/>
  <c r="J17" i="27" s="1"/>
  <c r="M14" i="26"/>
  <c r="H17" i="26" s="1"/>
  <c r="L14" i="26"/>
  <c r="I16" i="26" s="1"/>
  <c r="O43" i="26"/>
  <c r="M14" i="25"/>
  <c r="I17" i="25" s="1"/>
  <c r="J17" i="25"/>
  <c r="L14" i="25"/>
  <c r="I16" i="25" s="1"/>
  <c r="O46" i="25"/>
  <c r="M14" i="23"/>
  <c r="G17" i="23" s="1"/>
  <c r="L14" i="23"/>
  <c r="H27" i="11"/>
  <c r="H26" i="11"/>
  <c r="H24" i="11"/>
  <c r="H25" i="11"/>
  <c r="O24" i="27"/>
  <c r="O25" i="27"/>
  <c r="O26" i="27"/>
  <c r="O29" i="27"/>
  <c r="O30" i="27"/>
  <c r="O31" i="27"/>
  <c r="O24" i="26"/>
  <c r="O25" i="26"/>
  <c r="O26" i="26"/>
  <c r="O29" i="26"/>
  <c r="O30" i="26"/>
  <c r="O31" i="26"/>
  <c r="J17" i="23"/>
  <c r="H33" i="11"/>
  <c r="H32" i="11"/>
  <c r="H35" i="11"/>
  <c r="H34" i="11"/>
  <c r="H31" i="11"/>
  <c r="H30" i="11"/>
  <c r="H29" i="11"/>
  <c r="H17" i="11"/>
  <c r="H16" i="11"/>
  <c r="H15" i="11"/>
  <c r="H14" i="11"/>
  <c r="H13" i="11"/>
  <c r="H12" i="11"/>
  <c r="H11" i="11"/>
  <c r="L14" i="19"/>
  <c r="I16" i="19" s="1"/>
  <c r="M14" i="19"/>
  <c r="J17" i="19" s="1"/>
  <c r="L14" i="2"/>
  <c r="O45" i="2" s="1"/>
  <c r="M14" i="2"/>
  <c r="J17" i="2" s="1"/>
  <c r="L14" i="20"/>
  <c r="O43" i="20" s="1"/>
  <c r="M14" i="20"/>
  <c r="J17" i="20" s="1"/>
  <c r="L14" i="18"/>
  <c r="G16" i="18" s="1"/>
  <c r="M14" i="18"/>
  <c r="I17" i="18" s="1"/>
  <c r="L14" i="17"/>
  <c r="I16" i="17" s="1"/>
  <c r="M14" i="17"/>
  <c r="J17" i="17" s="1"/>
  <c r="L14" i="16"/>
  <c r="J16" i="16" s="1"/>
  <c r="M14" i="16"/>
  <c r="H17" i="16" s="1"/>
  <c r="L14" i="15"/>
  <c r="H16" i="15" s="1"/>
  <c r="M14" i="15"/>
  <c r="H17" i="15" s="1"/>
  <c r="H17" i="25"/>
  <c r="G17" i="25"/>
  <c r="G17" i="27"/>
  <c r="G16" i="26"/>
  <c r="O24" i="20"/>
  <c r="O25" i="20"/>
  <c r="O26" i="20"/>
  <c r="O29" i="20"/>
  <c r="O30" i="20"/>
  <c r="O31" i="20"/>
  <c r="O24" i="19"/>
  <c r="O25" i="19"/>
  <c r="O26" i="19"/>
  <c r="O29" i="19"/>
  <c r="O30" i="19"/>
  <c r="O31" i="19"/>
  <c r="O24" i="18"/>
  <c r="O25" i="18"/>
  <c r="O26" i="18"/>
  <c r="O29" i="18"/>
  <c r="O30" i="18"/>
  <c r="O31" i="18"/>
  <c r="O28" i="20"/>
  <c r="O23" i="20"/>
  <c r="O45" i="20"/>
  <c r="O23" i="18"/>
  <c r="J17" i="18"/>
  <c r="J16" i="18"/>
  <c r="I16" i="18"/>
  <c r="H16" i="18"/>
  <c r="O45" i="18"/>
  <c r="O30" i="17"/>
  <c r="O31" i="17"/>
  <c r="O43" i="17"/>
  <c r="G17" i="17"/>
  <c r="O24" i="16"/>
  <c r="O25" i="16"/>
  <c r="O26" i="16"/>
  <c r="O29" i="16"/>
  <c r="O30" i="16"/>
  <c r="O31" i="16"/>
  <c r="O43" i="16"/>
  <c r="O31" i="15"/>
  <c r="O30" i="15"/>
  <c r="O29" i="15"/>
  <c r="O26" i="15"/>
  <c r="O25" i="15"/>
  <c r="O24" i="15"/>
  <c r="O31" i="2"/>
  <c r="O30" i="2"/>
  <c r="O29" i="2"/>
  <c r="O26" i="2"/>
  <c r="O25" i="2"/>
  <c r="O24" i="2"/>
  <c r="G16" i="16"/>
  <c r="I17" i="17"/>
  <c r="J16" i="17"/>
  <c r="H16" i="17"/>
  <c r="O45" i="17"/>
  <c r="G16" i="17"/>
  <c r="O23" i="2"/>
  <c r="O28" i="2"/>
  <c r="O46" i="2"/>
  <c r="E14" i="27" l="1"/>
  <c r="O36" i="27" s="1"/>
  <c r="O45" i="19"/>
  <c r="O44" i="25"/>
  <c r="J16" i="26"/>
  <c r="O43" i="25"/>
  <c r="J16" i="25"/>
  <c r="O44" i="27"/>
  <c r="E14" i="18"/>
  <c r="O36" i="18" s="1"/>
  <c r="H17" i="17"/>
  <c r="H17" i="27"/>
  <c r="G16" i="25"/>
  <c r="I17" i="23"/>
  <c r="E14" i="25"/>
  <c r="O36" i="25" s="1"/>
  <c r="O45" i="26"/>
  <c r="H16" i="2"/>
  <c r="H17" i="19"/>
  <c r="O43" i="18"/>
  <c r="H16" i="26"/>
  <c r="O43" i="19"/>
  <c r="O44" i="2"/>
  <c r="G17" i="19"/>
  <c r="H17" i="23"/>
  <c r="G16" i="27"/>
  <c r="O45" i="25"/>
  <c r="E14" i="16"/>
  <c r="O36" i="16" s="1"/>
  <c r="O46" i="16"/>
  <c r="I16" i="16"/>
  <c r="J16" i="2"/>
  <c r="H16" i="16"/>
  <c r="H16" i="27"/>
  <c r="G16" i="2"/>
  <c r="I16" i="2"/>
  <c r="J16" i="19"/>
  <c r="H16" i="25"/>
  <c r="O44" i="17"/>
  <c r="I17" i="19"/>
  <c r="O23" i="25"/>
  <c r="I17" i="15"/>
  <c r="E14" i="20"/>
  <c r="O36" i="20" s="1"/>
  <c r="H17" i="2"/>
  <c r="O43" i="2"/>
  <c r="H16" i="20"/>
  <c r="O45" i="27"/>
  <c r="O44" i="26"/>
  <c r="O46" i="19"/>
  <c r="J17" i="15"/>
  <c r="J17" i="16"/>
  <c r="O45" i="16"/>
  <c r="G17" i="16"/>
  <c r="G17" i="26"/>
  <c r="O44" i="16"/>
  <c r="I17" i="26"/>
  <c r="O28" i="18"/>
  <c r="G17" i="18"/>
  <c r="O44" i="18"/>
  <c r="I17" i="27"/>
  <c r="J17" i="26"/>
  <c r="G17" i="2"/>
  <c r="G16" i="20"/>
  <c r="O44" i="20"/>
  <c r="I17" i="2"/>
  <c r="I16" i="20"/>
  <c r="O46" i="26"/>
  <c r="J16" i="20"/>
  <c r="H17" i="20"/>
  <c r="G17" i="15"/>
  <c r="I17" i="20"/>
  <c r="G17" i="20"/>
  <c r="G16" i="19"/>
  <c r="I16" i="27"/>
  <c r="O46" i="27"/>
  <c r="I17" i="16"/>
  <c r="H17" i="18"/>
  <c r="H16" i="19"/>
  <c r="O37" i="23"/>
  <c r="E14" i="15"/>
  <c r="O36" i="15" s="1"/>
  <c r="O35" i="23"/>
  <c r="O39" i="23"/>
  <c r="O38" i="23"/>
  <c r="O28" i="19"/>
  <c r="O44" i="19"/>
  <c r="E14" i="23"/>
  <c r="O36" i="23" s="1"/>
  <c r="O44" i="23"/>
  <c r="O43" i="23"/>
  <c r="O46" i="23"/>
  <c r="I16" i="23"/>
  <c r="G16" i="23"/>
  <c r="J16" i="23"/>
  <c r="O45" i="23"/>
  <c r="H16" i="23"/>
  <c r="O38" i="15"/>
  <c r="O39" i="15"/>
  <c r="O35" i="15"/>
  <c r="O37" i="15"/>
  <c r="I16" i="15"/>
  <c r="J16" i="15"/>
  <c r="O43" i="15"/>
  <c r="O45" i="15"/>
  <c r="O46" i="15"/>
  <c r="G16" i="15"/>
  <c r="O44" i="15"/>
</calcChain>
</file>

<file path=xl/sharedStrings.xml><?xml version="1.0" encoding="utf-8"?>
<sst xmlns="http://schemas.openxmlformats.org/spreadsheetml/2006/main" count="734" uniqueCount="146">
  <si>
    <t>.</t>
  </si>
  <si>
    <t>Performance Growth Targets (PGT)</t>
  </si>
  <si>
    <t>Target Review Criteria</t>
  </si>
  <si>
    <t>Target Planning Tool</t>
  </si>
  <si>
    <t>*</t>
  </si>
  <si>
    <r>
      <rPr>
        <b/>
        <sz val="11"/>
        <rFont val="Calibri"/>
        <family val="2"/>
      </rPr>
      <t xml:space="preserve">All Performance Growth Targets are submitted to ODE through the Smartsheet WorkApp1. Once submitted, ODE staff review the proposed targets to ensure they meet required criteria and align with the intent of the Education Accountability Act. </t>
    </r>
    <r>
      <rPr>
        <sz val="11"/>
        <rFont val="Calibri"/>
        <family val="2"/>
      </rPr>
      <t xml:space="preserve">
</t>
    </r>
  </si>
  <si>
    <t>Submitted targets must demonstrate the following criteria:</t>
  </si>
  <si>
    <t>About this Tool</t>
  </si>
  <si>
    <t xml:space="preserve">1. Growth for both the All Students and Combined Focal groups occurs each of the four years. </t>
  </si>
  <si>
    <r>
      <t xml:space="preserve">The purpose of this tool is to assist LEAs in developing their </t>
    </r>
    <r>
      <rPr>
        <b/>
        <sz val="11"/>
        <rFont val="Calibri"/>
        <family val="2"/>
      </rPr>
      <t>Baseline</t>
    </r>
    <r>
      <rPr>
        <sz val="11"/>
        <rFont val="Calibri"/>
        <family val="2"/>
      </rPr>
      <t xml:space="preserve"> and </t>
    </r>
    <r>
      <rPr>
        <b/>
        <sz val="11"/>
        <rFont val="Calibri"/>
        <family val="2"/>
      </rPr>
      <t>Gap-Closing</t>
    </r>
    <r>
      <rPr>
        <sz val="11"/>
        <rFont val="Calibri"/>
        <family val="2"/>
      </rPr>
      <t xml:space="preserve"> Performance Growth Targets for the purposes of meeting the requirements outlined in the Educational Accountability Act.</t>
    </r>
  </si>
  <si>
    <t>2. The gap between the All Students and Combined Focal group is reduced (i.e., closes) each of the four years.</t>
  </si>
  <si>
    <r>
      <t xml:space="preserve">This generalized tool is meant to be an </t>
    </r>
    <r>
      <rPr>
        <b/>
        <sz val="11"/>
        <color rgb="FFC00000"/>
        <rFont val="Calibri"/>
        <family val="2"/>
      </rPr>
      <t>optional resource for internal planning purposes only</t>
    </r>
    <r>
      <rPr>
        <sz val="11"/>
        <rFont val="Calibri"/>
        <family val="2"/>
      </rPr>
      <t xml:space="preserve">. </t>
    </r>
    <r>
      <rPr>
        <b/>
        <sz val="11"/>
        <rFont val="Calibri"/>
        <family val="2"/>
      </rPr>
      <t>Sharing this tool with ODE does NOT mean you have officially submitted your targets.</t>
    </r>
    <r>
      <rPr>
        <sz val="11"/>
        <rFont val="Calibri"/>
        <family val="2"/>
      </rPr>
      <t xml:space="preserve"> </t>
    </r>
    <r>
      <rPr>
        <u/>
        <sz val="11"/>
        <rFont val="Calibri"/>
        <family val="2"/>
      </rPr>
      <t>All Performance Growth Targets must be submitted to ODE via a Smartsheet WorkApp.</t>
    </r>
  </si>
  <si>
    <t xml:space="preserve">3. By 2029-30, the targets meet or are near meeting the Similar District Performance Growth Targets depending on how far below LEA’s starting point is relative to the Similar District Target. </t>
  </si>
  <si>
    <t>ODE will provide historical metric data for the 2021-22 through 2024-25 schools years to support the development of Performance Growth Targets (PGT). For each district and charter, ODE will provide data sheets</t>
  </si>
  <si>
    <t xml:space="preserve">If targets do not meet the criteria above, ODE will follow up with LEAs to resolve any concerns related to specific metrics. </t>
  </si>
  <si>
    <r>
      <t xml:space="preserve">that include aggregate data for All Students and Combined Focal Group, as well as disaggregated student group data. Both suppressed and unsuppressed data will be provided by secure protocol to districts and charters. </t>
    </r>
    <r>
      <rPr>
        <b/>
        <sz val="11"/>
        <color rgb="FFC00000"/>
        <rFont val="Calibri"/>
        <family val="2"/>
      </rPr>
      <t xml:space="preserve">This tool is not intended to be used with unsuppressed student data. </t>
    </r>
  </si>
  <si>
    <r>
      <t>Information from the</t>
    </r>
    <r>
      <rPr>
        <b/>
        <sz val="11"/>
        <rFont val="Calibri"/>
        <family val="2"/>
      </rPr>
      <t xml:space="preserve"> data sheet</t>
    </r>
    <r>
      <rPr>
        <sz val="11"/>
        <rFont val="Calibri"/>
        <family val="2"/>
      </rPr>
      <t xml:space="preserve"> will be used to enter your "Starting Point" 2024-25 data and Similar District Target for each Common Metric and Local Metric, except for Academic Growth. For more information on setting targets for Academic Growth, see the Local Metrics Technical Manual (link). </t>
    </r>
  </si>
  <si>
    <t>How to Use this Tool</t>
  </si>
  <si>
    <t>STEP 1.  Enter Your Data</t>
  </si>
  <si>
    <t>Identify the following information for each Common Metric and selected Local Metric and enter it within the "START HERE" sheet:</t>
  </si>
  <si>
    <t xml:space="preserve">        -  2029-30 Similar District PGT Target (All Students)</t>
  </si>
  <si>
    <t xml:space="preserve">        -  2024-25 "Starting Point" data for All Students and Combined Focal Group Students</t>
  </si>
  <si>
    <t>2029-30 Statewide PGT Targets will be pre-loaded into this sheet and will not need to be entered.</t>
  </si>
  <si>
    <t xml:space="preserve">This tab will pull this information into the rest of the Common and Local Metric Visualization sheets and will not need to be re-entered. </t>
  </si>
  <si>
    <t>If desired, review the "Starting Point Considerations for Target Setting" to consider the difference between your 2024-25 "Starting Point" Metric data and the 2029-30 Statewide and Similar District Targets.</t>
  </si>
  <si>
    <t xml:space="preserve">STEP 2. Identify Targets </t>
  </si>
  <si>
    <r>
      <rPr>
        <b/>
        <sz val="11"/>
        <rFont val="Calibri"/>
        <family val="2"/>
      </rPr>
      <t>Within each Common and selected Local Metric sheet,</t>
    </r>
    <r>
      <rPr>
        <sz val="11"/>
        <rFont val="Calibri"/>
        <family val="2"/>
      </rPr>
      <t xml:space="preserve"> </t>
    </r>
    <r>
      <rPr>
        <b/>
        <sz val="11"/>
        <rFont val="Calibri"/>
        <family val="2"/>
      </rPr>
      <t>enter PGT Targets for</t>
    </r>
    <r>
      <rPr>
        <sz val="11"/>
        <rFont val="Calibri"/>
        <family val="2"/>
      </rPr>
      <t xml:space="preserve"> </t>
    </r>
    <r>
      <rPr>
        <b/>
        <sz val="11"/>
        <rFont val="Calibri"/>
        <family val="2"/>
      </rPr>
      <t>all four years</t>
    </r>
    <r>
      <rPr>
        <sz val="11"/>
        <rFont val="Calibri"/>
        <family val="2"/>
      </rPr>
      <t xml:space="preserve"> (i.e., 2026-27, 2027-28, 2028-29, and 2029-30) for the </t>
    </r>
    <r>
      <rPr>
        <b/>
        <sz val="11"/>
        <rFont val="Calibri"/>
        <family val="2"/>
      </rPr>
      <t xml:space="preserve">Baseline Targets </t>
    </r>
    <r>
      <rPr>
        <sz val="11"/>
        <rFont val="Calibri"/>
        <family val="2"/>
      </rPr>
      <t xml:space="preserve">(All Students) and </t>
    </r>
    <r>
      <rPr>
        <b/>
        <sz val="11"/>
        <rFont val="Calibri"/>
        <family val="2"/>
      </rPr>
      <t>Gap-Closing Targets</t>
    </r>
    <r>
      <rPr>
        <sz val="11"/>
        <rFont val="Calibri"/>
        <family val="2"/>
      </rPr>
      <t xml:space="preserve"> (Combined Focal Group Students) within the identified areas within the provided table.</t>
    </r>
  </si>
  <si>
    <t>Once entered, you will be able to visualize the trajectory of these yearly targets in relation to the Statewide and Similar District Targets for that metric.</t>
  </si>
  <si>
    <t>STEP 3. Review Targets for Submission</t>
  </si>
  <si>
    <t>Target Planning Tool Resources and Training Materials</t>
  </si>
  <si>
    <t>Target Planning Tool video walkthrough (link)</t>
  </si>
  <si>
    <t>STEP 1</t>
  </si>
  <si>
    <t>ENTER DATA HERE</t>
  </si>
  <si>
    <t>Enter Similar District Targets for 2029-30 for all Common Metrics</t>
  </si>
  <si>
    <t>"Starting Point" Considerations For Target Setting</t>
  </si>
  <si>
    <t>Common Metrics: How does the 2024-25 "Starting Point" All Student data compare to the Similar District Target?</t>
  </si>
  <si>
    <t>Statewide Target
(Percentage)</t>
  </si>
  <si>
    <t>Similar District Target
(Percentage)</t>
  </si>
  <si>
    <t>All Students</t>
  </si>
  <si>
    <t>K-2 Regular Attenders</t>
  </si>
  <si>
    <t>K-12 Regular Attenders</t>
  </si>
  <si>
    <t>3rd Grade ELA</t>
  </si>
  <si>
    <t>8th Grade Math</t>
  </si>
  <si>
    <t>9th Grade On-Track</t>
  </si>
  <si>
    <t>4-Year Graduation</t>
  </si>
  <si>
    <t>5-Year Completion</t>
  </si>
  <si>
    <t>2024-25 "Starting Point" Data</t>
  </si>
  <si>
    <t>Local Metrics: How does the 2024-25 "Starting Point" All Student data compare to the Similar District Target?</t>
  </si>
  <si>
    <t>Similar District Target
(Scales Vary)</t>
  </si>
  <si>
    <r>
      <t xml:space="preserve">5th Grade Science Achievement
</t>
    </r>
    <r>
      <rPr>
        <i/>
        <sz val="11"/>
        <color theme="1"/>
        <rFont val="Calibri"/>
        <family val="2"/>
      </rPr>
      <t>(Achievement Index Score, 0 - 150)</t>
    </r>
  </si>
  <si>
    <t>5th Grade Science Achievement</t>
  </si>
  <si>
    <r>
      <rPr>
        <b/>
        <sz val="11"/>
        <color theme="1"/>
        <rFont val="Calibri"/>
        <family val="2"/>
      </rPr>
      <t>Career and Workforce Readiness</t>
    </r>
    <r>
      <rPr>
        <i/>
        <sz val="11"/>
        <color theme="1"/>
        <rFont val="Calibri"/>
        <family val="2"/>
      </rPr>
      <t xml:space="preserve">
(CTE Composite, 0 - 400)</t>
    </r>
  </si>
  <si>
    <t>Career and Workforce Readiness</t>
  </si>
  <si>
    <r>
      <t xml:space="preserve">Multilingual Proficiency
</t>
    </r>
    <r>
      <rPr>
        <i/>
        <sz val="11"/>
        <color theme="1"/>
        <rFont val="Calibri"/>
        <family val="2"/>
      </rPr>
      <t>(Percentage of Students Earning OSSB/M)</t>
    </r>
  </si>
  <si>
    <t>Multilingual Proficiency</t>
  </si>
  <si>
    <r>
      <t xml:space="preserve">Postsecondary Readiness
</t>
    </r>
    <r>
      <rPr>
        <i/>
        <sz val="11"/>
        <color theme="1"/>
        <rFont val="Calibri"/>
        <family val="2"/>
      </rPr>
      <t>(Percentage of Postsecondary Ready Students)</t>
    </r>
  </si>
  <si>
    <t>Postsecondary Readiness</t>
  </si>
  <si>
    <t>Academic Growth*</t>
  </si>
  <si>
    <t>Note: For guidance surrounding Academic Growth Targets, see the Education Accountability Act Local</t>
  </si>
  <si>
    <t>Metrics Technical Manual (link).</t>
  </si>
  <si>
    <t>Enter 2024-25 "Starting Point" Data for the 7 Common Metrics</t>
  </si>
  <si>
    <t>Population</t>
  </si>
  <si>
    <t>Students Meeting Metric (Percentage)</t>
  </si>
  <si>
    <t>Combined Focal Students</t>
  </si>
  <si>
    <t>Enter 2024-25 "Starting Point" Data for the 5 Local Metrics*</t>
  </si>
  <si>
    <t>Metric Performance
(Scales Vary)</t>
  </si>
  <si>
    <t>(Achievement Index Score, 0 - 150)</t>
  </si>
  <si>
    <t>(CTE Composite,  0 - 400)</t>
  </si>
  <si>
    <t>(Percentage of Students Earning OSSB/M)</t>
  </si>
  <si>
    <t>(Percentage of Postsecondary Ready Students)</t>
  </si>
  <si>
    <t>K-2  REGULAR ATTENDERS</t>
  </si>
  <si>
    <t>ENTER TARGETS</t>
  </si>
  <si>
    <t>HERE</t>
  </si>
  <si>
    <t>STARTING POINT</t>
  </si>
  <si>
    <t>2024-25</t>
  </si>
  <si>
    <t>2025-26</t>
  </si>
  <si>
    <t>2026-27</t>
  </si>
  <si>
    <t>2027-28</t>
  </si>
  <si>
    <t>2028-29</t>
  </si>
  <si>
    <t>2029-30</t>
  </si>
  <si>
    <t xml:space="preserve">2029-30 </t>
  </si>
  <si>
    <t>BASELINE TARGET (ALL STUDENTS)</t>
  </si>
  <si>
    <t xml:space="preserve"> SIMILAR DISTRICT</t>
  </si>
  <si>
    <t>STATEWIDE TARGET</t>
  </si>
  <si>
    <t>GAP-CLOSING TARGET (COMB. FOCAL STUDENTS)</t>
  </si>
  <si>
    <t>TARGET</t>
  </si>
  <si>
    <t>Gap Between ALL STUDENTS and 
COMB. FOCAL STUDENTS (in percentage points)</t>
  </si>
  <si>
    <t>SIMILAR DISTRICT TARGET</t>
  </si>
  <si>
    <t>Target Submission Checker</t>
  </si>
  <si>
    <r>
      <rPr>
        <b/>
        <sz val="11"/>
        <color theme="1"/>
        <rFont val="Calibri"/>
        <family val="2"/>
      </rPr>
      <t>Check 1:</t>
    </r>
    <r>
      <rPr>
        <sz val="11"/>
        <color theme="1"/>
        <rFont val="Calibri"/>
        <family val="2"/>
      </rPr>
      <t xml:space="preserve"> Growth for both the All Students and Combined Focal groups occurs each of the  four </t>
    </r>
  </si>
  <si>
    <t>years, if under 95 percent.</t>
  </si>
  <si>
    <t>TOTAL GROWTH: ALL STUDENTS</t>
  </si>
  <si>
    <t>24/25 - 26/27 Growth</t>
  </si>
  <si>
    <t>26/27 - 27/28 Growth</t>
  </si>
  <si>
    <t>27/28 - 28/29 Growth</t>
  </si>
  <si>
    <t>28/29 - 29/30 Growth</t>
  </si>
  <si>
    <t>TOTAL GROWTH: COMB. FOCAL</t>
  </si>
  <si>
    <r>
      <rPr>
        <b/>
        <sz val="11"/>
        <color theme="1"/>
        <rFont val="Calibri"/>
        <family val="2"/>
      </rPr>
      <t>Check 2:</t>
    </r>
    <r>
      <rPr>
        <sz val="11"/>
        <color theme="1"/>
        <rFont val="Calibri"/>
        <family val="2"/>
      </rPr>
      <t xml:space="preserve"> The gap between the All Students and Combined Focal group is reduced (i.e., closes) each </t>
    </r>
  </si>
  <si>
    <t>of the four years, if under 95 percent.*</t>
  </si>
  <si>
    <t>4-YEAR TOTAL GAP CHANGE</t>
  </si>
  <si>
    <t>24/25 - 26/27 Gap Reduced</t>
  </si>
  <si>
    <t>26/27 - 27/28 Gap Reduced</t>
  </si>
  <si>
    <t>27/28 - 28/29 Gap Reduced</t>
  </si>
  <si>
    <t>28/29 - 29/30 Gap Reduced</t>
  </si>
  <si>
    <r>
      <rPr>
        <b/>
        <sz val="11"/>
        <color theme="1"/>
        <rFont val="Calibri"/>
        <family val="2"/>
      </rPr>
      <t xml:space="preserve">Check 3: </t>
    </r>
    <r>
      <rPr>
        <sz val="11"/>
        <color theme="1"/>
        <rFont val="Calibri"/>
        <family val="2"/>
      </rPr>
      <t xml:space="preserve">By 2029-30, the targets meet or are near meeting the Similar District Performance Growth </t>
    </r>
  </si>
  <si>
    <t xml:space="preserve">Targets depending on how far below LEA’s starting point is relative to the Similar District Target. </t>
  </si>
  <si>
    <t>2029-30: ALL STUDENTS</t>
  </si>
  <si>
    <t>2024-25 STARTING POINT: ALL STUDENTS</t>
  </si>
  <si>
    <t>2029-30: COMB. FOCAL</t>
  </si>
  <si>
    <t>2024-25 STARTING POINT: COMB. FOCAL</t>
  </si>
  <si>
    <t>*Very small gaps, of a few percentage points (e.g. 2 or less) may not close in four years, depending</t>
  </si>
  <si>
    <t xml:space="preserve"> on n-size, metric fluctuations or other statistical factors, this will be reviewed in a case-by-case basis.</t>
  </si>
  <si>
    <t xml:space="preserve">In instances where the Combined Focal Student Group demonstrates rates that exceed those of the </t>
  </si>
  <si>
    <t xml:space="preserve">total student population, Gap-Closing Targets should be set to maintain performance aligned with </t>
  </si>
  <si>
    <t>Baseline Targets.</t>
  </si>
  <si>
    <t>K-12  REGULAR ATTENDERS</t>
  </si>
  <si>
    <t>THIRD GRADE ELA</t>
  </si>
  <si>
    <t>EIGHTH GRADE MATH</t>
  </si>
  <si>
    <t>NINTH GRADE ON-TRACK</t>
  </si>
  <si>
    <t>FOUR-YEAR GRADUATION</t>
  </si>
  <si>
    <t>FIVE-YEAR COMPLETION</t>
  </si>
  <si>
    <t>FIFTH GRADE SCIENCE ACHIEVEMENT</t>
  </si>
  <si>
    <t>Gap Between ALL STUDENTS and 
COMB. FOCAL STUDENTS (in Index Score points)</t>
  </si>
  <si>
    <t>years.</t>
  </si>
  <si>
    <t>CAREER &amp; WORKFORCE READINESS</t>
  </si>
  <si>
    <t>Gap Between ALL STUDENTS and 
COMB. FOCAL STUDENTS (in CTE composite score points)</t>
  </si>
  <si>
    <t>MULTILINGUAL PROFICIENCY</t>
  </si>
  <si>
    <t>POSTSECONDARY READINESS</t>
  </si>
  <si>
    <t>Performance Growth Targets Smartsheet WorkApp Portal (link)</t>
  </si>
  <si>
    <t>Manual (link).</t>
  </si>
  <si>
    <t>Enter Similar District Target for 2029-30 for selected Local Metric</t>
  </si>
  <si>
    <t>Statewide Target*
(Scales Vary)</t>
  </si>
  <si>
    <t>Academic Growth**</t>
  </si>
  <si>
    <t xml:space="preserve">** For guidance surrounding Academic Growth Targets, see the Education Accountability Act Local Metrics Technical </t>
  </si>
  <si>
    <t>**Very small gaps, of a few percentage points (e.g. 2 or less) may not close in four years, depending</t>
  </si>
  <si>
    <t>STATEWIDE TARGET*</t>
  </si>
  <si>
    <t>of the four years.**</t>
  </si>
  <si>
    <t>* Local Metric Statewide Targets are not yet approved by the State Board of Education.</t>
  </si>
  <si>
    <t>*Local Metric Statewide Targets are not yet approved by the State Board of Education.</t>
  </si>
  <si>
    <t>of the four years, if under 95 percent.**</t>
  </si>
  <si>
    <t>*Local Metric Statewide Targets are not yet appoved by the State Board of Education.</t>
  </si>
  <si>
    <t>2029-30 Performance Growth Targets (PGT)</t>
  </si>
  <si>
    <t>Local Metric Technical Manual (link)</t>
  </si>
  <si>
    <t>Performance Growth Target Co-Development Guidance (link)</t>
  </si>
  <si>
    <t>Similar District Performance Growth Targets (link)</t>
  </si>
  <si>
    <t xml:space="preserve">Within each Common and selected Local Metric sheet, review the "Target Submission Checker" section to determine whether your targets meet the ODE review criteria prior to submission (See Performance Growth Target Co-Development Guidance, "Step 3: Finalizing and Submitting Performance Growth Targets").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</si>
</sst>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5" x14ac:knownFonts="1">
    <font>
      <sz val="11"/>
      <color theme="1"/>
      <name val="Calibri"/>
      <family val="2"/>
    </font>
    <font>
      <sz val="11"/>
      <color theme="1"/>
      <name val="Aptos Narrow"/>
      <family val="2"/>
      <scheme val="minor"/>
    </font>
    <font>
      <sz val="11"/>
      <color theme="1"/>
      <name val="Calibri"/>
      <family val="2"/>
    </font>
    <font>
      <sz val="11"/>
      <color theme="1"/>
      <name val="Calibri"/>
      <family val="2"/>
    </font>
    <font>
      <b/>
      <sz val="11"/>
      <color theme="0"/>
      <name val="Aptos Narrow"/>
      <family val="2"/>
      <scheme val="minor"/>
    </font>
    <font>
      <b/>
      <sz val="11"/>
      <color theme="1"/>
      <name val="Aptos Narrow"/>
      <family val="2"/>
      <scheme val="minor"/>
    </font>
    <font>
      <b/>
      <sz val="14"/>
      <color theme="0"/>
      <name val="Aptos Narrow"/>
      <family val="2"/>
      <scheme val="minor"/>
    </font>
    <font>
      <i/>
      <sz val="11"/>
      <color theme="1"/>
      <name val="Aptos Narrow"/>
      <family val="2"/>
      <scheme val="minor"/>
    </font>
    <font>
      <b/>
      <sz val="18"/>
      <color rgb="FFC00000"/>
      <name val="Aptos Narrow"/>
      <family val="2"/>
      <scheme val="minor"/>
    </font>
    <font>
      <b/>
      <sz val="16"/>
      <color theme="1"/>
      <name val="Calibri"/>
      <family val="2"/>
    </font>
    <font>
      <sz val="11"/>
      <color theme="1"/>
      <name val="Aptos Narrow"/>
      <family val="2"/>
      <scheme val="minor"/>
    </font>
    <font>
      <b/>
      <sz val="19"/>
      <color rgb="FF1A75BC"/>
      <name val="Calibri"/>
      <family val="2"/>
    </font>
    <font>
      <sz val="11"/>
      <name val="Calibri"/>
      <family val="2"/>
    </font>
    <font>
      <b/>
      <sz val="11"/>
      <color rgb="FFC00000"/>
      <name val="Calibri"/>
      <family val="2"/>
    </font>
    <font>
      <b/>
      <sz val="11"/>
      <name val="Calibri"/>
      <family val="2"/>
    </font>
    <font>
      <i/>
      <sz val="11"/>
      <name val="Calibri"/>
      <family val="2"/>
    </font>
    <font>
      <b/>
      <sz val="12"/>
      <name val="Calibri"/>
      <family val="2"/>
    </font>
    <font>
      <b/>
      <sz val="11"/>
      <color theme="0"/>
      <name val="Calibri"/>
      <family val="2"/>
    </font>
    <font>
      <b/>
      <sz val="11"/>
      <color rgb="FFFF0000"/>
      <name val="Calibri"/>
      <family val="2"/>
    </font>
    <font>
      <b/>
      <sz val="12"/>
      <color theme="1"/>
      <name val="Calibri"/>
      <family val="2"/>
    </font>
    <font>
      <b/>
      <sz val="11"/>
      <color theme="1"/>
      <name val="Calibri"/>
      <family val="2"/>
    </font>
    <font>
      <u/>
      <sz val="11"/>
      <color rgb="FF1A75BC"/>
      <name val="Calibri"/>
      <family val="2"/>
    </font>
    <font>
      <b/>
      <sz val="14"/>
      <color theme="1"/>
      <name val="Calibri"/>
      <family val="2"/>
    </font>
    <font>
      <i/>
      <sz val="11"/>
      <color theme="1"/>
      <name val="Calibri"/>
      <family val="2"/>
    </font>
    <font>
      <b/>
      <sz val="18"/>
      <color theme="1"/>
      <name val="Calibri"/>
      <family val="2"/>
    </font>
    <font>
      <b/>
      <i/>
      <sz val="12"/>
      <color theme="1"/>
      <name val="Calibri"/>
      <family val="2"/>
    </font>
    <font>
      <b/>
      <sz val="20"/>
      <color theme="1"/>
      <name val="Calibri"/>
      <family val="2"/>
    </font>
    <font>
      <sz val="11"/>
      <color theme="0"/>
      <name val="Calibri"/>
      <family val="2"/>
    </font>
    <font>
      <sz val="12"/>
      <color theme="1"/>
      <name val="Calibri"/>
      <family val="2"/>
    </font>
    <font>
      <b/>
      <sz val="12"/>
      <color theme="0"/>
      <name val="Calibri"/>
      <family val="2"/>
    </font>
    <font>
      <b/>
      <sz val="12"/>
      <color rgb="FFFFFF00"/>
      <name val="Calibri"/>
      <family val="2"/>
    </font>
    <font>
      <b/>
      <sz val="11"/>
      <color theme="1"/>
      <name val="Aptos Narrow"/>
      <family val="2"/>
      <scheme val="minor"/>
    </font>
    <font>
      <u/>
      <sz val="11"/>
      <name val="Calibri"/>
      <family val="2"/>
    </font>
    <font>
      <b/>
      <sz val="10"/>
      <color theme="0"/>
      <name val="Calibri"/>
      <family val="2"/>
    </font>
    <font>
      <b/>
      <sz val="19"/>
      <color rgb="FF0B2946"/>
      <name val="Calibri"/>
      <family val="2"/>
    </font>
    <font>
      <b/>
      <sz val="14"/>
      <color rgb="FF0B2946"/>
      <name val="Calibri"/>
      <family val="2"/>
    </font>
    <font>
      <b/>
      <sz val="11"/>
      <color theme="2" tint="-0.499984740745262"/>
      <name val="Calibri"/>
      <family val="2"/>
    </font>
    <font>
      <b/>
      <sz val="11"/>
      <color theme="1"/>
      <name val="Aptos Narrow"/>
      <family val="2"/>
      <scheme val="minor"/>
    </font>
    <font>
      <b/>
      <sz val="18"/>
      <color rgb="FFC00000"/>
      <name val="Aptos Narrow"/>
      <family val="2"/>
      <scheme val="minor"/>
    </font>
    <font>
      <b/>
      <sz val="14"/>
      <color theme="0"/>
      <name val="Aptos Narrow"/>
      <family val="2"/>
      <scheme val="minor"/>
    </font>
    <font>
      <i/>
      <sz val="11"/>
      <color theme="1"/>
      <name val="Aptos Narrow"/>
      <family val="2"/>
      <scheme val="minor"/>
    </font>
    <font>
      <b/>
      <sz val="11"/>
      <color theme="0"/>
      <name val="Aptos Narrow"/>
      <family val="2"/>
      <scheme val="minor"/>
    </font>
    <font>
      <sz val="11"/>
      <color theme="1"/>
      <name val="Aptos Narrow"/>
      <family val="2"/>
      <scheme val="minor"/>
    </font>
    <font>
      <b/>
      <i/>
      <sz val="19"/>
      <color rgb="FF0B2946"/>
      <name val="Calibri"/>
      <family val="2"/>
    </font>
    <font>
      <u/>
      <sz val="11"/>
      <color theme="10"/>
      <name val="Calibri"/>
      <family val="2"/>
    </font>
  </fonts>
  <fills count="16">
    <fill>
      <patternFill patternType="none"/>
    </fill>
    <fill>
      <patternFill patternType="gray125"/>
    </fill>
    <fill>
      <patternFill patternType="solid">
        <fgColor rgb="FFFFFFCC"/>
        <bgColor indexed="64"/>
      </patternFill>
    </fill>
    <fill>
      <patternFill patternType="solid">
        <fgColor theme="1"/>
        <bgColor indexed="64"/>
      </patternFill>
    </fill>
    <fill>
      <patternFill patternType="solid">
        <fgColor theme="3" tint="0.89999084444715716"/>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rgb="FFFFFF00"/>
        <bgColor indexed="64"/>
      </patternFill>
    </fill>
    <fill>
      <patternFill patternType="solid">
        <fgColor rgb="FFE5F2FB"/>
        <bgColor indexed="64"/>
      </patternFill>
    </fill>
    <fill>
      <patternFill patternType="solid">
        <fgColor theme="0" tint="-0.499984740745262"/>
        <bgColor indexed="64"/>
      </patternFill>
    </fill>
    <fill>
      <patternFill patternType="solid">
        <fgColor rgb="FFDAE9F8"/>
        <bgColor indexed="64"/>
      </patternFill>
    </fill>
    <fill>
      <patternFill patternType="solid">
        <fgColor theme="5" tint="0.59999389629810485"/>
        <bgColor indexed="65"/>
      </patternFill>
    </fill>
    <fill>
      <patternFill patternType="solid">
        <fgColor rgb="FFFFCCCC"/>
        <bgColor indexed="64"/>
      </patternFill>
    </fill>
    <fill>
      <patternFill patternType="solid">
        <fgColor rgb="FF9F2065"/>
        <bgColor indexed="64"/>
      </patternFill>
    </fill>
    <fill>
      <patternFill patternType="solid">
        <fgColor rgb="FF007F43"/>
        <bgColor indexed="64"/>
      </patternFill>
    </fill>
    <fill>
      <patternFill patternType="solid">
        <fgColor theme="0"/>
        <bgColor indexed="64"/>
      </patternFill>
    </fill>
  </fills>
  <borders count="52">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ck">
        <color indexed="64"/>
      </bottom>
      <diagonal/>
    </border>
    <border>
      <left style="thin">
        <color indexed="64"/>
      </left>
      <right style="thin">
        <color indexed="64"/>
      </right>
      <top style="thick">
        <color indexed="64"/>
      </top>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thick">
        <color theme="1"/>
      </left>
      <right style="thick">
        <color theme="1"/>
      </right>
      <top style="thick">
        <color theme="1"/>
      </top>
      <bottom style="thin">
        <color rgb="FF7F7F7F"/>
      </bottom>
      <diagonal/>
    </border>
    <border>
      <left style="thick">
        <color theme="1"/>
      </left>
      <right style="thick">
        <color theme="1"/>
      </right>
      <top style="thin">
        <color rgb="FF7F7F7F"/>
      </top>
      <bottom style="thin">
        <color rgb="FF7F7F7F"/>
      </bottom>
      <diagonal/>
    </border>
    <border>
      <left style="thick">
        <color theme="1"/>
      </left>
      <right style="thick">
        <color theme="1"/>
      </right>
      <top style="thin">
        <color rgb="FF7F7F7F"/>
      </top>
      <bottom style="thick">
        <color theme="1"/>
      </bottom>
      <diagonal/>
    </border>
    <border>
      <left style="thick">
        <color auto="1"/>
      </left>
      <right style="thick">
        <color auto="1"/>
      </right>
      <top style="thick">
        <color auto="1"/>
      </top>
      <bottom style="thin">
        <color theme="2" tint="-0.499984740745262"/>
      </bottom>
      <diagonal/>
    </border>
    <border>
      <left style="thick">
        <color auto="1"/>
      </left>
      <right style="thick">
        <color auto="1"/>
      </right>
      <top style="thin">
        <color theme="2" tint="-0.499984740745262"/>
      </top>
      <bottom style="thin">
        <color theme="2" tint="-0.499984740745262"/>
      </bottom>
      <diagonal/>
    </border>
    <border>
      <left style="thick">
        <color auto="1"/>
      </left>
      <right style="thick">
        <color auto="1"/>
      </right>
      <top style="thin">
        <color theme="2" tint="-0.499984740745262"/>
      </top>
      <bottom style="thick">
        <color auto="1"/>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style="thin">
        <color indexed="64"/>
      </left>
      <right/>
      <top/>
      <bottom style="thin">
        <color theme="1"/>
      </bottom>
      <diagonal/>
    </border>
    <border>
      <left/>
      <right style="thin">
        <color indexed="64"/>
      </right>
      <top/>
      <bottom style="thin">
        <color theme="1"/>
      </bottom>
      <diagonal/>
    </border>
    <border>
      <left/>
      <right/>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theme="1"/>
      </left>
      <right/>
      <top style="thin">
        <color theme="1"/>
      </top>
      <bottom style="thin">
        <color theme="1"/>
      </bottom>
      <diagonal/>
    </border>
    <border>
      <left style="thin">
        <color theme="1"/>
      </left>
      <right style="thin">
        <color theme="1"/>
      </right>
      <top style="thick">
        <color theme="1"/>
      </top>
      <bottom style="thin">
        <color theme="1"/>
      </bottom>
      <diagonal/>
    </border>
    <border>
      <left style="thin">
        <color theme="1"/>
      </left>
      <right style="thin">
        <color theme="1"/>
      </right>
      <top style="thin">
        <color theme="1"/>
      </top>
      <bottom style="thick">
        <color theme="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ck">
        <color auto="1"/>
      </left>
      <right style="thick">
        <color auto="1"/>
      </right>
      <top style="thin">
        <color theme="2" tint="-0.499984740745262"/>
      </top>
      <bottom style="medium">
        <color indexed="64"/>
      </bottom>
      <diagonal/>
    </border>
  </borders>
  <cellStyleXfs count="6">
    <xf numFmtId="0" fontId="0" fillId="0" borderId="0"/>
    <xf numFmtId="9" fontId="10" fillId="0" borderId="0" applyFont="0" applyFill="0" applyBorder="0" applyAlignment="0" applyProtection="0"/>
    <xf numFmtId="0" fontId="10" fillId="8" borderId="0" applyNumberFormat="0" applyFont="0" applyBorder="0" applyAlignment="0" applyProtection="0"/>
    <xf numFmtId="0" fontId="21" fillId="0" borderId="0" applyNumberFormat="0" applyFill="0" applyBorder="0" applyAlignment="0" applyProtection="0">
      <alignment vertical="center"/>
    </xf>
    <xf numFmtId="0" fontId="2" fillId="0" borderId="0">
      <alignment vertical="center"/>
    </xf>
    <xf numFmtId="0" fontId="44" fillId="0" borderId="0" applyNumberFormat="0" applyFill="0" applyBorder="0" applyAlignment="0" applyProtection="0"/>
  </cellStyleXfs>
  <cellXfs count="233">
    <xf numFmtId="0" fontId="0" fillId="0" borderId="0" xfId="0"/>
    <xf numFmtId="0" fontId="5" fillId="0" borderId="0" xfId="0" applyFont="1" applyAlignment="1">
      <alignment horizontal="center" wrapText="1"/>
    </xf>
    <xf numFmtId="0" fontId="8" fillId="0" borderId="0" xfId="0" applyFont="1" applyAlignment="1">
      <alignment wrapText="1"/>
    </xf>
    <xf numFmtId="0" fontId="8" fillId="0" borderId="9" xfId="0" applyFont="1" applyBorder="1" applyAlignment="1">
      <alignment wrapText="1"/>
    </xf>
    <xf numFmtId="0" fontId="0" fillId="0" borderId="0" xfId="0" applyAlignment="1">
      <alignment horizontal="center" vertical="center"/>
    </xf>
    <xf numFmtId="0" fontId="6" fillId="0" borderId="0" xfId="0" applyFont="1" applyAlignment="1">
      <alignment horizontal="center" vertical="center"/>
    </xf>
    <xf numFmtId="2" fontId="0" fillId="0" borderId="0" xfId="0" applyNumberFormat="1" applyAlignment="1">
      <alignment horizontal="center" vertical="center"/>
    </xf>
    <xf numFmtId="2" fontId="7" fillId="0" borderId="0" xfId="0" applyNumberFormat="1" applyFont="1" applyAlignment="1">
      <alignment horizontal="center" vertical="center"/>
    </xf>
    <xf numFmtId="0" fontId="5" fillId="0" borderId="0" xfId="0" applyFont="1"/>
    <xf numFmtId="0" fontId="4" fillId="0" borderId="0" xfId="0" applyFont="1" applyAlignment="1">
      <alignment horizontal="center" vertical="center"/>
    </xf>
    <xf numFmtId="0" fontId="17" fillId="0" borderId="0" xfId="4" applyFont="1" applyAlignment="1">
      <alignment horizontal="center" vertical="center"/>
    </xf>
    <xf numFmtId="0" fontId="12" fillId="8" borderId="22" xfId="4" applyFont="1" applyFill="1" applyBorder="1" applyAlignment="1">
      <alignment horizontal="centerContinuous" vertical="top"/>
    </xf>
    <xf numFmtId="0" fontId="12" fillId="8" borderId="19" xfId="4" applyFont="1" applyFill="1" applyBorder="1" applyAlignment="1">
      <alignment horizontal="left" vertical="top" wrapText="1" indent="1"/>
    </xf>
    <xf numFmtId="0" fontId="12" fillId="8" borderId="20" xfId="4" applyFont="1" applyFill="1" applyBorder="1" applyAlignment="1">
      <alignment horizontal="left" vertical="top" wrapText="1" indent="1"/>
    </xf>
    <xf numFmtId="0" fontId="12" fillId="8" borderId="23" xfId="4" applyFont="1" applyFill="1" applyBorder="1" applyAlignment="1">
      <alignment horizontal="right" vertical="top" wrapText="1" indent="1"/>
    </xf>
    <xf numFmtId="0" fontId="12" fillId="8" borderId="0" xfId="4" applyFont="1" applyFill="1" applyAlignment="1">
      <alignment horizontal="left" vertical="top" wrapText="1"/>
    </xf>
    <xf numFmtId="0" fontId="12" fillId="8" borderId="24" xfId="4" applyFont="1" applyFill="1" applyBorder="1" applyAlignment="1">
      <alignment horizontal="left" vertical="top" wrapText="1"/>
    </xf>
    <xf numFmtId="0" fontId="12" fillId="8" borderId="22" xfId="4" applyFont="1" applyFill="1" applyBorder="1" applyAlignment="1">
      <alignment vertical="top" wrapText="1"/>
    </xf>
    <xf numFmtId="0" fontId="12" fillId="8" borderId="21" xfId="4" applyFont="1" applyFill="1" applyBorder="1" applyAlignment="1">
      <alignment horizontal="right" vertical="top" wrapText="1" indent="1"/>
    </xf>
    <xf numFmtId="0" fontId="18" fillId="0" borderId="0" xfId="4" applyFont="1" applyAlignment="1">
      <alignment horizontal="center" vertical="center"/>
    </xf>
    <xf numFmtId="0" fontId="0" fillId="0" borderId="23" xfId="0" applyBorder="1"/>
    <xf numFmtId="0" fontId="0" fillId="0" borderId="0" xfId="0" applyAlignment="1">
      <alignment wrapText="1"/>
    </xf>
    <xf numFmtId="2" fontId="0" fillId="0" borderId="5" xfId="0" applyNumberFormat="1" applyBorder="1" applyAlignment="1">
      <alignment horizontal="center" vertical="center" wrapText="1"/>
    </xf>
    <xf numFmtId="0" fontId="0" fillId="0" borderId="0" xfId="0" applyAlignment="1">
      <alignment horizontal="center" vertical="center" wrapText="1"/>
    </xf>
    <xf numFmtId="164" fontId="0" fillId="4" borderId="5" xfId="1" applyNumberFormat="1" applyFont="1" applyFill="1" applyBorder="1" applyAlignment="1">
      <alignment horizontal="center" vertical="center"/>
    </xf>
    <xf numFmtId="164" fontId="0" fillId="6" borderId="6" xfId="0" applyNumberFormat="1" applyFill="1" applyBorder="1" applyAlignment="1">
      <alignment horizontal="center" vertical="center"/>
    </xf>
    <xf numFmtId="164" fontId="0" fillId="5" borderId="5" xfId="1" applyNumberFormat="1" applyFont="1" applyFill="1" applyBorder="1" applyAlignment="1">
      <alignment horizontal="center" vertical="center"/>
    </xf>
    <xf numFmtId="0" fontId="0" fillId="0" borderId="0" xfId="0" applyAlignment="1">
      <alignment horizontal="left"/>
    </xf>
    <xf numFmtId="0" fontId="16" fillId="8" borderId="23" xfId="4" applyFont="1" applyFill="1" applyBorder="1" applyAlignment="1">
      <alignment horizontal="left" vertical="top" indent="1"/>
    </xf>
    <xf numFmtId="0" fontId="12" fillId="8" borderId="23" xfId="4" applyFont="1" applyFill="1" applyBorder="1" applyAlignment="1">
      <alignment horizontal="right" vertical="top" indent="1"/>
    </xf>
    <xf numFmtId="0" fontId="5" fillId="0" borderId="0" xfId="0" applyFont="1" applyAlignment="1">
      <alignment wrapText="1"/>
    </xf>
    <xf numFmtId="0" fontId="0" fillId="0" borderId="0" xfId="0" applyAlignment="1">
      <alignment horizontal="left" wrapText="1"/>
    </xf>
    <xf numFmtId="0" fontId="11" fillId="8" borderId="9" xfId="2" applyFont="1" applyBorder="1" applyAlignment="1" applyProtection="1">
      <alignment horizontal="centerContinuous" vertical="top"/>
    </xf>
    <xf numFmtId="0" fontId="22" fillId="0" borderId="0" xfId="0" applyFont="1"/>
    <xf numFmtId="0" fontId="3" fillId="0" borderId="0" xfId="0" applyFont="1"/>
    <xf numFmtId="0" fontId="20" fillId="2" borderId="0" xfId="0" applyFont="1" applyFill="1"/>
    <xf numFmtId="0" fontId="20" fillId="0" borderId="0" xfId="0" applyFont="1"/>
    <xf numFmtId="0" fontId="23" fillId="0" borderId="0" xfId="0" applyFont="1" applyAlignment="1">
      <alignment horizontal="center" vertical="center" wrapText="1"/>
    </xf>
    <xf numFmtId="0" fontId="23" fillId="0" borderId="0" xfId="0" applyFont="1" applyAlignment="1">
      <alignment horizontal="center" wrapText="1"/>
    </xf>
    <xf numFmtId="0" fontId="3" fillId="0" borderId="0" xfId="4" applyFont="1" applyAlignment="1">
      <alignment horizontal="right" vertical="top"/>
    </xf>
    <xf numFmtId="0" fontId="3" fillId="0" borderId="0" xfId="4" applyFont="1">
      <alignment vertical="center"/>
    </xf>
    <xf numFmtId="0" fontId="3" fillId="0" borderId="0" xfId="4" applyFont="1" applyAlignment="1">
      <alignment horizontal="left" vertical="top" wrapText="1" indent="1"/>
    </xf>
    <xf numFmtId="0" fontId="2" fillId="0" borderId="0" xfId="0" applyFont="1"/>
    <xf numFmtId="0" fontId="9" fillId="0" borderId="0" xfId="0" applyFont="1"/>
    <xf numFmtId="0" fontId="17" fillId="3" borderId="5" xfId="0" applyFont="1" applyFill="1" applyBorder="1"/>
    <xf numFmtId="2" fontId="0" fillId="0" borderId="10" xfId="0" applyNumberFormat="1" applyBorder="1" applyAlignment="1">
      <alignment horizontal="center" vertical="center" wrapText="1"/>
    </xf>
    <xf numFmtId="2" fontId="0" fillId="0" borderId="16" xfId="0" applyNumberFormat="1" applyBorder="1" applyAlignment="1">
      <alignment horizontal="center" vertical="center" wrapText="1"/>
    </xf>
    <xf numFmtId="0" fontId="26" fillId="0" borderId="0" xfId="0" applyFont="1" applyAlignment="1">
      <alignment horizontal="left"/>
    </xf>
    <xf numFmtId="0" fontId="20" fillId="4" borderId="13" xfId="0" applyFont="1" applyFill="1" applyBorder="1" applyAlignment="1">
      <alignment horizontal="left"/>
    </xf>
    <xf numFmtId="0" fontId="20" fillId="4" borderId="13" xfId="0" applyFont="1" applyFill="1" applyBorder="1" applyAlignment="1">
      <alignment horizontal="center"/>
    </xf>
    <xf numFmtId="0" fontId="0" fillId="10" borderId="5" xfId="0" applyFill="1" applyBorder="1" applyAlignment="1">
      <alignment horizontal="centerContinuous"/>
    </xf>
    <xf numFmtId="0" fontId="20" fillId="10" borderId="5" xfId="0" applyFont="1" applyFill="1" applyBorder="1" applyAlignment="1">
      <alignment horizontal="centerContinuous"/>
    </xf>
    <xf numFmtId="0" fontId="0" fillId="2" borderId="5" xfId="0" applyFill="1" applyBorder="1" applyAlignment="1">
      <alignment horizontal="centerContinuous"/>
    </xf>
    <xf numFmtId="164" fontId="20" fillId="4" borderId="12" xfId="0" applyNumberFormat="1" applyFont="1" applyFill="1" applyBorder="1" applyAlignment="1" applyProtection="1">
      <alignment horizontal="center" vertical="center"/>
      <protection locked="0"/>
    </xf>
    <xf numFmtId="164" fontId="20" fillId="4" borderId="13" xfId="0" applyNumberFormat="1" applyFont="1" applyFill="1" applyBorder="1" applyAlignment="1" applyProtection="1">
      <alignment horizontal="center" vertical="center"/>
      <protection locked="0"/>
    </xf>
    <xf numFmtId="164" fontId="20" fillId="4" borderId="14" xfId="0" applyNumberFormat="1" applyFont="1" applyFill="1" applyBorder="1" applyAlignment="1" applyProtection="1">
      <alignment horizontal="center" vertical="center"/>
      <protection locked="0"/>
    </xf>
    <xf numFmtId="164" fontId="20" fillId="5" borderId="15" xfId="0" applyNumberFormat="1" applyFont="1" applyFill="1" applyBorder="1" applyAlignment="1" applyProtection="1">
      <alignment horizontal="center" vertical="center"/>
      <protection locked="0"/>
    </xf>
    <xf numFmtId="164" fontId="20" fillId="5" borderId="16" xfId="0" applyNumberFormat="1" applyFont="1" applyFill="1" applyBorder="1" applyAlignment="1" applyProtection="1">
      <alignment horizontal="center" vertical="center"/>
      <protection locked="0"/>
    </xf>
    <xf numFmtId="164" fontId="20" fillId="5" borderId="17" xfId="0" applyNumberFormat="1" applyFont="1" applyFill="1" applyBorder="1" applyAlignment="1" applyProtection="1">
      <alignment horizontal="center" vertical="center"/>
      <protection locked="0"/>
    </xf>
    <xf numFmtId="164" fontId="23" fillId="2" borderId="5" xfId="0" applyNumberFormat="1" applyFont="1" applyFill="1" applyBorder="1" applyAlignment="1">
      <alignment horizontal="center" vertical="center"/>
    </xf>
    <xf numFmtId="164" fontId="23" fillId="6" borderId="5" xfId="0" applyNumberFormat="1" applyFont="1" applyFill="1" applyBorder="1" applyAlignment="1">
      <alignment horizontal="center" vertical="center"/>
    </xf>
    <xf numFmtId="164" fontId="23" fillId="2" borderId="11" xfId="0" applyNumberFormat="1" applyFont="1" applyFill="1" applyBorder="1" applyAlignment="1">
      <alignment horizontal="center" vertical="center"/>
    </xf>
    <xf numFmtId="0" fontId="20" fillId="4" borderId="0" xfId="0" applyFont="1" applyFill="1" applyAlignment="1">
      <alignment horizontal="centerContinuous"/>
    </xf>
    <xf numFmtId="0" fontId="20" fillId="10" borderId="0" xfId="0" applyFont="1" applyFill="1" applyAlignment="1">
      <alignment horizontal="centerContinuous"/>
    </xf>
    <xf numFmtId="0" fontId="17" fillId="9" borderId="10" xfId="0" applyFont="1" applyFill="1" applyBorder="1"/>
    <xf numFmtId="164" fontId="17" fillId="9" borderId="10" xfId="0" applyNumberFormat="1" applyFont="1" applyFill="1" applyBorder="1" applyAlignment="1">
      <alignment horizontal="center" vertical="center"/>
    </xf>
    <xf numFmtId="164" fontId="27" fillId="0" borderId="0" xfId="0" applyNumberFormat="1" applyFont="1" applyAlignment="1">
      <alignment horizontal="center" vertical="center"/>
    </xf>
    <xf numFmtId="0" fontId="5" fillId="0" borderId="0" xfId="0" applyFont="1" applyAlignment="1">
      <alignment horizontal="center"/>
    </xf>
    <xf numFmtId="0" fontId="20" fillId="2" borderId="26" xfId="0" applyFont="1" applyFill="1" applyBorder="1" applyAlignment="1">
      <alignment horizontal="centerContinuous"/>
    </xf>
    <xf numFmtId="0" fontId="0" fillId="2" borderId="5" xfId="0" applyFill="1" applyBorder="1" applyAlignment="1">
      <alignment horizontal="centerContinuous" vertical="center"/>
    </xf>
    <xf numFmtId="0" fontId="0" fillId="2" borderId="16" xfId="0" applyFill="1" applyBorder="1" applyAlignment="1">
      <alignment horizontal="centerContinuous" vertical="center"/>
    </xf>
    <xf numFmtId="0" fontId="0" fillId="2" borderId="16" xfId="0" applyFill="1" applyBorder="1" applyAlignment="1">
      <alignment horizontal="centerContinuous"/>
    </xf>
    <xf numFmtId="164" fontId="20" fillId="0" borderId="10" xfId="0" applyNumberFormat="1" applyFont="1" applyBorder="1" applyAlignment="1">
      <alignment horizontal="center" vertical="center"/>
    </xf>
    <xf numFmtId="164" fontId="20" fillId="0" borderId="20" xfId="0" applyNumberFormat="1" applyFont="1" applyBorder="1" applyAlignment="1">
      <alignment horizontal="center" vertical="center"/>
    </xf>
    <xf numFmtId="164" fontId="20" fillId="0" borderId="11" xfId="0" applyNumberFormat="1" applyFont="1" applyBorder="1" applyAlignment="1">
      <alignment horizontal="center" vertical="center"/>
    </xf>
    <xf numFmtId="164" fontId="20" fillId="0" borderId="22" xfId="0" applyNumberFormat="1" applyFont="1" applyBorder="1" applyAlignment="1">
      <alignment horizontal="center" vertical="center"/>
    </xf>
    <xf numFmtId="0" fontId="19" fillId="10" borderId="0" xfId="0" applyFont="1" applyFill="1"/>
    <xf numFmtId="0" fontId="28" fillId="10" borderId="0" xfId="0" applyFont="1" applyFill="1"/>
    <xf numFmtId="0" fontId="22" fillId="7" borderId="28" xfId="0" applyFont="1" applyFill="1" applyBorder="1" applyAlignment="1">
      <alignment horizontal="center"/>
    </xf>
    <xf numFmtId="0" fontId="26" fillId="8" borderId="37" xfId="2" applyFont="1" applyBorder="1" applyAlignment="1">
      <alignment horizontal="center"/>
    </xf>
    <xf numFmtId="0" fontId="0" fillId="12" borderId="5" xfId="0" applyFill="1" applyBorder="1" applyAlignment="1">
      <alignment horizontal="centerContinuous"/>
    </xf>
    <xf numFmtId="0" fontId="20" fillId="12" borderId="13" xfId="0" applyFont="1" applyFill="1" applyBorder="1" applyAlignment="1">
      <alignment horizontal="left"/>
    </xf>
    <xf numFmtId="0" fontId="20" fillId="12" borderId="13" xfId="0" applyFont="1" applyFill="1" applyBorder="1" applyAlignment="1">
      <alignment horizontal="center"/>
    </xf>
    <xf numFmtId="2" fontId="20" fillId="0" borderId="13" xfId="0" applyNumberFormat="1" applyFont="1" applyBorder="1" applyAlignment="1">
      <alignment horizontal="center" vertical="center" wrapText="1"/>
    </xf>
    <xf numFmtId="2" fontId="20" fillId="12" borderId="13" xfId="0" applyNumberFormat="1" applyFont="1" applyFill="1" applyBorder="1" applyAlignment="1">
      <alignment horizontal="center" vertical="center" wrapText="1"/>
    </xf>
    <xf numFmtId="2" fontId="20" fillId="4" borderId="13" xfId="0" applyNumberFormat="1" applyFont="1" applyFill="1" applyBorder="1" applyAlignment="1">
      <alignment horizontal="center" wrapText="1"/>
    </xf>
    <xf numFmtId="0" fontId="12" fillId="8" borderId="41" xfId="4" applyFont="1" applyFill="1" applyBorder="1" applyAlignment="1">
      <alignment horizontal="left" vertical="top" wrapText="1"/>
    </xf>
    <xf numFmtId="0" fontId="12" fillId="8" borderId="40" xfId="4" applyFont="1" applyFill="1" applyBorder="1" applyAlignment="1">
      <alignment horizontal="left" vertical="top" wrapText="1"/>
    </xf>
    <xf numFmtId="0" fontId="12" fillId="8" borderId="39" xfId="4" applyFont="1" applyFill="1" applyBorder="1" applyAlignment="1">
      <alignment horizontal="right" vertical="top" wrapText="1" indent="1"/>
    </xf>
    <xf numFmtId="0" fontId="0" fillId="12" borderId="16" xfId="0" applyFill="1" applyBorder="1" applyAlignment="1">
      <alignment horizontal="centerContinuous"/>
    </xf>
    <xf numFmtId="0" fontId="12" fillId="0" borderId="0" xfId="4" applyFont="1" applyAlignment="1">
      <alignment horizontal="right" vertical="top" wrapText="1" indent="1"/>
    </xf>
    <xf numFmtId="0" fontId="12" fillId="0" borderId="0" xfId="4" applyFont="1" applyAlignment="1">
      <alignment horizontal="left" vertical="top" wrapText="1"/>
    </xf>
    <xf numFmtId="0" fontId="20" fillId="2" borderId="26" xfId="0" applyFont="1" applyFill="1" applyBorder="1" applyAlignment="1">
      <alignment horizontal="left" vertical="center"/>
    </xf>
    <xf numFmtId="0" fontId="5" fillId="8" borderId="45" xfId="0" applyFont="1" applyFill="1" applyBorder="1" applyAlignment="1">
      <alignment horizontal="left" vertical="center"/>
    </xf>
    <xf numFmtId="0" fontId="5" fillId="8" borderId="43" xfId="0" applyFont="1" applyFill="1" applyBorder="1" applyAlignment="1">
      <alignment horizontal="centerContinuous"/>
    </xf>
    <xf numFmtId="0" fontId="5" fillId="2" borderId="44" xfId="0" applyFont="1" applyFill="1" applyBorder="1" applyAlignment="1">
      <alignment horizontal="left" vertical="center"/>
    </xf>
    <xf numFmtId="0" fontId="5" fillId="2" borderId="44" xfId="0" applyFont="1" applyFill="1" applyBorder="1" applyAlignment="1">
      <alignment horizontal="centerContinuous"/>
    </xf>
    <xf numFmtId="0" fontId="5" fillId="8" borderId="46" xfId="0" applyFont="1" applyFill="1" applyBorder="1" applyAlignment="1">
      <alignment horizontal="left" vertical="center"/>
    </xf>
    <xf numFmtId="0" fontId="5" fillId="8" borderId="46" xfId="0" applyFont="1" applyFill="1" applyBorder="1" applyAlignment="1">
      <alignment horizontal="centerContinuous"/>
    </xf>
    <xf numFmtId="0" fontId="5" fillId="2" borderId="47" xfId="0" applyFont="1" applyFill="1" applyBorder="1" applyAlignment="1">
      <alignment horizontal="left" vertical="center"/>
    </xf>
    <xf numFmtId="0" fontId="5" fillId="2" borderId="47" xfId="0" applyFont="1" applyFill="1" applyBorder="1" applyAlignment="1">
      <alignment horizontal="centerContinuous"/>
    </xf>
    <xf numFmtId="0" fontId="14" fillId="8" borderId="0" xfId="4" applyFont="1" applyFill="1" applyAlignment="1">
      <alignment horizontal="left" vertical="top" wrapText="1"/>
    </xf>
    <xf numFmtId="0" fontId="15" fillId="8" borderId="0" xfId="4" applyFont="1" applyFill="1" applyAlignment="1">
      <alignment horizontal="left" vertical="top" wrapText="1"/>
    </xf>
    <xf numFmtId="0" fontId="12" fillId="8" borderId="21" xfId="4" applyFont="1" applyFill="1" applyBorder="1" applyAlignment="1">
      <alignment horizontal="right" vertical="top" indent="1"/>
    </xf>
    <xf numFmtId="0" fontId="12" fillId="8" borderId="9" xfId="4" applyFont="1" applyFill="1" applyBorder="1" applyAlignment="1">
      <alignment vertical="top" wrapText="1"/>
    </xf>
    <xf numFmtId="164" fontId="27" fillId="0" borderId="0" xfId="0" applyNumberFormat="1" applyFont="1" applyAlignment="1">
      <alignment horizontal="right"/>
    </xf>
    <xf numFmtId="0" fontId="2" fillId="0" borderId="0" xfId="4" applyAlignment="1">
      <alignment horizontal="right" vertical="top"/>
    </xf>
    <xf numFmtId="0" fontId="2" fillId="0" borderId="0" xfId="4">
      <alignment vertical="center"/>
    </xf>
    <xf numFmtId="0" fontId="2" fillId="8" borderId="19" xfId="4" applyFill="1" applyBorder="1" applyAlignment="1">
      <alignment horizontal="left" vertical="top" wrapText="1" indent="1"/>
    </xf>
    <xf numFmtId="0" fontId="2" fillId="8" borderId="20" xfId="4" applyFill="1" applyBorder="1">
      <alignment vertical="center"/>
    </xf>
    <xf numFmtId="0" fontId="2" fillId="0" borderId="0" xfId="4" applyAlignment="1">
      <alignment horizontal="center" vertical="top"/>
    </xf>
    <xf numFmtId="0" fontId="2" fillId="0" borderId="0" xfId="4" applyAlignment="1">
      <alignment horizontal="left" vertical="top" wrapText="1" indent="1"/>
    </xf>
    <xf numFmtId="0" fontId="2" fillId="8" borderId="36" xfId="2" applyFont="1" applyBorder="1"/>
    <xf numFmtId="0" fontId="2" fillId="7" borderId="27" xfId="0" applyFont="1" applyFill="1" applyBorder="1"/>
    <xf numFmtId="0" fontId="2" fillId="8" borderId="38" xfId="2" applyFont="1" applyBorder="1"/>
    <xf numFmtId="0" fontId="2" fillId="7" borderId="29" xfId="0" applyFont="1" applyFill="1" applyBorder="1"/>
    <xf numFmtId="0" fontId="2" fillId="10" borderId="0" xfId="0" applyFont="1" applyFill="1" applyAlignment="1">
      <alignment horizontal="centerContinuous"/>
    </xf>
    <xf numFmtId="9" fontId="2" fillId="0" borderId="0" xfId="1" applyFont="1"/>
    <xf numFmtId="0" fontId="2" fillId="10" borderId="0" xfId="0" applyFont="1" applyFill="1"/>
    <xf numFmtId="0" fontId="2" fillId="2" borderId="0" xfId="0" applyFont="1" applyFill="1"/>
    <xf numFmtId="0" fontId="29" fillId="3" borderId="5" xfId="0" applyFont="1" applyFill="1" applyBorder="1" applyAlignment="1">
      <alignment horizontal="center" vertical="center"/>
    </xf>
    <xf numFmtId="0" fontId="30" fillId="3" borderId="10" xfId="0" applyFont="1" applyFill="1" applyBorder="1" applyAlignment="1">
      <alignment horizontal="center" vertical="center"/>
    </xf>
    <xf numFmtId="0" fontId="31" fillId="0" borderId="0" xfId="0" applyFont="1"/>
    <xf numFmtId="0" fontId="23" fillId="0" borderId="0" xfId="0" applyFont="1" applyAlignment="1">
      <alignment horizontal="center"/>
    </xf>
    <xf numFmtId="0" fontId="0" fillId="0" borderId="0" xfId="4" applyFont="1">
      <alignment vertical="center"/>
    </xf>
    <xf numFmtId="0" fontId="0" fillId="0" borderId="25" xfId="0" applyBorder="1" applyAlignment="1">
      <alignment horizontal="left" wrapText="1"/>
    </xf>
    <xf numFmtId="0" fontId="2" fillId="7" borderId="1" xfId="0" applyFont="1" applyFill="1" applyBorder="1"/>
    <xf numFmtId="0" fontId="2" fillId="7" borderId="48" xfId="0" applyFont="1" applyFill="1" applyBorder="1"/>
    <xf numFmtId="0" fontId="22" fillId="7" borderId="3" xfId="0" applyFont="1" applyFill="1" applyBorder="1" applyAlignment="1">
      <alignment horizontal="centerContinuous" wrapText="1"/>
    </xf>
    <xf numFmtId="0" fontId="22" fillId="7" borderId="49" xfId="0" applyFont="1" applyFill="1" applyBorder="1" applyAlignment="1">
      <alignment horizontal="centerContinuous"/>
    </xf>
    <xf numFmtId="0" fontId="22" fillId="7" borderId="3" xfId="0" applyFont="1" applyFill="1" applyBorder="1" applyAlignment="1">
      <alignment horizontal="centerContinuous"/>
    </xf>
    <xf numFmtId="0" fontId="2" fillId="7" borderId="49" xfId="0" applyFont="1" applyFill="1" applyBorder="1" applyAlignment="1">
      <alignment horizontal="centerContinuous"/>
    </xf>
    <xf numFmtId="0" fontId="2" fillId="7" borderId="4" xfId="0" applyFont="1" applyFill="1" applyBorder="1"/>
    <xf numFmtId="0" fontId="2" fillId="7" borderId="50" xfId="0" applyFont="1" applyFill="1" applyBorder="1"/>
    <xf numFmtId="0" fontId="1" fillId="8" borderId="45" xfId="0" applyFont="1" applyFill="1" applyBorder="1" applyAlignment="1">
      <alignment horizontal="left" vertical="center"/>
    </xf>
    <xf numFmtId="0" fontId="1" fillId="2" borderId="47" xfId="0" applyFont="1" applyFill="1" applyBorder="1" applyAlignment="1">
      <alignment horizontal="left" vertical="center"/>
    </xf>
    <xf numFmtId="0" fontId="24" fillId="8" borderId="18" xfId="2" applyFont="1" applyBorder="1" applyAlignment="1">
      <alignment vertical="center"/>
    </xf>
    <xf numFmtId="0" fontId="24" fillId="8" borderId="19" xfId="2" applyFont="1" applyBorder="1" applyAlignment="1">
      <alignment vertical="center"/>
    </xf>
    <xf numFmtId="0" fontId="24" fillId="8" borderId="20" xfId="2" applyFont="1" applyBorder="1" applyAlignment="1">
      <alignment vertical="center"/>
    </xf>
    <xf numFmtId="0" fontId="24" fillId="8" borderId="21" xfId="2" applyFont="1" applyBorder="1" applyAlignment="1">
      <alignment vertical="center"/>
    </xf>
    <xf numFmtId="0" fontId="24" fillId="8" borderId="9" xfId="2" applyFont="1" applyBorder="1" applyAlignment="1">
      <alignment vertical="center"/>
    </xf>
    <xf numFmtId="0" fontId="24" fillId="8" borderId="22" xfId="2" applyFont="1" applyBorder="1" applyAlignment="1">
      <alignment vertical="center"/>
    </xf>
    <xf numFmtId="0" fontId="24" fillId="8" borderId="23" xfId="2" applyFont="1" applyBorder="1" applyAlignment="1">
      <alignment horizontal="centerContinuous" vertical="center"/>
    </xf>
    <xf numFmtId="0" fontId="24" fillId="8" borderId="0" xfId="2" applyFont="1" applyAlignment="1">
      <alignment horizontal="centerContinuous" vertical="center"/>
    </xf>
    <xf numFmtId="0" fontId="24" fillId="8" borderId="24" xfId="2" applyFont="1" applyBorder="1" applyAlignment="1">
      <alignment horizontal="centerContinuous" vertical="center"/>
    </xf>
    <xf numFmtId="0" fontId="17" fillId="13" borderId="0" xfId="0" applyFont="1" applyFill="1" applyAlignment="1">
      <alignment horizontal="center" vertical="center" wrapText="1"/>
    </xf>
    <xf numFmtId="0" fontId="17" fillId="14" borderId="0" xfId="0" applyFont="1" applyFill="1" applyAlignment="1">
      <alignment vertical="center" wrapText="1"/>
    </xf>
    <xf numFmtId="0" fontId="33" fillId="13" borderId="0" xfId="0" applyFont="1" applyFill="1" applyAlignment="1">
      <alignment horizontal="center" vertical="center" wrapText="1"/>
    </xf>
    <xf numFmtId="0" fontId="33" fillId="14" borderId="0" xfId="0" applyFont="1" applyFill="1" applyAlignment="1">
      <alignment horizontal="center" vertical="center" wrapText="1"/>
    </xf>
    <xf numFmtId="0" fontId="33" fillId="14" borderId="9" xfId="0" applyFont="1" applyFill="1" applyBorder="1" applyAlignment="1">
      <alignment vertical="center" wrapText="1"/>
    </xf>
    <xf numFmtId="0" fontId="2" fillId="0" borderId="2" xfId="0" applyFont="1" applyBorder="1"/>
    <xf numFmtId="0" fontId="1" fillId="8" borderId="43" xfId="0" applyFont="1" applyFill="1" applyBorder="1" applyAlignment="1">
      <alignment horizontal="centerContinuous"/>
    </xf>
    <xf numFmtId="0" fontId="35" fillId="8" borderId="18" xfId="4" applyFont="1" applyFill="1" applyBorder="1" applyAlignment="1">
      <alignment horizontal="left" vertical="top" indent="1"/>
    </xf>
    <xf numFmtId="0" fontId="36" fillId="0" borderId="0" xfId="4" applyFont="1" applyAlignment="1">
      <alignment horizontal="center" vertical="center"/>
    </xf>
    <xf numFmtId="0" fontId="0" fillId="0" borderId="25" xfId="0" applyBorder="1" applyAlignment="1">
      <alignment wrapText="1"/>
    </xf>
    <xf numFmtId="0" fontId="0" fillId="0" borderId="25" xfId="0" applyBorder="1"/>
    <xf numFmtId="2" fontId="0" fillId="2" borderId="42" xfId="0" applyNumberFormat="1" applyFill="1" applyBorder="1" applyAlignment="1">
      <alignment horizontal="center" vertical="center" wrapText="1"/>
    </xf>
    <xf numFmtId="2" fontId="0" fillId="2" borderId="47" xfId="0" applyNumberFormat="1" applyFill="1" applyBorder="1" applyAlignment="1">
      <alignment horizontal="center" vertical="center" wrapText="1"/>
    </xf>
    <xf numFmtId="2" fontId="0" fillId="8" borderId="46" xfId="0" applyNumberFormat="1" applyFill="1" applyBorder="1" applyAlignment="1">
      <alignment horizontal="center" vertical="center" wrapText="1"/>
    </xf>
    <xf numFmtId="2" fontId="0" fillId="8" borderId="42" xfId="0" applyNumberFormat="1" applyFill="1" applyBorder="1" applyAlignment="1">
      <alignment horizontal="center" vertical="center" wrapText="1"/>
    </xf>
    <xf numFmtId="0" fontId="1" fillId="0" borderId="0" xfId="0" applyFont="1"/>
    <xf numFmtId="0" fontId="1" fillId="0" borderId="0" xfId="0" applyFont="1" applyAlignment="1">
      <alignment wrapText="1"/>
    </xf>
    <xf numFmtId="0" fontId="37" fillId="0" borderId="0" xfId="0" applyFont="1"/>
    <xf numFmtId="0" fontId="0" fillId="7" borderId="1" xfId="0" applyFill="1" applyBorder="1"/>
    <xf numFmtId="0" fontId="0" fillId="7" borderId="48" xfId="0" applyFill="1" applyBorder="1"/>
    <xf numFmtId="0" fontId="0" fillId="7" borderId="49" xfId="0" applyFill="1" applyBorder="1" applyAlignment="1">
      <alignment horizontal="centerContinuous"/>
    </xf>
    <xf numFmtId="0" fontId="0" fillId="7" borderId="4" xfId="0" applyFill="1" applyBorder="1"/>
    <xf numFmtId="0" fontId="0" fillId="7" borderId="50" xfId="0" applyFill="1" applyBorder="1"/>
    <xf numFmtId="0" fontId="37" fillId="0" borderId="0" xfId="0" applyFont="1" applyAlignment="1">
      <alignment horizontal="center" wrapText="1"/>
    </xf>
    <xf numFmtId="0" fontId="38" fillId="0" borderId="0" xfId="0" applyFont="1" applyAlignment="1">
      <alignment wrapText="1"/>
    </xf>
    <xf numFmtId="0" fontId="38" fillId="0" borderId="9" xfId="0" applyFont="1" applyBorder="1" applyAlignment="1">
      <alignment wrapText="1"/>
    </xf>
    <xf numFmtId="0" fontId="39" fillId="0" borderId="0" xfId="0" applyFont="1" applyAlignment="1">
      <alignment horizontal="center" vertical="center"/>
    </xf>
    <xf numFmtId="2" fontId="40" fillId="0" borderId="0" xfId="0" applyNumberFormat="1" applyFont="1" applyAlignment="1">
      <alignment horizontal="center" vertical="center"/>
    </xf>
    <xf numFmtId="0" fontId="41" fillId="0" borderId="0" xfId="0" applyFont="1" applyAlignment="1">
      <alignment horizontal="center" vertical="center"/>
    </xf>
    <xf numFmtId="0" fontId="42" fillId="0" borderId="0" xfId="0" applyFont="1"/>
    <xf numFmtId="0" fontId="42" fillId="0" borderId="0" xfId="0" applyFont="1" applyAlignment="1">
      <alignment wrapText="1"/>
    </xf>
    <xf numFmtId="0" fontId="37" fillId="0" borderId="0" xfId="0" applyFont="1" applyAlignment="1">
      <alignment horizontal="center"/>
    </xf>
    <xf numFmtId="0" fontId="37" fillId="0" borderId="0" xfId="0" applyFont="1" applyAlignment="1">
      <alignment wrapText="1"/>
    </xf>
    <xf numFmtId="0" fontId="37" fillId="8" borderId="46" xfId="0" applyFont="1" applyFill="1" applyBorder="1" applyAlignment="1">
      <alignment horizontal="left" vertical="center"/>
    </xf>
    <xf numFmtId="0" fontId="37" fillId="8" borderId="46" xfId="0" applyFont="1" applyFill="1" applyBorder="1" applyAlignment="1">
      <alignment horizontal="centerContinuous"/>
    </xf>
    <xf numFmtId="0" fontId="42" fillId="8" borderId="45" xfId="0" applyFont="1" applyFill="1" applyBorder="1" applyAlignment="1">
      <alignment horizontal="left" vertical="center"/>
    </xf>
    <xf numFmtId="0" fontId="37" fillId="8" borderId="43" xfId="0" applyFont="1" applyFill="1" applyBorder="1" applyAlignment="1">
      <alignment horizontal="centerContinuous"/>
    </xf>
    <xf numFmtId="0" fontId="37" fillId="2" borderId="44" xfId="0" applyFont="1" applyFill="1" applyBorder="1" applyAlignment="1">
      <alignment horizontal="left" vertical="center"/>
    </xf>
    <xf numFmtId="0" fontId="37" fillId="2" borderId="44" xfId="0" applyFont="1" applyFill="1" applyBorder="1" applyAlignment="1">
      <alignment horizontal="centerContinuous"/>
    </xf>
    <xf numFmtId="0" fontId="42" fillId="2" borderId="47" xfId="0" applyFont="1" applyFill="1" applyBorder="1" applyAlignment="1">
      <alignment horizontal="left" vertical="center"/>
    </xf>
    <xf numFmtId="0" fontId="37" fillId="2" borderId="47" xfId="0" applyFont="1" applyFill="1" applyBorder="1" applyAlignment="1">
      <alignment horizontal="centerContinuous"/>
    </xf>
    <xf numFmtId="0" fontId="23" fillId="0" borderId="0" xfId="0" applyFont="1"/>
    <xf numFmtId="0" fontId="23" fillId="0" borderId="0" xfId="0" applyFont="1" applyAlignment="1">
      <alignment horizontal="center" vertical="center"/>
    </xf>
    <xf numFmtId="0" fontId="20" fillId="15" borderId="0" xfId="0" applyFont="1" applyFill="1"/>
    <xf numFmtId="0" fontId="19" fillId="0" borderId="0" xfId="0" applyFont="1"/>
    <xf numFmtId="0" fontId="28" fillId="0" borderId="0" xfId="0" applyFont="1"/>
    <xf numFmtId="2" fontId="1" fillId="11" borderId="33" xfId="1" applyNumberFormat="1" applyFont="1" applyFill="1" applyBorder="1" applyProtection="1">
      <protection locked="0"/>
    </xf>
    <xf numFmtId="2" fontId="1" fillId="11" borderId="34" xfId="1" applyNumberFormat="1" applyFont="1" applyFill="1" applyBorder="1" applyProtection="1">
      <protection locked="0"/>
    </xf>
    <xf numFmtId="2" fontId="1" fillId="11" borderId="35" xfId="1" applyNumberFormat="1" applyFont="1" applyFill="1" applyBorder="1" applyProtection="1">
      <protection locked="0"/>
    </xf>
    <xf numFmtId="0" fontId="20" fillId="2" borderId="0" xfId="0" applyFont="1" applyFill="1" applyAlignment="1">
      <alignment wrapText="1"/>
    </xf>
    <xf numFmtId="0" fontId="23" fillId="0" borderId="0" xfId="0" applyFont="1" applyAlignment="1">
      <alignment wrapText="1"/>
    </xf>
    <xf numFmtId="0" fontId="23" fillId="2" borderId="0" xfId="0" applyFont="1" applyFill="1" applyAlignment="1">
      <alignment horizontal="left" vertical="center"/>
    </xf>
    <xf numFmtId="0" fontId="23" fillId="0" borderId="0" xfId="0" applyFont="1" applyAlignment="1">
      <alignment horizontal="left" vertical="center"/>
    </xf>
    <xf numFmtId="0" fontId="20" fillId="0" borderId="0" xfId="0" applyFont="1" applyAlignment="1">
      <alignment wrapText="1"/>
    </xf>
    <xf numFmtId="164" fontId="2" fillId="2" borderId="0" xfId="0" applyNumberFormat="1" applyFont="1" applyFill="1"/>
    <xf numFmtId="164" fontId="2" fillId="0" borderId="0" xfId="0" applyNumberFormat="1" applyFont="1"/>
    <xf numFmtId="164" fontId="1" fillId="11" borderId="33" xfId="1" applyNumberFormat="1" applyFont="1" applyFill="1" applyBorder="1" applyProtection="1">
      <protection locked="0"/>
    </xf>
    <xf numFmtId="164" fontId="1" fillId="11" borderId="34" xfId="1" applyNumberFormat="1" applyFont="1" applyFill="1" applyBorder="1" applyProtection="1">
      <protection locked="0"/>
    </xf>
    <xf numFmtId="164" fontId="1" fillId="11" borderId="51" xfId="1" applyNumberFormat="1" applyFont="1" applyFill="1" applyBorder="1" applyProtection="1">
      <protection locked="0"/>
    </xf>
    <xf numFmtId="164" fontId="1" fillId="11" borderId="30" xfId="1" applyNumberFormat="1" applyFont="1" applyFill="1" applyBorder="1" applyProtection="1">
      <protection locked="0"/>
    </xf>
    <xf numFmtId="164" fontId="1" fillId="11" borderId="31" xfId="1" applyNumberFormat="1" applyFont="1" applyFill="1" applyBorder="1" applyProtection="1">
      <protection locked="0"/>
    </xf>
    <xf numFmtId="164" fontId="1" fillId="11" borderId="32" xfId="1" applyNumberFormat="1" applyFont="1" applyFill="1" applyBorder="1" applyProtection="1">
      <protection locked="0"/>
    </xf>
    <xf numFmtId="0" fontId="12" fillId="8" borderId="0" xfId="3" applyFont="1" applyFill="1" applyBorder="1" applyAlignment="1" applyProtection="1">
      <alignment horizontal="left" vertical="top" wrapText="1"/>
      <protection locked="0"/>
    </xf>
    <xf numFmtId="0" fontId="12" fillId="8" borderId="9" xfId="4" applyFont="1" applyFill="1" applyBorder="1" applyAlignment="1">
      <alignment horizontal="left" vertical="top" wrapText="1"/>
    </xf>
    <xf numFmtId="0" fontId="12" fillId="8" borderId="22" xfId="4" applyFont="1" applyFill="1" applyBorder="1" applyAlignment="1">
      <alignment horizontal="left" vertical="top" wrapText="1"/>
    </xf>
    <xf numFmtId="0" fontId="12" fillId="0" borderId="0" xfId="3" applyFont="1" applyFill="1" applyBorder="1" applyAlignment="1">
      <alignment horizontal="left" vertical="top" wrapText="1"/>
    </xf>
    <xf numFmtId="0" fontId="35" fillId="0" borderId="0" xfId="4" applyFont="1" applyAlignment="1">
      <alignment horizontal="left" vertical="top" indent="1"/>
    </xf>
    <xf numFmtId="0" fontId="12" fillId="0" borderId="0" xfId="4" applyFont="1" applyAlignment="1">
      <alignment horizontal="left" vertical="top" wrapText="1" indent="1"/>
    </xf>
    <xf numFmtId="0" fontId="12" fillId="0" borderId="0" xfId="4" applyFont="1" applyAlignment="1">
      <alignment vertical="top" wrapText="1"/>
    </xf>
    <xf numFmtId="0" fontId="34" fillId="8" borderId="18" xfId="4" applyFont="1" applyFill="1" applyBorder="1" applyAlignment="1">
      <alignment horizontal="left" indent="30"/>
    </xf>
    <xf numFmtId="0" fontId="43" fillId="8" borderId="21" xfId="2" applyFont="1" applyBorder="1" applyAlignment="1" applyProtection="1">
      <alignment horizontal="left" vertical="top" indent="30"/>
    </xf>
    <xf numFmtId="0" fontId="44" fillId="8" borderId="9" xfId="5" applyFill="1" applyBorder="1" applyAlignment="1" applyProtection="1">
      <alignment vertical="top" wrapText="1"/>
      <protection locked="0"/>
    </xf>
    <xf numFmtId="0" fontId="44" fillId="8" borderId="0" xfId="5" applyFill="1" applyAlignment="1">
      <alignment horizontal="left" vertical="top" wrapText="1"/>
    </xf>
    <xf numFmtId="0" fontId="44" fillId="8" borderId="0" xfId="5" applyFill="1" applyBorder="1" applyAlignment="1" applyProtection="1">
      <alignment horizontal="left" vertical="top" wrapText="1"/>
      <protection locked="0"/>
    </xf>
    <xf numFmtId="0" fontId="27" fillId="0" borderId="0" xfId="0" applyFont="1" applyAlignment="1">
      <alignment horizontal="right"/>
    </xf>
    <xf numFmtId="0" fontId="17" fillId="3" borderId="10" xfId="0" applyFont="1" applyFill="1" applyBorder="1" applyAlignment="1">
      <alignment horizontal="center" wrapText="1"/>
    </xf>
    <xf numFmtId="0" fontId="17" fillId="3" borderId="11" xfId="0" applyFont="1" applyFill="1" applyBorder="1" applyAlignment="1">
      <alignment horizontal="center" wrapText="1"/>
    </xf>
    <xf numFmtId="0" fontId="19" fillId="4" borderId="6" xfId="0" applyFont="1" applyFill="1" applyBorder="1" applyAlignment="1">
      <alignment horizontal="right"/>
    </xf>
    <xf numFmtId="0" fontId="19" fillId="4" borderId="7" xfId="0" applyFont="1" applyFill="1" applyBorder="1" applyAlignment="1">
      <alignment horizontal="right"/>
    </xf>
    <xf numFmtId="0" fontId="19" fillId="4" borderId="8" xfId="0" applyFont="1" applyFill="1" applyBorder="1" applyAlignment="1">
      <alignment horizontal="right"/>
    </xf>
    <xf numFmtId="0" fontId="19" fillId="5" borderId="6" xfId="0" applyFont="1" applyFill="1" applyBorder="1" applyAlignment="1">
      <alignment horizontal="right"/>
    </xf>
    <xf numFmtId="0" fontId="19" fillId="5" borderId="7" xfId="0" applyFont="1" applyFill="1" applyBorder="1" applyAlignment="1">
      <alignment horizontal="right"/>
    </xf>
    <xf numFmtId="0" fontId="19" fillId="5" borderId="8" xfId="0" applyFont="1" applyFill="1" applyBorder="1" applyAlignment="1">
      <alignment horizontal="right"/>
    </xf>
    <xf numFmtId="0" fontId="25" fillId="2" borderId="6" xfId="0" applyFont="1" applyFill="1" applyBorder="1" applyAlignment="1">
      <alignment horizontal="right" wrapText="1"/>
    </xf>
    <xf numFmtId="0" fontId="25" fillId="2" borderId="7" xfId="0" applyFont="1" applyFill="1" applyBorder="1" applyAlignment="1">
      <alignment horizontal="right"/>
    </xf>
    <xf numFmtId="0" fontId="25" fillId="2" borderId="8" xfId="0" applyFont="1" applyFill="1" applyBorder="1" applyAlignment="1">
      <alignment horizontal="right"/>
    </xf>
    <xf numFmtId="164" fontId="20" fillId="0" borderId="10" xfId="0" applyNumberFormat="1" applyFont="1" applyBorder="1" applyAlignment="1">
      <alignment horizontal="center" vertical="center"/>
    </xf>
    <xf numFmtId="164" fontId="20" fillId="0" borderId="11" xfId="0" applyNumberFormat="1" applyFont="1" applyBorder="1" applyAlignment="1">
      <alignment horizontal="center" vertical="center"/>
    </xf>
  </cellXfs>
  <cellStyles count="6">
    <cellStyle name="5 Light Fill" xfId="2" xr:uid="{94ADCF3A-22C8-4859-AB4F-8BE58C9FDF50}"/>
    <cellStyle name="Hyperlink" xfId="5" builtinId="8"/>
    <cellStyle name="Hyperlink 2" xfId="3" xr:uid="{5D9EABB7-1D39-46C0-91E5-295D618207E4}"/>
    <cellStyle name="Normal" xfId="0" builtinId="0" customBuiltin="1"/>
    <cellStyle name="Normal 2" xfId="4" xr:uid="{089EDDB2-A9C5-4679-8784-985FD98165FD}"/>
    <cellStyle name="Percent" xfId="1" builtinId="5"/>
  </cellStyles>
  <dxfs count="203">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C00000"/>
      </font>
      <fill>
        <patternFill>
          <bgColor theme="5" tint="0.79998168889431442"/>
        </patternFill>
      </fill>
    </dxf>
    <dxf>
      <font>
        <color rgb="FF006100"/>
      </font>
      <fill>
        <patternFill>
          <bgColor rgb="FFC6EFCE"/>
        </patternFill>
      </fill>
    </dxf>
    <dxf>
      <font>
        <color rgb="FFC00000"/>
      </font>
      <fill>
        <patternFill>
          <bgColor theme="5" tint="0.79998168889431442"/>
        </patternFill>
      </fill>
    </dxf>
    <dxf>
      <font>
        <color rgb="FF006100"/>
      </font>
      <fill>
        <patternFill>
          <bgColor rgb="FFC6EFCE"/>
        </patternFill>
      </fill>
    </dxf>
    <dxf>
      <font>
        <color rgb="FFC00000"/>
      </font>
      <fill>
        <patternFill>
          <bgColor theme="5" tint="0.79998168889431442"/>
        </patternFill>
      </fill>
    </dxf>
    <dxf>
      <font>
        <color rgb="FF006100"/>
      </font>
      <fill>
        <patternFill>
          <bgColor rgb="FFC6EFCE"/>
        </patternFill>
      </fill>
    </dxf>
    <dxf>
      <font>
        <color rgb="FFC00000"/>
      </font>
      <fill>
        <patternFill>
          <bgColor theme="5" tint="0.79998168889431442"/>
        </patternFill>
      </fill>
    </dxf>
    <dxf>
      <font>
        <color rgb="FF006100"/>
      </font>
      <fill>
        <patternFill>
          <bgColor rgb="FFC6EFCE"/>
        </patternFill>
      </fill>
    </dxf>
    <dxf>
      <font>
        <color theme="1"/>
      </font>
      <fill>
        <patternFill patternType="none">
          <bgColor auto="1"/>
        </patternFill>
      </fill>
    </dxf>
    <dxf>
      <font>
        <color theme="1"/>
      </font>
      <fill>
        <patternFill>
          <bgColor rgb="FFFFFFCC"/>
        </patternFill>
      </fill>
    </dxf>
    <dxf>
      <font>
        <color theme="1"/>
      </font>
      <fill>
        <patternFill patternType="none">
          <bgColor auto="1"/>
        </patternFill>
      </fill>
    </dxf>
    <dxf>
      <font>
        <color theme="1"/>
      </font>
      <fill>
        <patternFill>
          <bgColor rgb="FFFFFFCC"/>
        </patternFill>
      </fill>
    </dxf>
    <dxf>
      <font>
        <color theme="1"/>
      </font>
      <fill>
        <patternFill patternType="none">
          <bgColor auto="1"/>
        </patternFill>
      </fill>
    </dxf>
    <dxf>
      <font>
        <color theme="1"/>
      </font>
      <fill>
        <patternFill>
          <bgColor rgb="FFFFFFCC"/>
        </patternFill>
      </fill>
    </dxf>
    <dxf>
      <font>
        <color theme="1"/>
      </font>
      <fill>
        <patternFill patternType="none">
          <bgColor auto="1"/>
        </patternFill>
      </fill>
    </dxf>
    <dxf>
      <font>
        <color theme="1"/>
      </font>
      <fill>
        <patternFill>
          <bgColor rgb="FFFFFFCC"/>
        </patternFill>
      </fill>
    </dxf>
  </dxfs>
  <tableStyles count="0" defaultTableStyle="TableStyleMedium2" defaultPivotStyle="PivotStyleLight16"/>
  <colors>
    <mruColors>
      <color rgb="FFDAE9F8"/>
      <color rgb="FFFFFFCC"/>
      <color rgb="FFE5F2FB"/>
      <color rgb="FF0B2946"/>
      <color rgb="FF1B75BC"/>
      <color rgb="FF9F2065"/>
      <color rgb="FF007F43"/>
      <color rgb="FFC14B1F"/>
      <color rgb="FFFFD678"/>
      <color rgb="FF9ED2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b="1">
                <a:solidFill>
                  <a:sysClr val="windowText" lastClr="000000"/>
                </a:solidFill>
              </a:rPr>
              <a:t>K-2 Regular Attendance: Targets</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1963924767156824"/>
          <c:y val="0.17925414642318646"/>
          <c:w val="0.76015576788302175"/>
          <c:h val="0.68305743399722096"/>
        </c:manualLayout>
      </c:layout>
      <c:lineChart>
        <c:grouping val="standard"/>
        <c:varyColors val="0"/>
        <c:ser>
          <c:idx val="0"/>
          <c:order val="0"/>
          <c:tx>
            <c:strRef>
              <c:f>'K-2 REGULAR ATTENDANCE'!$B$12:$D$12</c:f>
              <c:strCache>
                <c:ptCount val="3"/>
                <c:pt idx="0">
                  <c:v>BASELINE TARGET (ALL STUDENTS)</c:v>
                </c:pt>
              </c:strCache>
            </c:strRef>
          </c:tx>
          <c:spPr>
            <a:ln w="28575" cap="rnd">
              <a:solidFill>
                <a:srgbClr val="1B75BC"/>
              </a:solidFill>
              <a:round/>
            </a:ln>
            <a:effectLst/>
          </c:spPr>
          <c:marker>
            <c:symbol val="circle"/>
            <c:size val="5"/>
            <c:spPr>
              <a:solidFill>
                <a:srgbClr val="1B75BC"/>
              </a:solidFill>
              <a:ln w="9525">
                <a:solidFill>
                  <a:srgbClr val="1B75BC"/>
                </a:solidFill>
              </a:ln>
              <a:effectLst/>
            </c:spPr>
          </c:marker>
          <c:dPt>
            <c:idx val="2"/>
            <c:marker>
              <c:symbol val="circle"/>
              <c:size val="5"/>
              <c:spPr>
                <a:solidFill>
                  <a:srgbClr val="1B75BC"/>
                </a:solidFill>
                <a:ln w="9525">
                  <a:solidFill>
                    <a:srgbClr val="1B75BC"/>
                  </a:solidFill>
                  <a:prstDash val="dash"/>
                </a:ln>
                <a:effectLst/>
              </c:spPr>
            </c:marker>
            <c:bubble3D val="0"/>
            <c:spPr>
              <a:ln w="28575" cap="rnd">
                <a:solidFill>
                  <a:srgbClr val="1B75BC"/>
                </a:solidFill>
                <a:prstDash val="dash"/>
                <a:round/>
              </a:ln>
              <a:effectLst/>
            </c:spPr>
            <c:extLst>
              <c:ext xmlns:c16="http://schemas.microsoft.com/office/drawing/2014/chart" uri="{C3380CC4-5D6E-409C-BE32-E72D297353CC}">
                <c16:uniqueId val="{00000001-EABC-430B-9594-A63C8193CAC4}"/>
              </c:ext>
            </c:extLst>
          </c:dPt>
          <c:dLbls>
            <c:dLbl>
              <c:idx val="0"/>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15:layout>
                    <c:manualLayout>
                      <c:w val="5.3913459390978323E-2"/>
                      <c:h val="3.4808453821321118E-2"/>
                    </c:manualLayout>
                  </c15:layout>
                </c:ext>
                <c:ext xmlns:c16="http://schemas.microsoft.com/office/drawing/2014/chart" uri="{C3380CC4-5D6E-409C-BE32-E72D297353CC}">
                  <c16:uniqueId val="{00000002-EABC-430B-9594-A63C8193CAC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'K-2 REGULAR ATTENDANCE'!$E$11:$J$11</c:f>
              <c:strCache>
                <c:ptCount val="6"/>
                <c:pt idx="0">
                  <c:v>2024-25</c:v>
                </c:pt>
                <c:pt idx="1">
                  <c:v>2025-26</c:v>
                </c:pt>
                <c:pt idx="2">
                  <c:v>2026-27</c:v>
                </c:pt>
                <c:pt idx="3">
                  <c:v>2027-28</c:v>
                </c:pt>
                <c:pt idx="4">
                  <c:v>2028-29</c:v>
                </c:pt>
                <c:pt idx="5">
                  <c:v>2029-30</c:v>
                </c:pt>
              </c:strCache>
            </c:strRef>
          </c:cat>
          <c:val>
            <c:numRef>
              <c:f>'K-2 REGULAR ATTENDANCE'!$E$12:$J$12</c:f>
              <c:numCache>
                <c:formatCode>0.0</c:formatCode>
                <c:ptCount val="6"/>
                <c:pt idx="0">
                  <c:v>0</c:v>
                </c:pt>
              </c:numCache>
            </c:numRef>
          </c:val>
          <c:smooth val="0"/>
          <c:extLst>
            <c:ext xmlns:c16="http://schemas.microsoft.com/office/drawing/2014/chart" uri="{C3380CC4-5D6E-409C-BE32-E72D297353CC}">
              <c16:uniqueId val="{00000003-EABC-430B-9594-A63C8193CAC4}"/>
            </c:ext>
          </c:extLst>
        </c:ser>
        <c:ser>
          <c:idx val="1"/>
          <c:order val="1"/>
          <c:tx>
            <c:strRef>
              <c:f>'K-2 REGULAR ATTENDANCE'!$B$13:$D$13</c:f>
              <c:strCache>
                <c:ptCount val="3"/>
                <c:pt idx="0">
                  <c:v>GAP-CLOSING TARGET (COMB. FOCAL STUDENTS)</c:v>
                </c:pt>
              </c:strCache>
            </c:strRef>
          </c:tx>
          <c:spPr>
            <a:ln w="28575" cap="rnd">
              <a:solidFill>
                <a:srgbClr val="C14B1F"/>
              </a:solidFill>
              <a:round/>
            </a:ln>
            <a:effectLst/>
          </c:spPr>
          <c:marker>
            <c:symbol val="circle"/>
            <c:size val="5"/>
            <c:spPr>
              <a:solidFill>
                <a:srgbClr val="C14B1F"/>
              </a:solidFill>
              <a:ln w="9525">
                <a:solidFill>
                  <a:srgbClr val="C14B1F"/>
                </a:solidFill>
              </a:ln>
              <a:effectLst/>
            </c:spPr>
          </c:marker>
          <c:dPt>
            <c:idx val="2"/>
            <c:marker>
              <c:symbol val="circle"/>
              <c:size val="5"/>
              <c:spPr>
                <a:solidFill>
                  <a:srgbClr val="C14B1F"/>
                </a:solidFill>
                <a:ln w="9525">
                  <a:solidFill>
                    <a:srgbClr val="C14B1F"/>
                  </a:solidFill>
                  <a:prstDash val="dash"/>
                </a:ln>
                <a:effectLst/>
              </c:spPr>
            </c:marker>
            <c:bubble3D val="0"/>
            <c:spPr>
              <a:ln w="28575" cap="rnd">
                <a:solidFill>
                  <a:srgbClr val="C14B1F"/>
                </a:solidFill>
                <a:prstDash val="dash"/>
                <a:round/>
              </a:ln>
              <a:effectLst/>
            </c:spPr>
            <c:extLst>
              <c:ext xmlns:c16="http://schemas.microsoft.com/office/drawing/2014/chart" uri="{C3380CC4-5D6E-409C-BE32-E72D297353CC}">
                <c16:uniqueId val="{00000005-EABC-430B-9594-A63C8193CAC4}"/>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'K-2 REGULAR ATTENDANCE'!$E$11:$J$11</c:f>
              <c:strCache>
                <c:ptCount val="6"/>
                <c:pt idx="0">
                  <c:v>2024-25</c:v>
                </c:pt>
                <c:pt idx="1">
                  <c:v>2025-26</c:v>
                </c:pt>
                <c:pt idx="2">
                  <c:v>2026-27</c:v>
                </c:pt>
                <c:pt idx="3">
                  <c:v>2027-28</c:v>
                </c:pt>
                <c:pt idx="4">
                  <c:v>2028-29</c:v>
                </c:pt>
                <c:pt idx="5">
                  <c:v>2029-30</c:v>
                </c:pt>
              </c:strCache>
            </c:strRef>
          </c:cat>
          <c:val>
            <c:numRef>
              <c:f>'K-2 REGULAR ATTENDANCE'!$E$13:$J$13</c:f>
              <c:numCache>
                <c:formatCode>0.0</c:formatCode>
                <c:ptCount val="6"/>
                <c:pt idx="0">
                  <c:v>0</c:v>
                </c:pt>
              </c:numCache>
            </c:numRef>
          </c:val>
          <c:smooth val="0"/>
          <c:extLst>
            <c:ext xmlns:c16="http://schemas.microsoft.com/office/drawing/2014/chart" uri="{C3380CC4-5D6E-409C-BE32-E72D297353CC}">
              <c16:uniqueId val="{00000006-EABC-430B-9594-A63C8193CAC4}"/>
            </c:ext>
          </c:extLst>
        </c:ser>
        <c:ser>
          <c:idx val="4"/>
          <c:order val="4"/>
          <c:tx>
            <c:strRef>
              <c:f>'K-2 REGULAR ATTENDANCE'!$B$16:$D$16</c:f>
              <c:strCache>
                <c:ptCount val="3"/>
                <c:pt idx="0">
                  <c:v>SIMILAR DISTRICT TARGET</c:v>
                </c:pt>
              </c:strCache>
            </c:strRef>
          </c:tx>
          <c:spPr>
            <a:ln w="28575" cap="rnd">
              <a:solidFill>
                <a:srgbClr val="9F2065"/>
              </a:solidFill>
              <a:prstDash val="sysDot"/>
              <a:round/>
            </a:ln>
            <a:effectLst/>
          </c:spPr>
          <c:marker>
            <c:symbol val="circle"/>
            <c:size val="5"/>
            <c:spPr>
              <a:solidFill>
                <a:srgbClr val="9F2065"/>
              </a:solidFill>
              <a:ln w="9525">
                <a:solidFill>
                  <a:srgbClr val="9F2065"/>
                </a:solidFill>
                <a:prstDash val="sysDot"/>
              </a:ln>
              <a:effectLst/>
            </c:spPr>
          </c:marker>
          <c:dLbls>
            <c:dLbl>
              <c:idx val="5"/>
              <c:layout>
                <c:manualLayout>
                  <c:x val="9.6446382138157177E-2"/>
                  <c:y val="1.68237442037441E-2"/>
                </c:manualLayout>
              </c:layout>
              <c:tx>
                <c:rich>
                  <a:bodyPr rot="0" spcFirstLastPara="1" vertOverflow="ellipsis" vert="horz" wrap="square" lIns="38100" tIns="19050" rIns="38100" bIns="19050" anchor="ctr" anchorCtr="1">
                    <a:noAutofit/>
                  </a:bodyPr>
                  <a:lstStyle/>
                  <a:p>
                    <a:pPr>
                      <a:defRPr sz="900" b="1" i="0" u="none" strike="noStrike" kern="1200" baseline="0">
                        <a:solidFill>
                          <a:schemeClr val="bg1"/>
                        </a:solidFill>
                        <a:latin typeface="+mn-lt"/>
                        <a:ea typeface="+mn-ea"/>
                        <a:cs typeface="+mn-cs"/>
                      </a:defRPr>
                    </a:pPr>
                    <a:r>
                      <a:rPr lang="en-US" b="1">
                        <a:solidFill>
                          <a:schemeClr val="bg1"/>
                        </a:solidFill>
                      </a:rPr>
                      <a:t>SIMILAR</a:t>
                    </a:r>
                    <a:r>
                      <a:rPr lang="en-US" b="1" baseline="0">
                        <a:solidFill>
                          <a:schemeClr val="bg1"/>
                        </a:solidFill>
                      </a:rPr>
                      <a:t> DISTRICT TARGET</a:t>
                    </a:r>
                    <a:endParaRPr lang="en-US" b="1">
                      <a:solidFill>
                        <a:schemeClr val="bg1"/>
                      </a:solidFill>
                    </a:endParaRPr>
                  </a:p>
                </c:rich>
              </c:tx>
              <c:spPr>
                <a:solidFill>
                  <a:srgbClr val="9F2065"/>
                </a:solidFill>
                <a:ln>
                  <a:solidFill>
                    <a:sysClr val="windowText" lastClr="000000"/>
                  </a:solid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10621043437451114"/>
                      <c:h val="0.10361630328123878"/>
                    </c:manualLayout>
                  </c15:layout>
                  <c15:showDataLabelsRange val="0"/>
                </c:ext>
                <c:ext xmlns:c16="http://schemas.microsoft.com/office/drawing/2014/chart" uri="{C3380CC4-5D6E-409C-BE32-E72D297353CC}">
                  <c16:uniqueId val="{00000007-EABC-430B-9594-A63C8193CAC4}"/>
                </c:ext>
              </c:extLst>
            </c:dLbl>
            <c:spPr>
              <a:solidFill>
                <a:srgbClr val="9F2065"/>
              </a:solidFill>
              <a:ln>
                <a:solidFill>
                  <a:sysClr val="windowText" lastClr="000000"/>
                </a:solid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strRef>
              <c:f>'K-2 REGULAR ATTENDANCE'!$E$11:$J$11</c:f>
              <c:strCache>
                <c:ptCount val="6"/>
                <c:pt idx="0">
                  <c:v>2024-25</c:v>
                </c:pt>
                <c:pt idx="1">
                  <c:v>2025-26</c:v>
                </c:pt>
                <c:pt idx="2">
                  <c:v>2026-27</c:v>
                </c:pt>
                <c:pt idx="3">
                  <c:v>2027-28</c:v>
                </c:pt>
                <c:pt idx="4">
                  <c:v>2028-29</c:v>
                </c:pt>
                <c:pt idx="5">
                  <c:v>2029-30</c:v>
                </c:pt>
              </c:strCache>
            </c:strRef>
          </c:cat>
          <c:val>
            <c:numRef>
              <c:f>'K-2 REGULAR ATTENDANCE'!$E$16:$J$16</c:f>
              <c:numCache>
                <c:formatCode>0.0</c:formatCode>
                <c:ptCount val="6"/>
                <c:pt idx="2">
                  <c:v>0</c:v>
                </c:pt>
                <c:pt idx="3">
                  <c:v>0</c:v>
                </c:pt>
                <c:pt idx="4">
                  <c:v>0</c:v>
                </c:pt>
                <c:pt idx="5">
                  <c:v>0</c:v>
                </c:pt>
              </c:numCache>
            </c:numRef>
          </c:val>
          <c:smooth val="0"/>
          <c:extLst>
            <c:ext xmlns:c16="http://schemas.microsoft.com/office/drawing/2014/chart" uri="{C3380CC4-5D6E-409C-BE32-E72D297353CC}">
              <c16:uniqueId val="{00000008-EABC-430B-9594-A63C8193CAC4}"/>
            </c:ext>
          </c:extLst>
        </c:ser>
        <c:ser>
          <c:idx val="5"/>
          <c:order val="5"/>
          <c:tx>
            <c:strRef>
              <c:f>'K-2 REGULAR ATTENDANCE'!$B$17:$D$17</c:f>
              <c:strCache>
                <c:ptCount val="3"/>
                <c:pt idx="0">
                  <c:v>STATEWIDE TARGET</c:v>
                </c:pt>
              </c:strCache>
            </c:strRef>
          </c:tx>
          <c:spPr>
            <a:ln w="28575" cap="rnd">
              <a:solidFill>
                <a:schemeClr val="accent6"/>
              </a:solidFill>
              <a:prstDash val="sysDot"/>
              <a:round/>
            </a:ln>
            <a:effectLst/>
          </c:spPr>
          <c:marker>
            <c:symbol val="circle"/>
            <c:size val="5"/>
            <c:spPr>
              <a:solidFill>
                <a:srgbClr val="007F43"/>
              </a:solidFill>
              <a:ln w="9525">
                <a:solidFill>
                  <a:schemeClr val="accent6"/>
                </a:solidFill>
                <a:prstDash val="sysDot"/>
              </a:ln>
              <a:effectLst/>
            </c:spPr>
          </c:marker>
          <c:dLbls>
            <c:dLbl>
              <c:idx val="5"/>
              <c:layout>
                <c:manualLayout>
                  <c:x val="8.4272070330416324E-2"/>
                  <c:y val="5.9422311116426024E-3"/>
                </c:manualLayout>
              </c:layout>
              <c:tx>
                <c:rich>
                  <a:bodyPr rot="0" spcFirstLastPara="1" vertOverflow="ellipsis" vert="horz" wrap="square" lIns="38100" tIns="19050" rIns="38100" bIns="19050" anchor="ctr" anchorCtr="1">
                    <a:noAutofit/>
                  </a:bodyPr>
                  <a:lstStyle/>
                  <a:p>
                    <a:pPr>
                      <a:defRPr sz="900" b="1" i="0" u="none" strike="noStrike" kern="1200" baseline="0">
                        <a:solidFill>
                          <a:schemeClr val="bg1"/>
                        </a:solidFill>
                        <a:latin typeface="+mn-lt"/>
                        <a:ea typeface="+mn-ea"/>
                        <a:cs typeface="+mn-cs"/>
                      </a:defRPr>
                    </a:pPr>
                    <a:r>
                      <a:rPr lang="en-US" b="1">
                        <a:solidFill>
                          <a:schemeClr val="bg1"/>
                        </a:solidFill>
                      </a:rPr>
                      <a:t>STATEWIDE TARGET</a:t>
                    </a:r>
                  </a:p>
                </c:rich>
              </c:tx>
              <c:spPr>
                <a:solidFill>
                  <a:srgbClr val="007F43"/>
                </a:solidFill>
                <a:ln>
                  <a:solidFill>
                    <a:sysClr val="windowText" lastClr="000000"/>
                  </a:solid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11189524665316256"/>
                      <c:h val="7.1974464519417247E-2"/>
                    </c:manualLayout>
                  </c15:layout>
                  <c15:showDataLabelsRange val="0"/>
                </c:ext>
                <c:ext xmlns:c16="http://schemas.microsoft.com/office/drawing/2014/chart" uri="{C3380CC4-5D6E-409C-BE32-E72D297353CC}">
                  <c16:uniqueId val="{00000009-EABC-430B-9594-A63C8193CAC4}"/>
                </c:ext>
              </c:extLst>
            </c:dLbl>
            <c:spPr>
              <a:solidFill>
                <a:srgbClr val="007F43"/>
              </a:solidFill>
              <a:ln>
                <a:solidFill>
                  <a:sysClr val="windowText" lastClr="000000"/>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'K-2 REGULAR ATTENDANCE'!$E$11:$J$11</c:f>
              <c:strCache>
                <c:ptCount val="6"/>
                <c:pt idx="0">
                  <c:v>2024-25</c:v>
                </c:pt>
                <c:pt idx="1">
                  <c:v>2025-26</c:v>
                </c:pt>
                <c:pt idx="2">
                  <c:v>2026-27</c:v>
                </c:pt>
                <c:pt idx="3">
                  <c:v>2027-28</c:v>
                </c:pt>
                <c:pt idx="4">
                  <c:v>2028-29</c:v>
                </c:pt>
                <c:pt idx="5">
                  <c:v>2029-30</c:v>
                </c:pt>
              </c:strCache>
            </c:strRef>
          </c:cat>
          <c:val>
            <c:numRef>
              <c:f>'K-2 REGULAR ATTENDANCE'!$E$17:$J$17</c:f>
              <c:numCache>
                <c:formatCode>0.0</c:formatCode>
                <c:ptCount val="6"/>
                <c:pt idx="2">
                  <c:v>82</c:v>
                </c:pt>
                <c:pt idx="3">
                  <c:v>82</c:v>
                </c:pt>
                <c:pt idx="4">
                  <c:v>82</c:v>
                </c:pt>
                <c:pt idx="5">
                  <c:v>82</c:v>
                </c:pt>
              </c:numCache>
            </c:numRef>
          </c:val>
          <c:smooth val="0"/>
          <c:extLst>
            <c:ext xmlns:c16="http://schemas.microsoft.com/office/drawing/2014/chart" uri="{C3380CC4-5D6E-409C-BE32-E72D297353CC}">
              <c16:uniqueId val="{0000000A-EABC-430B-9594-A63C8193CAC4}"/>
            </c:ext>
          </c:extLst>
        </c:ser>
        <c:dLbls>
          <c:showLegendKey val="0"/>
          <c:showVal val="0"/>
          <c:showCatName val="0"/>
          <c:showSerName val="0"/>
          <c:showPercent val="0"/>
          <c:showBubbleSize val="0"/>
        </c:dLbls>
        <c:marker val="1"/>
        <c:smooth val="0"/>
        <c:axId val="1528468487"/>
        <c:axId val="1528470535"/>
        <c:extLst>
          <c:ext xmlns:c15="http://schemas.microsoft.com/office/drawing/2012/chart" uri="{02D57815-91ED-43cb-92C2-25804820EDAC}">
            <c15:filteredLineSeries>
              <c15:ser>
                <c:idx val="2"/>
                <c:order val="2"/>
                <c:tx>
                  <c:strRef>
                    <c:extLst>
                      <c:ext uri="{02D57815-91ED-43cb-92C2-25804820EDAC}">
                        <c15:formulaRef>
                          <c15:sqref>'K-2 REGULAR ATTENDANCE'!$B$14:$D$14</c15:sqref>
                        </c15:formulaRef>
                      </c:ext>
                    </c:extLst>
                    <c:strCache>
                      <c:ptCount val="3"/>
                      <c:pt idx="0">
                        <c:v>Gap Between ALL STUDENTS and 
COMB. FOCAL STUDENTS (in percentage points)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extLst>
                      <c:ext uri="{02D57815-91ED-43cb-92C2-25804820EDAC}">
                        <c15:formulaRef>
                          <c15:sqref>'K-2 REGULAR ATTENDANCE'!$E$11:$J$11</c15:sqref>
                        </c15:formulaRef>
                      </c:ext>
                    </c:extLst>
                    <c:strCache>
                      <c:ptCount val="6"/>
                      <c:pt idx="0">
                        <c:v>2024-25</c:v>
                      </c:pt>
                      <c:pt idx="1">
                        <c:v>2025-26</c:v>
                      </c:pt>
                      <c:pt idx="2">
                        <c:v>2026-27</c:v>
                      </c:pt>
                      <c:pt idx="3">
                        <c:v>2027-28</c:v>
                      </c:pt>
                      <c:pt idx="4">
                        <c:v>2028-29</c:v>
                      </c:pt>
                      <c:pt idx="5">
                        <c:v>2029-30</c:v>
                      </c:pt>
                    </c:strCache>
                  </c:strRef>
                </c:cat>
                <c:val>
                  <c:numRef>
                    <c:extLst>
                      <c:ext uri="{02D57815-91ED-43cb-92C2-25804820EDAC}">
                        <c15:formulaRef>
                          <c15:sqref>'K-2 REGULAR ATTENDANCE'!$E$14:$J$14</c15:sqref>
                        </c15:formulaRef>
                      </c:ext>
                    </c:extLst>
                    <c:numCache>
                      <c:formatCode>0.0</c:formatCode>
                      <c:ptCount val="6"/>
                      <c:pt idx="0">
                        <c:v>0</c:v>
                      </c:pt>
                      <c:pt idx="2">
                        <c:v>0</c:v>
                      </c:pt>
                      <c:pt idx="3">
                        <c:v>0</c:v>
                      </c:pt>
                      <c:pt idx="4">
                        <c:v>0</c:v>
                      </c:pt>
                      <c:pt idx="5">
                        <c:v>0</c:v>
                      </c:pt>
                    </c:numCache>
                  </c:numRef>
                </c:val>
                <c:smooth val="0"/>
                <c:extLst>
                  <c:ext xmlns:c16="http://schemas.microsoft.com/office/drawing/2014/chart" uri="{C3380CC4-5D6E-409C-BE32-E72D297353CC}">
                    <c16:uniqueId val="{0000000B-EABC-430B-9594-A63C8193CAC4}"/>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'K-2 REGULAR ATTENDANCE'!$B$15:$D$15</c15:sqref>
                        </c15:formulaRef>
                      </c:ext>
                    </c:extLst>
                    <c:strCache>
                      <c:ptCount val="3"/>
                      <c:pt idx="0">
                        <c:v>Gap Between ALL STUDENTS and 
COMB. FOCAL STUDENTS (in percentage points)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extLst xmlns:c15="http://schemas.microsoft.com/office/drawing/2012/chart">
                      <c:ext xmlns:c15="http://schemas.microsoft.com/office/drawing/2012/chart" uri="{02D57815-91ED-43cb-92C2-25804820EDAC}">
                        <c15:formulaRef>
                          <c15:sqref>'K-2 REGULAR ATTENDANCE'!$E$11:$J$11</c15:sqref>
                        </c15:formulaRef>
                      </c:ext>
                    </c:extLst>
                    <c:strCache>
                      <c:ptCount val="6"/>
                      <c:pt idx="0">
                        <c:v>2024-25</c:v>
                      </c:pt>
                      <c:pt idx="1">
                        <c:v>2025-26</c:v>
                      </c:pt>
                      <c:pt idx="2">
                        <c:v>2026-27</c:v>
                      </c:pt>
                      <c:pt idx="3">
                        <c:v>2027-28</c:v>
                      </c:pt>
                      <c:pt idx="4">
                        <c:v>2028-29</c:v>
                      </c:pt>
                      <c:pt idx="5">
                        <c:v>2029-30</c:v>
                      </c:pt>
                    </c:strCache>
                  </c:strRef>
                </c:cat>
                <c:val>
                  <c:numRef>
                    <c:extLst xmlns:c15="http://schemas.microsoft.com/office/drawing/2012/chart">
                      <c:ext xmlns:c15="http://schemas.microsoft.com/office/drawing/2012/chart" uri="{02D57815-91ED-43cb-92C2-25804820EDAC}">
                        <c15:formulaRef>
                          <c15:sqref>'K-2 REGULAR ATTENDANCE'!$E$15:$J$15</c15:sqref>
                        </c15:formulaRef>
                      </c:ext>
                    </c:extLst>
                    <c:numCache>
                      <c:formatCode>0.0</c:formatCode>
                      <c:ptCount val="6"/>
                    </c:numCache>
                  </c:numRef>
                </c:val>
                <c:smooth val="0"/>
                <c:extLst xmlns:c15="http://schemas.microsoft.com/office/drawing/2012/chart">
                  <c:ext xmlns:c16="http://schemas.microsoft.com/office/drawing/2014/chart" uri="{C3380CC4-5D6E-409C-BE32-E72D297353CC}">
                    <c16:uniqueId val="{0000000C-EABC-430B-9594-A63C8193CAC4}"/>
                  </c:ext>
                </c:extLst>
              </c15:ser>
            </c15:filteredLineSeries>
          </c:ext>
        </c:extLst>
      </c:lineChart>
      <c:catAx>
        <c:axId val="1528468487"/>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r>
                  <a:rPr lang="en-US" sz="1000" b="1">
                    <a:solidFill>
                      <a:schemeClr val="tx1"/>
                    </a:solidFill>
                  </a:rPr>
                  <a:t>SCHOOL</a:t>
                </a:r>
                <a:r>
                  <a:rPr lang="en-US" sz="1000" b="1" baseline="0">
                    <a:solidFill>
                      <a:schemeClr val="tx1"/>
                    </a:solidFill>
                  </a:rPr>
                  <a:t> YEARS</a:t>
                </a:r>
                <a:endParaRPr lang="en-US" sz="1000" b="1">
                  <a:solidFill>
                    <a:schemeClr val="tx1"/>
                  </a:solidFill>
                </a:endParaRPr>
              </a:p>
            </c:rich>
          </c:tx>
          <c:layout>
            <c:manualLayout>
              <c:xMode val="edge"/>
              <c:yMode val="edge"/>
              <c:x val="0.42630846847786413"/>
              <c:y val="0.9271462556542136"/>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crossAx val="1528470535"/>
        <c:crosses val="autoZero"/>
        <c:auto val="1"/>
        <c:lblAlgn val="ctr"/>
        <c:lblOffset val="100"/>
        <c:noMultiLvlLbl val="0"/>
      </c:catAx>
      <c:valAx>
        <c:axId val="1528470535"/>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solidFill>
                      <a:schemeClr val="tx1"/>
                    </a:solidFill>
                  </a:rPr>
                  <a:t>PERCENT</a:t>
                </a:r>
              </a:p>
            </c:rich>
          </c:tx>
          <c:layout>
            <c:manualLayout>
              <c:xMode val="edge"/>
              <c:yMode val="edge"/>
              <c:x val="9.1371562847837734E-3"/>
              <c:y val="0.46390139530431035"/>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528468487"/>
        <c:crosses val="autoZero"/>
        <c:crossBetween val="between"/>
      </c:valAx>
      <c:spPr>
        <a:noFill/>
        <a:ln>
          <a:noFill/>
        </a:ln>
        <a:effectLst/>
      </c:spPr>
    </c:plotArea>
    <c:legend>
      <c:legendPos val="t"/>
      <c:layout>
        <c:manualLayout>
          <c:xMode val="edge"/>
          <c:yMode val="edge"/>
          <c:x val="2.1313274113402187E-2"/>
          <c:y val="8.0568627450980396E-2"/>
          <c:w val="0.88027784860038061"/>
          <c:h val="6.838258452987494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span"/>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b="1">
                <a:solidFill>
                  <a:sysClr val="windowText" lastClr="000000"/>
                </a:solidFill>
              </a:rPr>
              <a:t>Multilingual</a:t>
            </a:r>
            <a:r>
              <a:rPr lang="en-US" b="1" baseline="0">
                <a:solidFill>
                  <a:sysClr val="windowText" lastClr="000000"/>
                </a:solidFill>
              </a:rPr>
              <a:t> Proficiency</a:t>
            </a:r>
            <a:r>
              <a:rPr lang="en-US" b="1">
                <a:solidFill>
                  <a:sysClr val="windowText" lastClr="000000"/>
                </a:solidFill>
              </a:rPr>
              <a:t>: Targets</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9.823187700633125E-2"/>
          <c:y val="0.17439092172301993"/>
          <c:w val="0.78350823893810562"/>
          <c:h val="0.68305743399722096"/>
        </c:manualLayout>
      </c:layout>
      <c:lineChart>
        <c:grouping val="standard"/>
        <c:varyColors val="0"/>
        <c:ser>
          <c:idx val="0"/>
          <c:order val="0"/>
          <c:tx>
            <c:strRef>
              <c:f>'MULTILINGUAL PROFICIENCY'!$B$12:$D$12</c:f>
              <c:strCache>
                <c:ptCount val="3"/>
                <c:pt idx="0">
                  <c:v>BASELINE TARGET (ALL STUDENTS)</c:v>
                </c:pt>
              </c:strCache>
            </c:strRef>
          </c:tx>
          <c:spPr>
            <a:ln w="28575" cap="rnd">
              <a:solidFill>
                <a:srgbClr val="1B75BC"/>
              </a:solidFill>
              <a:round/>
            </a:ln>
            <a:effectLst/>
          </c:spPr>
          <c:marker>
            <c:symbol val="circle"/>
            <c:size val="5"/>
            <c:spPr>
              <a:solidFill>
                <a:srgbClr val="1B75BC"/>
              </a:solidFill>
              <a:ln w="9525">
                <a:solidFill>
                  <a:srgbClr val="1B75BC"/>
                </a:solidFill>
              </a:ln>
              <a:effectLst/>
            </c:spPr>
          </c:marker>
          <c:dPt>
            <c:idx val="2"/>
            <c:marker>
              <c:symbol val="circle"/>
              <c:size val="5"/>
              <c:spPr>
                <a:solidFill>
                  <a:srgbClr val="1B75BC"/>
                </a:solidFill>
                <a:ln w="9525">
                  <a:solidFill>
                    <a:srgbClr val="1B75BC"/>
                  </a:solidFill>
                  <a:prstDash val="dash"/>
                </a:ln>
                <a:effectLst/>
              </c:spPr>
            </c:marker>
            <c:bubble3D val="0"/>
            <c:spPr>
              <a:ln w="28575" cap="rnd">
                <a:solidFill>
                  <a:srgbClr val="1B75BC"/>
                </a:solidFill>
                <a:prstDash val="dash"/>
                <a:round/>
              </a:ln>
              <a:effectLst/>
            </c:spPr>
            <c:extLst>
              <c:ext xmlns:c16="http://schemas.microsoft.com/office/drawing/2014/chart" uri="{C3380CC4-5D6E-409C-BE32-E72D297353CC}">
                <c16:uniqueId val="{00000001-F90E-41F8-A8E9-0D44FCE0362E}"/>
              </c:ext>
            </c:extLst>
          </c:dPt>
          <c:dLbls>
            <c:dLbl>
              <c:idx val="0"/>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15:layout>
                    <c:manualLayout>
                      <c:w val="5.3913459390978323E-2"/>
                      <c:h val="3.4808453821321118E-2"/>
                    </c:manualLayout>
                  </c15:layout>
                </c:ext>
                <c:ext xmlns:c16="http://schemas.microsoft.com/office/drawing/2014/chart" uri="{C3380CC4-5D6E-409C-BE32-E72D297353CC}">
                  <c16:uniqueId val="{00000002-F90E-41F8-A8E9-0D44FCE0362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'MULTILINGUAL PROFICIENCY'!$E$11:$J$11</c:f>
              <c:strCache>
                <c:ptCount val="6"/>
                <c:pt idx="0">
                  <c:v>2024-25</c:v>
                </c:pt>
                <c:pt idx="1">
                  <c:v>2025-26</c:v>
                </c:pt>
                <c:pt idx="2">
                  <c:v>2026-27</c:v>
                </c:pt>
                <c:pt idx="3">
                  <c:v>2027-28</c:v>
                </c:pt>
                <c:pt idx="4">
                  <c:v>2028-29</c:v>
                </c:pt>
                <c:pt idx="5">
                  <c:v>2029-30</c:v>
                </c:pt>
              </c:strCache>
            </c:strRef>
          </c:cat>
          <c:val>
            <c:numRef>
              <c:f>'MULTILINGUAL PROFICIENCY'!$E$12:$J$12</c:f>
              <c:numCache>
                <c:formatCode>0.0</c:formatCode>
                <c:ptCount val="6"/>
                <c:pt idx="0">
                  <c:v>0</c:v>
                </c:pt>
              </c:numCache>
            </c:numRef>
          </c:val>
          <c:smooth val="0"/>
          <c:extLst>
            <c:ext xmlns:c16="http://schemas.microsoft.com/office/drawing/2014/chart" uri="{C3380CC4-5D6E-409C-BE32-E72D297353CC}">
              <c16:uniqueId val="{00000003-F90E-41F8-A8E9-0D44FCE0362E}"/>
            </c:ext>
          </c:extLst>
        </c:ser>
        <c:ser>
          <c:idx val="1"/>
          <c:order val="1"/>
          <c:tx>
            <c:strRef>
              <c:f>'MULTILINGUAL PROFICIENCY'!$B$13:$D$13</c:f>
              <c:strCache>
                <c:ptCount val="3"/>
                <c:pt idx="0">
                  <c:v>GAP-CLOSING TARGET (COMB. FOCAL STUDENTS)</c:v>
                </c:pt>
              </c:strCache>
            </c:strRef>
          </c:tx>
          <c:spPr>
            <a:ln w="28575" cap="rnd">
              <a:solidFill>
                <a:srgbClr val="C14B1F"/>
              </a:solidFill>
              <a:round/>
            </a:ln>
            <a:effectLst/>
          </c:spPr>
          <c:marker>
            <c:symbol val="circle"/>
            <c:size val="5"/>
            <c:spPr>
              <a:solidFill>
                <a:srgbClr val="C14B1F"/>
              </a:solidFill>
              <a:ln w="9525">
                <a:solidFill>
                  <a:srgbClr val="C14B1F"/>
                </a:solidFill>
              </a:ln>
              <a:effectLst/>
            </c:spPr>
          </c:marker>
          <c:dPt>
            <c:idx val="2"/>
            <c:marker>
              <c:symbol val="circle"/>
              <c:size val="5"/>
              <c:spPr>
                <a:solidFill>
                  <a:srgbClr val="C14B1F"/>
                </a:solidFill>
                <a:ln w="9525">
                  <a:solidFill>
                    <a:srgbClr val="C14B1F"/>
                  </a:solidFill>
                  <a:prstDash val="dash"/>
                </a:ln>
                <a:effectLst/>
              </c:spPr>
            </c:marker>
            <c:bubble3D val="0"/>
            <c:spPr>
              <a:ln w="28575" cap="rnd">
                <a:solidFill>
                  <a:srgbClr val="C14B1F"/>
                </a:solidFill>
                <a:prstDash val="dash"/>
                <a:round/>
              </a:ln>
              <a:effectLst/>
            </c:spPr>
            <c:extLst>
              <c:ext xmlns:c16="http://schemas.microsoft.com/office/drawing/2014/chart" uri="{C3380CC4-5D6E-409C-BE32-E72D297353CC}">
                <c16:uniqueId val="{00000005-F90E-41F8-A8E9-0D44FCE0362E}"/>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'MULTILINGUAL PROFICIENCY'!$E$11:$J$11</c:f>
              <c:strCache>
                <c:ptCount val="6"/>
                <c:pt idx="0">
                  <c:v>2024-25</c:v>
                </c:pt>
                <c:pt idx="1">
                  <c:v>2025-26</c:v>
                </c:pt>
                <c:pt idx="2">
                  <c:v>2026-27</c:v>
                </c:pt>
                <c:pt idx="3">
                  <c:v>2027-28</c:v>
                </c:pt>
                <c:pt idx="4">
                  <c:v>2028-29</c:v>
                </c:pt>
                <c:pt idx="5">
                  <c:v>2029-30</c:v>
                </c:pt>
              </c:strCache>
            </c:strRef>
          </c:cat>
          <c:val>
            <c:numRef>
              <c:f>'MULTILINGUAL PROFICIENCY'!$E$13:$J$13</c:f>
              <c:numCache>
                <c:formatCode>0.0</c:formatCode>
                <c:ptCount val="6"/>
                <c:pt idx="0">
                  <c:v>0</c:v>
                </c:pt>
              </c:numCache>
            </c:numRef>
          </c:val>
          <c:smooth val="0"/>
          <c:extLst>
            <c:ext xmlns:c16="http://schemas.microsoft.com/office/drawing/2014/chart" uri="{C3380CC4-5D6E-409C-BE32-E72D297353CC}">
              <c16:uniqueId val="{00000006-F90E-41F8-A8E9-0D44FCE0362E}"/>
            </c:ext>
          </c:extLst>
        </c:ser>
        <c:ser>
          <c:idx val="4"/>
          <c:order val="4"/>
          <c:tx>
            <c:strRef>
              <c:f>'MULTILINGUAL PROFICIENCY'!$B$16:$D$16</c:f>
              <c:strCache>
                <c:ptCount val="3"/>
                <c:pt idx="0">
                  <c:v>SIMILAR DISTRICT TARGET</c:v>
                </c:pt>
              </c:strCache>
            </c:strRef>
          </c:tx>
          <c:spPr>
            <a:ln w="28575" cap="rnd">
              <a:solidFill>
                <a:srgbClr val="9F2065"/>
              </a:solidFill>
              <a:prstDash val="sysDot"/>
              <a:round/>
            </a:ln>
            <a:effectLst/>
          </c:spPr>
          <c:marker>
            <c:symbol val="circle"/>
            <c:size val="5"/>
            <c:spPr>
              <a:solidFill>
                <a:srgbClr val="9F2065"/>
              </a:solidFill>
              <a:ln w="9525">
                <a:solidFill>
                  <a:srgbClr val="9F2065"/>
                </a:solidFill>
                <a:prstDash val="sysDot"/>
              </a:ln>
              <a:effectLst/>
            </c:spPr>
          </c:marker>
          <c:dLbls>
            <c:dLbl>
              <c:idx val="5"/>
              <c:layout>
                <c:manualLayout>
                  <c:x val="8.3873819500498895E-2"/>
                  <c:y val="9.291521486643417E-3"/>
                </c:manualLayout>
              </c:layout>
              <c:tx>
                <c:rich>
                  <a:bodyPr rot="0" spcFirstLastPara="1" vertOverflow="ellipsis" vert="horz" wrap="square" lIns="38100" tIns="19050" rIns="38100" bIns="19050" anchor="ctr" anchorCtr="1">
                    <a:noAutofit/>
                  </a:bodyPr>
                  <a:lstStyle/>
                  <a:p>
                    <a:pPr>
                      <a:defRPr sz="900" b="1" i="0" u="none" strike="noStrike" kern="1200" baseline="0">
                        <a:solidFill>
                          <a:schemeClr val="bg1"/>
                        </a:solidFill>
                        <a:latin typeface="+mn-lt"/>
                        <a:ea typeface="+mn-ea"/>
                        <a:cs typeface="+mn-cs"/>
                      </a:defRPr>
                    </a:pPr>
                    <a:r>
                      <a:rPr lang="en-US" b="1">
                        <a:solidFill>
                          <a:schemeClr val="bg1"/>
                        </a:solidFill>
                      </a:rPr>
                      <a:t>SIMILAR</a:t>
                    </a:r>
                    <a:r>
                      <a:rPr lang="en-US" b="1" baseline="0">
                        <a:solidFill>
                          <a:schemeClr val="bg1"/>
                        </a:solidFill>
                      </a:rPr>
                      <a:t> DISTRICT TARGET</a:t>
                    </a:r>
                    <a:endParaRPr lang="en-US" b="1">
                      <a:solidFill>
                        <a:schemeClr val="bg1"/>
                      </a:solidFill>
                    </a:endParaRPr>
                  </a:p>
                </c:rich>
              </c:tx>
              <c:spPr>
                <a:solidFill>
                  <a:srgbClr val="9F2065"/>
                </a:solid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8.1065309099194557E-2"/>
                      <c:h val="8.855185784703741E-2"/>
                    </c:manualLayout>
                  </c15:layout>
                  <c15:showDataLabelsRange val="0"/>
                </c:ext>
                <c:ext xmlns:c16="http://schemas.microsoft.com/office/drawing/2014/chart" uri="{C3380CC4-5D6E-409C-BE32-E72D297353CC}">
                  <c16:uniqueId val="{00000007-F90E-41F8-A8E9-0D44FCE0362E}"/>
                </c:ext>
              </c:extLst>
            </c:dLbl>
            <c:spPr>
              <a:solidFill>
                <a:srgbClr val="9F2065"/>
              </a:solid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strRef>
              <c:f>'MULTILINGUAL PROFICIENCY'!$E$11:$J$11</c:f>
              <c:strCache>
                <c:ptCount val="6"/>
                <c:pt idx="0">
                  <c:v>2024-25</c:v>
                </c:pt>
                <c:pt idx="1">
                  <c:v>2025-26</c:v>
                </c:pt>
                <c:pt idx="2">
                  <c:v>2026-27</c:v>
                </c:pt>
                <c:pt idx="3">
                  <c:v>2027-28</c:v>
                </c:pt>
                <c:pt idx="4">
                  <c:v>2028-29</c:v>
                </c:pt>
                <c:pt idx="5">
                  <c:v>2029-30</c:v>
                </c:pt>
              </c:strCache>
            </c:strRef>
          </c:cat>
          <c:val>
            <c:numRef>
              <c:f>'MULTILINGUAL PROFICIENCY'!$E$16:$J$16</c:f>
              <c:numCache>
                <c:formatCode>0.0</c:formatCode>
                <c:ptCount val="6"/>
                <c:pt idx="2">
                  <c:v>0</c:v>
                </c:pt>
                <c:pt idx="3">
                  <c:v>0</c:v>
                </c:pt>
                <c:pt idx="4">
                  <c:v>0</c:v>
                </c:pt>
                <c:pt idx="5">
                  <c:v>0</c:v>
                </c:pt>
              </c:numCache>
            </c:numRef>
          </c:val>
          <c:smooth val="0"/>
          <c:extLst>
            <c:ext xmlns:c16="http://schemas.microsoft.com/office/drawing/2014/chart" uri="{C3380CC4-5D6E-409C-BE32-E72D297353CC}">
              <c16:uniqueId val="{00000008-F90E-41F8-A8E9-0D44FCE0362E}"/>
            </c:ext>
          </c:extLst>
        </c:ser>
        <c:ser>
          <c:idx val="5"/>
          <c:order val="5"/>
          <c:tx>
            <c:strRef>
              <c:f>'MULTILINGUAL PROFICIENCY'!$B$17:$D$17</c:f>
              <c:strCache>
                <c:ptCount val="3"/>
                <c:pt idx="0">
                  <c:v>STATEWIDE TARGET</c:v>
                </c:pt>
              </c:strCache>
            </c:strRef>
          </c:tx>
          <c:spPr>
            <a:ln w="28575" cap="rnd">
              <a:solidFill>
                <a:srgbClr val="007F43"/>
              </a:solidFill>
              <a:prstDash val="sysDot"/>
              <a:round/>
            </a:ln>
            <a:effectLst/>
          </c:spPr>
          <c:marker>
            <c:symbol val="circle"/>
            <c:size val="5"/>
            <c:spPr>
              <a:solidFill>
                <a:srgbClr val="007F43"/>
              </a:solidFill>
              <a:ln w="9525">
                <a:solidFill>
                  <a:srgbClr val="007F43"/>
                </a:solidFill>
                <a:prstDash val="sysDot"/>
              </a:ln>
              <a:effectLst/>
            </c:spPr>
          </c:marker>
          <c:dLbls>
            <c:dLbl>
              <c:idx val="5"/>
              <c:layout>
                <c:manualLayout>
                  <c:x val="7.4600846663970377E-2"/>
                  <c:y val="-3.1358885017421616E-2"/>
                </c:manualLayout>
              </c:layout>
              <c:tx>
                <c:rich>
                  <a:bodyPr rot="0" spcFirstLastPara="1" vertOverflow="ellipsis" vert="horz" wrap="square" lIns="38100" tIns="19050" rIns="38100" bIns="19050" anchor="ctr" anchorCtr="1">
                    <a:noAutofit/>
                  </a:bodyPr>
                  <a:lstStyle/>
                  <a:p>
                    <a:pPr>
                      <a:defRPr sz="900" b="1" i="0" u="none" strike="noStrike" kern="1200" baseline="0">
                        <a:solidFill>
                          <a:schemeClr val="bg1"/>
                        </a:solidFill>
                        <a:latin typeface="+mn-lt"/>
                        <a:ea typeface="+mn-ea"/>
                        <a:cs typeface="+mn-cs"/>
                      </a:defRPr>
                    </a:pPr>
                    <a:r>
                      <a:rPr lang="en-US" b="1">
                        <a:solidFill>
                          <a:schemeClr val="bg1"/>
                        </a:solidFill>
                      </a:rPr>
                      <a:t>STATEWIDE TARGET</a:t>
                    </a:r>
                  </a:p>
                </c:rich>
              </c:tx>
              <c:spPr>
                <a:solidFill>
                  <a:srgbClr val="007F43"/>
                </a:solid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9.2552890972302182E-2"/>
                      <c:h val="7.1974539767894863E-2"/>
                    </c:manualLayout>
                  </c15:layout>
                  <c15:showDataLabelsRange val="0"/>
                </c:ext>
                <c:ext xmlns:c16="http://schemas.microsoft.com/office/drawing/2014/chart" uri="{C3380CC4-5D6E-409C-BE32-E72D297353CC}">
                  <c16:uniqueId val="{00000009-F90E-41F8-A8E9-0D44FCE0362E}"/>
                </c:ext>
              </c:extLst>
            </c:dLbl>
            <c:spPr>
              <a:solidFill>
                <a:srgbClr val="007F43"/>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'MULTILINGUAL PROFICIENCY'!$E$11:$J$11</c:f>
              <c:strCache>
                <c:ptCount val="6"/>
                <c:pt idx="0">
                  <c:v>2024-25</c:v>
                </c:pt>
                <c:pt idx="1">
                  <c:v>2025-26</c:v>
                </c:pt>
                <c:pt idx="2">
                  <c:v>2026-27</c:v>
                </c:pt>
                <c:pt idx="3">
                  <c:v>2027-28</c:v>
                </c:pt>
                <c:pt idx="4">
                  <c:v>2028-29</c:v>
                </c:pt>
                <c:pt idx="5">
                  <c:v>2029-30</c:v>
                </c:pt>
              </c:strCache>
            </c:strRef>
          </c:cat>
          <c:val>
            <c:numRef>
              <c:f>'MULTILINGUAL PROFICIENCY'!$E$17:$J$17</c:f>
              <c:numCache>
                <c:formatCode>0.0</c:formatCode>
                <c:ptCount val="6"/>
                <c:pt idx="2">
                  <c:v>14.4</c:v>
                </c:pt>
                <c:pt idx="3">
                  <c:v>14.4</c:v>
                </c:pt>
                <c:pt idx="4">
                  <c:v>14.4</c:v>
                </c:pt>
                <c:pt idx="5">
                  <c:v>14.4</c:v>
                </c:pt>
              </c:numCache>
            </c:numRef>
          </c:val>
          <c:smooth val="0"/>
          <c:extLst>
            <c:ext xmlns:c16="http://schemas.microsoft.com/office/drawing/2014/chart" uri="{C3380CC4-5D6E-409C-BE32-E72D297353CC}">
              <c16:uniqueId val="{0000000A-F90E-41F8-A8E9-0D44FCE0362E}"/>
            </c:ext>
          </c:extLst>
        </c:ser>
        <c:dLbls>
          <c:showLegendKey val="0"/>
          <c:showVal val="0"/>
          <c:showCatName val="0"/>
          <c:showSerName val="0"/>
          <c:showPercent val="0"/>
          <c:showBubbleSize val="0"/>
        </c:dLbls>
        <c:marker val="1"/>
        <c:smooth val="0"/>
        <c:axId val="1528468487"/>
        <c:axId val="1528470535"/>
        <c:extLst>
          <c:ext xmlns:c15="http://schemas.microsoft.com/office/drawing/2012/chart" uri="{02D57815-91ED-43cb-92C2-25804820EDAC}">
            <c15:filteredLineSeries>
              <c15:ser>
                <c:idx val="2"/>
                <c:order val="2"/>
                <c:tx>
                  <c:strRef>
                    <c:extLst>
                      <c:ext uri="{02D57815-91ED-43cb-92C2-25804820EDAC}">
                        <c15:formulaRef>
                          <c15:sqref>'MULTILINGUAL PROFICIENCY'!$B$14:$D$14</c15:sqref>
                        </c15:formulaRef>
                      </c:ext>
                    </c:extLst>
                    <c:strCache>
                      <c:ptCount val="3"/>
                      <c:pt idx="0">
                        <c:v>Gap Between ALL STUDENTS and 
COMB. FOCAL STUDENTS (in percentage points)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extLst>
                      <c:ext uri="{02D57815-91ED-43cb-92C2-25804820EDAC}">
                        <c15:formulaRef>
                          <c15:sqref>'MULTILINGUAL PROFICIENCY'!$E$11:$J$11</c15:sqref>
                        </c15:formulaRef>
                      </c:ext>
                    </c:extLst>
                    <c:strCache>
                      <c:ptCount val="6"/>
                      <c:pt idx="0">
                        <c:v>2024-25</c:v>
                      </c:pt>
                      <c:pt idx="1">
                        <c:v>2025-26</c:v>
                      </c:pt>
                      <c:pt idx="2">
                        <c:v>2026-27</c:v>
                      </c:pt>
                      <c:pt idx="3">
                        <c:v>2027-28</c:v>
                      </c:pt>
                      <c:pt idx="4">
                        <c:v>2028-29</c:v>
                      </c:pt>
                      <c:pt idx="5">
                        <c:v>2029-30</c:v>
                      </c:pt>
                    </c:strCache>
                  </c:strRef>
                </c:cat>
                <c:val>
                  <c:numRef>
                    <c:extLst>
                      <c:ext uri="{02D57815-91ED-43cb-92C2-25804820EDAC}">
                        <c15:formulaRef>
                          <c15:sqref>'MULTILINGUAL PROFICIENCY'!$E$14:$J$14</c15:sqref>
                        </c15:formulaRef>
                      </c:ext>
                    </c:extLst>
                    <c:numCache>
                      <c:formatCode>0.0</c:formatCode>
                      <c:ptCount val="6"/>
                      <c:pt idx="0">
                        <c:v>0</c:v>
                      </c:pt>
                      <c:pt idx="2">
                        <c:v>0</c:v>
                      </c:pt>
                      <c:pt idx="3">
                        <c:v>0</c:v>
                      </c:pt>
                      <c:pt idx="4">
                        <c:v>0</c:v>
                      </c:pt>
                      <c:pt idx="5">
                        <c:v>0</c:v>
                      </c:pt>
                    </c:numCache>
                  </c:numRef>
                </c:val>
                <c:smooth val="0"/>
                <c:extLst>
                  <c:ext xmlns:c16="http://schemas.microsoft.com/office/drawing/2014/chart" uri="{C3380CC4-5D6E-409C-BE32-E72D297353CC}">
                    <c16:uniqueId val="{0000000B-F90E-41F8-A8E9-0D44FCE0362E}"/>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'MULTILINGUAL PROFICIENCY'!$B$15:$D$15</c15:sqref>
                        </c15:formulaRef>
                      </c:ext>
                    </c:extLst>
                    <c:strCache>
                      <c:ptCount val="3"/>
                      <c:pt idx="0">
                        <c:v>Gap Between ALL STUDENTS and 
COMB. FOCAL STUDENTS (in percentage points)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extLst xmlns:c15="http://schemas.microsoft.com/office/drawing/2012/chart">
                      <c:ext xmlns:c15="http://schemas.microsoft.com/office/drawing/2012/chart" uri="{02D57815-91ED-43cb-92C2-25804820EDAC}">
                        <c15:formulaRef>
                          <c15:sqref>'MULTILINGUAL PROFICIENCY'!$E$11:$J$11</c15:sqref>
                        </c15:formulaRef>
                      </c:ext>
                    </c:extLst>
                    <c:strCache>
                      <c:ptCount val="6"/>
                      <c:pt idx="0">
                        <c:v>2024-25</c:v>
                      </c:pt>
                      <c:pt idx="1">
                        <c:v>2025-26</c:v>
                      </c:pt>
                      <c:pt idx="2">
                        <c:v>2026-27</c:v>
                      </c:pt>
                      <c:pt idx="3">
                        <c:v>2027-28</c:v>
                      </c:pt>
                      <c:pt idx="4">
                        <c:v>2028-29</c:v>
                      </c:pt>
                      <c:pt idx="5">
                        <c:v>2029-30</c:v>
                      </c:pt>
                    </c:strCache>
                  </c:strRef>
                </c:cat>
                <c:val>
                  <c:numRef>
                    <c:extLst xmlns:c15="http://schemas.microsoft.com/office/drawing/2012/chart">
                      <c:ext xmlns:c15="http://schemas.microsoft.com/office/drawing/2012/chart" uri="{02D57815-91ED-43cb-92C2-25804820EDAC}">
                        <c15:formulaRef>
                          <c15:sqref>'MULTILINGUAL PROFICIENCY'!$E$15:$J$15</c15:sqref>
                        </c15:formulaRef>
                      </c:ext>
                    </c:extLst>
                    <c:numCache>
                      <c:formatCode>0.0</c:formatCode>
                      <c:ptCount val="6"/>
                    </c:numCache>
                  </c:numRef>
                </c:val>
                <c:smooth val="0"/>
                <c:extLst xmlns:c15="http://schemas.microsoft.com/office/drawing/2012/chart">
                  <c:ext xmlns:c16="http://schemas.microsoft.com/office/drawing/2014/chart" uri="{C3380CC4-5D6E-409C-BE32-E72D297353CC}">
                    <c16:uniqueId val="{0000000C-F90E-41F8-A8E9-0D44FCE0362E}"/>
                  </c:ext>
                </c:extLst>
              </c15:ser>
            </c15:filteredLineSeries>
          </c:ext>
        </c:extLst>
      </c:lineChart>
      <c:catAx>
        <c:axId val="15284684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solidFill>
                      <a:schemeClr val="tx1"/>
                    </a:solidFill>
                  </a:rPr>
                  <a:t>SCHOOL YEARS</a:t>
                </a:r>
              </a:p>
            </c:rich>
          </c:tx>
          <c:layout>
            <c:manualLayout>
              <c:xMode val="edge"/>
              <c:yMode val="edge"/>
              <c:x val="0.41950759676167237"/>
              <c:y val="0.9234926884139482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crossAx val="1528470535"/>
        <c:crosses val="autoZero"/>
        <c:auto val="1"/>
        <c:lblAlgn val="ctr"/>
        <c:lblOffset val="100"/>
        <c:noMultiLvlLbl val="0"/>
      </c:catAx>
      <c:valAx>
        <c:axId val="152847053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cap="all" baseline="0">
                    <a:solidFill>
                      <a:schemeClr val="tx1">
                        <a:lumMod val="65000"/>
                        <a:lumOff val="35000"/>
                      </a:schemeClr>
                    </a:solidFill>
                    <a:latin typeface="+mn-lt"/>
                    <a:ea typeface="+mn-ea"/>
                    <a:cs typeface="+mn-cs"/>
                  </a:defRPr>
                </a:pPr>
                <a:r>
                  <a:rPr lang="en-US" sz="1000" b="1" i="0" u="none" strike="noStrike" cap="all" baseline="0">
                    <a:solidFill>
                      <a:schemeClr val="tx1"/>
                    </a:solidFill>
                    <a:effectLst/>
                  </a:rPr>
                  <a:t>Percent</a:t>
                </a:r>
              </a:p>
            </c:rich>
          </c:tx>
          <c:layout>
            <c:manualLayout>
              <c:xMode val="edge"/>
              <c:yMode val="edge"/>
              <c:x val="0"/>
              <c:y val="0.46384012482310677"/>
            </c:manualLayout>
          </c:layout>
          <c:overlay val="0"/>
          <c:spPr>
            <a:noFill/>
            <a:ln>
              <a:noFill/>
            </a:ln>
            <a:effectLst/>
          </c:spPr>
          <c:txPr>
            <a:bodyPr rot="0" spcFirstLastPara="1" vertOverflow="ellipsis" wrap="square" anchor="ctr" anchorCtr="1"/>
            <a:lstStyle/>
            <a:p>
              <a:pPr>
                <a:defRPr sz="1000" b="0" i="0" u="none" strike="noStrike" kern="1200" cap="all"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528468487"/>
        <c:crosses val="autoZero"/>
        <c:crossBetween val="between"/>
      </c:valAx>
      <c:spPr>
        <a:noFill/>
        <a:ln>
          <a:noFill/>
        </a:ln>
        <a:effectLst/>
      </c:spPr>
    </c:plotArea>
    <c:legend>
      <c:legendPos val="t"/>
      <c:layout>
        <c:manualLayout>
          <c:xMode val="edge"/>
          <c:yMode val="edge"/>
          <c:x val="2.1313274113402187E-2"/>
          <c:y val="8.0568627450980396E-2"/>
          <c:w val="0.88027784860038061"/>
          <c:h val="6.838258452987494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span"/>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b="1">
                <a:solidFill>
                  <a:sysClr val="windowText" lastClr="000000"/>
                </a:solidFill>
              </a:rPr>
              <a:t>Postsecondary</a:t>
            </a:r>
            <a:r>
              <a:rPr lang="en-US" b="1" baseline="0">
                <a:solidFill>
                  <a:sysClr val="windowText" lastClr="000000"/>
                </a:solidFill>
              </a:rPr>
              <a:t> Readiness</a:t>
            </a:r>
            <a:r>
              <a:rPr lang="en-US" b="1">
                <a:solidFill>
                  <a:sysClr val="windowText" lastClr="000000"/>
                </a:solidFill>
              </a:rPr>
              <a:t>: Targets</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9.823187700633125E-2"/>
          <c:y val="0.17439092172301993"/>
          <c:w val="0.78350823893810562"/>
          <c:h val="0.68305743399722096"/>
        </c:manualLayout>
      </c:layout>
      <c:lineChart>
        <c:grouping val="standard"/>
        <c:varyColors val="0"/>
        <c:ser>
          <c:idx val="0"/>
          <c:order val="0"/>
          <c:tx>
            <c:strRef>
              <c:f>'POSTSECONDARY READINESS'!$B$12:$D$12</c:f>
              <c:strCache>
                <c:ptCount val="3"/>
                <c:pt idx="0">
                  <c:v>BASELINE TARGET (ALL STUDENTS)</c:v>
                </c:pt>
              </c:strCache>
            </c:strRef>
          </c:tx>
          <c:spPr>
            <a:ln w="28575" cap="rnd">
              <a:solidFill>
                <a:srgbClr val="1B75BC"/>
              </a:solidFill>
              <a:round/>
            </a:ln>
            <a:effectLst/>
          </c:spPr>
          <c:marker>
            <c:symbol val="circle"/>
            <c:size val="5"/>
            <c:spPr>
              <a:solidFill>
                <a:srgbClr val="1B75BC"/>
              </a:solidFill>
              <a:ln w="9525">
                <a:solidFill>
                  <a:srgbClr val="1B75BC"/>
                </a:solidFill>
              </a:ln>
              <a:effectLst/>
            </c:spPr>
          </c:marker>
          <c:dPt>
            <c:idx val="2"/>
            <c:marker>
              <c:symbol val="circle"/>
              <c:size val="5"/>
              <c:spPr>
                <a:solidFill>
                  <a:srgbClr val="1B75BC"/>
                </a:solidFill>
                <a:ln w="9525">
                  <a:solidFill>
                    <a:srgbClr val="1B75BC"/>
                  </a:solidFill>
                  <a:prstDash val="dash"/>
                </a:ln>
                <a:effectLst/>
              </c:spPr>
            </c:marker>
            <c:bubble3D val="0"/>
            <c:spPr>
              <a:ln w="28575" cap="rnd">
                <a:solidFill>
                  <a:srgbClr val="1B75BC"/>
                </a:solidFill>
                <a:prstDash val="dash"/>
                <a:round/>
              </a:ln>
              <a:effectLst/>
            </c:spPr>
            <c:extLst>
              <c:ext xmlns:c16="http://schemas.microsoft.com/office/drawing/2014/chart" uri="{C3380CC4-5D6E-409C-BE32-E72D297353CC}">
                <c16:uniqueId val="{00000001-F328-4703-A64C-026D808B85A0}"/>
              </c:ext>
            </c:extLst>
          </c:dPt>
          <c:dLbls>
            <c:dLbl>
              <c:idx val="0"/>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15:layout>
                    <c:manualLayout>
                      <c:w val="5.3913459390978323E-2"/>
                      <c:h val="3.4808453821321118E-2"/>
                    </c:manualLayout>
                  </c15:layout>
                </c:ext>
                <c:ext xmlns:c16="http://schemas.microsoft.com/office/drawing/2014/chart" uri="{C3380CC4-5D6E-409C-BE32-E72D297353CC}">
                  <c16:uniqueId val="{00000002-F328-4703-A64C-026D808B85A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'POSTSECONDARY READINESS'!$E$11:$J$11</c:f>
              <c:strCache>
                <c:ptCount val="6"/>
                <c:pt idx="0">
                  <c:v>2024-25</c:v>
                </c:pt>
                <c:pt idx="1">
                  <c:v>2025-26</c:v>
                </c:pt>
                <c:pt idx="2">
                  <c:v>2026-27</c:v>
                </c:pt>
                <c:pt idx="3">
                  <c:v>2027-28</c:v>
                </c:pt>
                <c:pt idx="4">
                  <c:v>2028-29</c:v>
                </c:pt>
                <c:pt idx="5">
                  <c:v>2029-30</c:v>
                </c:pt>
              </c:strCache>
            </c:strRef>
          </c:cat>
          <c:val>
            <c:numRef>
              <c:f>'POSTSECONDARY READINESS'!$E$12:$J$12</c:f>
              <c:numCache>
                <c:formatCode>0.0</c:formatCode>
                <c:ptCount val="6"/>
                <c:pt idx="0">
                  <c:v>0</c:v>
                </c:pt>
              </c:numCache>
            </c:numRef>
          </c:val>
          <c:smooth val="0"/>
          <c:extLst>
            <c:ext xmlns:c16="http://schemas.microsoft.com/office/drawing/2014/chart" uri="{C3380CC4-5D6E-409C-BE32-E72D297353CC}">
              <c16:uniqueId val="{00000003-F328-4703-A64C-026D808B85A0}"/>
            </c:ext>
          </c:extLst>
        </c:ser>
        <c:ser>
          <c:idx val="1"/>
          <c:order val="1"/>
          <c:tx>
            <c:strRef>
              <c:f>'POSTSECONDARY READINESS'!$B$13:$D$13</c:f>
              <c:strCache>
                <c:ptCount val="3"/>
                <c:pt idx="0">
                  <c:v>GAP-CLOSING TARGET (COMB. FOCAL STUDENTS)</c:v>
                </c:pt>
              </c:strCache>
            </c:strRef>
          </c:tx>
          <c:spPr>
            <a:ln w="28575" cap="rnd">
              <a:solidFill>
                <a:srgbClr val="C14B1F"/>
              </a:solidFill>
              <a:round/>
            </a:ln>
            <a:effectLst/>
          </c:spPr>
          <c:marker>
            <c:symbol val="circle"/>
            <c:size val="5"/>
            <c:spPr>
              <a:solidFill>
                <a:srgbClr val="C14B1F"/>
              </a:solidFill>
              <a:ln w="9525">
                <a:solidFill>
                  <a:srgbClr val="C14B1F"/>
                </a:solidFill>
              </a:ln>
              <a:effectLst/>
            </c:spPr>
          </c:marker>
          <c:dPt>
            <c:idx val="2"/>
            <c:marker>
              <c:symbol val="circle"/>
              <c:size val="5"/>
              <c:spPr>
                <a:solidFill>
                  <a:srgbClr val="C14B1F"/>
                </a:solidFill>
                <a:ln w="9525">
                  <a:solidFill>
                    <a:srgbClr val="C14B1F"/>
                  </a:solidFill>
                  <a:prstDash val="dash"/>
                </a:ln>
                <a:effectLst/>
              </c:spPr>
            </c:marker>
            <c:bubble3D val="0"/>
            <c:spPr>
              <a:ln w="28575" cap="rnd">
                <a:solidFill>
                  <a:srgbClr val="C14B1F"/>
                </a:solidFill>
                <a:prstDash val="dash"/>
                <a:round/>
              </a:ln>
              <a:effectLst/>
            </c:spPr>
            <c:extLst>
              <c:ext xmlns:c16="http://schemas.microsoft.com/office/drawing/2014/chart" uri="{C3380CC4-5D6E-409C-BE32-E72D297353CC}">
                <c16:uniqueId val="{00000005-F328-4703-A64C-026D808B85A0}"/>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'POSTSECONDARY READINESS'!$E$11:$J$11</c:f>
              <c:strCache>
                <c:ptCount val="6"/>
                <c:pt idx="0">
                  <c:v>2024-25</c:v>
                </c:pt>
                <c:pt idx="1">
                  <c:v>2025-26</c:v>
                </c:pt>
                <c:pt idx="2">
                  <c:v>2026-27</c:v>
                </c:pt>
                <c:pt idx="3">
                  <c:v>2027-28</c:v>
                </c:pt>
                <c:pt idx="4">
                  <c:v>2028-29</c:v>
                </c:pt>
                <c:pt idx="5">
                  <c:v>2029-30</c:v>
                </c:pt>
              </c:strCache>
            </c:strRef>
          </c:cat>
          <c:val>
            <c:numRef>
              <c:f>'POSTSECONDARY READINESS'!$E$13:$J$13</c:f>
              <c:numCache>
                <c:formatCode>0.0</c:formatCode>
                <c:ptCount val="6"/>
                <c:pt idx="0">
                  <c:v>0</c:v>
                </c:pt>
              </c:numCache>
            </c:numRef>
          </c:val>
          <c:smooth val="0"/>
          <c:extLst>
            <c:ext xmlns:c16="http://schemas.microsoft.com/office/drawing/2014/chart" uri="{C3380CC4-5D6E-409C-BE32-E72D297353CC}">
              <c16:uniqueId val="{00000006-F328-4703-A64C-026D808B85A0}"/>
            </c:ext>
          </c:extLst>
        </c:ser>
        <c:ser>
          <c:idx val="4"/>
          <c:order val="4"/>
          <c:tx>
            <c:strRef>
              <c:f>'POSTSECONDARY READINESS'!$B$16:$D$16</c:f>
              <c:strCache>
                <c:ptCount val="3"/>
                <c:pt idx="0">
                  <c:v>SIMILAR DISTRICT TARGET</c:v>
                </c:pt>
              </c:strCache>
            </c:strRef>
          </c:tx>
          <c:spPr>
            <a:ln w="28575" cap="rnd">
              <a:solidFill>
                <a:srgbClr val="9F2065"/>
              </a:solidFill>
              <a:prstDash val="sysDot"/>
              <a:round/>
            </a:ln>
            <a:effectLst/>
          </c:spPr>
          <c:marker>
            <c:symbol val="circle"/>
            <c:size val="5"/>
            <c:spPr>
              <a:solidFill>
                <a:srgbClr val="9F2065"/>
              </a:solidFill>
              <a:ln w="9525">
                <a:solidFill>
                  <a:srgbClr val="9F2065"/>
                </a:solidFill>
                <a:prstDash val="sysDot"/>
              </a:ln>
              <a:effectLst/>
            </c:spPr>
          </c:marker>
          <c:dLbls>
            <c:dLbl>
              <c:idx val="5"/>
              <c:layout>
                <c:manualLayout>
                  <c:x val="8.3873819500498895E-2"/>
                  <c:y val="9.291521486643417E-3"/>
                </c:manualLayout>
              </c:layout>
              <c:tx>
                <c:rich>
                  <a:bodyPr rot="0" spcFirstLastPara="1" vertOverflow="ellipsis" vert="horz" wrap="square" lIns="38100" tIns="19050" rIns="38100" bIns="19050" anchor="ctr" anchorCtr="1">
                    <a:noAutofit/>
                  </a:bodyPr>
                  <a:lstStyle/>
                  <a:p>
                    <a:pPr>
                      <a:defRPr sz="900" b="1" i="0" u="none" strike="noStrike" kern="1200" baseline="0">
                        <a:solidFill>
                          <a:schemeClr val="bg1"/>
                        </a:solidFill>
                        <a:latin typeface="+mn-lt"/>
                        <a:ea typeface="+mn-ea"/>
                        <a:cs typeface="+mn-cs"/>
                      </a:defRPr>
                    </a:pPr>
                    <a:r>
                      <a:rPr lang="en-US" b="1">
                        <a:solidFill>
                          <a:schemeClr val="bg1"/>
                        </a:solidFill>
                      </a:rPr>
                      <a:t>SIMILAR</a:t>
                    </a:r>
                    <a:r>
                      <a:rPr lang="en-US" b="1" baseline="0">
                        <a:solidFill>
                          <a:schemeClr val="bg1"/>
                        </a:solidFill>
                      </a:rPr>
                      <a:t> DISTRICT TARGET</a:t>
                    </a:r>
                    <a:endParaRPr lang="en-US" b="1">
                      <a:solidFill>
                        <a:schemeClr val="bg1"/>
                      </a:solidFill>
                    </a:endParaRPr>
                  </a:p>
                </c:rich>
              </c:tx>
              <c:spPr>
                <a:solidFill>
                  <a:srgbClr val="9F2065"/>
                </a:solid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8.1065309099194557E-2"/>
                      <c:h val="8.855185784703741E-2"/>
                    </c:manualLayout>
                  </c15:layout>
                  <c15:showDataLabelsRange val="0"/>
                </c:ext>
                <c:ext xmlns:c16="http://schemas.microsoft.com/office/drawing/2014/chart" uri="{C3380CC4-5D6E-409C-BE32-E72D297353CC}">
                  <c16:uniqueId val="{00000007-F328-4703-A64C-026D808B85A0}"/>
                </c:ext>
              </c:extLst>
            </c:dLbl>
            <c:spPr>
              <a:solidFill>
                <a:srgbClr val="9F2065"/>
              </a:solid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strRef>
              <c:f>'POSTSECONDARY READINESS'!$E$11:$J$11</c:f>
              <c:strCache>
                <c:ptCount val="6"/>
                <c:pt idx="0">
                  <c:v>2024-25</c:v>
                </c:pt>
                <c:pt idx="1">
                  <c:v>2025-26</c:v>
                </c:pt>
                <c:pt idx="2">
                  <c:v>2026-27</c:v>
                </c:pt>
                <c:pt idx="3">
                  <c:v>2027-28</c:v>
                </c:pt>
                <c:pt idx="4">
                  <c:v>2028-29</c:v>
                </c:pt>
                <c:pt idx="5">
                  <c:v>2029-30</c:v>
                </c:pt>
              </c:strCache>
            </c:strRef>
          </c:cat>
          <c:val>
            <c:numRef>
              <c:f>'POSTSECONDARY READINESS'!$E$16:$J$16</c:f>
              <c:numCache>
                <c:formatCode>0.0</c:formatCode>
                <c:ptCount val="6"/>
                <c:pt idx="2">
                  <c:v>0</c:v>
                </c:pt>
                <c:pt idx="3">
                  <c:v>0</c:v>
                </c:pt>
                <c:pt idx="4">
                  <c:v>0</c:v>
                </c:pt>
                <c:pt idx="5">
                  <c:v>0</c:v>
                </c:pt>
              </c:numCache>
            </c:numRef>
          </c:val>
          <c:smooth val="0"/>
          <c:extLst>
            <c:ext xmlns:c16="http://schemas.microsoft.com/office/drawing/2014/chart" uri="{C3380CC4-5D6E-409C-BE32-E72D297353CC}">
              <c16:uniqueId val="{00000008-F328-4703-A64C-026D808B85A0}"/>
            </c:ext>
          </c:extLst>
        </c:ser>
        <c:ser>
          <c:idx val="5"/>
          <c:order val="5"/>
          <c:tx>
            <c:strRef>
              <c:f>'POSTSECONDARY READINESS'!$B$17:$D$17</c:f>
              <c:strCache>
                <c:ptCount val="3"/>
                <c:pt idx="0">
                  <c:v>STATEWIDE TARGET</c:v>
                </c:pt>
              </c:strCache>
            </c:strRef>
          </c:tx>
          <c:spPr>
            <a:ln w="28575" cap="rnd">
              <a:solidFill>
                <a:srgbClr val="007F43"/>
              </a:solidFill>
              <a:prstDash val="sysDot"/>
              <a:round/>
            </a:ln>
            <a:effectLst/>
          </c:spPr>
          <c:marker>
            <c:symbol val="circle"/>
            <c:size val="5"/>
            <c:spPr>
              <a:solidFill>
                <a:srgbClr val="007F43"/>
              </a:solidFill>
              <a:ln w="9525">
                <a:solidFill>
                  <a:srgbClr val="007F43"/>
                </a:solidFill>
                <a:prstDash val="sysDot"/>
              </a:ln>
              <a:effectLst/>
            </c:spPr>
          </c:marker>
          <c:dLbls>
            <c:dLbl>
              <c:idx val="5"/>
              <c:layout>
                <c:manualLayout>
                  <c:x val="7.4600846663970377E-2"/>
                  <c:y val="-3.1358885017421616E-2"/>
                </c:manualLayout>
              </c:layout>
              <c:tx>
                <c:rich>
                  <a:bodyPr rot="0" spcFirstLastPara="1" vertOverflow="ellipsis" vert="horz" wrap="square" lIns="38100" tIns="19050" rIns="38100" bIns="19050" anchor="ctr" anchorCtr="1">
                    <a:noAutofit/>
                  </a:bodyPr>
                  <a:lstStyle/>
                  <a:p>
                    <a:pPr>
                      <a:defRPr sz="900" b="1" i="0" u="none" strike="noStrike" kern="1200" baseline="0">
                        <a:solidFill>
                          <a:schemeClr val="bg1"/>
                        </a:solidFill>
                        <a:latin typeface="+mn-lt"/>
                        <a:ea typeface="+mn-ea"/>
                        <a:cs typeface="+mn-cs"/>
                      </a:defRPr>
                    </a:pPr>
                    <a:r>
                      <a:rPr lang="en-US" b="1">
                        <a:solidFill>
                          <a:schemeClr val="bg1"/>
                        </a:solidFill>
                      </a:rPr>
                      <a:t>STATEWIDE TARGET</a:t>
                    </a:r>
                  </a:p>
                </c:rich>
              </c:tx>
              <c:spPr>
                <a:solidFill>
                  <a:srgbClr val="007F43"/>
                </a:solid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9.2552890972302182E-2"/>
                      <c:h val="7.1974539767894863E-2"/>
                    </c:manualLayout>
                  </c15:layout>
                  <c15:showDataLabelsRange val="0"/>
                </c:ext>
                <c:ext xmlns:c16="http://schemas.microsoft.com/office/drawing/2014/chart" uri="{C3380CC4-5D6E-409C-BE32-E72D297353CC}">
                  <c16:uniqueId val="{00000009-F328-4703-A64C-026D808B85A0}"/>
                </c:ext>
              </c:extLst>
            </c:dLbl>
            <c:spPr>
              <a:solidFill>
                <a:srgbClr val="007F43"/>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'POSTSECONDARY READINESS'!$E$11:$J$11</c:f>
              <c:strCache>
                <c:ptCount val="6"/>
                <c:pt idx="0">
                  <c:v>2024-25</c:v>
                </c:pt>
                <c:pt idx="1">
                  <c:v>2025-26</c:v>
                </c:pt>
                <c:pt idx="2">
                  <c:v>2026-27</c:v>
                </c:pt>
                <c:pt idx="3">
                  <c:v>2027-28</c:v>
                </c:pt>
                <c:pt idx="4">
                  <c:v>2028-29</c:v>
                </c:pt>
                <c:pt idx="5">
                  <c:v>2029-30</c:v>
                </c:pt>
              </c:strCache>
            </c:strRef>
          </c:cat>
          <c:val>
            <c:numRef>
              <c:f>'POSTSECONDARY READINESS'!$E$17:$J$17</c:f>
              <c:numCache>
                <c:formatCode>0.0</c:formatCode>
                <c:ptCount val="6"/>
                <c:pt idx="2">
                  <c:v>58.1</c:v>
                </c:pt>
                <c:pt idx="3">
                  <c:v>58.1</c:v>
                </c:pt>
                <c:pt idx="4">
                  <c:v>58.1</c:v>
                </c:pt>
                <c:pt idx="5">
                  <c:v>58.1</c:v>
                </c:pt>
              </c:numCache>
            </c:numRef>
          </c:val>
          <c:smooth val="0"/>
          <c:extLst>
            <c:ext xmlns:c16="http://schemas.microsoft.com/office/drawing/2014/chart" uri="{C3380CC4-5D6E-409C-BE32-E72D297353CC}">
              <c16:uniqueId val="{0000000A-F328-4703-A64C-026D808B85A0}"/>
            </c:ext>
          </c:extLst>
        </c:ser>
        <c:dLbls>
          <c:showLegendKey val="0"/>
          <c:showVal val="0"/>
          <c:showCatName val="0"/>
          <c:showSerName val="0"/>
          <c:showPercent val="0"/>
          <c:showBubbleSize val="0"/>
        </c:dLbls>
        <c:marker val="1"/>
        <c:smooth val="0"/>
        <c:axId val="1528468487"/>
        <c:axId val="1528470535"/>
        <c:extLst>
          <c:ext xmlns:c15="http://schemas.microsoft.com/office/drawing/2012/chart" uri="{02D57815-91ED-43cb-92C2-25804820EDAC}">
            <c15:filteredLineSeries>
              <c15:ser>
                <c:idx val="2"/>
                <c:order val="2"/>
                <c:tx>
                  <c:strRef>
                    <c:extLst>
                      <c:ext uri="{02D57815-91ED-43cb-92C2-25804820EDAC}">
                        <c15:formulaRef>
                          <c15:sqref>'POSTSECONDARY READINESS'!$B$14:$D$14</c15:sqref>
                        </c15:formulaRef>
                      </c:ext>
                    </c:extLst>
                    <c:strCache>
                      <c:ptCount val="3"/>
                      <c:pt idx="0">
                        <c:v>Gap Between ALL STUDENTS and 
COMB. FOCAL STUDENTS (in percentage points)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extLst>
                      <c:ext uri="{02D57815-91ED-43cb-92C2-25804820EDAC}">
                        <c15:formulaRef>
                          <c15:sqref>'POSTSECONDARY READINESS'!$E$11:$J$11</c15:sqref>
                        </c15:formulaRef>
                      </c:ext>
                    </c:extLst>
                    <c:strCache>
                      <c:ptCount val="6"/>
                      <c:pt idx="0">
                        <c:v>2024-25</c:v>
                      </c:pt>
                      <c:pt idx="1">
                        <c:v>2025-26</c:v>
                      </c:pt>
                      <c:pt idx="2">
                        <c:v>2026-27</c:v>
                      </c:pt>
                      <c:pt idx="3">
                        <c:v>2027-28</c:v>
                      </c:pt>
                      <c:pt idx="4">
                        <c:v>2028-29</c:v>
                      </c:pt>
                      <c:pt idx="5">
                        <c:v>2029-30</c:v>
                      </c:pt>
                    </c:strCache>
                  </c:strRef>
                </c:cat>
                <c:val>
                  <c:numRef>
                    <c:extLst>
                      <c:ext uri="{02D57815-91ED-43cb-92C2-25804820EDAC}">
                        <c15:formulaRef>
                          <c15:sqref>'POSTSECONDARY READINESS'!$E$14:$J$14</c15:sqref>
                        </c15:formulaRef>
                      </c:ext>
                    </c:extLst>
                    <c:numCache>
                      <c:formatCode>0.0</c:formatCode>
                      <c:ptCount val="6"/>
                      <c:pt idx="0">
                        <c:v>0</c:v>
                      </c:pt>
                      <c:pt idx="2">
                        <c:v>0</c:v>
                      </c:pt>
                      <c:pt idx="3">
                        <c:v>0</c:v>
                      </c:pt>
                      <c:pt idx="4">
                        <c:v>0</c:v>
                      </c:pt>
                      <c:pt idx="5">
                        <c:v>0</c:v>
                      </c:pt>
                    </c:numCache>
                  </c:numRef>
                </c:val>
                <c:smooth val="0"/>
                <c:extLst>
                  <c:ext xmlns:c16="http://schemas.microsoft.com/office/drawing/2014/chart" uri="{C3380CC4-5D6E-409C-BE32-E72D297353CC}">
                    <c16:uniqueId val="{0000000B-F328-4703-A64C-026D808B85A0}"/>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'POSTSECONDARY READINESS'!$B$15:$D$15</c15:sqref>
                        </c15:formulaRef>
                      </c:ext>
                    </c:extLst>
                    <c:strCache>
                      <c:ptCount val="3"/>
                      <c:pt idx="0">
                        <c:v>Gap Between ALL STUDENTS and 
COMB. FOCAL STUDENTS (in percentage points)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extLst xmlns:c15="http://schemas.microsoft.com/office/drawing/2012/chart">
                      <c:ext xmlns:c15="http://schemas.microsoft.com/office/drawing/2012/chart" uri="{02D57815-91ED-43cb-92C2-25804820EDAC}">
                        <c15:formulaRef>
                          <c15:sqref>'POSTSECONDARY READINESS'!$E$11:$J$11</c15:sqref>
                        </c15:formulaRef>
                      </c:ext>
                    </c:extLst>
                    <c:strCache>
                      <c:ptCount val="6"/>
                      <c:pt idx="0">
                        <c:v>2024-25</c:v>
                      </c:pt>
                      <c:pt idx="1">
                        <c:v>2025-26</c:v>
                      </c:pt>
                      <c:pt idx="2">
                        <c:v>2026-27</c:v>
                      </c:pt>
                      <c:pt idx="3">
                        <c:v>2027-28</c:v>
                      </c:pt>
                      <c:pt idx="4">
                        <c:v>2028-29</c:v>
                      </c:pt>
                      <c:pt idx="5">
                        <c:v>2029-30</c:v>
                      </c:pt>
                    </c:strCache>
                  </c:strRef>
                </c:cat>
                <c:val>
                  <c:numRef>
                    <c:extLst xmlns:c15="http://schemas.microsoft.com/office/drawing/2012/chart">
                      <c:ext xmlns:c15="http://schemas.microsoft.com/office/drawing/2012/chart" uri="{02D57815-91ED-43cb-92C2-25804820EDAC}">
                        <c15:formulaRef>
                          <c15:sqref>'POSTSECONDARY READINESS'!$E$15:$J$15</c15:sqref>
                        </c15:formulaRef>
                      </c:ext>
                    </c:extLst>
                    <c:numCache>
                      <c:formatCode>0.0</c:formatCode>
                      <c:ptCount val="6"/>
                    </c:numCache>
                  </c:numRef>
                </c:val>
                <c:smooth val="0"/>
                <c:extLst xmlns:c15="http://schemas.microsoft.com/office/drawing/2012/chart">
                  <c:ext xmlns:c16="http://schemas.microsoft.com/office/drawing/2014/chart" uri="{C3380CC4-5D6E-409C-BE32-E72D297353CC}">
                    <c16:uniqueId val="{0000000C-F328-4703-A64C-026D808B85A0}"/>
                  </c:ext>
                </c:extLst>
              </c15:ser>
            </c15:filteredLineSeries>
          </c:ext>
        </c:extLst>
      </c:lineChart>
      <c:catAx>
        <c:axId val="15284684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solidFill>
                      <a:schemeClr val="tx1"/>
                    </a:solidFill>
                  </a:rPr>
                  <a:t>SCHOOL YEARS</a:t>
                </a:r>
              </a:p>
            </c:rich>
          </c:tx>
          <c:layout>
            <c:manualLayout>
              <c:xMode val="edge"/>
              <c:yMode val="edge"/>
              <c:x val="0.41950759676167237"/>
              <c:y val="0.9234926884139482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crossAx val="1528470535"/>
        <c:crosses val="autoZero"/>
        <c:auto val="1"/>
        <c:lblAlgn val="ctr"/>
        <c:lblOffset val="100"/>
        <c:noMultiLvlLbl val="0"/>
      </c:catAx>
      <c:valAx>
        <c:axId val="152847053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solidFill>
                      <a:schemeClr val="tx1"/>
                    </a:solidFill>
                  </a:rPr>
                  <a:t>PERCENT</a:t>
                </a:r>
              </a:p>
            </c:rich>
          </c:tx>
          <c:layout>
            <c:manualLayout>
              <c:xMode val="edge"/>
              <c:yMode val="edge"/>
              <c:x val="0"/>
              <c:y val="0.46384012482310677"/>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528468487"/>
        <c:crosses val="autoZero"/>
        <c:crossBetween val="between"/>
      </c:valAx>
      <c:spPr>
        <a:noFill/>
        <a:ln>
          <a:noFill/>
        </a:ln>
        <a:effectLst/>
      </c:spPr>
    </c:plotArea>
    <c:legend>
      <c:legendPos val="t"/>
      <c:layout>
        <c:manualLayout>
          <c:xMode val="edge"/>
          <c:yMode val="edge"/>
          <c:x val="2.1313274113402187E-2"/>
          <c:y val="8.0568627450980396E-2"/>
          <c:w val="0.88027784860038061"/>
          <c:h val="6.838258452987494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span"/>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b="1">
                <a:solidFill>
                  <a:sysClr val="windowText" lastClr="000000"/>
                </a:solidFill>
              </a:rPr>
              <a:t>K-12 Regular Attendance: Targets</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158626679018064"/>
          <c:y val="0.17439092172301993"/>
          <c:w val="0.74028678400494052"/>
          <c:h val="0.68305743399722096"/>
        </c:manualLayout>
      </c:layout>
      <c:lineChart>
        <c:grouping val="standard"/>
        <c:varyColors val="0"/>
        <c:ser>
          <c:idx val="0"/>
          <c:order val="0"/>
          <c:tx>
            <c:strRef>
              <c:f>'K-12 REGULAR ATTENDANCE'!$B$12:$D$12</c:f>
              <c:strCache>
                <c:ptCount val="3"/>
                <c:pt idx="0">
                  <c:v>BASELINE TARGET (ALL STUDENTS)</c:v>
                </c:pt>
              </c:strCache>
            </c:strRef>
          </c:tx>
          <c:spPr>
            <a:ln w="28575" cap="rnd">
              <a:solidFill>
                <a:srgbClr val="1B75BC"/>
              </a:solidFill>
              <a:round/>
            </a:ln>
            <a:effectLst/>
          </c:spPr>
          <c:marker>
            <c:symbol val="circle"/>
            <c:size val="5"/>
            <c:spPr>
              <a:solidFill>
                <a:srgbClr val="1B75BC"/>
              </a:solidFill>
              <a:ln w="9525">
                <a:solidFill>
                  <a:srgbClr val="1B75BC"/>
                </a:solidFill>
              </a:ln>
              <a:effectLst/>
            </c:spPr>
          </c:marker>
          <c:dPt>
            <c:idx val="2"/>
            <c:marker>
              <c:symbol val="circle"/>
              <c:size val="5"/>
              <c:spPr>
                <a:solidFill>
                  <a:srgbClr val="1B75BC"/>
                </a:solidFill>
                <a:ln w="9525">
                  <a:solidFill>
                    <a:srgbClr val="1B75BC"/>
                  </a:solidFill>
                  <a:prstDash val="dash"/>
                </a:ln>
                <a:effectLst/>
              </c:spPr>
            </c:marker>
            <c:bubble3D val="0"/>
            <c:spPr>
              <a:ln w="28575" cap="rnd">
                <a:solidFill>
                  <a:srgbClr val="1B75BC"/>
                </a:solidFill>
                <a:prstDash val="dash"/>
                <a:round/>
              </a:ln>
              <a:effectLst/>
            </c:spPr>
            <c:extLst>
              <c:ext xmlns:c16="http://schemas.microsoft.com/office/drawing/2014/chart" uri="{C3380CC4-5D6E-409C-BE32-E72D297353CC}">
                <c16:uniqueId val="{00000001-61CB-47AD-A16F-57539031EFA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'K-12 REGULAR ATTENDANCE'!$E$11:$J$11</c:f>
              <c:strCache>
                <c:ptCount val="6"/>
                <c:pt idx="0">
                  <c:v>2024-25</c:v>
                </c:pt>
                <c:pt idx="1">
                  <c:v>2025-26</c:v>
                </c:pt>
                <c:pt idx="2">
                  <c:v>2026-27</c:v>
                </c:pt>
                <c:pt idx="3">
                  <c:v>2027-28</c:v>
                </c:pt>
                <c:pt idx="4">
                  <c:v>2028-29</c:v>
                </c:pt>
                <c:pt idx="5">
                  <c:v>2029-30</c:v>
                </c:pt>
              </c:strCache>
            </c:strRef>
          </c:cat>
          <c:val>
            <c:numRef>
              <c:f>'K-12 REGULAR ATTENDANCE'!$E$12:$J$12</c:f>
              <c:numCache>
                <c:formatCode>0.0</c:formatCode>
                <c:ptCount val="6"/>
                <c:pt idx="0">
                  <c:v>0</c:v>
                </c:pt>
              </c:numCache>
            </c:numRef>
          </c:val>
          <c:smooth val="0"/>
          <c:extLst>
            <c:ext xmlns:c16="http://schemas.microsoft.com/office/drawing/2014/chart" uri="{C3380CC4-5D6E-409C-BE32-E72D297353CC}">
              <c16:uniqueId val="{00000003-61CB-47AD-A16F-57539031EFA9}"/>
            </c:ext>
          </c:extLst>
        </c:ser>
        <c:ser>
          <c:idx val="1"/>
          <c:order val="1"/>
          <c:tx>
            <c:strRef>
              <c:f>'K-12 REGULAR ATTENDANCE'!$B$13:$D$13</c:f>
              <c:strCache>
                <c:ptCount val="3"/>
                <c:pt idx="0">
                  <c:v>GAP-CLOSING TARGET (COMB. FOCAL STUDENTS)</c:v>
                </c:pt>
              </c:strCache>
            </c:strRef>
          </c:tx>
          <c:spPr>
            <a:ln w="28575" cap="rnd">
              <a:solidFill>
                <a:srgbClr val="C14B1F"/>
              </a:solidFill>
              <a:round/>
            </a:ln>
            <a:effectLst/>
          </c:spPr>
          <c:marker>
            <c:symbol val="circle"/>
            <c:size val="5"/>
            <c:spPr>
              <a:solidFill>
                <a:srgbClr val="C14B1F"/>
              </a:solidFill>
              <a:ln w="9525">
                <a:solidFill>
                  <a:srgbClr val="C14B1F"/>
                </a:solidFill>
              </a:ln>
              <a:effectLst/>
            </c:spPr>
          </c:marker>
          <c:dPt>
            <c:idx val="2"/>
            <c:marker>
              <c:symbol val="circle"/>
              <c:size val="5"/>
              <c:spPr>
                <a:solidFill>
                  <a:srgbClr val="C14B1F"/>
                </a:solidFill>
                <a:ln w="9525">
                  <a:solidFill>
                    <a:srgbClr val="C14B1F"/>
                  </a:solidFill>
                  <a:prstDash val="dash"/>
                </a:ln>
                <a:effectLst/>
              </c:spPr>
            </c:marker>
            <c:bubble3D val="0"/>
            <c:spPr>
              <a:ln w="28575" cap="rnd">
                <a:solidFill>
                  <a:srgbClr val="C14B1F"/>
                </a:solidFill>
                <a:prstDash val="dash"/>
                <a:round/>
              </a:ln>
              <a:effectLst/>
            </c:spPr>
            <c:extLst>
              <c:ext xmlns:c16="http://schemas.microsoft.com/office/drawing/2014/chart" uri="{C3380CC4-5D6E-409C-BE32-E72D297353CC}">
                <c16:uniqueId val="{00000005-61CB-47AD-A16F-57539031EFA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'K-12 REGULAR ATTENDANCE'!$E$11:$J$11</c:f>
              <c:strCache>
                <c:ptCount val="6"/>
                <c:pt idx="0">
                  <c:v>2024-25</c:v>
                </c:pt>
                <c:pt idx="1">
                  <c:v>2025-26</c:v>
                </c:pt>
                <c:pt idx="2">
                  <c:v>2026-27</c:v>
                </c:pt>
                <c:pt idx="3">
                  <c:v>2027-28</c:v>
                </c:pt>
                <c:pt idx="4">
                  <c:v>2028-29</c:v>
                </c:pt>
                <c:pt idx="5">
                  <c:v>2029-30</c:v>
                </c:pt>
              </c:strCache>
            </c:strRef>
          </c:cat>
          <c:val>
            <c:numRef>
              <c:f>'K-12 REGULAR ATTENDANCE'!$E$13:$J$13</c:f>
              <c:numCache>
                <c:formatCode>0.0</c:formatCode>
                <c:ptCount val="6"/>
                <c:pt idx="0">
                  <c:v>0</c:v>
                </c:pt>
              </c:numCache>
            </c:numRef>
          </c:val>
          <c:smooth val="0"/>
          <c:extLst>
            <c:ext xmlns:c16="http://schemas.microsoft.com/office/drawing/2014/chart" uri="{C3380CC4-5D6E-409C-BE32-E72D297353CC}">
              <c16:uniqueId val="{00000006-61CB-47AD-A16F-57539031EFA9}"/>
            </c:ext>
          </c:extLst>
        </c:ser>
        <c:ser>
          <c:idx val="4"/>
          <c:order val="4"/>
          <c:tx>
            <c:strRef>
              <c:f>'K-12 REGULAR ATTENDANCE'!$B$16:$D$16</c:f>
              <c:strCache>
                <c:ptCount val="3"/>
                <c:pt idx="0">
                  <c:v>SIMILAR DISTRICT TARGET</c:v>
                </c:pt>
              </c:strCache>
            </c:strRef>
          </c:tx>
          <c:spPr>
            <a:ln w="28575" cap="rnd">
              <a:solidFill>
                <a:srgbClr val="9F2065"/>
              </a:solidFill>
              <a:prstDash val="sysDot"/>
              <a:round/>
            </a:ln>
            <a:effectLst/>
          </c:spPr>
          <c:marker>
            <c:symbol val="circle"/>
            <c:size val="5"/>
            <c:spPr>
              <a:solidFill>
                <a:srgbClr val="9F2065"/>
              </a:solidFill>
              <a:ln w="9525">
                <a:solidFill>
                  <a:srgbClr val="9F2065"/>
                </a:solidFill>
                <a:prstDash val="sysDot"/>
              </a:ln>
              <a:effectLst/>
            </c:spPr>
          </c:marker>
          <c:dLbls>
            <c:dLbl>
              <c:idx val="5"/>
              <c:layout>
                <c:manualLayout>
                  <c:x val="9.4927659574467957E-2"/>
                  <c:y val="-8.0816611633223248E-3"/>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r>
                      <a:rPr lang="en-US" b="1" i="0">
                        <a:solidFill>
                          <a:schemeClr val="bg1"/>
                        </a:solidFill>
                      </a:rPr>
                      <a:t>SIMILAR DISTRICT</a:t>
                    </a:r>
                    <a:r>
                      <a:rPr lang="en-US" b="1" i="0" baseline="0">
                        <a:solidFill>
                          <a:schemeClr val="bg1"/>
                        </a:solidFill>
                      </a:rPr>
                      <a:t> TARGET</a:t>
                    </a:r>
                    <a:endParaRPr lang="en-US" b="1" i="0">
                      <a:solidFill>
                        <a:schemeClr val="bg1"/>
                      </a:solidFill>
                    </a:endParaRPr>
                  </a:p>
                </c:rich>
              </c:tx>
              <c:spPr>
                <a:solidFill>
                  <a:srgbClr val="9F2065"/>
                </a:solidFill>
                <a:ln>
                  <a:solidFill>
                    <a:sysClr val="windowText" lastClr="000000"/>
                  </a:solid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r"/>
              <c:showLegendKey val="0"/>
              <c:showVal val="1"/>
              <c:showCatName val="0"/>
              <c:showSerName val="0"/>
              <c:showPercent val="0"/>
              <c:showBubbleSize val="0"/>
              <c:extLst>
                <c:ext xmlns:c15="http://schemas.microsoft.com/office/drawing/2012/chart" uri="{CE6537A1-D6FC-4f65-9D91-7224C49458BB}">
                  <c15:layout>
                    <c:manualLayout>
                      <c:w val="0.10461276595744681"/>
                      <c:h val="9.6739722050872667E-2"/>
                    </c:manualLayout>
                  </c15:layout>
                  <c15:showDataLabelsRange val="0"/>
                </c:ext>
                <c:ext xmlns:c16="http://schemas.microsoft.com/office/drawing/2014/chart" uri="{C3380CC4-5D6E-409C-BE32-E72D297353CC}">
                  <c16:uniqueId val="{00000020-9C12-48E7-BEEB-1514E10EF6B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'K-12 REGULAR ATTENDANCE'!$E$11:$J$11</c:f>
              <c:strCache>
                <c:ptCount val="6"/>
                <c:pt idx="0">
                  <c:v>2024-25</c:v>
                </c:pt>
                <c:pt idx="1">
                  <c:v>2025-26</c:v>
                </c:pt>
                <c:pt idx="2">
                  <c:v>2026-27</c:v>
                </c:pt>
                <c:pt idx="3">
                  <c:v>2027-28</c:v>
                </c:pt>
                <c:pt idx="4">
                  <c:v>2028-29</c:v>
                </c:pt>
                <c:pt idx="5">
                  <c:v>2029-30</c:v>
                </c:pt>
              </c:strCache>
            </c:strRef>
          </c:cat>
          <c:val>
            <c:numRef>
              <c:f>'K-12 REGULAR ATTENDANCE'!$E$16:$J$16</c:f>
              <c:numCache>
                <c:formatCode>0.0</c:formatCode>
                <c:ptCount val="6"/>
                <c:pt idx="2">
                  <c:v>0</c:v>
                </c:pt>
                <c:pt idx="3">
                  <c:v>0</c:v>
                </c:pt>
                <c:pt idx="4">
                  <c:v>0</c:v>
                </c:pt>
                <c:pt idx="5">
                  <c:v>0</c:v>
                </c:pt>
              </c:numCache>
            </c:numRef>
          </c:val>
          <c:smooth val="0"/>
          <c:extLst>
            <c:ext xmlns:c16="http://schemas.microsoft.com/office/drawing/2014/chart" uri="{C3380CC4-5D6E-409C-BE32-E72D297353CC}">
              <c16:uniqueId val="{00000008-61CB-47AD-A16F-57539031EFA9}"/>
            </c:ext>
          </c:extLst>
        </c:ser>
        <c:ser>
          <c:idx val="5"/>
          <c:order val="5"/>
          <c:tx>
            <c:strRef>
              <c:f>'K-12 REGULAR ATTENDANCE'!$B$17:$D$17</c:f>
              <c:strCache>
                <c:ptCount val="3"/>
                <c:pt idx="0">
                  <c:v>STATEWIDE TARGET</c:v>
                </c:pt>
              </c:strCache>
            </c:strRef>
          </c:tx>
          <c:spPr>
            <a:ln w="28575" cap="rnd">
              <a:solidFill>
                <a:schemeClr val="accent6"/>
              </a:solidFill>
              <a:prstDash val="sysDot"/>
              <a:round/>
            </a:ln>
            <a:effectLst/>
          </c:spPr>
          <c:marker>
            <c:symbol val="circle"/>
            <c:size val="5"/>
            <c:spPr>
              <a:solidFill>
                <a:srgbClr val="007F43"/>
              </a:solidFill>
              <a:ln w="9525">
                <a:solidFill>
                  <a:srgbClr val="007F43"/>
                </a:solidFill>
                <a:prstDash val="sysDot"/>
              </a:ln>
              <a:effectLst/>
            </c:spPr>
          </c:marker>
          <c:dLbls>
            <c:dLbl>
              <c:idx val="5"/>
              <c:layout>
                <c:manualLayout>
                  <c:x val="0.12679148936170212"/>
                  <c:y val="3.4389854493994676E-3"/>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r>
                      <a:rPr lang="en-US" b="1">
                        <a:solidFill>
                          <a:schemeClr val="bg1"/>
                        </a:solidFill>
                      </a:rPr>
                      <a:t>STATEWIDE TARGET</a:t>
                    </a:r>
                  </a:p>
                </c:rich>
              </c:tx>
              <c:spPr>
                <a:solidFill>
                  <a:srgbClr val="007F43"/>
                </a:solidFill>
                <a:ln>
                  <a:solidFill>
                    <a:sysClr val="windowText" lastClr="000000"/>
                  </a:solid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r"/>
              <c:showLegendKey val="0"/>
              <c:showVal val="1"/>
              <c:showCatName val="0"/>
              <c:showSerName val="0"/>
              <c:showPercent val="0"/>
              <c:showBubbleSize val="0"/>
              <c:extLst>
                <c:ext xmlns:c15="http://schemas.microsoft.com/office/drawing/2012/chart" uri="{CE6537A1-D6FC-4f65-9D91-7224C49458BB}">
                  <c15:layout>
                    <c:manualLayout>
                      <c:w val="9.8757446808510632E-2"/>
                      <c:h val="8.2914837258245944E-2"/>
                    </c:manualLayout>
                  </c15:layout>
                  <c15:showDataLabelsRange val="0"/>
                </c:ext>
                <c:ext xmlns:c16="http://schemas.microsoft.com/office/drawing/2014/chart" uri="{C3380CC4-5D6E-409C-BE32-E72D297353CC}">
                  <c16:uniqueId val="{00000004-9C12-48E7-BEEB-1514E10EF6B7}"/>
                </c:ext>
              </c:extLst>
            </c:dLbl>
            <c:spPr>
              <a:solidFill>
                <a:srgbClr val="00B050"/>
              </a:solidFill>
              <a:ln>
                <a:solidFill>
                  <a:sysClr val="windowText" lastClr="000000"/>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'K-12 REGULAR ATTENDANCE'!$E$11:$J$11</c:f>
              <c:strCache>
                <c:ptCount val="6"/>
                <c:pt idx="0">
                  <c:v>2024-25</c:v>
                </c:pt>
                <c:pt idx="1">
                  <c:v>2025-26</c:v>
                </c:pt>
                <c:pt idx="2">
                  <c:v>2026-27</c:v>
                </c:pt>
                <c:pt idx="3">
                  <c:v>2027-28</c:v>
                </c:pt>
                <c:pt idx="4">
                  <c:v>2028-29</c:v>
                </c:pt>
                <c:pt idx="5">
                  <c:v>2029-30</c:v>
                </c:pt>
              </c:strCache>
            </c:strRef>
          </c:cat>
          <c:val>
            <c:numRef>
              <c:f>'K-12 REGULAR ATTENDANCE'!$E$17:$J$17</c:f>
              <c:numCache>
                <c:formatCode>0.0</c:formatCode>
                <c:ptCount val="6"/>
                <c:pt idx="2">
                  <c:v>78.3</c:v>
                </c:pt>
                <c:pt idx="3">
                  <c:v>78.3</c:v>
                </c:pt>
                <c:pt idx="4">
                  <c:v>78.3</c:v>
                </c:pt>
                <c:pt idx="5">
                  <c:v>78.3</c:v>
                </c:pt>
              </c:numCache>
            </c:numRef>
          </c:val>
          <c:smooth val="0"/>
          <c:extLst>
            <c:ext xmlns:c16="http://schemas.microsoft.com/office/drawing/2014/chart" uri="{C3380CC4-5D6E-409C-BE32-E72D297353CC}">
              <c16:uniqueId val="{0000000A-61CB-47AD-A16F-57539031EFA9}"/>
            </c:ext>
          </c:extLst>
        </c:ser>
        <c:dLbls>
          <c:dLblPos val="b"/>
          <c:showLegendKey val="0"/>
          <c:showVal val="1"/>
          <c:showCatName val="0"/>
          <c:showSerName val="0"/>
          <c:showPercent val="0"/>
          <c:showBubbleSize val="0"/>
        </c:dLbls>
        <c:marker val="1"/>
        <c:smooth val="0"/>
        <c:axId val="1528468487"/>
        <c:axId val="1528470535"/>
        <c:extLst>
          <c:ext xmlns:c15="http://schemas.microsoft.com/office/drawing/2012/chart" uri="{02D57815-91ED-43cb-92C2-25804820EDAC}">
            <c15:filteredLineSeries>
              <c15:ser>
                <c:idx val="2"/>
                <c:order val="2"/>
                <c:tx>
                  <c:strRef>
                    <c:extLst>
                      <c:ext uri="{02D57815-91ED-43cb-92C2-25804820EDAC}">
                        <c15:formulaRef>
                          <c15:sqref>'K-12 REGULAR ATTENDANCE'!$B$14:$D$14</c15:sqref>
                        </c15:formulaRef>
                      </c:ext>
                    </c:extLst>
                    <c:strCache>
                      <c:ptCount val="3"/>
                      <c:pt idx="0">
                        <c:v>Gap Between ALL STUDENTS and 
COMB. FOCAL STUDENTS (in percentage points)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'K-12 REGULAR ATTENDANCE'!$E$11:$J$11</c15:sqref>
                        </c15:formulaRef>
                      </c:ext>
                    </c:extLst>
                    <c:strCache>
                      <c:ptCount val="6"/>
                      <c:pt idx="0">
                        <c:v>2024-25</c:v>
                      </c:pt>
                      <c:pt idx="1">
                        <c:v>2025-26</c:v>
                      </c:pt>
                      <c:pt idx="2">
                        <c:v>2026-27</c:v>
                      </c:pt>
                      <c:pt idx="3">
                        <c:v>2027-28</c:v>
                      </c:pt>
                      <c:pt idx="4">
                        <c:v>2028-29</c:v>
                      </c:pt>
                      <c:pt idx="5">
                        <c:v>2029-30</c:v>
                      </c:pt>
                    </c:strCache>
                  </c:strRef>
                </c:cat>
                <c:val>
                  <c:numRef>
                    <c:extLst>
                      <c:ext uri="{02D57815-91ED-43cb-92C2-25804820EDAC}">
                        <c15:formulaRef>
                          <c15:sqref>'K-12 REGULAR ATTENDANCE'!$E$14:$J$14</c15:sqref>
                        </c15:formulaRef>
                      </c:ext>
                    </c:extLst>
                    <c:numCache>
                      <c:formatCode>0.0</c:formatCode>
                      <c:ptCount val="6"/>
                      <c:pt idx="0">
                        <c:v>0</c:v>
                      </c:pt>
                      <c:pt idx="2">
                        <c:v>0</c:v>
                      </c:pt>
                      <c:pt idx="3">
                        <c:v>0</c:v>
                      </c:pt>
                      <c:pt idx="4">
                        <c:v>0</c:v>
                      </c:pt>
                      <c:pt idx="5">
                        <c:v>0</c:v>
                      </c:pt>
                    </c:numCache>
                  </c:numRef>
                </c:val>
                <c:smooth val="0"/>
                <c:extLst>
                  <c:ext xmlns:c16="http://schemas.microsoft.com/office/drawing/2014/chart" uri="{C3380CC4-5D6E-409C-BE32-E72D297353CC}">
                    <c16:uniqueId val="{0000000B-61CB-47AD-A16F-57539031EFA9}"/>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'K-12 REGULAR ATTENDANCE'!$B$15:$D$15</c15:sqref>
                        </c15:formulaRef>
                      </c:ext>
                    </c:extLst>
                    <c:strCache>
                      <c:ptCount val="3"/>
                      <c:pt idx="0">
                        <c:v>Gap Between ALL STUDENTS and 
COMB. FOCAL STUDENTS (in percentage points)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'K-12 REGULAR ATTENDANCE'!$E$11:$J$11</c15:sqref>
                        </c15:formulaRef>
                      </c:ext>
                    </c:extLst>
                    <c:strCache>
                      <c:ptCount val="6"/>
                      <c:pt idx="0">
                        <c:v>2024-25</c:v>
                      </c:pt>
                      <c:pt idx="1">
                        <c:v>2025-26</c:v>
                      </c:pt>
                      <c:pt idx="2">
                        <c:v>2026-27</c:v>
                      </c:pt>
                      <c:pt idx="3">
                        <c:v>2027-28</c:v>
                      </c:pt>
                      <c:pt idx="4">
                        <c:v>2028-29</c:v>
                      </c:pt>
                      <c:pt idx="5">
                        <c:v>2029-30</c:v>
                      </c:pt>
                    </c:strCache>
                  </c:strRef>
                </c:cat>
                <c:val>
                  <c:numRef>
                    <c:extLst xmlns:c15="http://schemas.microsoft.com/office/drawing/2012/chart">
                      <c:ext xmlns:c15="http://schemas.microsoft.com/office/drawing/2012/chart" uri="{02D57815-91ED-43cb-92C2-25804820EDAC}">
                        <c15:formulaRef>
                          <c15:sqref>'K-12 REGULAR ATTENDANCE'!$E$15:$J$15</c15:sqref>
                        </c15:formulaRef>
                      </c:ext>
                    </c:extLst>
                    <c:numCache>
                      <c:formatCode>0.0</c:formatCode>
                      <c:ptCount val="6"/>
                    </c:numCache>
                  </c:numRef>
                </c:val>
                <c:smooth val="0"/>
                <c:extLst xmlns:c15="http://schemas.microsoft.com/office/drawing/2012/chart">
                  <c:ext xmlns:c16="http://schemas.microsoft.com/office/drawing/2014/chart" uri="{C3380CC4-5D6E-409C-BE32-E72D297353CC}">
                    <c16:uniqueId val="{0000000C-61CB-47AD-A16F-57539031EFA9}"/>
                  </c:ext>
                </c:extLst>
              </c15:ser>
            </c15:filteredLineSeries>
          </c:ext>
        </c:extLst>
      </c:lineChart>
      <c:catAx>
        <c:axId val="15284684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b="1">
                    <a:solidFill>
                      <a:schemeClr val="tx1"/>
                    </a:solidFill>
                  </a:rPr>
                  <a:t>SCHOOL YEARS</a:t>
                </a:r>
              </a:p>
            </c:rich>
          </c:tx>
          <c:layout>
            <c:manualLayout>
              <c:xMode val="edge"/>
              <c:yMode val="edge"/>
              <c:x val="0.4234970504924509"/>
              <c:y val="0.9234926884139482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crossAx val="1528470535"/>
        <c:crosses val="autoZero"/>
        <c:auto val="1"/>
        <c:lblAlgn val="ctr"/>
        <c:lblOffset val="100"/>
        <c:noMultiLvlLbl val="0"/>
      </c:catAx>
      <c:valAx>
        <c:axId val="1528470535"/>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solidFill>
                    <a:latin typeface="+mn-lt"/>
                    <a:ea typeface="+mn-ea"/>
                    <a:cs typeface="+mn-cs"/>
                  </a:defRPr>
                </a:pPr>
                <a:r>
                  <a:rPr lang="en-US" b="1">
                    <a:solidFill>
                      <a:schemeClr val="tx1"/>
                    </a:solidFill>
                  </a:rPr>
                  <a:t>PERCENT</a:t>
                </a:r>
              </a:p>
            </c:rich>
          </c:tx>
          <c:layout>
            <c:manualLayout>
              <c:xMode val="edge"/>
              <c:yMode val="edge"/>
              <c:x val="1.6501650165016502E-3"/>
              <c:y val="0.46384012482310677"/>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528468487"/>
        <c:crosses val="autoZero"/>
        <c:crossBetween val="between"/>
      </c:valAx>
      <c:spPr>
        <a:noFill/>
        <a:ln>
          <a:noFill/>
        </a:ln>
        <a:effectLst/>
      </c:spPr>
    </c:plotArea>
    <c:legend>
      <c:legendPos val="t"/>
      <c:layout>
        <c:manualLayout>
          <c:xMode val="edge"/>
          <c:yMode val="edge"/>
          <c:x val="2.1313274113402187E-2"/>
          <c:y val="8.0568627450980396E-2"/>
          <c:w val="0.88027784860038061"/>
          <c:h val="6.838258452987494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span"/>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b="1">
                <a:solidFill>
                  <a:sysClr val="windowText" lastClr="000000"/>
                </a:solidFill>
              </a:rPr>
              <a:t>Third</a:t>
            </a:r>
            <a:r>
              <a:rPr lang="en-US" b="1" baseline="0">
                <a:solidFill>
                  <a:sysClr val="windowText" lastClr="000000"/>
                </a:solidFill>
              </a:rPr>
              <a:t> Grade English Language Arts</a:t>
            </a:r>
            <a:r>
              <a:rPr lang="en-US" b="1">
                <a:solidFill>
                  <a:sysClr val="windowText" lastClr="000000"/>
                </a:solidFill>
              </a:rPr>
              <a:t>: Targets</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1046852639752551"/>
          <c:y val="0.17000500759773449"/>
          <c:w val="0.75965500644937722"/>
          <c:h val="0.68744336234286496"/>
        </c:manualLayout>
      </c:layout>
      <c:lineChart>
        <c:grouping val="standard"/>
        <c:varyColors val="0"/>
        <c:ser>
          <c:idx val="0"/>
          <c:order val="0"/>
          <c:tx>
            <c:strRef>
              <c:f>'3RD GRADE ENGLISH LANGUAGE ARTS'!$B$12:$D$12</c:f>
              <c:strCache>
                <c:ptCount val="3"/>
                <c:pt idx="0">
                  <c:v>BASELINE TARGET (ALL STUDENTS)</c:v>
                </c:pt>
              </c:strCache>
            </c:strRef>
          </c:tx>
          <c:spPr>
            <a:ln w="28575" cap="rnd">
              <a:solidFill>
                <a:srgbClr val="1B75BC"/>
              </a:solidFill>
              <a:round/>
            </a:ln>
            <a:effectLst/>
          </c:spPr>
          <c:marker>
            <c:symbol val="circle"/>
            <c:size val="5"/>
            <c:spPr>
              <a:solidFill>
                <a:srgbClr val="1B75BC"/>
              </a:solidFill>
              <a:ln w="9525">
                <a:solidFill>
                  <a:srgbClr val="1B75BC"/>
                </a:solidFill>
              </a:ln>
              <a:effectLst/>
            </c:spPr>
          </c:marker>
          <c:dPt>
            <c:idx val="2"/>
            <c:marker>
              <c:symbol val="circle"/>
              <c:size val="5"/>
              <c:spPr>
                <a:solidFill>
                  <a:srgbClr val="1B75BC"/>
                </a:solidFill>
                <a:ln w="9525">
                  <a:solidFill>
                    <a:srgbClr val="1B75BC"/>
                  </a:solidFill>
                  <a:prstDash val="dash"/>
                </a:ln>
                <a:effectLst/>
              </c:spPr>
            </c:marker>
            <c:bubble3D val="0"/>
            <c:spPr>
              <a:ln w="28575" cap="rnd">
                <a:solidFill>
                  <a:srgbClr val="1B75BC"/>
                </a:solidFill>
                <a:prstDash val="dash"/>
                <a:round/>
              </a:ln>
              <a:effectLst/>
            </c:spPr>
            <c:extLst>
              <c:ext xmlns:c16="http://schemas.microsoft.com/office/drawing/2014/chart" uri="{C3380CC4-5D6E-409C-BE32-E72D297353CC}">
                <c16:uniqueId val="{00000001-1405-4290-95FA-4BBA975C1700}"/>
              </c:ext>
            </c:extLst>
          </c:dPt>
          <c:dLbls>
            <c:dLbl>
              <c:idx val="0"/>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15:layout>
                    <c:manualLayout>
                      <c:w val="5.3913459390978323E-2"/>
                      <c:h val="3.4808453821321118E-2"/>
                    </c:manualLayout>
                  </c15:layout>
                </c:ext>
                <c:ext xmlns:c16="http://schemas.microsoft.com/office/drawing/2014/chart" uri="{C3380CC4-5D6E-409C-BE32-E72D297353CC}">
                  <c16:uniqueId val="{00000002-1405-4290-95FA-4BBA975C170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'3RD GRADE ENGLISH LANGUAGE ARTS'!$E$11:$J$11</c:f>
              <c:strCache>
                <c:ptCount val="6"/>
                <c:pt idx="0">
                  <c:v>2024-25</c:v>
                </c:pt>
                <c:pt idx="1">
                  <c:v>2025-26</c:v>
                </c:pt>
                <c:pt idx="2">
                  <c:v>2026-27</c:v>
                </c:pt>
                <c:pt idx="3">
                  <c:v>2027-28</c:v>
                </c:pt>
                <c:pt idx="4">
                  <c:v>2028-29</c:v>
                </c:pt>
                <c:pt idx="5">
                  <c:v>2029-30</c:v>
                </c:pt>
              </c:strCache>
            </c:strRef>
          </c:cat>
          <c:val>
            <c:numRef>
              <c:f>'3RD GRADE ENGLISH LANGUAGE ARTS'!$E$12:$J$12</c:f>
              <c:numCache>
                <c:formatCode>0.0</c:formatCode>
                <c:ptCount val="6"/>
                <c:pt idx="0">
                  <c:v>0</c:v>
                </c:pt>
              </c:numCache>
            </c:numRef>
          </c:val>
          <c:smooth val="0"/>
          <c:extLst>
            <c:ext xmlns:c16="http://schemas.microsoft.com/office/drawing/2014/chart" uri="{C3380CC4-5D6E-409C-BE32-E72D297353CC}">
              <c16:uniqueId val="{00000003-1405-4290-95FA-4BBA975C1700}"/>
            </c:ext>
          </c:extLst>
        </c:ser>
        <c:ser>
          <c:idx val="1"/>
          <c:order val="1"/>
          <c:tx>
            <c:strRef>
              <c:f>'3RD GRADE ENGLISH LANGUAGE ARTS'!$B$13:$D$13</c:f>
              <c:strCache>
                <c:ptCount val="3"/>
                <c:pt idx="0">
                  <c:v>GAP-CLOSING TARGET (COMB. FOCAL STUDENTS)</c:v>
                </c:pt>
              </c:strCache>
            </c:strRef>
          </c:tx>
          <c:spPr>
            <a:ln w="28575" cap="rnd">
              <a:solidFill>
                <a:srgbClr val="C14B1F"/>
              </a:solidFill>
              <a:round/>
            </a:ln>
            <a:effectLst/>
          </c:spPr>
          <c:marker>
            <c:symbol val="circle"/>
            <c:size val="5"/>
            <c:spPr>
              <a:solidFill>
                <a:srgbClr val="C14B1F"/>
              </a:solidFill>
              <a:ln w="9525">
                <a:solidFill>
                  <a:srgbClr val="C14B1F"/>
                </a:solidFill>
              </a:ln>
              <a:effectLst/>
            </c:spPr>
          </c:marker>
          <c:dPt>
            <c:idx val="2"/>
            <c:marker>
              <c:symbol val="circle"/>
              <c:size val="5"/>
              <c:spPr>
                <a:solidFill>
                  <a:srgbClr val="C14B1F"/>
                </a:solidFill>
                <a:ln w="9525">
                  <a:solidFill>
                    <a:srgbClr val="C14B1F"/>
                  </a:solidFill>
                  <a:prstDash val="dash"/>
                </a:ln>
                <a:effectLst/>
              </c:spPr>
            </c:marker>
            <c:bubble3D val="0"/>
            <c:spPr>
              <a:ln w="28575" cap="rnd">
                <a:solidFill>
                  <a:srgbClr val="C14B1F"/>
                </a:solidFill>
                <a:prstDash val="dash"/>
                <a:round/>
              </a:ln>
              <a:effectLst/>
            </c:spPr>
            <c:extLst>
              <c:ext xmlns:c16="http://schemas.microsoft.com/office/drawing/2014/chart" uri="{C3380CC4-5D6E-409C-BE32-E72D297353CC}">
                <c16:uniqueId val="{00000005-1405-4290-95FA-4BBA975C1700}"/>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'3RD GRADE ENGLISH LANGUAGE ARTS'!$E$11:$J$11</c:f>
              <c:strCache>
                <c:ptCount val="6"/>
                <c:pt idx="0">
                  <c:v>2024-25</c:v>
                </c:pt>
                <c:pt idx="1">
                  <c:v>2025-26</c:v>
                </c:pt>
                <c:pt idx="2">
                  <c:v>2026-27</c:v>
                </c:pt>
                <c:pt idx="3">
                  <c:v>2027-28</c:v>
                </c:pt>
                <c:pt idx="4">
                  <c:v>2028-29</c:v>
                </c:pt>
                <c:pt idx="5">
                  <c:v>2029-30</c:v>
                </c:pt>
              </c:strCache>
            </c:strRef>
          </c:cat>
          <c:val>
            <c:numRef>
              <c:f>'3RD GRADE ENGLISH LANGUAGE ARTS'!$E$13:$J$13</c:f>
              <c:numCache>
                <c:formatCode>0.0</c:formatCode>
                <c:ptCount val="6"/>
                <c:pt idx="0">
                  <c:v>0</c:v>
                </c:pt>
              </c:numCache>
            </c:numRef>
          </c:val>
          <c:smooth val="0"/>
          <c:extLst>
            <c:ext xmlns:c16="http://schemas.microsoft.com/office/drawing/2014/chart" uri="{C3380CC4-5D6E-409C-BE32-E72D297353CC}">
              <c16:uniqueId val="{00000006-1405-4290-95FA-4BBA975C1700}"/>
            </c:ext>
          </c:extLst>
        </c:ser>
        <c:ser>
          <c:idx val="4"/>
          <c:order val="4"/>
          <c:tx>
            <c:strRef>
              <c:f>'3RD GRADE ENGLISH LANGUAGE ARTS'!$B$16:$D$16</c:f>
              <c:strCache>
                <c:ptCount val="3"/>
                <c:pt idx="0">
                  <c:v>SIMILAR DISTRICT TARGET</c:v>
                </c:pt>
              </c:strCache>
            </c:strRef>
          </c:tx>
          <c:spPr>
            <a:ln w="28575" cap="rnd">
              <a:solidFill>
                <a:srgbClr val="9F2065"/>
              </a:solidFill>
              <a:prstDash val="sysDot"/>
              <a:round/>
            </a:ln>
            <a:effectLst/>
          </c:spPr>
          <c:marker>
            <c:symbol val="circle"/>
            <c:size val="5"/>
            <c:spPr>
              <a:solidFill>
                <a:srgbClr val="9F2065"/>
              </a:solidFill>
              <a:ln w="9525">
                <a:solidFill>
                  <a:srgbClr val="9F2065"/>
                </a:solidFill>
                <a:prstDash val="sysDot"/>
              </a:ln>
              <a:effectLst/>
            </c:spPr>
          </c:marker>
          <c:dLbls>
            <c:dLbl>
              <c:idx val="5"/>
              <c:layout>
                <c:manualLayout>
                  <c:x val="8.6777986074301844E-2"/>
                  <c:y val="8.195071772960319E-3"/>
                </c:manualLayout>
              </c:layout>
              <c:tx>
                <c:rich>
                  <a:bodyPr rot="0" spcFirstLastPara="1" vertOverflow="ellipsis" vert="horz" wrap="square" lIns="38100" tIns="19050" rIns="38100" bIns="19050" anchor="ctr" anchorCtr="1">
                    <a:noAutofit/>
                  </a:bodyPr>
                  <a:lstStyle/>
                  <a:p>
                    <a:pPr>
                      <a:defRPr sz="900" b="1" i="0" u="none" strike="noStrike" kern="1200" baseline="0">
                        <a:solidFill>
                          <a:schemeClr val="bg1"/>
                        </a:solidFill>
                        <a:latin typeface="+mn-lt"/>
                        <a:ea typeface="+mn-ea"/>
                        <a:cs typeface="+mn-cs"/>
                      </a:defRPr>
                    </a:pPr>
                    <a:r>
                      <a:rPr lang="en-US" b="1">
                        <a:solidFill>
                          <a:schemeClr val="bg1"/>
                        </a:solidFill>
                      </a:rPr>
                      <a:t>SIMILAR</a:t>
                    </a:r>
                    <a:r>
                      <a:rPr lang="en-US" b="1" baseline="0">
                        <a:solidFill>
                          <a:schemeClr val="bg1"/>
                        </a:solidFill>
                      </a:rPr>
                      <a:t> DISTRICT TARGET</a:t>
                    </a:r>
                    <a:endParaRPr lang="en-US" b="1">
                      <a:solidFill>
                        <a:schemeClr val="bg1"/>
                      </a:solidFill>
                    </a:endParaRPr>
                  </a:p>
                </c:rich>
              </c:tx>
              <c:spPr>
                <a:solidFill>
                  <a:srgbClr val="9F2065"/>
                </a:solid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8.687364224680047E-2"/>
                      <c:h val="8.6358958419671214E-2"/>
                    </c:manualLayout>
                  </c15:layout>
                  <c15:showDataLabelsRange val="0"/>
                </c:ext>
                <c:ext xmlns:c16="http://schemas.microsoft.com/office/drawing/2014/chart" uri="{C3380CC4-5D6E-409C-BE32-E72D297353CC}">
                  <c16:uniqueId val="{00000007-1405-4290-95FA-4BBA975C1700}"/>
                </c:ext>
              </c:extLst>
            </c:dLbl>
            <c:spPr>
              <a:solidFill>
                <a:srgbClr val="9F2065"/>
              </a:solid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strRef>
              <c:f>'3RD GRADE ENGLISH LANGUAGE ARTS'!$E$11:$J$11</c:f>
              <c:strCache>
                <c:ptCount val="6"/>
                <c:pt idx="0">
                  <c:v>2024-25</c:v>
                </c:pt>
                <c:pt idx="1">
                  <c:v>2025-26</c:v>
                </c:pt>
                <c:pt idx="2">
                  <c:v>2026-27</c:v>
                </c:pt>
                <c:pt idx="3">
                  <c:v>2027-28</c:v>
                </c:pt>
                <c:pt idx="4">
                  <c:v>2028-29</c:v>
                </c:pt>
                <c:pt idx="5">
                  <c:v>2029-30</c:v>
                </c:pt>
              </c:strCache>
            </c:strRef>
          </c:cat>
          <c:val>
            <c:numRef>
              <c:f>'3RD GRADE ENGLISH LANGUAGE ARTS'!$E$16:$J$16</c:f>
              <c:numCache>
                <c:formatCode>0.0</c:formatCode>
                <c:ptCount val="6"/>
                <c:pt idx="2">
                  <c:v>0</c:v>
                </c:pt>
                <c:pt idx="3">
                  <c:v>0</c:v>
                </c:pt>
                <c:pt idx="4">
                  <c:v>0</c:v>
                </c:pt>
                <c:pt idx="5">
                  <c:v>0</c:v>
                </c:pt>
              </c:numCache>
            </c:numRef>
          </c:val>
          <c:smooth val="0"/>
          <c:extLst>
            <c:ext xmlns:c16="http://schemas.microsoft.com/office/drawing/2014/chart" uri="{C3380CC4-5D6E-409C-BE32-E72D297353CC}">
              <c16:uniqueId val="{00000008-1405-4290-95FA-4BBA975C1700}"/>
            </c:ext>
          </c:extLst>
        </c:ser>
        <c:ser>
          <c:idx val="5"/>
          <c:order val="5"/>
          <c:tx>
            <c:strRef>
              <c:f>'3RD GRADE ENGLISH LANGUAGE ARTS'!$B$17:$D$17</c:f>
              <c:strCache>
                <c:ptCount val="3"/>
                <c:pt idx="0">
                  <c:v>STATEWIDE TARGET</c:v>
                </c:pt>
              </c:strCache>
            </c:strRef>
          </c:tx>
          <c:spPr>
            <a:ln w="28575" cap="rnd">
              <a:solidFill>
                <a:srgbClr val="007F43"/>
              </a:solidFill>
              <a:prstDash val="sysDot"/>
              <a:round/>
            </a:ln>
            <a:effectLst/>
          </c:spPr>
          <c:marker>
            <c:symbol val="circle"/>
            <c:size val="5"/>
            <c:spPr>
              <a:solidFill>
                <a:srgbClr val="007F43"/>
              </a:solidFill>
              <a:ln w="9525">
                <a:solidFill>
                  <a:srgbClr val="007F43"/>
                </a:solidFill>
                <a:prstDash val="sysDot"/>
              </a:ln>
              <a:effectLst/>
            </c:spPr>
          </c:marker>
          <c:dLbls>
            <c:dLbl>
              <c:idx val="5"/>
              <c:layout>
                <c:manualLayout>
                  <c:x val="8.3313310477999947E-2"/>
                  <c:y val="-3.2455372334716202E-2"/>
                </c:manualLayout>
              </c:layout>
              <c:tx>
                <c:rich>
                  <a:bodyPr rot="0" spcFirstLastPara="1" vertOverflow="ellipsis" vert="horz" wrap="square" lIns="38100" tIns="19050" rIns="38100" bIns="19050" anchor="ctr" anchorCtr="1">
                    <a:noAutofit/>
                  </a:bodyPr>
                  <a:lstStyle/>
                  <a:p>
                    <a:pPr>
                      <a:defRPr sz="900" b="1" i="0" u="none" strike="noStrike" kern="1200" baseline="0">
                        <a:solidFill>
                          <a:schemeClr val="bg1"/>
                        </a:solidFill>
                        <a:latin typeface="+mn-lt"/>
                        <a:ea typeface="+mn-ea"/>
                        <a:cs typeface="+mn-cs"/>
                      </a:defRPr>
                    </a:pPr>
                    <a:r>
                      <a:rPr lang="en-US" b="1">
                        <a:solidFill>
                          <a:schemeClr val="bg1"/>
                        </a:solidFill>
                      </a:rPr>
                      <a:t>STATEWIDE TARGET</a:t>
                    </a:r>
                  </a:p>
                </c:rich>
              </c:tx>
              <c:spPr>
                <a:solidFill>
                  <a:srgbClr val="007F43"/>
                </a:solidFill>
                <a:ln>
                  <a:solidFill>
                    <a:sysClr val="windowText" lastClr="000000"/>
                  </a:solid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10997781860036131"/>
                      <c:h val="6.978156513330569E-2"/>
                    </c:manualLayout>
                  </c15:layout>
                  <c15:showDataLabelsRange val="0"/>
                </c:ext>
                <c:ext xmlns:c16="http://schemas.microsoft.com/office/drawing/2014/chart" uri="{C3380CC4-5D6E-409C-BE32-E72D297353CC}">
                  <c16:uniqueId val="{00000009-1405-4290-95FA-4BBA975C1700}"/>
                </c:ext>
              </c:extLst>
            </c:dLbl>
            <c:spPr>
              <a:solidFill>
                <a:srgbClr val="007F43"/>
              </a:solidFill>
              <a:ln>
                <a:solidFill>
                  <a:sysClr val="windowText" lastClr="000000"/>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'3RD GRADE ENGLISH LANGUAGE ARTS'!$E$11:$J$11</c:f>
              <c:strCache>
                <c:ptCount val="6"/>
                <c:pt idx="0">
                  <c:v>2024-25</c:v>
                </c:pt>
                <c:pt idx="1">
                  <c:v>2025-26</c:v>
                </c:pt>
                <c:pt idx="2">
                  <c:v>2026-27</c:v>
                </c:pt>
                <c:pt idx="3">
                  <c:v>2027-28</c:v>
                </c:pt>
                <c:pt idx="4">
                  <c:v>2028-29</c:v>
                </c:pt>
                <c:pt idx="5">
                  <c:v>2029-30</c:v>
                </c:pt>
              </c:strCache>
            </c:strRef>
          </c:cat>
          <c:val>
            <c:numRef>
              <c:f>'3RD GRADE ENGLISH LANGUAGE ARTS'!$E$17:$J$17</c:f>
              <c:numCache>
                <c:formatCode>0.0</c:formatCode>
                <c:ptCount val="6"/>
                <c:pt idx="2">
                  <c:v>52.6</c:v>
                </c:pt>
                <c:pt idx="3">
                  <c:v>52.6</c:v>
                </c:pt>
                <c:pt idx="4">
                  <c:v>52.6</c:v>
                </c:pt>
                <c:pt idx="5">
                  <c:v>52.6</c:v>
                </c:pt>
              </c:numCache>
            </c:numRef>
          </c:val>
          <c:smooth val="0"/>
          <c:extLst>
            <c:ext xmlns:c16="http://schemas.microsoft.com/office/drawing/2014/chart" uri="{C3380CC4-5D6E-409C-BE32-E72D297353CC}">
              <c16:uniqueId val="{0000000A-1405-4290-95FA-4BBA975C1700}"/>
            </c:ext>
          </c:extLst>
        </c:ser>
        <c:dLbls>
          <c:showLegendKey val="0"/>
          <c:showVal val="0"/>
          <c:showCatName val="0"/>
          <c:showSerName val="0"/>
          <c:showPercent val="0"/>
          <c:showBubbleSize val="0"/>
        </c:dLbls>
        <c:marker val="1"/>
        <c:smooth val="0"/>
        <c:axId val="1528468487"/>
        <c:axId val="1528470535"/>
        <c:extLst>
          <c:ext xmlns:c15="http://schemas.microsoft.com/office/drawing/2012/chart" uri="{02D57815-91ED-43cb-92C2-25804820EDAC}">
            <c15:filteredLineSeries>
              <c15:ser>
                <c:idx val="2"/>
                <c:order val="2"/>
                <c:tx>
                  <c:strRef>
                    <c:extLst>
                      <c:ext uri="{02D57815-91ED-43cb-92C2-25804820EDAC}">
                        <c15:formulaRef>
                          <c15:sqref>'3RD GRADE ENGLISH LANGUAGE ARTS'!$B$14:$D$14</c15:sqref>
                        </c15:formulaRef>
                      </c:ext>
                    </c:extLst>
                    <c:strCache>
                      <c:ptCount val="3"/>
                      <c:pt idx="0">
                        <c:v>Gap Between ALL STUDENTS and 
COMB. FOCAL STUDENTS (in percentage points)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extLst>
                      <c:ext uri="{02D57815-91ED-43cb-92C2-25804820EDAC}">
                        <c15:formulaRef>
                          <c15:sqref>'3RD GRADE ENGLISH LANGUAGE ARTS'!$E$11:$J$11</c15:sqref>
                        </c15:formulaRef>
                      </c:ext>
                    </c:extLst>
                    <c:strCache>
                      <c:ptCount val="6"/>
                      <c:pt idx="0">
                        <c:v>2024-25</c:v>
                      </c:pt>
                      <c:pt idx="1">
                        <c:v>2025-26</c:v>
                      </c:pt>
                      <c:pt idx="2">
                        <c:v>2026-27</c:v>
                      </c:pt>
                      <c:pt idx="3">
                        <c:v>2027-28</c:v>
                      </c:pt>
                      <c:pt idx="4">
                        <c:v>2028-29</c:v>
                      </c:pt>
                      <c:pt idx="5">
                        <c:v>2029-30</c:v>
                      </c:pt>
                    </c:strCache>
                  </c:strRef>
                </c:cat>
                <c:val>
                  <c:numRef>
                    <c:extLst>
                      <c:ext uri="{02D57815-91ED-43cb-92C2-25804820EDAC}">
                        <c15:formulaRef>
                          <c15:sqref>'3RD GRADE ENGLISH LANGUAGE ARTS'!$E$14:$J$14</c15:sqref>
                        </c15:formulaRef>
                      </c:ext>
                    </c:extLst>
                    <c:numCache>
                      <c:formatCode>0.0</c:formatCode>
                      <c:ptCount val="6"/>
                      <c:pt idx="0">
                        <c:v>0</c:v>
                      </c:pt>
                      <c:pt idx="2">
                        <c:v>0</c:v>
                      </c:pt>
                      <c:pt idx="3">
                        <c:v>0</c:v>
                      </c:pt>
                      <c:pt idx="4">
                        <c:v>0</c:v>
                      </c:pt>
                      <c:pt idx="5">
                        <c:v>0</c:v>
                      </c:pt>
                    </c:numCache>
                  </c:numRef>
                </c:val>
                <c:smooth val="0"/>
                <c:extLst>
                  <c:ext xmlns:c16="http://schemas.microsoft.com/office/drawing/2014/chart" uri="{C3380CC4-5D6E-409C-BE32-E72D297353CC}">
                    <c16:uniqueId val="{0000000B-1405-4290-95FA-4BBA975C1700}"/>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'3RD GRADE ENGLISH LANGUAGE ARTS'!$B$15:$D$15</c15:sqref>
                        </c15:formulaRef>
                      </c:ext>
                    </c:extLst>
                    <c:strCache>
                      <c:ptCount val="3"/>
                      <c:pt idx="0">
                        <c:v>Gap Between ALL STUDENTS and 
COMB. FOCAL STUDENTS (in percentage points)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extLst xmlns:c15="http://schemas.microsoft.com/office/drawing/2012/chart">
                      <c:ext xmlns:c15="http://schemas.microsoft.com/office/drawing/2012/chart" uri="{02D57815-91ED-43cb-92C2-25804820EDAC}">
                        <c15:formulaRef>
                          <c15:sqref>'3RD GRADE ENGLISH LANGUAGE ARTS'!$E$11:$J$11</c15:sqref>
                        </c15:formulaRef>
                      </c:ext>
                    </c:extLst>
                    <c:strCache>
                      <c:ptCount val="6"/>
                      <c:pt idx="0">
                        <c:v>2024-25</c:v>
                      </c:pt>
                      <c:pt idx="1">
                        <c:v>2025-26</c:v>
                      </c:pt>
                      <c:pt idx="2">
                        <c:v>2026-27</c:v>
                      </c:pt>
                      <c:pt idx="3">
                        <c:v>2027-28</c:v>
                      </c:pt>
                      <c:pt idx="4">
                        <c:v>2028-29</c:v>
                      </c:pt>
                      <c:pt idx="5">
                        <c:v>2029-30</c:v>
                      </c:pt>
                    </c:strCache>
                  </c:strRef>
                </c:cat>
                <c:val>
                  <c:numRef>
                    <c:extLst xmlns:c15="http://schemas.microsoft.com/office/drawing/2012/chart">
                      <c:ext xmlns:c15="http://schemas.microsoft.com/office/drawing/2012/chart" uri="{02D57815-91ED-43cb-92C2-25804820EDAC}">
                        <c15:formulaRef>
                          <c15:sqref>'3RD GRADE ENGLISH LANGUAGE ARTS'!$E$15:$J$15</c15:sqref>
                        </c15:formulaRef>
                      </c:ext>
                    </c:extLst>
                    <c:numCache>
                      <c:formatCode>0.0</c:formatCode>
                      <c:ptCount val="6"/>
                    </c:numCache>
                  </c:numRef>
                </c:val>
                <c:smooth val="0"/>
                <c:extLst xmlns:c15="http://schemas.microsoft.com/office/drawing/2012/chart">
                  <c:ext xmlns:c16="http://schemas.microsoft.com/office/drawing/2014/chart" uri="{C3380CC4-5D6E-409C-BE32-E72D297353CC}">
                    <c16:uniqueId val="{0000000C-1405-4290-95FA-4BBA975C1700}"/>
                  </c:ext>
                </c:extLst>
              </c15:ser>
            </c15:filteredLineSeries>
          </c:ext>
        </c:extLst>
      </c:lineChart>
      <c:catAx>
        <c:axId val="15284684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b="1">
                    <a:solidFill>
                      <a:schemeClr val="tx1"/>
                    </a:solidFill>
                  </a:rPr>
                  <a:t>SCHOOL YEARS</a:t>
                </a:r>
              </a:p>
            </c:rich>
          </c:tx>
          <c:layout>
            <c:manualLayout>
              <c:xMode val="edge"/>
              <c:yMode val="edge"/>
              <c:x val="0.43095611214857305"/>
              <c:y val="0.9234926884139482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crossAx val="1528470535"/>
        <c:crosses val="autoZero"/>
        <c:auto val="1"/>
        <c:lblAlgn val="ctr"/>
        <c:lblOffset val="100"/>
        <c:noMultiLvlLbl val="0"/>
      </c:catAx>
      <c:valAx>
        <c:axId val="1528470535"/>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solidFill>
                    <a:latin typeface="+mn-lt"/>
                    <a:ea typeface="+mn-ea"/>
                    <a:cs typeface="+mn-cs"/>
                  </a:defRPr>
                </a:pPr>
                <a:r>
                  <a:rPr lang="en-US" b="1">
                    <a:solidFill>
                      <a:schemeClr val="tx1"/>
                    </a:solidFill>
                  </a:rPr>
                  <a:t>PERCENT</a:t>
                </a:r>
              </a:p>
            </c:rich>
          </c:tx>
          <c:layout>
            <c:manualLayout>
              <c:xMode val="edge"/>
              <c:yMode val="edge"/>
              <c:x val="0"/>
              <c:y val="0.4593430458289488"/>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528468487"/>
        <c:crosses val="autoZero"/>
        <c:crossBetween val="between"/>
      </c:valAx>
      <c:spPr>
        <a:noFill/>
        <a:ln>
          <a:noFill/>
        </a:ln>
        <a:effectLst/>
      </c:spPr>
    </c:plotArea>
    <c:legend>
      <c:legendPos val="t"/>
      <c:layout>
        <c:manualLayout>
          <c:xMode val="edge"/>
          <c:yMode val="edge"/>
          <c:x val="2.1313274113402187E-2"/>
          <c:y val="8.0568627450980396E-2"/>
          <c:w val="0.88027784860038061"/>
          <c:h val="6.838258452987494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span"/>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b="1">
                <a:solidFill>
                  <a:sysClr val="windowText" lastClr="000000"/>
                </a:solidFill>
              </a:rPr>
              <a:t>Eighth</a:t>
            </a:r>
            <a:r>
              <a:rPr lang="en-US" b="1" baseline="0">
                <a:solidFill>
                  <a:sysClr val="windowText" lastClr="000000"/>
                </a:solidFill>
              </a:rPr>
              <a:t> Grade Math</a:t>
            </a:r>
            <a:r>
              <a:rPr lang="en-US" b="1">
                <a:solidFill>
                  <a:sysClr val="windowText" lastClr="000000"/>
                </a:solidFill>
              </a:rPr>
              <a:t>: Targets</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0400617708021398"/>
          <c:y val="0.17000500759773449"/>
          <c:w val="0.76611730580657289"/>
          <c:h val="0.68744336234286496"/>
        </c:manualLayout>
      </c:layout>
      <c:lineChart>
        <c:grouping val="standard"/>
        <c:varyColors val="0"/>
        <c:ser>
          <c:idx val="0"/>
          <c:order val="0"/>
          <c:tx>
            <c:strRef>
              <c:f>'8TH GRADE MATH'!$B$12:$D$12</c:f>
              <c:strCache>
                <c:ptCount val="3"/>
                <c:pt idx="0">
                  <c:v>BASELINE TARGET (ALL STUDENTS)</c:v>
                </c:pt>
              </c:strCache>
            </c:strRef>
          </c:tx>
          <c:spPr>
            <a:ln w="28575" cap="rnd">
              <a:solidFill>
                <a:srgbClr val="1B75BC"/>
              </a:solidFill>
              <a:round/>
            </a:ln>
            <a:effectLst/>
          </c:spPr>
          <c:marker>
            <c:symbol val="circle"/>
            <c:size val="5"/>
            <c:spPr>
              <a:solidFill>
                <a:srgbClr val="1B75BC"/>
              </a:solidFill>
              <a:ln w="9525">
                <a:solidFill>
                  <a:srgbClr val="1B75BC"/>
                </a:solidFill>
              </a:ln>
              <a:effectLst/>
            </c:spPr>
          </c:marker>
          <c:dPt>
            <c:idx val="2"/>
            <c:marker>
              <c:symbol val="circle"/>
              <c:size val="5"/>
              <c:spPr>
                <a:solidFill>
                  <a:srgbClr val="1B75BC"/>
                </a:solidFill>
                <a:ln w="9525">
                  <a:solidFill>
                    <a:srgbClr val="1B75BC"/>
                  </a:solidFill>
                  <a:prstDash val="dash"/>
                </a:ln>
                <a:effectLst/>
              </c:spPr>
            </c:marker>
            <c:bubble3D val="0"/>
            <c:spPr>
              <a:ln w="28575" cap="rnd">
                <a:solidFill>
                  <a:srgbClr val="1B75BC"/>
                </a:solidFill>
                <a:prstDash val="dash"/>
                <a:round/>
              </a:ln>
              <a:effectLst/>
            </c:spPr>
            <c:extLst>
              <c:ext xmlns:c16="http://schemas.microsoft.com/office/drawing/2014/chart" uri="{C3380CC4-5D6E-409C-BE32-E72D297353CC}">
                <c16:uniqueId val="{00000001-9800-4AE9-8F53-A33AD00E6589}"/>
              </c:ext>
            </c:extLst>
          </c:dPt>
          <c:dLbls>
            <c:dLbl>
              <c:idx val="0"/>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15:layout>
                    <c:manualLayout>
                      <c:w val="5.3913459390978323E-2"/>
                      <c:h val="3.4808453821321118E-2"/>
                    </c:manualLayout>
                  </c15:layout>
                </c:ext>
                <c:ext xmlns:c16="http://schemas.microsoft.com/office/drawing/2014/chart" uri="{C3380CC4-5D6E-409C-BE32-E72D297353CC}">
                  <c16:uniqueId val="{00000002-9800-4AE9-8F53-A33AD00E658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'8TH GRADE MATH'!$E$11:$J$11</c:f>
              <c:strCache>
                <c:ptCount val="6"/>
                <c:pt idx="0">
                  <c:v>2024-25</c:v>
                </c:pt>
                <c:pt idx="1">
                  <c:v>2025-26</c:v>
                </c:pt>
                <c:pt idx="2">
                  <c:v>2026-27</c:v>
                </c:pt>
                <c:pt idx="3">
                  <c:v>2027-28</c:v>
                </c:pt>
                <c:pt idx="4">
                  <c:v>2028-29</c:v>
                </c:pt>
                <c:pt idx="5">
                  <c:v>2029-30</c:v>
                </c:pt>
              </c:strCache>
            </c:strRef>
          </c:cat>
          <c:val>
            <c:numRef>
              <c:f>'8TH GRADE MATH'!$E$12:$J$12</c:f>
              <c:numCache>
                <c:formatCode>0.0</c:formatCode>
                <c:ptCount val="6"/>
                <c:pt idx="0">
                  <c:v>0</c:v>
                </c:pt>
              </c:numCache>
            </c:numRef>
          </c:val>
          <c:smooth val="0"/>
          <c:extLst>
            <c:ext xmlns:c16="http://schemas.microsoft.com/office/drawing/2014/chart" uri="{C3380CC4-5D6E-409C-BE32-E72D297353CC}">
              <c16:uniqueId val="{00000003-9800-4AE9-8F53-A33AD00E6589}"/>
            </c:ext>
          </c:extLst>
        </c:ser>
        <c:ser>
          <c:idx val="1"/>
          <c:order val="1"/>
          <c:tx>
            <c:strRef>
              <c:f>'8TH GRADE MATH'!$B$13:$D$13</c:f>
              <c:strCache>
                <c:ptCount val="3"/>
                <c:pt idx="0">
                  <c:v>GAP-CLOSING TARGET (COMB. FOCAL STUDENTS)</c:v>
                </c:pt>
              </c:strCache>
            </c:strRef>
          </c:tx>
          <c:spPr>
            <a:ln w="28575" cap="rnd">
              <a:solidFill>
                <a:srgbClr val="C14B1F"/>
              </a:solidFill>
              <a:round/>
            </a:ln>
            <a:effectLst/>
          </c:spPr>
          <c:marker>
            <c:symbol val="circle"/>
            <c:size val="5"/>
            <c:spPr>
              <a:solidFill>
                <a:srgbClr val="C14B1F"/>
              </a:solidFill>
              <a:ln w="9525">
                <a:solidFill>
                  <a:srgbClr val="C14B1F"/>
                </a:solidFill>
              </a:ln>
              <a:effectLst/>
            </c:spPr>
          </c:marker>
          <c:dPt>
            <c:idx val="2"/>
            <c:marker>
              <c:symbol val="circle"/>
              <c:size val="5"/>
              <c:spPr>
                <a:solidFill>
                  <a:srgbClr val="C14B1F"/>
                </a:solidFill>
                <a:ln w="9525">
                  <a:solidFill>
                    <a:srgbClr val="C14B1F"/>
                  </a:solidFill>
                  <a:prstDash val="dash"/>
                </a:ln>
                <a:effectLst/>
              </c:spPr>
            </c:marker>
            <c:bubble3D val="0"/>
            <c:spPr>
              <a:ln w="28575" cap="rnd">
                <a:solidFill>
                  <a:srgbClr val="C14B1F"/>
                </a:solidFill>
                <a:prstDash val="dash"/>
                <a:round/>
              </a:ln>
              <a:effectLst/>
            </c:spPr>
            <c:extLst>
              <c:ext xmlns:c16="http://schemas.microsoft.com/office/drawing/2014/chart" uri="{C3380CC4-5D6E-409C-BE32-E72D297353CC}">
                <c16:uniqueId val="{00000005-9800-4AE9-8F53-A33AD00E6589}"/>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'8TH GRADE MATH'!$E$11:$J$11</c:f>
              <c:strCache>
                <c:ptCount val="6"/>
                <c:pt idx="0">
                  <c:v>2024-25</c:v>
                </c:pt>
                <c:pt idx="1">
                  <c:v>2025-26</c:v>
                </c:pt>
                <c:pt idx="2">
                  <c:v>2026-27</c:v>
                </c:pt>
                <c:pt idx="3">
                  <c:v>2027-28</c:v>
                </c:pt>
                <c:pt idx="4">
                  <c:v>2028-29</c:v>
                </c:pt>
                <c:pt idx="5">
                  <c:v>2029-30</c:v>
                </c:pt>
              </c:strCache>
            </c:strRef>
          </c:cat>
          <c:val>
            <c:numRef>
              <c:f>'8TH GRADE MATH'!$E$13:$J$13</c:f>
              <c:numCache>
                <c:formatCode>0.0</c:formatCode>
                <c:ptCount val="6"/>
                <c:pt idx="0">
                  <c:v>0</c:v>
                </c:pt>
              </c:numCache>
            </c:numRef>
          </c:val>
          <c:smooth val="0"/>
          <c:extLst>
            <c:ext xmlns:c16="http://schemas.microsoft.com/office/drawing/2014/chart" uri="{C3380CC4-5D6E-409C-BE32-E72D297353CC}">
              <c16:uniqueId val="{00000006-9800-4AE9-8F53-A33AD00E6589}"/>
            </c:ext>
          </c:extLst>
        </c:ser>
        <c:ser>
          <c:idx val="4"/>
          <c:order val="4"/>
          <c:tx>
            <c:strRef>
              <c:f>'8TH GRADE MATH'!$B$16:$D$16</c:f>
              <c:strCache>
                <c:ptCount val="3"/>
                <c:pt idx="0">
                  <c:v>SIMILAR DISTRICT TARGET</c:v>
                </c:pt>
              </c:strCache>
            </c:strRef>
          </c:tx>
          <c:spPr>
            <a:ln w="28575" cap="rnd">
              <a:solidFill>
                <a:srgbClr val="9F2065"/>
              </a:solidFill>
              <a:prstDash val="sysDot"/>
              <a:round/>
            </a:ln>
            <a:effectLst/>
          </c:spPr>
          <c:marker>
            <c:symbol val="circle"/>
            <c:size val="5"/>
            <c:spPr>
              <a:solidFill>
                <a:srgbClr val="9F2065"/>
              </a:solidFill>
              <a:ln w="9525">
                <a:solidFill>
                  <a:srgbClr val="9F2065"/>
                </a:solidFill>
                <a:prstDash val="sysDot"/>
              </a:ln>
              <a:effectLst/>
            </c:spPr>
          </c:marker>
          <c:dLbls>
            <c:dLbl>
              <c:idx val="5"/>
              <c:layout>
                <c:manualLayout>
                  <c:x val="8.6777986074301844E-2"/>
                  <c:y val="8.195071772960319E-3"/>
                </c:manualLayout>
              </c:layout>
              <c:tx>
                <c:rich>
                  <a:bodyPr rot="0" spcFirstLastPara="1" vertOverflow="ellipsis" vert="horz" wrap="square" lIns="38100" tIns="19050" rIns="38100" bIns="19050" anchor="ctr" anchorCtr="1">
                    <a:noAutofit/>
                  </a:bodyPr>
                  <a:lstStyle/>
                  <a:p>
                    <a:pPr>
                      <a:defRPr sz="900" b="1" i="0" u="none" strike="noStrike" kern="1200" baseline="0">
                        <a:solidFill>
                          <a:schemeClr val="bg1"/>
                        </a:solidFill>
                        <a:latin typeface="+mn-lt"/>
                        <a:ea typeface="+mn-ea"/>
                        <a:cs typeface="+mn-cs"/>
                      </a:defRPr>
                    </a:pPr>
                    <a:r>
                      <a:rPr lang="en-US" b="1">
                        <a:solidFill>
                          <a:schemeClr val="bg1"/>
                        </a:solidFill>
                      </a:rPr>
                      <a:t>SIMILAR</a:t>
                    </a:r>
                    <a:r>
                      <a:rPr lang="en-US" b="1" baseline="0">
                        <a:solidFill>
                          <a:schemeClr val="bg1"/>
                        </a:solidFill>
                      </a:rPr>
                      <a:t> DISTRICT TARGET</a:t>
                    </a:r>
                    <a:endParaRPr lang="en-US" b="1">
                      <a:solidFill>
                        <a:schemeClr val="bg1"/>
                      </a:solidFill>
                    </a:endParaRPr>
                  </a:p>
                </c:rich>
              </c:tx>
              <c:spPr>
                <a:solidFill>
                  <a:srgbClr val="9F2065"/>
                </a:solid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8.687364224680047E-2"/>
                      <c:h val="8.6358958419671214E-2"/>
                    </c:manualLayout>
                  </c15:layout>
                  <c15:showDataLabelsRange val="0"/>
                </c:ext>
                <c:ext xmlns:c16="http://schemas.microsoft.com/office/drawing/2014/chart" uri="{C3380CC4-5D6E-409C-BE32-E72D297353CC}">
                  <c16:uniqueId val="{00000007-9800-4AE9-8F53-A33AD00E6589}"/>
                </c:ext>
              </c:extLst>
            </c:dLbl>
            <c:spPr>
              <a:solidFill>
                <a:srgbClr val="9F2065"/>
              </a:solid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strRef>
              <c:f>'8TH GRADE MATH'!$E$11:$J$11</c:f>
              <c:strCache>
                <c:ptCount val="6"/>
                <c:pt idx="0">
                  <c:v>2024-25</c:v>
                </c:pt>
                <c:pt idx="1">
                  <c:v>2025-26</c:v>
                </c:pt>
                <c:pt idx="2">
                  <c:v>2026-27</c:v>
                </c:pt>
                <c:pt idx="3">
                  <c:v>2027-28</c:v>
                </c:pt>
                <c:pt idx="4">
                  <c:v>2028-29</c:v>
                </c:pt>
                <c:pt idx="5">
                  <c:v>2029-30</c:v>
                </c:pt>
              </c:strCache>
            </c:strRef>
          </c:cat>
          <c:val>
            <c:numRef>
              <c:f>'8TH GRADE MATH'!$E$16:$J$16</c:f>
              <c:numCache>
                <c:formatCode>0.0</c:formatCode>
                <c:ptCount val="6"/>
                <c:pt idx="2">
                  <c:v>0</c:v>
                </c:pt>
                <c:pt idx="3">
                  <c:v>0</c:v>
                </c:pt>
                <c:pt idx="4">
                  <c:v>0</c:v>
                </c:pt>
                <c:pt idx="5">
                  <c:v>0</c:v>
                </c:pt>
              </c:numCache>
            </c:numRef>
          </c:val>
          <c:smooth val="0"/>
          <c:extLst>
            <c:ext xmlns:c16="http://schemas.microsoft.com/office/drawing/2014/chart" uri="{C3380CC4-5D6E-409C-BE32-E72D297353CC}">
              <c16:uniqueId val="{00000008-9800-4AE9-8F53-A33AD00E6589}"/>
            </c:ext>
          </c:extLst>
        </c:ser>
        <c:ser>
          <c:idx val="5"/>
          <c:order val="5"/>
          <c:tx>
            <c:strRef>
              <c:f>'8TH GRADE MATH'!$B$17:$D$17</c:f>
              <c:strCache>
                <c:ptCount val="3"/>
                <c:pt idx="0">
                  <c:v>STATEWIDE TARGET</c:v>
                </c:pt>
              </c:strCache>
            </c:strRef>
          </c:tx>
          <c:spPr>
            <a:ln w="28575" cap="rnd">
              <a:solidFill>
                <a:srgbClr val="007F43"/>
              </a:solidFill>
              <a:prstDash val="sysDot"/>
              <a:round/>
            </a:ln>
            <a:effectLst/>
          </c:spPr>
          <c:marker>
            <c:symbol val="circle"/>
            <c:size val="5"/>
            <c:spPr>
              <a:solidFill>
                <a:srgbClr val="007F43"/>
              </a:solidFill>
              <a:ln w="9525">
                <a:solidFill>
                  <a:srgbClr val="007F43"/>
                </a:solidFill>
                <a:prstDash val="sysDot"/>
              </a:ln>
              <a:effectLst/>
            </c:spPr>
          </c:marker>
          <c:dLbls>
            <c:dLbl>
              <c:idx val="5"/>
              <c:layout>
                <c:manualLayout>
                  <c:x val="8.3313310477999947E-2"/>
                  <c:y val="-3.2455372334716202E-2"/>
                </c:manualLayout>
              </c:layout>
              <c:tx>
                <c:rich>
                  <a:bodyPr rot="0" spcFirstLastPara="1" vertOverflow="ellipsis" vert="horz" wrap="square" lIns="38100" tIns="19050" rIns="38100" bIns="19050" anchor="ctr" anchorCtr="1">
                    <a:noAutofit/>
                  </a:bodyPr>
                  <a:lstStyle/>
                  <a:p>
                    <a:pPr>
                      <a:defRPr sz="900" b="1" i="0" u="none" strike="noStrike" kern="1200" baseline="0">
                        <a:solidFill>
                          <a:schemeClr val="bg1"/>
                        </a:solidFill>
                        <a:latin typeface="+mn-lt"/>
                        <a:ea typeface="+mn-ea"/>
                        <a:cs typeface="+mn-cs"/>
                      </a:defRPr>
                    </a:pPr>
                    <a:r>
                      <a:rPr lang="en-US" b="1">
                        <a:solidFill>
                          <a:schemeClr val="bg1"/>
                        </a:solidFill>
                      </a:rPr>
                      <a:t>STATEWIDE TARGET</a:t>
                    </a:r>
                  </a:p>
                </c:rich>
              </c:tx>
              <c:spPr>
                <a:solidFill>
                  <a:srgbClr val="007F43"/>
                </a:solid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10997781860036131"/>
                      <c:h val="6.978156513330569E-2"/>
                    </c:manualLayout>
                  </c15:layout>
                  <c15:showDataLabelsRange val="0"/>
                </c:ext>
                <c:ext xmlns:c16="http://schemas.microsoft.com/office/drawing/2014/chart" uri="{C3380CC4-5D6E-409C-BE32-E72D297353CC}">
                  <c16:uniqueId val="{00000009-9800-4AE9-8F53-A33AD00E6589}"/>
                </c:ext>
              </c:extLst>
            </c:dLbl>
            <c:spPr>
              <a:solidFill>
                <a:srgbClr val="007F43"/>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'8TH GRADE MATH'!$E$11:$J$11</c:f>
              <c:strCache>
                <c:ptCount val="6"/>
                <c:pt idx="0">
                  <c:v>2024-25</c:v>
                </c:pt>
                <c:pt idx="1">
                  <c:v>2025-26</c:v>
                </c:pt>
                <c:pt idx="2">
                  <c:v>2026-27</c:v>
                </c:pt>
                <c:pt idx="3">
                  <c:v>2027-28</c:v>
                </c:pt>
                <c:pt idx="4">
                  <c:v>2028-29</c:v>
                </c:pt>
                <c:pt idx="5">
                  <c:v>2029-30</c:v>
                </c:pt>
              </c:strCache>
            </c:strRef>
          </c:cat>
          <c:val>
            <c:numRef>
              <c:f>'8TH GRADE MATH'!$E$17:$J$17</c:f>
              <c:numCache>
                <c:formatCode>0.0</c:formatCode>
                <c:ptCount val="6"/>
                <c:pt idx="2">
                  <c:v>52</c:v>
                </c:pt>
                <c:pt idx="3">
                  <c:v>52</c:v>
                </c:pt>
                <c:pt idx="4">
                  <c:v>52</c:v>
                </c:pt>
                <c:pt idx="5">
                  <c:v>52</c:v>
                </c:pt>
              </c:numCache>
            </c:numRef>
          </c:val>
          <c:smooth val="0"/>
          <c:extLst>
            <c:ext xmlns:c16="http://schemas.microsoft.com/office/drawing/2014/chart" uri="{C3380CC4-5D6E-409C-BE32-E72D297353CC}">
              <c16:uniqueId val="{0000000A-9800-4AE9-8F53-A33AD00E6589}"/>
            </c:ext>
          </c:extLst>
        </c:ser>
        <c:dLbls>
          <c:showLegendKey val="0"/>
          <c:showVal val="0"/>
          <c:showCatName val="0"/>
          <c:showSerName val="0"/>
          <c:showPercent val="0"/>
          <c:showBubbleSize val="0"/>
        </c:dLbls>
        <c:marker val="1"/>
        <c:smooth val="0"/>
        <c:axId val="1528468487"/>
        <c:axId val="1528470535"/>
        <c:extLst>
          <c:ext xmlns:c15="http://schemas.microsoft.com/office/drawing/2012/chart" uri="{02D57815-91ED-43cb-92C2-25804820EDAC}">
            <c15:filteredLineSeries>
              <c15:ser>
                <c:idx val="2"/>
                <c:order val="2"/>
                <c:tx>
                  <c:strRef>
                    <c:extLst>
                      <c:ext uri="{02D57815-91ED-43cb-92C2-25804820EDAC}">
                        <c15:formulaRef>
                          <c15:sqref>'8TH GRADE MATH'!$B$14:$D$14</c15:sqref>
                        </c15:formulaRef>
                      </c:ext>
                    </c:extLst>
                    <c:strCache>
                      <c:ptCount val="3"/>
                      <c:pt idx="0">
                        <c:v>Gap Between ALL STUDENTS and 
COMB. FOCAL STUDENTS (in percentage points)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extLst>
                      <c:ext uri="{02D57815-91ED-43cb-92C2-25804820EDAC}">
                        <c15:formulaRef>
                          <c15:sqref>'8TH GRADE MATH'!$E$11:$J$11</c15:sqref>
                        </c15:formulaRef>
                      </c:ext>
                    </c:extLst>
                    <c:strCache>
                      <c:ptCount val="6"/>
                      <c:pt idx="0">
                        <c:v>2024-25</c:v>
                      </c:pt>
                      <c:pt idx="1">
                        <c:v>2025-26</c:v>
                      </c:pt>
                      <c:pt idx="2">
                        <c:v>2026-27</c:v>
                      </c:pt>
                      <c:pt idx="3">
                        <c:v>2027-28</c:v>
                      </c:pt>
                      <c:pt idx="4">
                        <c:v>2028-29</c:v>
                      </c:pt>
                      <c:pt idx="5">
                        <c:v>2029-30</c:v>
                      </c:pt>
                    </c:strCache>
                  </c:strRef>
                </c:cat>
                <c:val>
                  <c:numRef>
                    <c:extLst>
                      <c:ext uri="{02D57815-91ED-43cb-92C2-25804820EDAC}">
                        <c15:formulaRef>
                          <c15:sqref>'8TH GRADE MATH'!$E$14:$J$14</c15:sqref>
                        </c15:formulaRef>
                      </c:ext>
                    </c:extLst>
                    <c:numCache>
                      <c:formatCode>0.0</c:formatCode>
                      <c:ptCount val="6"/>
                      <c:pt idx="0">
                        <c:v>0</c:v>
                      </c:pt>
                      <c:pt idx="2">
                        <c:v>0</c:v>
                      </c:pt>
                      <c:pt idx="3">
                        <c:v>0</c:v>
                      </c:pt>
                      <c:pt idx="4">
                        <c:v>0</c:v>
                      </c:pt>
                      <c:pt idx="5">
                        <c:v>0</c:v>
                      </c:pt>
                    </c:numCache>
                  </c:numRef>
                </c:val>
                <c:smooth val="0"/>
                <c:extLst>
                  <c:ext xmlns:c16="http://schemas.microsoft.com/office/drawing/2014/chart" uri="{C3380CC4-5D6E-409C-BE32-E72D297353CC}">
                    <c16:uniqueId val="{0000000B-9800-4AE9-8F53-A33AD00E6589}"/>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'8TH GRADE MATH'!$B$15:$D$15</c15:sqref>
                        </c15:formulaRef>
                      </c:ext>
                    </c:extLst>
                    <c:strCache>
                      <c:ptCount val="3"/>
                      <c:pt idx="0">
                        <c:v>Gap Between ALL STUDENTS and 
COMB. FOCAL STUDENTS (in percentage points)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extLst xmlns:c15="http://schemas.microsoft.com/office/drawing/2012/chart">
                      <c:ext xmlns:c15="http://schemas.microsoft.com/office/drawing/2012/chart" uri="{02D57815-91ED-43cb-92C2-25804820EDAC}">
                        <c15:formulaRef>
                          <c15:sqref>'8TH GRADE MATH'!$E$11:$J$11</c15:sqref>
                        </c15:formulaRef>
                      </c:ext>
                    </c:extLst>
                    <c:strCache>
                      <c:ptCount val="6"/>
                      <c:pt idx="0">
                        <c:v>2024-25</c:v>
                      </c:pt>
                      <c:pt idx="1">
                        <c:v>2025-26</c:v>
                      </c:pt>
                      <c:pt idx="2">
                        <c:v>2026-27</c:v>
                      </c:pt>
                      <c:pt idx="3">
                        <c:v>2027-28</c:v>
                      </c:pt>
                      <c:pt idx="4">
                        <c:v>2028-29</c:v>
                      </c:pt>
                      <c:pt idx="5">
                        <c:v>2029-30</c:v>
                      </c:pt>
                    </c:strCache>
                  </c:strRef>
                </c:cat>
                <c:val>
                  <c:numRef>
                    <c:extLst xmlns:c15="http://schemas.microsoft.com/office/drawing/2012/chart">
                      <c:ext xmlns:c15="http://schemas.microsoft.com/office/drawing/2012/chart" uri="{02D57815-91ED-43cb-92C2-25804820EDAC}">
                        <c15:formulaRef>
                          <c15:sqref>'8TH GRADE MATH'!$E$15:$J$15</c15:sqref>
                        </c15:formulaRef>
                      </c:ext>
                    </c:extLst>
                    <c:numCache>
                      <c:formatCode>0.0</c:formatCode>
                      <c:ptCount val="6"/>
                    </c:numCache>
                  </c:numRef>
                </c:val>
                <c:smooth val="0"/>
                <c:extLst xmlns:c15="http://schemas.microsoft.com/office/drawing/2012/chart">
                  <c:ext xmlns:c16="http://schemas.microsoft.com/office/drawing/2014/chart" uri="{C3380CC4-5D6E-409C-BE32-E72D297353CC}">
                    <c16:uniqueId val="{0000000C-9800-4AE9-8F53-A33AD00E6589}"/>
                  </c:ext>
                </c:extLst>
              </c15:ser>
            </c15:filteredLineSeries>
          </c:ext>
        </c:extLst>
      </c:lineChart>
      <c:catAx>
        <c:axId val="15284684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b="1">
                    <a:solidFill>
                      <a:schemeClr val="tx1"/>
                    </a:solidFill>
                  </a:rPr>
                  <a:t>SCHOOL YEARS</a:t>
                </a:r>
              </a:p>
            </c:rich>
          </c:tx>
          <c:layout>
            <c:manualLayout>
              <c:xMode val="edge"/>
              <c:yMode val="edge"/>
              <c:x val="0.43575237659051014"/>
              <c:y val="0.9188843934830727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crossAx val="1528470535"/>
        <c:crosses val="autoZero"/>
        <c:auto val="1"/>
        <c:lblAlgn val="ctr"/>
        <c:lblOffset val="100"/>
        <c:noMultiLvlLbl val="0"/>
      </c:catAx>
      <c:valAx>
        <c:axId val="1528470535"/>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solidFill>
                    <a:latin typeface="+mn-lt"/>
                    <a:ea typeface="+mn-ea"/>
                    <a:cs typeface="+mn-cs"/>
                  </a:defRPr>
                </a:pPr>
                <a:r>
                  <a:rPr lang="en-US" b="1">
                    <a:solidFill>
                      <a:schemeClr val="tx1"/>
                    </a:solidFill>
                  </a:rPr>
                  <a:t>PERCENT</a:t>
                </a:r>
              </a:p>
            </c:rich>
          </c:tx>
          <c:layout>
            <c:manualLayout>
              <c:xMode val="edge"/>
              <c:yMode val="edge"/>
              <c:x val="0"/>
              <c:y val="0.46395134075982436"/>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528468487"/>
        <c:crosses val="autoZero"/>
        <c:crossBetween val="between"/>
      </c:valAx>
      <c:spPr>
        <a:noFill/>
        <a:ln w="25400">
          <a:noFill/>
        </a:ln>
        <a:effectLst/>
      </c:spPr>
    </c:plotArea>
    <c:legend>
      <c:legendPos val="t"/>
      <c:layout>
        <c:manualLayout>
          <c:xMode val="edge"/>
          <c:yMode val="edge"/>
          <c:x val="2.1313274113402187E-2"/>
          <c:y val="8.0568627450980396E-2"/>
          <c:w val="0.88027784860038061"/>
          <c:h val="6.838258452987494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span"/>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b="1">
                <a:solidFill>
                  <a:sysClr val="windowText" lastClr="000000"/>
                </a:solidFill>
              </a:rPr>
              <a:t>Ninth</a:t>
            </a:r>
            <a:r>
              <a:rPr lang="en-US" b="1" baseline="0">
                <a:solidFill>
                  <a:sysClr val="windowText" lastClr="000000"/>
                </a:solidFill>
              </a:rPr>
              <a:t> Grade On-Track</a:t>
            </a:r>
            <a:r>
              <a:rPr lang="en-US" b="1">
                <a:solidFill>
                  <a:sysClr val="windowText" lastClr="000000"/>
                </a:solidFill>
              </a:rPr>
              <a:t>: Targets</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0663576986160644"/>
          <c:y val="0.17000500759773449"/>
          <c:w val="0.76348768116364996"/>
          <c:h val="0.68744336234286496"/>
        </c:manualLayout>
      </c:layout>
      <c:lineChart>
        <c:grouping val="standard"/>
        <c:varyColors val="0"/>
        <c:ser>
          <c:idx val="0"/>
          <c:order val="0"/>
          <c:tx>
            <c:strRef>
              <c:f>'9TH GRADE ON-TRACK'!$B$12:$D$12</c:f>
              <c:strCache>
                <c:ptCount val="3"/>
                <c:pt idx="0">
                  <c:v>BASELINE TARGET (ALL STUDENTS)</c:v>
                </c:pt>
              </c:strCache>
            </c:strRef>
          </c:tx>
          <c:spPr>
            <a:ln w="28575" cap="rnd">
              <a:solidFill>
                <a:srgbClr val="1B75BC"/>
              </a:solidFill>
              <a:round/>
            </a:ln>
            <a:effectLst/>
          </c:spPr>
          <c:marker>
            <c:symbol val="circle"/>
            <c:size val="5"/>
            <c:spPr>
              <a:solidFill>
                <a:srgbClr val="1B75BC"/>
              </a:solidFill>
              <a:ln w="9525">
                <a:solidFill>
                  <a:srgbClr val="1B75BC"/>
                </a:solidFill>
              </a:ln>
              <a:effectLst/>
            </c:spPr>
          </c:marker>
          <c:dPt>
            <c:idx val="2"/>
            <c:marker>
              <c:symbol val="circle"/>
              <c:size val="5"/>
              <c:spPr>
                <a:solidFill>
                  <a:srgbClr val="1B75BC"/>
                </a:solidFill>
                <a:ln w="9525">
                  <a:solidFill>
                    <a:srgbClr val="1B75BC"/>
                  </a:solidFill>
                  <a:prstDash val="dash"/>
                </a:ln>
                <a:effectLst/>
              </c:spPr>
            </c:marker>
            <c:bubble3D val="0"/>
            <c:spPr>
              <a:ln w="28575" cap="rnd">
                <a:solidFill>
                  <a:srgbClr val="1B75BC"/>
                </a:solidFill>
                <a:prstDash val="dash"/>
                <a:round/>
              </a:ln>
              <a:effectLst/>
            </c:spPr>
            <c:extLst>
              <c:ext xmlns:c16="http://schemas.microsoft.com/office/drawing/2014/chart" uri="{C3380CC4-5D6E-409C-BE32-E72D297353CC}">
                <c16:uniqueId val="{00000001-23AF-42E3-9983-34BD8F22F52F}"/>
              </c:ext>
            </c:extLst>
          </c:dPt>
          <c:dLbls>
            <c:dLbl>
              <c:idx val="0"/>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15:layout>
                    <c:manualLayout>
                      <c:w val="5.3913459390978323E-2"/>
                      <c:h val="3.4808453821321118E-2"/>
                    </c:manualLayout>
                  </c15:layout>
                </c:ext>
                <c:ext xmlns:c16="http://schemas.microsoft.com/office/drawing/2014/chart" uri="{C3380CC4-5D6E-409C-BE32-E72D297353CC}">
                  <c16:uniqueId val="{00000002-23AF-42E3-9983-34BD8F22F52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'9TH GRADE ON-TRACK'!$E$11:$J$11</c:f>
              <c:strCache>
                <c:ptCount val="6"/>
                <c:pt idx="0">
                  <c:v>2024-25</c:v>
                </c:pt>
                <c:pt idx="1">
                  <c:v>2025-26</c:v>
                </c:pt>
                <c:pt idx="2">
                  <c:v>2026-27</c:v>
                </c:pt>
                <c:pt idx="3">
                  <c:v>2027-28</c:v>
                </c:pt>
                <c:pt idx="4">
                  <c:v>2028-29</c:v>
                </c:pt>
                <c:pt idx="5">
                  <c:v>2029-30</c:v>
                </c:pt>
              </c:strCache>
            </c:strRef>
          </c:cat>
          <c:val>
            <c:numRef>
              <c:f>'9TH GRADE ON-TRACK'!$E$12:$J$12</c:f>
              <c:numCache>
                <c:formatCode>0.0</c:formatCode>
                <c:ptCount val="6"/>
                <c:pt idx="0">
                  <c:v>0</c:v>
                </c:pt>
              </c:numCache>
            </c:numRef>
          </c:val>
          <c:smooth val="0"/>
          <c:extLst>
            <c:ext xmlns:c16="http://schemas.microsoft.com/office/drawing/2014/chart" uri="{C3380CC4-5D6E-409C-BE32-E72D297353CC}">
              <c16:uniqueId val="{00000003-23AF-42E3-9983-34BD8F22F52F}"/>
            </c:ext>
          </c:extLst>
        </c:ser>
        <c:ser>
          <c:idx val="1"/>
          <c:order val="1"/>
          <c:tx>
            <c:strRef>
              <c:f>'9TH GRADE ON-TRACK'!$B$13:$D$13</c:f>
              <c:strCache>
                <c:ptCount val="3"/>
                <c:pt idx="0">
                  <c:v>GAP-CLOSING TARGET (COMB. FOCAL STUDENTS)</c:v>
                </c:pt>
              </c:strCache>
            </c:strRef>
          </c:tx>
          <c:spPr>
            <a:ln w="28575" cap="rnd">
              <a:solidFill>
                <a:srgbClr val="C14B1F"/>
              </a:solidFill>
              <a:round/>
            </a:ln>
            <a:effectLst/>
          </c:spPr>
          <c:marker>
            <c:symbol val="circle"/>
            <c:size val="5"/>
            <c:spPr>
              <a:solidFill>
                <a:srgbClr val="C14B1F"/>
              </a:solidFill>
              <a:ln w="9525">
                <a:solidFill>
                  <a:srgbClr val="C14B1F"/>
                </a:solidFill>
              </a:ln>
              <a:effectLst/>
            </c:spPr>
          </c:marker>
          <c:dPt>
            <c:idx val="2"/>
            <c:marker>
              <c:symbol val="circle"/>
              <c:size val="5"/>
              <c:spPr>
                <a:solidFill>
                  <a:srgbClr val="C14B1F"/>
                </a:solidFill>
                <a:ln w="9525">
                  <a:solidFill>
                    <a:srgbClr val="C14B1F"/>
                  </a:solidFill>
                  <a:prstDash val="dash"/>
                </a:ln>
                <a:effectLst/>
              </c:spPr>
            </c:marker>
            <c:bubble3D val="0"/>
            <c:spPr>
              <a:ln w="28575" cap="rnd">
                <a:solidFill>
                  <a:srgbClr val="C14B1F"/>
                </a:solidFill>
                <a:prstDash val="dash"/>
                <a:round/>
              </a:ln>
              <a:effectLst/>
            </c:spPr>
            <c:extLst>
              <c:ext xmlns:c16="http://schemas.microsoft.com/office/drawing/2014/chart" uri="{C3380CC4-5D6E-409C-BE32-E72D297353CC}">
                <c16:uniqueId val="{00000005-23AF-42E3-9983-34BD8F22F52F}"/>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'9TH GRADE ON-TRACK'!$E$11:$J$11</c:f>
              <c:strCache>
                <c:ptCount val="6"/>
                <c:pt idx="0">
                  <c:v>2024-25</c:v>
                </c:pt>
                <c:pt idx="1">
                  <c:v>2025-26</c:v>
                </c:pt>
                <c:pt idx="2">
                  <c:v>2026-27</c:v>
                </c:pt>
                <c:pt idx="3">
                  <c:v>2027-28</c:v>
                </c:pt>
                <c:pt idx="4">
                  <c:v>2028-29</c:v>
                </c:pt>
                <c:pt idx="5">
                  <c:v>2029-30</c:v>
                </c:pt>
              </c:strCache>
            </c:strRef>
          </c:cat>
          <c:val>
            <c:numRef>
              <c:f>'9TH GRADE ON-TRACK'!$E$13:$J$13</c:f>
              <c:numCache>
                <c:formatCode>0.0</c:formatCode>
                <c:ptCount val="6"/>
                <c:pt idx="0">
                  <c:v>0</c:v>
                </c:pt>
              </c:numCache>
            </c:numRef>
          </c:val>
          <c:smooth val="0"/>
          <c:extLst>
            <c:ext xmlns:c16="http://schemas.microsoft.com/office/drawing/2014/chart" uri="{C3380CC4-5D6E-409C-BE32-E72D297353CC}">
              <c16:uniqueId val="{00000006-23AF-42E3-9983-34BD8F22F52F}"/>
            </c:ext>
          </c:extLst>
        </c:ser>
        <c:ser>
          <c:idx val="4"/>
          <c:order val="4"/>
          <c:tx>
            <c:strRef>
              <c:f>'9TH GRADE ON-TRACK'!$B$16:$D$16</c:f>
              <c:strCache>
                <c:ptCount val="3"/>
                <c:pt idx="0">
                  <c:v>SIMILAR DISTRICT TARGET</c:v>
                </c:pt>
              </c:strCache>
            </c:strRef>
          </c:tx>
          <c:spPr>
            <a:ln w="28575" cap="rnd">
              <a:solidFill>
                <a:srgbClr val="9F2065"/>
              </a:solidFill>
              <a:prstDash val="sysDot"/>
              <a:round/>
            </a:ln>
            <a:effectLst/>
          </c:spPr>
          <c:marker>
            <c:symbol val="circle"/>
            <c:size val="5"/>
            <c:spPr>
              <a:solidFill>
                <a:srgbClr val="9F2065"/>
              </a:solidFill>
              <a:ln w="9525">
                <a:solidFill>
                  <a:srgbClr val="9F2065"/>
                </a:solidFill>
                <a:prstDash val="sysDot"/>
              </a:ln>
              <a:effectLst/>
            </c:spPr>
          </c:marker>
          <c:dLbls>
            <c:dLbl>
              <c:idx val="5"/>
              <c:layout>
                <c:manualLayout>
                  <c:x val="8.6777986074301844E-2"/>
                  <c:y val="8.195071772960319E-3"/>
                </c:manualLayout>
              </c:layout>
              <c:tx>
                <c:rich>
                  <a:bodyPr rot="0" spcFirstLastPara="1" vertOverflow="ellipsis" vert="horz" wrap="square" lIns="38100" tIns="19050" rIns="38100" bIns="19050" anchor="ctr" anchorCtr="1">
                    <a:noAutofit/>
                  </a:bodyPr>
                  <a:lstStyle/>
                  <a:p>
                    <a:pPr>
                      <a:defRPr sz="900" b="1" i="0" u="none" strike="noStrike" kern="1200" baseline="0">
                        <a:solidFill>
                          <a:schemeClr val="bg1"/>
                        </a:solidFill>
                        <a:latin typeface="+mn-lt"/>
                        <a:ea typeface="+mn-ea"/>
                        <a:cs typeface="+mn-cs"/>
                      </a:defRPr>
                    </a:pPr>
                    <a:r>
                      <a:rPr lang="en-US" b="1">
                        <a:solidFill>
                          <a:schemeClr val="bg1"/>
                        </a:solidFill>
                      </a:rPr>
                      <a:t>SIMILAR</a:t>
                    </a:r>
                    <a:r>
                      <a:rPr lang="en-US" b="1" baseline="0">
                        <a:solidFill>
                          <a:schemeClr val="bg1"/>
                        </a:solidFill>
                      </a:rPr>
                      <a:t> DISTRICT TARGET</a:t>
                    </a:r>
                    <a:endParaRPr lang="en-US" b="1">
                      <a:solidFill>
                        <a:schemeClr val="bg1"/>
                      </a:solidFill>
                    </a:endParaRPr>
                  </a:p>
                </c:rich>
              </c:tx>
              <c:spPr>
                <a:solidFill>
                  <a:srgbClr val="9F2065"/>
                </a:solid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8.687364224680047E-2"/>
                      <c:h val="8.6358958419671214E-2"/>
                    </c:manualLayout>
                  </c15:layout>
                  <c15:showDataLabelsRange val="0"/>
                </c:ext>
                <c:ext xmlns:c16="http://schemas.microsoft.com/office/drawing/2014/chart" uri="{C3380CC4-5D6E-409C-BE32-E72D297353CC}">
                  <c16:uniqueId val="{00000007-23AF-42E3-9983-34BD8F22F52F}"/>
                </c:ext>
              </c:extLst>
            </c:dLbl>
            <c:spPr>
              <a:solidFill>
                <a:srgbClr val="9F2065"/>
              </a:solid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strRef>
              <c:f>'9TH GRADE ON-TRACK'!$E$11:$J$11</c:f>
              <c:strCache>
                <c:ptCount val="6"/>
                <c:pt idx="0">
                  <c:v>2024-25</c:v>
                </c:pt>
                <c:pt idx="1">
                  <c:v>2025-26</c:v>
                </c:pt>
                <c:pt idx="2">
                  <c:v>2026-27</c:v>
                </c:pt>
                <c:pt idx="3">
                  <c:v>2027-28</c:v>
                </c:pt>
                <c:pt idx="4">
                  <c:v>2028-29</c:v>
                </c:pt>
                <c:pt idx="5">
                  <c:v>2029-30</c:v>
                </c:pt>
              </c:strCache>
            </c:strRef>
          </c:cat>
          <c:val>
            <c:numRef>
              <c:f>'9TH GRADE ON-TRACK'!$E$16:$J$16</c:f>
              <c:numCache>
                <c:formatCode>0.0</c:formatCode>
                <c:ptCount val="6"/>
                <c:pt idx="2">
                  <c:v>0</c:v>
                </c:pt>
                <c:pt idx="3">
                  <c:v>0</c:v>
                </c:pt>
                <c:pt idx="4">
                  <c:v>0</c:v>
                </c:pt>
                <c:pt idx="5">
                  <c:v>0</c:v>
                </c:pt>
              </c:numCache>
            </c:numRef>
          </c:val>
          <c:smooth val="0"/>
          <c:extLst>
            <c:ext xmlns:c16="http://schemas.microsoft.com/office/drawing/2014/chart" uri="{C3380CC4-5D6E-409C-BE32-E72D297353CC}">
              <c16:uniqueId val="{00000008-23AF-42E3-9983-34BD8F22F52F}"/>
            </c:ext>
          </c:extLst>
        </c:ser>
        <c:ser>
          <c:idx val="5"/>
          <c:order val="5"/>
          <c:tx>
            <c:strRef>
              <c:f>'9TH GRADE ON-TRACK'!$B$17:$D$17</c:f>
              <c:strCache>
                <c:ptCount val="3"/>
                <c:pt idx="0">
                  <c:v>STATEWIDE TARGET</c:v>
                </c:pt>
              </c:strCache>
            </c:strRef>
          </c:tx>
          <c:spPr>
            <a:ln w="28575" cap="rnd">
              <a:solidFill>
                <a:srgbClr val="007F43"/>
              </a:solidFill>
              <a:prstDash val="sysDot"/>
              <a:round/>
            </a:ln>
            <a:effectLst/>
          </c:spPr>
          <c:marker>
            <c:symbol val="circle"/>
            <c:size val="5"/>
            <c:spPr>
              <a:solidFill>
                <a:srgbClr val="007F43"/>
              </a:solidFill>
              <a:ln w="9525">
                <a:solidFill>
                  <a:srgbClr val="007F43"/>
                </a:solidFill>
                <a:prstDash val="sysDot"/>
              </a:ln>
              <a:effectLst/>
            </c:spPr>
          </c:marker>
          <c:dLbls>
            <c:dLbl>
              <c:idx val="5"/>
              <c:layout>
                <c:manualLayout>
                  <c:x val="8.3313310477999947E-2"/>
                  <c:y val="-3.2455372334716202E-2"/>
                </c:manualLayout>
              </c:layout>
              <c:tx>
                <c:rich>
                  <a:bodyPr rot="0" spcFirstLastPara="1" vertOverflow="ellipsis" vert="horz" wrap="square" lIns="38100" tIns="19050" rIns="38100" bIns="19050" anchor="ctr" anchorCtr="1">
                    <a:noAutofit/>
                  </a:bodyPr>
                  <a:lstStyle/>
                  <a:p>
                    <a:pPr>
                      <a:defRPr sz="900" b="1" i="0" u="none" strike="noStrike" kern="1200" baseline="0">
                        <a:solidFill>
                          <a:schemeClr val="bg1"/>
                        </a:solidFill>
                        <a:latin typeface="+mn-lt"/>
                        <a:ea typeface="+mn-ea"/>
                        <a:cs typeface="+mn-cs"/>
                      </a:defRPr>
                    </a:pPr>
                    <a:r>
                      <a:rPr lang="en-US" b="1">
                        <a:solidFill>
                          <a:schemeClr val="bg1"/>
                        </a:solidFill>
                      </a:rPr>
                      <a:t>STATEWIDE TARGET</a:t>
                    </a:r>
                  </a:p>
                </c:rich>
              </c:tx>
              <c:spPr>
                <a:solidFill>
                  <a:srgbClr val="007F43"/>
                </a:solid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10997781860036131"/>
                      <c:h val="6.978156513330569E-2"/>
                    </c:manualLayout>
                  </c15:layout>
                  <c15:showDataLabelsRange val="0"/>
                </c:ext>
                <c:ext xmlns:c16="http://schemas.microsoft.com/office/drawing/2014/chart" uri="{C3380CC4-5D6E-409C-BE32-E72D297353CC}">
                  <c16:uniqueId val="{00000009-23AF-42E3-9983-34BD8F22F52F}"/>
                </c:ext>
              </c:extLst>
            </c:dLbl>
            <c:spPr>
              <a:solidFill>
                <a:srgbClr val="007F43"/>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'9TH GRADE ON-TRACK'!$E$11:$J$11</c:f>
              <c:strCache>
                <c:ptCount val="6"/>
                <c:pt idx="0">
                  <c:v>2024-25</c:v>
                </c:pt>
                <c:pt idx="1">
                  <c:v>2025-26</c:v>
                </c:pt>
                <c:pt idx="2">
                  <c:v>2026-27</c:v>
                </c:pt>
                <c:pt idx="3">
                  <c:v>2027-28</c:v>
                </c:pt>
                <c:pt idx="4">
                  <c:v>2028-29</c:v>
                </c:pt>
                <c:pt idx="5">
                  <c:v>2029-30</c:v>
                </c:pt>
              </c:strCache>
            </c:strRef>
          </c:cat>
          <c:val>
            <c:numRef>
              <c:f>'9TH GRADE ON-TRACK'!$E$17:$J$17</c:f>
              <c:numCache>
                <c:formatCode>0.0</c:formatCode>
                <c:ptCount val="6"/>
                <c:pt idx="2">
                  <c:v>94.9</c:v>
                </c:pt>
                <c:pt idx="3">
                  <c:v>94.9</c:v>
                </c:pt>
                <c:pt idx="4">
                  <c:v>94.9</c:v>
                </c:pt>
                <c:pt idx="5">
                  <c:v>94.9</c:v>
                </c:pt>
              </c:numCache>
            </c:numRef>
          </c:val>
          <c:smooth val="0"/>
          <c:extLst>
            <c:ext xmlns:c16="http://schemas.microsoft.com/office/drawing/2014/chart" uri="{C3380CC4-5D6E-409C-BE32-E72D297353CC}">
              <c16:uniqueId val="{0000000A-23AF-42E3-9983-34BD8F22F52F}"/>
            </c:ext>
          </c:extLst>
        </c:ser>
        <c:dLbls>
          <c:showLegendKey val="0"/>
          <c:showVal val="0"/>
          <c:showCatName val="0"/>
          <c:showSerName val="0"/>
          <c:showPercent val="0"/>
          <c:showBubbleSize val="0"/>
        </c:dLbls>
        <c:marker val="1"/>
        <c:smooth val="0"/>
        <c:axId val="1528468487"/>
        <c:axId val="1528470535"/>
        <c:extLst>
          <c:ext xmlns:c15="http://schemas.microsoft.com/office/drawing/2012/chart" uri="{02D57815-91ED-43cb-92C2-25804820EDAC}">
            <c15:filteredLineSeries>
              <c15:ser>
                <c:idx val="2"/>
                <c:order val="2"/>
                <c:tx>
                  <c:strRef>
                    <c:extLst>
                      <c:ext uri="{02D57815-91ED-43cb-92C2-25804820EDAC}">
                        <c15:formulaRef>
                          <c15:sqref>'9TH GRADE ON-TRACK'!$B$14:$D$14</c15:sqref>
                        </c15:formulaRef>
                      </c:ext>
                    </c:extLst>
                    <c:strCache>
                      <c:ptCount val="3"/>
                      <c:pt idx="0">
                        <c:v>Gap Between ALL STUDENTS and 
COMB. FOCAL STUDENTS (in percentage points)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extLst>
                      <c:ext uri="{02D57815-91ED-43cb-92C2-25804820EDAC}">
                        <c15:formulaRef>
                          <c15:sqref>'9TH GRADE ON-TRACK'!$E$11:$J$11</c15:sqref>
                        </c15:formulaRef>
                      </c:ext>
                    </c:extLst>
                    <c:strCache>
                      <c:ptCount val="6"/>
                      <c:pt idx="0">
                        <c:v>2024-25</c:v>
                      </c:pt>
                      <c:pt idx="1">
                        <c:v>2025-26</c:v>
                      </c:pt>
                      <c:pt idx="2">
                        <c:v>2026-27</c:v>
                      </c:pt>
                      <c:pt idx="3">
                        <c:v>2027-28</c:v>
                      </c:pt>
                      <c:pt idx="4">
                        <c:v>2028-29</c:v>
                      </c:pt>
                      <c:pt idx="5">
                        <c:v>2029-30</c:v>
                      </c:pt>
                    </c:strCache>
                  </c:strRef>
                </c:cat>
                <c:val>
                  <c:numRef>
                    <c:extLst>
                      <c:ext uri="{02D57815-91ED-43cb-92C2-25804820EDAC}">
                        <c15:formulaRef>
                          <c15:sqref>'9TH GRADE ON-TRACK'!$E$14:$J$14</c15:sqref>
                        </c15:formulaRef>
                      </c:ext>
                    </c:extLst>
                    <c:numCache>
                      <c:formatCode>0.0</c:formatCode>
                      <c:ptCount val="6"/>
                      <c:pt idx="0">
                        <c:v>0</c:v>
                      </c:pt>
                      <c:pt idx="2">
                        <c:v>0</c:v>
                      </c:pt>
                      <c:pt idx="3">
                        <c:v>0</c:v>
                      </c:pt>
                      <c:pt idx="4">
                        <c:v>0</c:v>
                      </c:pt>
                      <c:pt idx="5">
                        <c:v>0</c:v>
                      </c:pt>
                    </c:numCache>
                  </c:numRef>
                </c:val>
                <c:smooth val="0"/>
                <c:extLst>
                  <c:ext xmlns:c16="http://schemas.microsoft.com/office/drawing/2014/chart" uri="{C3380CC4-5D6E-409C-BE32-E72D297353CC}">
                    <c16:uniqueId val="{0000000B-23AF-42E3-9983-34BD8F22F52F}"/>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'9TH GRADE ON-TRACK'!$B$15:$D$15</c15:sqref>
                        </c15:formulaRef>
                      </c:ext>
                    </c:extLst>
                    <c:strCache>
                      <c:ptCount val="3"/>
                      <c:pt idx="0">
                        <c:v>Gap Between ALL STUDENTS and 
COMB. FOCAL STUDENTS (in percentage points)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extLst xmlns:c15="http://schemas.microsoft.com/office/drawing/2012/chart">
                      <c:ext xmlns:c15="http://schemas.microsoft.com/office/drawing/2012/chart" uri="{02D57815-91ED-43cb-92C2-25804820EDAC}">
                        <c15:formulaRef>
                          <c15:sqref>'9TH GRADE ON-TRACK'!$E$11:$J$11</c15:sqref>
                        </c15:formulaRef>
                      </c:ext>
                    </c:extLst>
                    <c:strCache>
                      <c:ptCount val="6"/>
                      <c:pt idx="0">
                        <c:v>2024-25</c:v>
                      </c:pt>
                      <c:pt idx="1">
                        <c:v>2025-26</c:v>
                      </c:pt>
                      <c:pt idx="2">
                        <c:v>2026-27</c:v>
                      </c:pt>
                      <c:pt idx="3">
                        <c:v>2027-28</c:v>
                      </c:pt>
                      <c:pt idx="4">
                        <c:v>2028-29</c:v>
                      </c:pt>
                      <c:pt idx="5">
                        <c:v>2029-30</c:v>
                      </c:pt>
                    </c:strCache>
                  </c:strRef>
                </c:cat>
                <c:val>
                  <c:numRef>
                    <c:extLst xmlns:c15="http://schemas.microsoft.com/office/drawing/2012/chart">
                      <c:ext xmlns:c15="http://schemas.microsoft.com/office/drawing/2012/chart" uri="{02D57815-91ED-43cb-92C2-25804820EDAC}">
                        <c15:formulaRef>
                          <c15:sqref>'9TH GRADE ON-TRACK'!$E$15:$J$15</c15:sqref>
                        </c15:formulaRef>
                      </c:ext>
                    </c:extLst>
                    <c:numCache>
                      <c:formatCode>0.0</c:formatCode>
                      <c:ptCount val="6"/>
                    </c:numCache>
                  </c:numRef>
                </c:val>
                <c:smooth val="0"/>
                <c:extLst xmlns:c15="http://schemas.microsoft.com/office/drawing/2012/chart">
                  <c:ext xmlns:c16="http://schemas.microsoft.com/office/drawing/2014/chart" uri="{C3380CC4-5D6E-409C-BE32-E72D297353CC}">
                    <c16:uniqueId val="{0000000C-23AF-42E3-9983-34BD8F22F52F}"/>
                  </c:ext>
                </c:extLst>
              </c15:ser>
            </c15:filteredLineSeries>
          </c:ext>
        </c:extLst>
      </c:lineChart>
      <c:catAx>
        <c:axId val="15284684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b="1">
                    <a:solidFill>
                      <a:schemeClr val="tx1"/>
                    </a:solidFill>
                  </a:rPr>
                  <a:t>SCHOOL YEARS</a:t>
                </a:r>
              </a:p>
            </c:rich>
          </c:tx>
          <c:layout>
            <c:manualLayout>
              <c:xMode val="edge"/>
              <c:yMode val="edge"/>
              <c:x val="0.4344062385085482"/>
              <c:y val="0.9234926884139482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crossAx val="1528470535"/>
        <c:crosses val="autoZero"/>
        <c:auto val="1"/>
        <c:lblAlgn val="ctr"/>
        <c:lblOffset val="100"/>
        <c:noMultiLvlLbl val="0"/>
      </c:catAx>
      <c:valAx>
        <c:axId val="1528470535"/>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solidFill>
                    <a:latin typeface="+mn-lt"/>
                    <a:ea typeface="+mn-ea"/>
                    <a:cs typeface="+mn-cs"/>
                  </a:defRPr>
                </a:pPr>
                <a:r>
                  <a:rPr lang="en-US" b="1">
                    <a:solidFill>
                      <a:schemeClr val="tx1"/>
                    </a:solidFill>
                  </a:rPr>
                  <a:t>PERCENT</a:t>
                </a:r>
              </a:p>
            </c:rich>
          </c:tx>
          <c:layout>
            <c:manualLayout>
              <c:xMode val="edge"/>
              <c:yMode val="edge"/>
              <c:x val="0"/>
              <c:y val="0.46164719329438658"/>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528468487"/>
        <c:crosses val="autoZero"/>
        <c:crossBetween val="between"/>
      </c:valAx>
      <c:spPr>
        <a:noFill/>
        <a:ln>
          <a:noFill/>
        </a:ln>
        <a:effectLst/>
      </c:spPr>
    </c:plotArea>
    <c:legend>
      <c:legendPos val="t"/>
      <c:layout>
        <c:manualLayout>
          <c:xMode val="edge"/>
          <c:yMode val="edge"/>
          <c:x val="2.1313274113402187E-2"/>
          <c:y val="8.0568627450980396E-2"/>
          <c:w val="0.88027784860038061"/>
          <c:h val="6.838258452987494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span"/>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b="1">
                <a:solidFill>
                  <a:sysClr val="windowText" lastClr="000000"/>
                </a:solidFill>
              </a:rPr>
              <a:t>Four-Year Graduation: Targets</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9.5653856820730479E-2"/>
          <c:y val="0.17439092172301993"/>
          <c:w val="0.78608626448493324"/>
          <c:h val="0.68305743399722096"/>
        </c:manualLayout>
      </c:layout>
      <c:lineChart>
        <c:grouping val="standard"/>
        <c:varyColors val="0"/>
        <c:ser>
          <c:idx val="0"/>
          <c:order val="0"/>
          <c:tx>
            <c:strRef>
              <c:f>'4-YEAR GRADUATION'!$B$12:$D$12</c:f>
              <c:strCache>
                <c:ptCount val="3"/>
                <c:pt idx="0">
                  <c:v>BASELINE TARGET (ALL STUDENTS)</c:v>
                </c:pt>
              </c:strCache>
            </c:strRef>
          </c:tx>
          <c:spPr>
            <a:ln w="28575" cap="rnd">
              <a:solidFill>
                <a:srgbClr val="1B75BC"/>
              </a:solidFill>
              <a:round/>
            </a:ln>
            <a:effectLst/>
          </c:spPr>
          <c:marker>
            <c:symbol val="circle"/>
            <c:size val="5"/>
            <c:spPr>
              <a:solidFill>
                <a:srgbClr val="1B75BC"/>
              </a:solidFill>
              <a:ln w="9525">
                <a:solidFill>
                  <a:srgbClr val="1B75BC"/>
                </a:solidFill>
              </a:ln>
              <a:effectLst/>
            </c:spPr>
          </c:marker>
          <c:dPt>
            <c:idx val="2"/>
            <c:marker>
              <c:symbol val="circle"/>
              <c:size val="5"/>
              <c:spPr>
                <a:solidFill>
                  <a:srgbClr val="1B75BC"/>
                </a:solidFill>
                <a:ln w="9525">
                  <a:solidFill>
                    <a:srgbClr val="1B75BC"/>
                  </a:solidFill>
                  <a:prstDash val="dash"/>
                </a:ln>
                <a:effectLst/>
              </c:spPr>
            </c:marker>
            <c:bubble3D val="0"/>
            <c:spPr>
              <a:ln w="28575" cap="rnd">
                <a:solidFill>
                  <a:srgbClr val="1B75BC"/>
                </a:solidFill>
                <a:prstDash val="dash"/>
                <a:round/>
              </a:ln>
              <a:effectLst/>
            </c:spPr>
            <c:extLst>
              <c:ext xmlns:c16="http://schemas.microsoft.com/office/drawing/2014/chart" uri="{C3380CC4-5D6E-409C-BE32-E72D297353CC}">
                <c16:uniqueId val="{00000002-5D97-4D96-8393-7E9CBAB8BDFC}"/>
              </c:ext>
            </c:extLst>
          </c:dPt>
          <c:dLbls>
            <c:dLbl>
              <c:idx val="0"/>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15:layout>
                    <c:manualLayout>
                      <c:w val="5.3913459390978323E-2"/>
                      <c:h val="3.4808453821321118E-2"/>
                    </c:manualLayout>
                  </c15:layout>
                </c:ext>
                <c:ext xmlns:c16="http://schemas.microsoft.com/office/drawing/2014/chart" uri="{C3380CC4-5D6E-409C-BE32-E72D297353CC}">
                  <c16:uniqueId val="{00000001-D803-4C0D-8316-F9DABAD9726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'4-YEAR GRADUATION'!$E$11:$J$11</c:f>
              <c:strCache>
                <c:ptCount val="6"/>
                <c:pt idx="0">
                  <c:v>2024-25</c:v>
                </c:pt>
                <c:pt idx="1">
                  <c:v>2025-26</c:v>
                </c:pt>
                <c:pt idx="2">
                  <c:v>2026-27</c:v>
                </c:pt>
                <c:pt idx="3">
                  <c:v>2027-28</c:v>
                </c:pt>
                <c:pt idx="4">
                  <c:v>2028-29</c:v>
                </c:pt>
                <c:pt idx="5">
                  <c:v>2029-30</c:v>
                </c:pt>
              </c:strCache>
            </c:strRef>
          </c:cat>
          <c:val>
            <c:numRef>
              <c:f>'4-YEAR GRADUATION'!$E$12:$J$12</c:f>
              <c:numCache>
                <c:formatCode>0.0</c:formatCode>
                <c:ptCount val="6"/>
                <c:pt idx="0">
                  <c:v>0</c:v>
                </c:pt>
              </c:numCache>
            </c:numRef>
          </c:val>
          <c:smooth val="0"/>
          <c:extLst>
            <c:ext xmlns:c16="http://schemas.microsoft.com/office/drawing/2014/chart" uri="{C3380CC4-5D6E-409C-BE32-E72D297353CC}">
              <c16:uniqueId val="{00000000-BD42-484F-B1ED-06D0060245C6}"/>
            </c:ext>
          </c:extLst>
        </c:ser>
        <c:ser>
          <c:idx val="1"/>
          <c:order val="1"/>
          <c:tx>
            <c:strRef>
              <c:f>'4-YEAR GRADUATION'!$B$13:$D$13</c:f>
              <c:strCache>
                <c:ptCount val="3"/>
                <c:pt idx="0">
                  <c:v>GAP-CLOSING TARGET (COMB. FOCAL STUDENTS)</c:v>
                </c:pt>
              </c:strCache>
            </c:strRef>
          </c:tx>
          <c:spPr>
            <a:ln w="28575" cap="rnd">
              <a:solidFill>
                <a:srgbClr val="C14B1F"/>
              </a:solidFill>
              <a:round/>
            </a:ln>
            <a:effectLst/>
          </c:spPr>
          <c:marker>
            <c:symbol val="circle"/>
            <c:size val="5"/>
            <c:spPr>
              <a:solidFill>
                <a:srgbClr val="C14B1F"/>
              </a:solidFill>
              <a:ln w="9525">
                <a:solidFill>
                  <a:srgbClr val="C14B1F"/>
                </a:solidFill>
              </a:ln>
              <a:effectLst/>
            </c:spPr>
          </c:marker>
          <c:dPt>
            <c:idx val="2"/>
            <c:marker>
              <c:symbol val="circle"/>
              <c:size val="5"/>
              <c:spPr>
                <a:solidFill>
                  <a:srgbClr val="C14B1F"/>
                </a:solidFill>
                <a:ln w="9525">
                  <a:solidFill>
                    <a:srgbClr val="C14B1F"/>
                  </a:solidFill>
                  <a:prstDash val="dash"/>
                </a:ln>
                <a:effectLst/>
              </c:spPr>
            </c:marker>
            <c:bubble3D val="0"/>
            <c:spPr>
              <a:ln w="28575" cap="rnd">
                <a:solidFill>
                  <a:srgbClr val="C14B1F"/>
                </a:solidFill>
                <a:prstDash val="dash"/>
                <a:round/>
              </a:ln>
              <a:effectLst/>
            </c:spPr>
            <c:extLst>
              <c:ext xmlns:c16="http://schemas.microsoft.com/office/drawing/2014/chart" uri="{C3380CC4-5D6E-409C-BE32-E72D297353CC}">
                <c16:uniqueId val="{00000001-5D97-4D96-8393-7E9CBAB8BDFC}"/>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'4-YEAR GRADUATION'!$E$11:$J$11</c:f>
              <c:strCache>
                <c:ptCount val="6"/>
                <c:pt idx="0">
                  <c:v>2024-25</c:v>
                </c:pt>
                <c:pt idx="1">
                  <c:v>2025-26</c:v>
                </c:pt>
                <c:pt idx="2">
                  <c:v>2026-27</c:v>
                </c:pt>
                <c:pt idx="3">
                  <c:v>2027-28</c:v>
                </c:pt>
                <c:pt idx="4">
                  <c:v>2028-29</c:v>
                </c:pt>
                <c:pt idx="5">
                  <c:v>2029-30</c:v>
                </c:pt>
              </c:strCache>
            </c:strRef>
          </c:cat>
          <c:val>
            <c:numRef>
              <c:f>'4-YEAR GRADUATION'!$E$13:$J$13</c:f>
              <c:numCache>
                <c:formatCode>0.0</c:formatCode>
                <c:ptCount val="6"/>
                <c:pt idx="0">
                  <c:v>0</c:v>
                </c:pt>
              </c:numCache>
            </c:numRef>
          </c:val>
          <c:smooth val="0"/>
          <c:extLst>
            <c:ext xmlns:c16="http://schemas.microsoft.com/office/drawing/2014/chart" uri="{C3380CC4-5D6E-409C-BE32-E72D297353CC}">
              <c16:uniqueId val="{00000002-BD42-484F-B1ED-06D0060245C6}"/>
            </c:ext>
          </c:extLst>
        </c:ser>
        <c:ser>
          <c:idx val="4"/>
          <c:order val="4"/>
          <c:tx>
            <c:strRef>
              <c:f>'4-YEAR GRADUATION'!$B$16:$D$16</c:f>
              <c:strCache>
                <c:ptCount val="3"/>
                <c:pt idx="0">
                  <c:v>SIMILAR DISTRICT TARGET</c:v>
                </c:pt>
              </c:strCache>
            </c:strRef>
          </c:tx>
          <c:spPr>
            <a:ln w="28575" cap="rnd">
              <a:solidFill>
                <a:srgbClr val="9F2065"/>
              </a:solidFill>
              <a:prstDash val="sysDot"/>
              <a:round/>
            </a:ln>
            <a:effectLst/>
          </c:spPr>
          <c:marker>
            <c:symbol val="circle"/>
            <c:size val="5"/>
            <c:spPr>
              <a:solidFill>
                <a:srgbClr val="9F2065"/>
              </a:solidFill>
              <a:ln w="9525">
                <a:solidFill>
                  <a:srgbClr val="9F2065"/>
                </a:solidFill>
                <a:prstDash val="sysDot"/>
              </a:ln>
              <a:effectLst/>
            </c:spPr>
          </c:marker>
          <c:dLbls>
            <c:dLbl>
              <c:idx val="5"/>
              <c:layout>
                <c:manualLayout>
                  <c:x val="8.3873819500498895E-2"/>
                  <c:y val="9.291521486643417E-3"/>
                </c:manualLayout>
              </c:layout>
              <c:tx>
                <c:rich>
                  <a:bodyPr rot="0" spcFirstLastPara="1" vertOverflow="ellipsis" vert="horz" wrap="square" lIns="38100" tIns="19050" rIns="38100" bIns="19050" anchor="ctr" anchorCtr="1">
                    <a:noAutofit/>
                  </a:bodyPr>
                  <a:lstStyle/>
                  <a:p>
                    <a:pPr>
                      <a:defRPr sz="900" b="1" i="0" u="none" strike="noStrike" kern="1200" baseline="0">
                        <a:solidFill>
                          <a:schemeClr val="bg1"/>
                        </a:solidFill>
                        <a:latin typeface="+mn-lt"/>
                        <a:ea typeface="+mn-ea"/>
                        <a:cs typeface="+mn-cs"/>
                      </a:defRPr>
                    </a:pPr>
                    <a:r>
                      <a:rPr lang="en-US" b="1">
                        <a:solidFill>
                          <a:schemeClr val="bg1"/>
                        </a:solidFill>
                      </a:rPr>
                      <a:t>SIMILAR</a:t>
                    </a:r>
                    <a:r>
                      <a:rPr lang="en-US" b="1" baseline="0">
                        <a:solidFill>
                          <a:schemeClr val="bg1"/>
                        </a:solidFill>
                      </a:rPr>
                      <a:t> DISTRICT TARGET</a:t>
                    </a:r>
                    <a:endParaRPr lang="en-US" b="1">
                      <a:solidFill>
                        <a:schemeClr val="bg1"/>
                      </a:solidFill>
                    </a:endParaRPr>
                  </a:p>
                </c:rich>
              </c:tx>
              <c:spPr>
                <a:solidFill>
                  <a:srgbClr val="9F2065"/>
                </a:solid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8.1065309099194557E-2"/>
                      <c:h val="8.855185784703741E-2"/>
                    </c:manualLayout>
                  </c15:layout>
                  <c15:showDataLabelsRange val="0"/>
                </c:ext>
                <c:ext xmlns:c16="http://schemas.microsoft.com/office/drawing/2014/chart" uri="{C3380CC4-5D6E-409C-BE32-E72D297353CC}">
                  <c16:uniqueId val="{00000002-D803-4C0D-8316-F9DABAD97261}"/>
                </c:ext>
              </c:extLst>
            </c:dLbl>
            <c:spPr>
              <a:solidFill>
                <a:srgbClr val="9F2065"/>
              </a:solid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strRef>
              <c:f>'4-YEAR GRADUATION'!$E$11:$J$11</c:f>
              <c:strCache>
                <c:ptCount val="6"/>
                <c:pt idx="0">
                  <c:v>2024-25</c:v>
                </c:pt>
                <c:pt idx="1">
                  <c:v>2025-26</c:v>
                </c:pt>
                <c:pt idx="2">
                  <c:v>2026-27</c:v>
                </c:pt>
                <c:pt idx="3">
                  <c:v>2027-28</c:v>
                </c:pt>
                <c:pt idx="4">
                  <c:v>2028-29</c:v>
                </c:pt>
                <c:pt idx="5">
                  <c:v>2029-30</c:v>
                </c:pt>
              </c:strCache>
            </c:strRef>
          </c:cat>
          <c:val>
            <c:numRef>
              <c:f>'4-YEAR GRADUATION'!$E$16:$J$16</c:f>
              <c:numCache>
                <c:formatCode>0.0</c:formatCode>
                <c:ptCount val="6"/>
                <c:pt idx="2">
                  <c:v>0</c:v>
                </c:pt>
                <c:pt idx="3">
                  <c:v>0</c:v>
                </c:pt>
                <c:pt idx="4">
                  <c:v>0</c:v>
                </c:pt>
                <c:pt idx="5">
                  <c:v>0</c:v>
                </c:pt>
              </c:numCache>
            </c:numRef>
          </c:val>
          <c:smooth val="0"/>
          <c:extLst>
            <c:ext xmlns:c16="http://schemas.microsoft.com/office/drawing/2014/chart" uri="{C3380CC4-5D6E-409C-BE32-E72D297353CC}">
              <c16:uniqueId val="{00000008-BD42-484F-B1ED-06D0060245C6}"/>
            </c:ext>
          </c:extLst>
        </c:ser>
        <c:ser>
          <c:idx val="5"/>
          <c:order val="5"/>
          <c:tx>
            <c:strRef>
              <c:f>'4-YEAR GRADUATION'!$B$17:$D$17</c:f>
              <c:strCache>
                <c:ptCount val="3"/>
                <c:pt idx="0">
                  <c:v>STATEWIDE TARGET</c:v>
                </c:pt>
              </c:strCache>
            </c:strRef>
          </c:tx>
          <c:spPr>
            <a:ln w="28575" cap="rnd">
              <a:solidFill>
                <a:srgbClr val="007F43"/>
              </a:solidFill>
              <a:prstDash val="sysDot"/>
              <a:round/>
            </a:ln>
            <a:effectLst/>
          </c:spPr>
          <c:marker>
            <c:symbol val="circle"/>
            <c:size val="5"/>
            <c:spPr>
              <a:solidFill>
                <a:srgbClr val="007F43"/>
              </a:solidFill>
              <a:ln w="9525">
                <a:solidFill>
                  <a:srgbClr val="007F43"/>
                </a:solidFill>
                <a:prstDash val="sysDot"/>
              </a:ln>
              <a:effectLst/>
            </c:spPr>
          </c:marker>
          <c:dLbls>
            <c:dLbl>
              <c:idx val="5"/>
              <c:layout>
                <c:manualLayout>
                  <c:x val="7.4600846663970377E-2"/>
                  <c:y val="-3.1358885017421616E-2"/>
                </c:manualLayout>
              </c:layout>
              <c:tx>
                <c:rich>
                  <a:bodyPr rot="0" spcFirstLastPara="1" vertOverflow="ellipsis" vert="horz" wrap="square" lIns="38100" tIns="19050" rIns="38100" bIns="19050" anchor="ctr" anchorCtr="1">
                    <a:noAutofit/>
                  </a:bodyPr>
                  <a:lstStyle/>
                  <a:p>
                    <a:pPr>
                      <a:defRPr sz="900" b="1" i="0" u="none" strike="noStrike" kern="1200" baseline="0">
                        <a:solidFill>
                          <a:schemeClr val="bg1"/>
                        </a:solidFill>
                        <a:latin typeface="+mn-lt"/>
                        <a:ea typeface="+mn-ea"/>
                        <a:cs typeface="+mn-cs"/>
                      </a:defRPr>
                    </a:pPr>
                    <a:r>
                      <a:rPr lang="en-US" b="1">
                        <a:solidFill>
                          <a:schemeClr val="bg1"/>
                        </a:solidFill>
                      </a:rPr>
                      <a:t>STATEWIDE TARGET</a:t>
                    </a:r>
                  </a:p>
                </c:rich>
              </c:tx>
              <c:spPr>
                <a:solidFill>
                  <a:srgbClr val="007F43"/>
                </a:solid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9.2552890972302182E-2"/>
                      <c:h val="7.1974539767894863E-2"/>
                    </c:manualLayout>
                  </c15:layout>
                  <c15:showDataLabelsRange val="0"/>
                </c:ext>
                <c:ext xmlns:c16="http://schemas.microsoft.com/office/drawing/2014/chart" uri="{C3380CC4-5D6E-409C-BE32-E72D297353CC}">
                  <c16:uniqueId val="{00000003-D803-4C0D-8316-F9DABAD97261}"/>
                </c:ext>
              </c:extLst>
            </c:dLbl>
            <c:spPr>
              <a:solidFill>
                <a:srgbClr val="007F43"/>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'4-YEAR GRADUATION'!$E$11:$J$11</c:f>
              <c:strCache>
                <c:ptCount val="6"/>
                <c:pt idx="0">
                  <c:v>2024-25</c:v>
                </c:pt>
                <c:pt idx="1">
                  <c:v>2025-26</c:v>
                </c:pt>
                <c:pt idx="2">
                  <c:v>2026-27</c:v>
                </c:pt>
                <c:pt idx="3">
                  <c:v>2027-28</c:v>
                </c:pt>
                <c:pt idx="4">
                  <c:v>2028-29</c:v>
                </c:pt>
                <c:pt idx="5">
                  <c:v>2029-30</c:v>
                </c:pt>
              </c:strCache>
            </c:strRef>
          </c:cat>
          <c:val>
            <c:numRef>
              <c:f>'4-YEAR GRADUATION'!$E$17:$J$17</c:f>
              <c:numCache>
                <c:formatCode>0.0</c:formatCode>
                <c:ptCount val="6"/>
                <c:pt idx="2">
                  <c:v>92.3</c:v>
                </c:pt>
                <c:pt idx="3">
                  <c:v>92.3</c:v>
                </c:pt>
                <c:pt idx="4">
                  <c:v>92.3</c:v>
                </c:pt>
                <c:pt idx="5">
                  <c:v>92.3</c:v>
                </c:pt>
              </c:numCache>
            </c:numRef>
          </c:val>
          <c:smooth val="0"/>
          <c:extLst>
            <c:ext xmlns:c16="http://schemas.microsoft.com/office/drawing/2014/chart" uri="{C3380CC4-5D6E-409C-BE32-E72D297353CC}">
              <c16:uniqueId val="{0000000A-BD42-484F-B1ED-06D0060245C6}"/>
            </c:ext>
          </c:extLst>
        </c:ser>
        <c:dLbls>
          <c:showLegendKey val="0"/>
          <c:showVal val="0"/>
          <c:showCatName val="0"/>
          <c:showSerName val="0"/>
          <c:showPercent val="0"/>
          <c:showBubbleSize val="0"/>
        </c:dLbls>
        <c:marker val="1"/>
        <c:smooth val="0"/>
        <c:axId val="1528468487"/>
        <c:axId val="1528470535"/>
        <c:extLst>
          <c:ext xmlns:c15="http://schemas.microsoft.com/office/drawing/2012/chart" uri="{02D57815-91ED-43cb-92C2-25804820EDAC}">
            <c15:filteredLineSeries>
              <c15:ser>
                <c:idx val="2"/>
                <c:order val="2"/>
                <c:tx>
                  <c:strRef>
                    <c:extLst>
                      <c:ext uri="{02D57815-91ED-43cb-92C2-25804820EDAC}">
                        <c15:formulaRef>
                          <c15:sqref>'4-YEAR GRADUATION'!$B$14:$D$14</c15:sqref>
                        </c15:formulaRef>
                      </c:ext>
                    </c:extLst>
                    <c:strCache>
                      <c:ptCount val="3"/>
                      <c:pt idx="0">
                        <c:v>Gap Between ALL STUDENTS and 
COMB. FOCAL STUDENTS (in percentage points)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extLst>
                      <c:ext uri="{02D57815-91ED-43cb-92C2-25804820EDAC}">
                        <c15:formulaRef>
                          <c15:sqref>'4-YEAR GRADUATION'!$E$11:$J$11</c15:sqref>
                        </c15:formulaRef>
                      </c:ext>
                    </c:extLst>
                    <c:strCache>
                      <c:ptCount val="6"/>
                      <c:pt idx="0">
                        <c:v>2024-25</c:v>
                      </c:pt>
                      <c:pt idx="1">
                        <c:v>2025-26</c:v>
                      </c:pt>
                      <c:pt idx="2">
                        <c:v>2026-27</c:v>
                      </c:pt>
                      <c:pt idx="3">
                        <c:v>2027-28</c:v>
                      </c:pt>
                      <c:pt idx="4">
                        <c:v>2028-29</c:v>
                      </c:pt>
                      <c:pt idx="5">
                        <c:v>2029-30</c:v>
                      </c:pt>
                    </c:strCache>
                  </c:strRef>
                </c:cat>
                <c:val>
                  <c:numRef>
                    <c:extLst>
                      <c:ext uri="{02D57815-91ED-43cb-92C2-25804820EDAC}">
                        <c15:formulaRef>
                          <c15:sqref>'4-YEAR GRADUATION'!$E$14:$J$14</c15:sqref>
                        </c15:formulaRef>
                      </c:ext>
                    </c:extLst>
                    <c:numCache>
                      <c:formatCode>0.0</c:formatCode>
                      <c:ptCount val="6"/>
                      <c:pt idx="0">
                        <c:v>0</c:v>
                      </c:pt>
                      <c:pt idx="2">
                        <c:v>0</c:v>
                      </c:pt>
                      <c:pt idx="3">
                        <c:v>0</c:v>
                      </c:pt>
                      <c:pt idx="4">
                        <c:v>0</c:v>
                      </c:pt>
                      <c:pt idx="5">
                        <c:v>0</c:v>
                      </c:pt>
                    </c:numCache>
                  </c:numRef>
                </c:val>
                <c:smooth val="0"/>
                <c:extLst>
                  <c:ext xmlns:c16="http://schemas.microsoft.com/office/drawing/2014/chart" uri="{C3380CC4-5D6E-409C-BE32-E72D297353CC}">
                    <c16:uniqueId val="{00000004-BD42-484F-B1ED-06D0060245C6}"/>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'4-YEAR GRADUATION'!$B$15:$D$15</c15:sqref>
                        </c15:formulaRef>
                      </c:ext>
                    </c:extLst>
                    <c:strCache>
                      <c:ptCount val="3"/>
                      <c:pt idx="0">
                        <c:v>Gap Between ALL STUDENTS and 
COMB. FOCAL STUDENTS (in percentage points)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extLst xmlns:c15="http://schemas.microsoft.com/office/drawing/2012/chart">
                      <c:ext xmlns:c15="http://schemas.microsoft.com/office/drawing/2012/chart" uri="{02D57815-91ED-43cb-92C2-25804820EDAC}">
                        <c15:formulaRef>
                          <c15:sqref>'4-YEAR GRADUATION'!$E$11:$J$11</c15:sqref>
                        </c15:formulaRef>
                      </c:ext>
                    </c:extLst>
                    <c:strCache>
                      <c:ptCount val="6"/>
                      <c:pt idx="0">
                        <c:v>2024-25</c:v>
                      </c:pt>
                      <c:pt idx="1">
                        <c:v>2025-26</c:v>
                      </c:pt>
                      <c:pt idx="2">
                        <c:v>2026-27</c:v>
                      </c:pt>
                      <c:pt idx="3">
                        <c:v>2027-28</c:v>
                      </c:pt>
                      <c:pt idx="4">
                        <c:v>2028-29</c:v>
                      </c:pt>
                      <c:pt idx="5">
                        <c:v>2029-30</c:v>
                      </c:pt>
                    </c:strCache>
                  </c:strRef>
                </c:cat>
                <c:val>
                  <c:numRef>
                    <c:extLst xmlns:c15="http://schemas.microsoft.com/office/drawing/2012/chart">
                      <c:ext xmlns:c15="http://schemas.microsoft.com/office/drawing/2012/chart" uri="{02D57815-91ED-43cb-92C2-25804820EDAC}">
                        <c15:formulaRef>
                          <c15:sqref>'4-YEAR GRADUATION'!$E$15:$J$15</c15:sqref>
                        </c15:formulaRef>
                      </c:ext>
                    </c:extLst>
                    <c:numCache>
                      <c:formatCode>0.0</c:formatCode>
                      <c:ptCount val="6"/>
                    </c:numCache>
                  </c:numRef>
                </c:val>
                <c:smooth val="0"/>
                <c:extLst xmlns:c15="http://schemas.microsoft.com/office/drawing/2012/chart">
                  <c:ext xmlns:c16="http://schemas.microsoft.com/office/drawing/2014/chart" uri="{C3380CC4-5D6E-409C-BE32-E72D297353CC}">
                    <c16:uniqueId val="{00000006-BD42-484F-B1ED-06D0060245C6}"/>
                  </c:ext>
                </c:extLst>
              </c15:ser>
            </c15:filteredLineSeries>
          </c:ext>
        </c:extLst>
      </c:lineChart>
      <c:catAx>
        <c:axId val="15284684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solidFill>
                      <a:schemeClr val="tx1"/>
                    </a:solidFill>
                  </a:rPr>
                  <a:t>SCHOOL YEARS</a:t>
                </a:r>
              </a:p>
            </c:rich>
          </c:tx>
          <c:layout>
            <c:manualLayout>
              <c:xMode val="edge"/>
              <c:yMode val="edge"/>
              <c:x val="0.43213876596206485"/>
              <c:y val="0.9188843934830727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crossAx val="1528470535"/>
        <c:crosses val="autoZero"/>
        <c:auto val="1"/>
        <c:lblAlgn val="ctr"/>
        <c:lblOffset val="100"/>
        <c:noMultiLvlLbl val="0"/>
      </c:catAx>
      <c:valAx>
        <c:axId val="152847053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1" i="0" u="none" strike="noStrike" kern="1200" baseline="0">
                    <a:solidFill>
                      <a:schemeClr val="tx1"/>
                    </a:solidFill>
                    <a:latin typeface="+mn-lt"/>
                    <a:ea typeface="+mn-ea"/>
                    <a:cs typeface="+mn-cs"/>
                  </a:defRPr>
                </a:pPr>
                <a:r>
                  <a:rPr lang="en-US" b="1">
                    <a:solidFill>
                      <a:schemeClr val="tx1"/>
                    </a:solidFill>
                  </a:rPr>
                  <a:t>PERCENT</a:t>
                </a:r>
              </a:p>
            </c:rich>
          </c:tx>
          <c:layout>
            <c:manualLayout>
              <c:xMode val="edge"/>
              <c:yMode val="edge"/>
              <c:x val="0"/>
              <c:y val="0.46844841975398238"/>
            </c:manualLayout>
          </c:layout>
          <c:overlay val="0"/>
          <c:spPr>
            <a:noFill/>
            <a:ln>
              <a:noFill/>
            </a:ln>
            <a:effectLst/>
          </c:spPr>
          <c:txPr>
            <a:bodyPr rot="0" spcFirstLastPara="1" vertOverflow="ellipsis" wrap="square" anchor="ctr" anchorCtr="1"/>
            <a:lstStyle/>
            <a:p>
              <a:pPr>
                <a:defRPr sz="1000" b="1" i="0" u="none" strike="noStrike" kern="1200" baseline="0">
                  <a:solidFill>
                    <a:schemeClr val="tx1"/>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528468487"/>
        <c:crosses val="autoZero"/>
        <c:crossBetween val="between"/>
      </c:valAx>
      <c:spPr>
        <a:noFill/>
        <a:ln>
          <a:noFill/>
        </a:ln>
        <a:effectLst/>
      </c:spPr>
    </c:plotArea>
    <c:legend>
      <c:legendPos val="t"/>
      <c:layout>
        <c:manualLayout>
          <c:xMode val="edge"/>
          <c:yMode val="edge"/>
          <c:x val="2.1313274113402187E-2"/>
          <c:y val="8.0568627450980396E-2"/>
          <c:w val="0.88027784860038061"/>
          <c:h val="6.838258452987494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span"/>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b="1">
                <a:solidFill>
                  <a:sysClr val="windowText" lastClr="000000"/>
                </a:solidFill>
              </a:rPr>
              <a:t>Five-Year</a:t>
            </a:r>
            <a:r>
              <a:rPr lang="en-US" b="1" baseline="0">
                <a:solidFill>
                  <a:sysClr val="windowText" lastClr="000000"/>
                </a:solidFill>
              </a:rPr>
              <a:t> Completion</a:t>
            </a:r>
            <a:r>
              <a:rPr lang="en-US" b="1">
                <a:solidFill>
                  <a:sysClr val="windowText" lastClr="000000"/>
                </a:solidFill>
              </a:rPr>
              <a:t>: Targets</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9.823187700633125E-2"/>
          <c:y val="0.17439092172301993"/>
          <c:w val="0.78350823893810562"/>
          <c:h val="0.68305743399722096"/>
        </c:manualLayout>
      </c:layout>
      <c:lineChart>
        <c:grouping val="standard"/>
        <c:varyColors val="0"/>
        <c:ser>
          <c:idx val="0"/>
          <c:order val="0"/>
          <c:tx>
            <c:strRef>
              <c:f>'5-YEAR COMPLETION'!$B$12:$D$12</c:f>
              <c:strCache>
                <c:ptCount val="3"/>
                <c:pt idx="0">
                  <c:v>BASELINE TARGET (ALL STUDENTS)</c:v>
                </c:pt>
              </c:strCache>
            </c:strRef>
          </c:tx>
          <c:spPr>
            <a:ln w="28575" cap="rnd">
              <a:solidFill>
                <a:srgbClr val="1B75BC"/>
              </a:solidFill>
              <a:round/>
            </a:ln>
            <a:effectLst/>
          </c:spPr>
          <c:marker>
            <c:symbol val="circle"/>
            <c:size val="5"/>
            <c:spPr>
              <a:solidFill>
                <a:srgbClr val="1B75BC"/>
              </a:solidFill>
              <a:ln w="9525">
                <a:solidFill>
                  <a:srgbClr val="1B75BC"/>
                </a:solidFill>
              </a:ln>
              <a:effectLst/>
            </c:spPr>
          </c:marker>
          <c:dPt>
            <c:idx val="2"/>
            <c:marker>
              <c:symbol val="circle"/>
              <c:size val="5"/>
              <c:spPr>
                <a:solidFill>
                  <a:srgbClr val="1B75BC"/>
                </a:solidFill>
                <a:ln w="9525">
                  <a:solidFill>
                    <a:srgbClr val="1B75BC"/>
                  </a:solidFill>
                  <a:prstDash val="dash"/>
                </a:ln>
                <a:effectLst/>
              </c:spPr>
            </c:marker>
            <c:bubble3D val="0"/>
            <c:spPr>
              <a:ln w="28575" cap="rnd">
                <a:solidFill>
                  <a:srgbClr val="1B75BC"/>
                </a:solidFill>
                <a:prstDash val="dash"/>
                <a:round/>
              </a:ln>
              <a:effectLst/>
            </c:spPr>
            <c:extLst>
              <c:ext xmlns:c16="http://schemas.microsoft.com/office/drawing/2014/chart" uri="{C3380CC4-5D6E-409C-BE32-E72D297353CC}">
                <c16:uniqueId val="{00000001-9539-4013-BCD0-F3FFFDDF8C6B}"/>
              </c:ext>
            </c:extLst>
          </c:dPt>
          <c:dLbls>
            <c:dLbl>
              <c:idx val="0"/>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15:layout>
                    <c:manualLayout>
                      <c:w val="5.3913459390978323E-2"/>
                      <c:h val="3.4808453821321118E-2"/>
                    </c:manualLayout>
                  </c15:layout>
                </c:ext>
                <c:ext xmlns:c16="http://schemas.microsoft.com/office/drawing/2014/chart" uri="{C3380CC4-5D6E-409C-BE32-E72D297353CC}">
                  <c16:uniqueId val="{00000002-9539-4013-BCD0-F3FFFDDF8C6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'5-YEAR COMPLETION'!$E$11:$J$11</c:f>
              <c:strCache>
                <c:ptCount val="6"/>
                <c:pt idx="0">
                  <c:v>2024-25</c:v>
                </c:pt>
                <c:pt idx="1">
                  <c:v>2025-26</c:v>
                </c:pt>
                <c:pt idx="2">
                  <c:v>2026-27</c:v>
                </c:pt>
                <c:pt idx="3">
                  <c:v>2027-28</c:v>
                </c:pt>
                <c:pt idx="4">
                  <c:v>2028-29</c:v>
                </c:pt>
                <c:pt idx="5">
                  <c:v>2029-30</c:v>
                </c:pt>
              </c:strCache>
            </c:strRef>
          </c:cat>
          <c:val>
            <c:numRef>
              <c:f>'5-YEAR COMPLETION'!$E$12:$J$12</c:f>
              <c:numCache>
                <c:formatCode>0.0</c:formatCode>
                <c:ptCount val="6"/>
                <c:pt idx="0">
                  <c:v>0</c:v>
                </c:pt>
              </c:numCache>
            </c:numRef>
          </c:val>
          <c:smooth val="0"/>
          <c:extLst>
            <c:ext xmlns:c16="http://schemas.microsoft.com/office/drawing/2014/chart" uri="{C3380CC4-5D6E-409C-BE32-E72D297353CC}">
              <c16:uniqueId val="{00000003-9539-4013-BCD0-F3FFFDDF8C6B}"/>
            </c:ext>
          </c:extLst>
        </c:ser>
        <c:ser>
          <c:idx val="1"/>
          <c:order val="1"/>
          <c:tx>
            <c:strRef>
              <c:f>'5-YEAR COMPLETION'!$B$13:$D$13</c:f>
              <c:strCache>
                <c:ptCount val="3"/>
                <c:pt idx="0">
                  <c:v>GAP-CLOSING TARGET (COMB. FOCAL STUDENTS)</c:v>
                </c:pt>
              </c:strCache>
            </c:strRef>
          </c:tx>
          <c:spPr>
            <a:ln w="28575" cap="rnd">
              <a:solidFill>
                <a:srgbClr val="C14B1F"/>
              </a:solidFill>
              <a:round/>
            </a:ln>
            <a:effectLst/>
          </c:spPr>
          <c:marker>
            <c:symbol val="circle"/>
            <c:size val="5"/>
            <c:spPr>
              <a:solidFill>
                <a:srgbClr val="C14B1F"/>
              </a:solidFill>
              <a:ln w="9525">
                <a:solidFill>
                  <a:srgbClr val="C14B1F"/>
                </a:solidFill>
              </a:ln>
              <a:effectLst/>
            </c:spPr>
          </c:marker>
          <c:dPt>
            <c:idx val="2"/>
            <c:marker>
              <c:symbol val="circle"/>
              <c:size val="5"/>
              <c:spPr>
                <a:solidFill>
                  <a:srgbClr val="C14B1F"/>
                </a:solidFill>
                <a:ln w="9525">
                  <a:solidFill>
                    <a:srgbClr val="C14B1F"/>
                  </a:solidFill>
                  <a:prstDash val="dash"/>
                </a:ln>
                <a:effectLst/>
              </c:spPr>
            </c:marker>
            <c:bubble3D val="0"/>
            <c:spPr>
              <a:ln w="28575" cap="rnd">
                <a:solidFill>
                  <a:srgbClr val="C14B1F"/>
                </a:solidFill>
                <a:prstDash val="dash"/>
                <a:round/>
              </a:ln>
              <a:effectLst/>
            </c:spPr>
            <c:extLst>
              <c:ext xmlns:c16="http://schemas.microsoft.com/office/drawing/2014/chart" uri="{C3380CC4-5D6E-409C-BE32-E72D297353CC}">
                <c16:uniqueId val="{00000005-9539-4013-BCD0-F3FFFDDF8C6B}"/>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'5-YEAR COMPLETION'!$E$11:$J$11</c:f>
              <c:strCache>
                <c:ptCount val="6"/>
                <c:pt idx="0">
                  <c:v>2024-25</c:v>
                </c:pt>
                <c:pt idx="1">
                  <c:v>2025-26</c:v>
                </c:pt>
                <c:pt idx="2">
                  <c:v>2026-27</c:v>
                </c:pt>
                <c:pt idx="3">
                  <c:v>2027-28</c:v>
                </c:pt>
                <c:pt idx="4">
                  <c:v>2028-29</c:v>
                </c:pt>
                <c:pt idx="5">
                  <c:v>2029-30</c:v>
                </c:pt>
              </c:strCache>
            </c:strRef>
          </c:cat>
          <c:val>
            <c:numRef>
              <c:f>'5-YEAR COMPLETION'!$E$13:$J$13</c:f>
              <c:numCache>
                <c:formatCode>0.0</c:formatCode>
                <c:ptCount val="6"/>
                <c:pt idx="0">
                  <c:v>0</c:v>
                </c:pt>
              </c:numCache>
            </c:numRef>
          </c:val>
          <c:smooth val="0"/>
          <c:extLst>
            <c:ext xmlns:c16="http://schemas.microsoft.com/office/drawing/2014/chart" uri="{C3380CC4-5D6E-409C-BE32-E72D297353CC}">
              <c16:uniqueId val="{00000006-9539-4013-BCD0-F3FFFDDF8C6B}"/>
            </c:ext>
          </c:extLst>
        </c:ser>
        <c:ser>
          <c:idx val="4"/>
          <c:order val="4"/>
          <c:tx>
            <c:strRef>
              <c:f>'5-YEAR COMPLETION'!$B$16:$D$16</c:f>
              <c:strCache>
                <c:ptCount val="3"/>
                <c:pt idx="0">
                  <c:v>SIMILAR DISTRICT TARGET</c:v>
                </c:pt>
              </c:strCache>
            </c:strRef>
          </c:tx>
          <c:spPr>
            <a:ln w="28575" cap="rnd">
              <a:solidFill>
                <a:srgbClr val="9F2065"/>
              </a:solidFill>
              <a:prstDash val="sysDot"/>
              <a:round/>
            </a:ln>
            <a:effectLst/>
          </c:spPr>
          <c:marker>
            <c:symbol val="circle"/>
            <c:size val="5"/>
            <c:spPr>
              <a:solidFill>
                <a:srgbClr val="9F2065"/>
              </a:solidFill>
              <a:ln w="9525">
                <a:solidFill>
                  <a:srgbClr val="9F2065"/>
                </a:solidFill>
                <a:prstDash val="sysDot"/>
              </a:ln>
              <a:effectLst/>
            </c:spPr>
          </c:marker>
          <c:dLbls>
            <c:dLbl>
              <c:idx val="5"/>
              <c:layout>
                <c:manualLayout>
                  <c:x val="8.3873819500498895E-2"/>
                  <c:y val="9.291521486643417E-3"/>
                </c:manualLayout>
              </c:layout>
              <c:tx>
                <c:rich>
                  <a:bodyPr rot="0" spcFirstLastPara="1" vertOverflow="ellipsis" vert="horz" wrap="square" lIns="38100" tIns="19050" rIns="38100" bIns="19050" anchor="ctr" anchorCtr="1">
                    <a:noAutofit/>
                  </a:bodyPr>
                  <a:lstStyle/>
                  <a:p>
                    <a:pPr>
                      <a:defRPr sz="900" b="1" i="0" u="none" strike="noStrike" kern="1200" baseline="0">
                        <a:solidFill>
                          <a:schemeClr val="bg1"/>
                        </a:solidFill>
                        <a:latin typeface="+mn-lt"/>
                        <a:ea typeface="+mn-ea"/>
                        <a:cs typeface="+mn-cs"/>
                      </a:defRPr>
                    </a:pPr>
                    <a:r>
                      <a:rPr lang="en-US" b="1">
                        <a:solidFill>
                          <a:schemeClr val="bg1"/>
                        </a:solidFill>
                      </a:rPr>
                      <a:t>SIMILAR</a:t>
                    </a:r>
                    <a:r>
                      <a:rPr lang="en-US" b="1" baseline="0">
                        <a:solidFill>
                          <a:schemeClr val="bg1"/>
                        </a:solidFill>
                      </a:rPr>
                      <a:t> DISTRICT TARGET</a:t>
                    </a:r>
                    <a:endParaRPr lang="en-US" b="1">
                      <a:solidFill>
                        <a:schemeClr val="bg1"/>
                      </a:solidFill>
                    </a:endParaRPr>
                  </a:p>
                </c:rich>
              </c:tx>
              <c:spPr>
                <a:solidFill>
                  <a:srgbClr val="9F2065"/>
                </a:solid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8.1065309099194557E-2"/>
                      <c:h val="8.855185784703741E-2"/>
                    </c:manualLayout>
                  </c15:layout>
                  <c15:showDataLabelsRange val="0"/>
                </c:ext>
                <c:ext xmlns:c16="http://schemas.microsoft.com/office/drawing/2014/chart" uri="{C3380CC4-5D6E-409C-BE32-E72D297353CC}">
                  <c16:uniqueId val="{00000007-9539-4013-BCD0-F3FFFDDF8C6B}"/>
                </c:ext>
              </c:extLst>
            </c:dLbl>
            <c:spPr>
              <a:solidFill>
                <a:srgbClr val="9F2065"/>
              </a:solid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strRef>
              <c:f>'5-YEAR COMPLETION'!$E$11:$J$11</c:f>
              <c:strCache>
                <c:ptCount val="6"/>
                <c:pt idx="0">
                  <c:v>2024-25</c:v>
                </c:pt>
                <c:pt idx="1">
                  <c:v>2025-26</c:v>
                </c:pt>
                <c:pt idx="2">
                  <c:v>2026-27</c:v>
                </c:pt>
                <c:pt idx="3">
                  <c:v>2027-28</c:v>
                </c:pt>
                <c:pt idx="4">
                  <c:v>2028-29</c:v>
                </c:pt>
                <c:pt idx="5">
                  <c:v>2029-30</c:v>
                </c:pt>
              </c:strCache>
            </c:strRef>
          </c:cat>
          <c:val>
            <c:numRef>
              <c:f>'5-YEAR COMPLETION'!$E$16:$J$16</c:f>
              <c:numCache>
                <c:formatCode>0.0</c:formatCode>
                <c:ptCount val="6"/>
                <c:pt idx="2">
                  <c:v>0</c:v>
                </c:pt>
                <c:pt idx="3">
                  <c:v>0</c:v>
                </c:pt>
                <c:pt idx="4">
                  <c:v>0</c:v>
                </c:pt>
                <c:pt idx="5">
                  <c:v>0</c:v>
                </c:pt>
              </c:numCache>
            </c:numRef>
          </c:val>
          <c:smooth val="0"/>
          <c:extLst>
            <c:ext xmlns:c16="http://schemas.microsoft.com/office/drawing/2014/chart" uri="{C3380CC4-5D6E-409C-BE32-E72D297353CC}">
              <c16:uniqueId val="{00000008-9539-4013-BCD0-F3FFFDDF8C6B}"/>
            </c:ext>
          </c:extLst>
        </c:ser>
        <c:ser>
          <c:idx val="5"/>
          <c:order val="5"/>
          <c:tx>
            <c:strRef>
              <c:f>'5-YEAR COMPLETION'!$B$17:$D$17</c:f>
              <c:strCache>
                <c:ptCount val="3"/>
                <c:pt idx="0">
                  <c:v>STATEWIDE TARGET</c:v>
                </c:pt>
              </c:strCache>
            </c:strRef>
          </c:tx>
          <c:spPr>
            <a:ln w="28575" cap="rnd">
              <a:solidFill>
                <a:srgbClr val="007F43"/>
              </a:solidFill>
              <a:prstDash val="sysDot"/>
              <a:round/>
            </a:ln>
            <a:effectLst/>
          </c:spPr>
          <c:marker>
            <c:symbol val="circle"/>
            <c:size val="5"/>
            <c:spPr>
              <a:solidFill>
                <a:srgbClr val="007F43"/>
              </a:solidFill>
              <a:ln w="9525">
                <a:solidFill>
                  <a:srgbClr val="007F43"/>
                </a:solidFill>
                <a:prstDash val="sysDot"/>
              </a:ln>
              <a:effectLst/>
            </c:spPr>
          </c:marker>
          <c:dLbls>
            <c:dLbl>
              <c:idx val="5"/>
              <c:layout>
                <c:manualLayout>
                  <c:x val="7.4600846663970377E-2"/>
                  <c:y val="-3.1358885017421616E-2"/>
                </c:manualLayout>
              </c:layout>
              <c:tx>
                <c:rich>
                  <a:bodyPr rot="0" spcFirstLastPara="1" vertOverflow="ellipsis" vert="horz" wrap="square" lIns="38100" tIns="19050" rIns="38100" bIns="19050" anchor="ctr" anchorCtr="1">
                    <a:noAutofit/>
                  </a:bodyPr>
                  <a:lstStyle/>
                  <a:p>
                    <a:pPr>
                      <a:defRPr sz="900" b="1" i="0" u="none" strike="noStrike" kern="1200" baseline="0">
                        <a:solidFill>
                          <a:schemeClr val="bg1"/>
                        </a:solidFill>
                        <a:latin typeface="+mn-lt"/>
                        <a:ea typeface="+mn-ea"/>
                        <a:cs typeface="+mn-cs"/>
                      </a:defRPr>
                    </a:pPr>
                    <a:r>
                      <a:rPr lang="en-US" b="1">
                        <a:solidFill>
                          <a:schemeClr val="bg1"/>
                        </a:solidFill>
                      </a:rPr>
                      <a:t>STATEWIDE TARGET</a:t>
                    </a:r>
                  </a:p>
                </c:rich>
              </c:tx>
              <c:spPr>
                <a:solidFill>
                  <a:srgbClr val="007F43"/>
                </a:solid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9.2552890972302182E-2"/>
                      <c:h val="7.1974539767894863E-2"/>
                    </c:manualLayout>
                  </c15:layout>
                  <c15:showDataLabelsRange val="0"/>
                </c:ext>
                <c:ext xmlns:c16="http://schemas.microsoft.com/office/drawing/2014/chart" uri="{C3380CC4-5D6E-409C-BE32-E72D297353CC}">
                  <c16:uniqueId val="{00000009-9539-4013-BCD0-F3FFFDDF8C6B}"/>
                </c:ext>
              </c:extLst>
            </c:dLbl>
            <c:spPr>
              <a:solidFill>
                <a:srgbClr val="007F43"/>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'5-YEAR COMPLETION'!$E$11:$J$11</c:f>
              <c:strCache>
                <c:ptCount val="6"/>
                <c:pt idx="0">
                  <c:v>2024-25</c:v>
                </c:pt>
                <c:pt idx="1">
                  <c:v>2025-26</c:v>
                </c:pt>
                <c:pt idx="2">
                  <c:v>2026-27</c:v>
                </c:pt>
                <c:pt idx="3">
                  <c:v>2027-28</c:v>
                </c:pt>
                <c:pt idx="4">
                  <c:v>2028-29</c:v>
                </c:pt>
                <c:pt idx="5">
                  <c:v>2029-30</c:v>
                </c:pt>
              </c:strCache>
            </c:strRef>
          </c:cat>
          <c:val>
            <c:numRef>
              <c:f>'5-YEAR COMPLETION'!$E$17:$J$17</c:f>
              <c:numCache>
                <c:formatCode>0.0</c:formatCode>
                <c:ptCount val="6"/>
                <c:pt idx="2">
                  <c:v>95.4</c:v>
                </c:pt>
                <c:pt idx="3">
                  <c:v>95.4</c:v>
                </c:pt>
                <c:pt idx="4">
                  <c:v>95.4</c:v>
                </c:pt>
                <c:pt idx="5">
                  <c:v>95.4</c:v>
                </c:pt>
              </c:numCache>
            </c:numRef>
          </c:val>
          <c:smooth val="0"/>
          <c:extLst>
            <c:ext xmlns:c16="http://schemas.microsoft.com/office/drawing/2014/chart" uri="{C3380CC4-5D6E-409C-BE32-E72D297353CC}">
              <c16:uniqueId val="{0000000A-9539-4013-BCD0-F3FFFDDF8C6B}"/>
            </c:ext>
          </c:extLst>
        </c:ser>
        <c:dLbls>
          <c:showLegendKey val="0"/>
          <c:showVal val="0"/>
          <c:showCatName val="0"/>
          <c:showSerName val="0"/>
          <c:showPercent val="0"/>
          <c:showBubbleSize val="0"/>
        </c:dLbls>
        <c:marker val="1"/>
        <c:smooth val="0"/>
        <c:axId val="1528468487"/>
        <c:axId val="1528470535"/>
        <c:extLst>
          <c:ext xmlns:c15="http://schemas.microsoft.com/office/drawing/2012/chart" uri="{02D57815-91ED-43cb-92C2-25804820EDAC}">
            <c15:filteredLineSeries>
              <c15:ser>
                <c:idx val="2"/>
                <c:order val="2"/>
                <c:tx>
                  <c:strRef>
                    <c:extLst>
                      <c:ext uri="{02D57815-91ED-43cb-92C2-25804820EDAC}">
                        <c15:formulaRef>
                          <c15:sqref>'5-YEAR COMPLETION'!$B$14:$D$14</c15:sqref>
                        </c15:formulaRef>
                      </c:ext>
                    </c:extLst>
                    <c:strCache>
                      <c:ptCount val="3"/>
                      <c:pt idx="0">
                        <c:v>Gap Between ALL STUDENTS and 
COMB. FOCAL STUDENTS (in percentage points)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extLst>
                      <c:ext uri="{02D57815-91ED-43cb-92C2-25804820EDAC}">
                        <c15:formulaRef>
                          <c15:sqref>'5-YEAR COMPLETION'!$E$11:$J$11</c15:sqref>
                        </c15:formulaRef>
                      </c:ext>
                    </c:extLst>
                    <c:strCache>
                      <c:ptCount val="6"/>
                      <c:pt idx="0">
                        <c:v>2024-25</c:v>
                      </c:pt>
                      <c:pt idx="1">
                        <c:v>2025-26</c:v>
                      </c:pt>
                      <c:pt idx="2">
                        <c:v>2026-27</c:v>
                      </c:pt>
                      <c:pt idx="3">
                        <c:v>2027-28</c:v>
                      </c:pt>
                      <c:pt idx="4">
                        <c:v>2028-29</c:v>
                      </c:pt>
                      <c:pt idx="5">
                        <c:v>2029-30</c:v>
                      </c:pt>
                    </c:strCache>
                  </c:strRef>
                </c:cat>
                <c:val>
                  <c:numRef>
                    <c:extLst>
                      <c:ext uri="{02D57815-91ED-43cb-92C2-25804820EDAC}">
                        <c15:formulaRef>
                          <c15:sqref>'5-YEAR COMPLETION'!$E$14:$J$14</c15:sqref>
                        </c15:formulaRef>
                      </c:ext>
                    </c:extLst>
                    <c:numCache>
                      <c:formatCode>0.0</c:formatCode>
                      <c:ptCount val="6"/>
                      <c:pt idx="0">
                        <c:v>0</c:v>
                      </c:pt>
                      <c:pt idx="2">
                        <c:v>0</c:v>
                      </c:pt>
                      <c:pt idx="3">
                        <c:v>0</c:v>
                      </c:pt>
                      <c:pt idx="4">
                        <c:v>0</c:v>
                      </c:pt>
                      <c:pt idx="5">
                        <c:v>0</c:v>
                      </c:pt>
                    </c:numCache>
                  </c:numRef>
                </c:val>
                <c:smooth val="0"/>
                <c:extLst>
                  <c:ext xmlns:c16="http://schemas.microsoft.com/office/drawing/2014/chart" uri="{C3380CC4-5D6E-409C-BE32-E72D297353CC}">
                    <c16:uniqueId val="{0000000B-9539-4013-BCD0-F3FFFDDF8C6B}"/>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'5-YEAR COMPLETION'!$B$15:$D$15</c15:sqref>
                        </c15:formulaRef>
                      </c:ext>
                    </c:extLst>
                    <c:strCache>
                      <c:ptCount val="3"/>
                      <c:pt idx="0">
                        <c:v>Gap Between ALL STUDENTS and 
COMB. FOCAL STUDENTS (in percentage points)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extLst xmlns:c15="http://schemas.microsoft.com/office/drawing/2012/chart">
                      <c:ext xmlns:c15="http://schemas.microsoft.com/office/drawing/2012/chart" uri="{02D57815-91ED-43cb-92C2-25804820EDAC}">
                        <c15:formulaRef>
                          <c15:sqref>'5-YEAR COMPLETION'!$E$11:$J$11</c15:sqref>
                        </c15:formulaRef>
                      </c:ext>
                    </c:extLst>
                    <c:strCache>
                      <c:ptCount val="6"/>
                      <c:pt idx="0">
                        <c:v>2024-25</c:v>
                      </c:pt>
                      <c:pt idx="1">
                        <c:v>2025-26</c:v>
                      </c:pt>
                      <c:pt idx="2">
                        <c:v>2026-27</c:v>
                      </c:pt>
                      <c:pt idx="3">
                        <c:v>2027-28</c:v>
                      </c:pt>
                      <c:pt idx="4">
                        <c:v>2028-29</c:v>
                      </c:pt>
                      <c:pt idx="5">
                        <c:v>2029-30</c:v>
                      </c:pt>
                    </c:strCache>
                  </c:strRef>
                </c:cat>
                <c:val>
                  <c:numRef>
                    <c:extLst xmlns:c15="http://schemas.microsoft.com/office/drawing/2012/chart">
                      <c:ext xmlns:c15="http://schemas.microsoft.com/office/drawing/2012/chart" uri="{02D57815-91ED-43cb-92C2-25804820EDAC}">
                        <c15:formulaRef>
                          <c15:sqref>'5-YEAR COMPLETION'!$E$15:$J$15</c15:sqref>
                        </c15:formulaRef>
                      </c:ext>
                    </c:extLst>
                    <c:numCache>
                      <c:formatCode>0.0</c:formatCode>
                      <c:ptCount val="6"/>
                    </c:numCache>
                  </c:numRef>
                </c:val>
                <c:smooth val="0"/>
                <c:extLst xmlns:c15="http://schemas.microsoft.com/office/drawing/2012/chart">
                  <c:ext xmlns:c16="http://schemas.microsoft.com/office/drawing/2014/chart" uri="{C3380CC4-5D6E-409C-BE32-E72D297353CC}">
                    <c16:uniqueId val="{0000000C-9539-4013-BCD0-F3FFFDDF8C6B}"/>
                  </c:ext>
                </c:extLst>
              </c15:ser>
            </c15:filteredLineSeries>
          </c:ext>
        </c:extLst>
      </c:lineChart>
      <c:catAx>
        <c:axId val="15284684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solidFill>
                      <a:schemeClr val="tx1"/>
                    </a:solidFill>
                  </a:rPr>
                  <a:t>SCHOOL YEARS</a:t>
                </a:r>
              </a:p>
            </c:rich>
          </c:tx>
          <c:layout>
            <c:manualLayout>
              <c:xMode val="edge"/>
              <c:yMode val="edge"/>
              <c:x val="0.41950759676167237"/>
              <c:y val="0.9234926884139482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crossAx val="1528470535"/>
        <c:crosses val="autoZero"/>
        <c:auto val="1"/>
        <c:lblAlgn val="ctr"/>
        <c:lblOffset val="100"/>
        <c:noMultiLvlLbl val="0"/>
      </c:catAx>
      <c:valAx>
        <c:axId val="152847053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solidFill>
                      <a:schemeClr val="tx1"/>
                    </a:solidFill>
                  </a:rPr>
                  <a:t>PERCENT</a:t>
                </a:r>
              </a:p>
            </c:rich>
          </c:tx>
          <c:layout>
            <c:manualLayout>
              <c:xMode val="edge"/>
              <c:yMode val="edge"/>
              <c:x val="0"/>
              <c:y val="0.46384012482310677"/>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528468487"/>
        <c:crosses val="autoZero"/>
        <c:crossBetween val="between"/>
      </c:valAx>
      <c:spPr>
        <a:noFill/>
        <a:ln>
          <a:noFill/>
        </a:ln>
        <a:effectLst/>
      </c:spPr>
    </c:plotArea>
    <c:legend>
      <c:legendPos val="t"/>
      <c:layout>
        <c:manualLayout>
          <c:xMode val="edge"/>
          <c:yMode val="edge"/>
          <c:x val="2.1313274113402187E-2"/>
          <c:y val="8.0568627450980396E-2"/>
          <c:w val="0.88027784860038061"/>
          <c:h val="6.838258452987494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span"/>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b="1">
                <a:solidFill>
                  <a:sysClr val="windowText" lastClr="000000"/>
                </a:solidFill>
              </a:rPr>
              <a:t>Fifth</a:t>
            </a:r>
            <a:r>
              <a:rPr lang="en-US" b="1" baseline="0">
                <a:solidFill>
                  <a:sysClr val="windowText" lastClr="000000"/>
                </a:solidFill>
              </a:rPr>
              <a:t> Grade Science Achievement</a:t>
            </a:r>
            <a:r>
              <a:rPr lang="en-US" b="1">
                <a:solidFill>
                  <a:sysClr val="windowText" lastClr="000000"/>
                </a:solidFill>
              </a:rPr>
              <a:t>: Targets</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9.823187700633125E-2"/>
          <c:y val="0.17439092172301993"/>
          <c:w val="0.78350823893810562"/>
          <c:h val="0.68305743399722096"/>
        </c:manualLayout>
      </c:layout>
      <c:lineChart>
        <c:grouping val="standard"/>
        <c:varyColors val="0"/>
        <c:ser>
          <c:idx val="0"/>
          <c:order val="0"/>
          <c:tx>
            <c:strRef>
              <c:f>'FIFTH GRADE SCIENCE ACHIEVEMENT'!$B$12:$D$12</c:f>
              <c:strCache>
                <c:ptCount val="3"/>
                <c:pt idx="0">
                  <c:v>BASELINE TARGET (ALL STUDENTS)</c:v>
                </c:pt>
              </c:strCache>
            </c:strRef>
          </c:tx>
          <c:spPr>
            <a:ln w="28575" cap="rnd">
              <a:solidFill>
                <a:srgbClr val="1B75BC"/>
              </a:solidFill>
              <a:round/>
            </a:ln>
            <a:effectLst/>
          </c:spPr>
          <c:marker>
            <c:symbol val="circle"/>
            <c:size val="5"/>
            <c:spPr>
              <a:solidFill>
                <a:srgbClr val="1B75BC"/>
              </a:solidFill>
              <a:ln w="9525">
                <a:solidFill>
                  <a:srgbClr val="1B75BC"/>
                </a:solidFill>
              </a:ln>
              <a:effectLst/>
            </c:spPr>
          </c:marker>
          <c:dPt>
            <c:idx val="2"/>
            <c:marker>
              <c:symbol val="circle"/>
              <c:size val="5"/>
              <c:spPr>
                <a:solidFill>
                  <a:srgbClr val="1B75BC"/>
                </a:solidFill>
                <a:ln w="9525">
                  <a:solidFill>
                    <a:srgbClr val="1B75BC"/>
                  </a:solidFill>
                  <a:prstDash val="dash"/>
                </a:ln>
                <a:effectLst/>
              </c:spPr>
            </c:marker>
            <c:bubble3D val="0"/>
            <c:spPr>
              <a:ln w="28575" cap="rnd">
                <a:solidFill>
                  <a:srgbClr val="1B75BC"/>
                </a:solidFill>
                <a:prstDash val="dash"/>
                <a:round/>
              </a:ln>
              <a:effectLst/>
            </c:spPr>
            <c:extLst>
              <c:ext xmlns:c16="http://schemas.microsoft.com/office/drawing/2014/chart" uri="{C3380CC4-5D6E-409C-BE32-E72D297353CC}">
                <c16:uniqueId val="{00000001-AC90-49FB-ADBD-79234AD87786}"/>
              </c:ext>
            </c:extLst>
          </c:dPt>
          <c:dLbls>
            <c:dLbl>
              <c:idx val="0"/>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15:layout>
                    <c:manualLayout>
                      <c:w val="5.3913459390978323E-2"/>
                      <c:h val="3.4808453821321118E-2"/>
                    </c:manualLayout>
                  </c15:layout>
                </c:ext>
                <c:ext xmlns:c16="http://schemas.microsoft.com/office/drawing/2014/chart" uri="{C3380CC4-5D6E-409C-BE32-E72D297353CC}">
                  <c16:uniqueId val="{00000002-AC90-49FB-ADBD-79234AD8778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'FIFTH GRADE SCIENCE ACHIEVEMENT'!$E$11:$J$11</c:f>
              <c:strCache>
                <c:ptCount val="6"/>
                <c:pt idx="0">
                  <c:v>2024-25</c:v>
                </c:pt>
                <c:pt idx="1">
                  <c:v>2025-26</c:v>
                </c:pt>
                <c:pt idx="2">
                  <c:v>2026-27</c:v>
                </c:pt>
                <c:pt idx="3">
                  <c:v>2027-28</c:v>
                </c:pt>
                <c:pt idx="4">
                  <c:v>2028-29</c:v>
                </c:pt>
                <c:pt idx="5">
                  <c:v>2029-30</c:v>
                </c:pt>
              </c:strCache>
            </c:strRef>
          </c:cat>
          <c:val>
            <c:numRef>
              <c:f>'FIFTH GRADE SCIENCE ACHIEVEMENT'!$E$12:$J$12</c:f>
              <c:numCache>
                <c:formatCode>0.0</c:formatCode>
                <c:ptCount val="6"/>
                <c:pt idx="0">
                  <c:v>0</c:v>
                </c:pt>
              </c:numCache>
            </c:numRef>
          </c:val>
          <c:smooth val="0"/>
          <c:extLst>
            <c:ext xmlns:c16="http://schemas.microsoft.com/office/drawing/2014/chart" uri="{C3380CC4-5D6E-409C-BE32-E72D297353CC}">
              <c16:uniqueId val="{00000003-AC90-49FB-ADBD-79234AD87786}"/>
            </c:ext>
          </c:extLst>
        </c:ser>
        <c:ser>
          <c:idx val="1"/>
          <c:order val="1"/>
          <c:tx>
            <c:strRef>
              <c:f>'FIFTH GRADE SCIENCE ACHIEVEMENT'!$B$13:$D$13</c:f>
              <c:strCache>
                <c:ptCount val="3"/>
                <c:pt idx="0">
                  <c:v>GAP-CLOSING TARGET (COMB. FOCAL STUDENTS)</c:v>
                </c:pt>
              </c:strCache>
            </c:strRef>
          </c:tx>
          <c:spPr>
            <a:ln w="28575" cap="rnd">
              <a:solidFill>
                <a:srgbClr val="C14B1F"/>
              </a:solidFill>
              <a:round/>
            </a:ln>
            <a:effectLst/>
          </c:spPr>
          <c:marker>
            <c:symbol val="circle"/>
            <c:size val="5"/>
            <c:spPr>
              <a:solidFill>
                <a:srgbClr val="C14B1F"/>
              </a:solidFill>
              <a:ln w="9525">
                <a:solidFill>
                  <a:srgbClr val="C14B1F"/>
                </a:solidFill>
              </a:ln>
              <a:effectLst/>
            </c:spPr>
          </c:marker>
          <c:dPt>
            <c:idx val="2"/>
            <c:marker>
              <c:symbol val="circle"/>
              <c:size val="5"/>
              <c:spPr>
                <a:solidFill>
                  <a:srgbClr val="C14B1F"/>
                </a:solidFill>
                <a:ln w="9525">
                  <a:solidFill>
                    <a:srgbClr val="C14B1F"/>
                  </a:solidFill>
                  <a:prstDash val="dash"/>
                </a:ln>
                <a:effectLst/>
              </c:spPr>
            </c:marker>
            <c:bubble3D val="0"/>
            <c:spPr>
              <a:ln w="28575" cap="rnd">
                <a:solidFill>
                  <a:srgbClr val="C14B1F"/>
                </a:solidFill>
                <a:prstDash val="dash"/>
                <a:round/>
              </a:ln>
              <a:effectLst/>
            </c:spPr>
            <c:extLst>
              <c:ext xmlns:c16="http://schemas.microsoft.com/office/drawing/2014/chart" uri="{C3380CC4-5D6E-409C-BE32-E72D297353CC}">
                <c16:uniqueId val="{00000005-AC90-49FB-ADBD-79234AD87786}"/>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'FIFTH GRADE SCIENCE ACHIEVEMENT'!$E$11:$J$11</c:f>
              <c:strCache>
                <c:ptCount val="6"/>
                <c:pt idx="0">
                  <c:v>2024-25</c:v>
                </c:pt>
                <c:pt idx="1">
                  <c:v>2025-26</c:v>
                </c:pt>
                <c:pt idx="2">
                  <c:v>2026-27</c:v>
                </c:pt>
                <c:pt idx="3">
                  <c:v>2027-28</c:v>
                </c:pt>
                <c:pt idx="4">
                  <c:v>2028-29</c:v>
                </c:pt>
                <c:pt idx="5">
                  <c:v>2029-30</c:v>
                </c:pt>
              </c:strCache>
            </c:strRef>
          </c:cat>
          <c:val>
            <c:numRef>
              <c:f>'FIFTH GRADE SCIENCE ACHIEVEMENT'!$E$13:$J$13</c:f>
              <c:numCache>
                <c:formatCode>0.0</c:formatCode>
                <c:ptCount val="6"/>
                <c:pt idx="0">
                  <c:v>0</c:v>
                </c:pt>
              </c:numCache>
            </c:numRef>
          </c:val>
          <c:smooth val="0"/>
          <c:extLst>
            <c:ext xmlns:c16="http://schemas.microsoft.com/office/drawing/2014/chart" uri="{C3380CC4-5D6E-409C-BE32-E72D297353CC}">
              <c16:uniqueId val="{00000006-AC90-49FB-ADBD-79234AD87786}"/>
            </c:ext>
          </c:extLst>
        </c:ser>
        <c:ser>
          <c:idx val="4"/>
          <c:order val="4"/>
          <c:tx>
            <c:strRef>
              <c:f>'FIFTH GRADE SCIENCE ACHIEVEMENT'!$B$16:$D$16</c:f>
              <c:strCache>
                <c:ptCount val="3"/>
                <c:pt idx="0">
                  <c:v>SIMILAR DISTRICT TARGET</c:v>
                </c:pt>
              </c:strCache>
            </c:strRef>
          </c:tx>
          <c:spPr>
            <a:ln w="28575" cap="rnd">
              <a:solidFill>
                <a:srgbClr val="9F2065"/>
              </a:solidFill>
              <a:prstDash val="sysDot"/>
              <a:round/>
            </a:ln>
            <a:effectLst/>
          </c:spPr>
          <c:marker>
            <c:symbol val="circle"/>
            <c:size val="5"/>
            <c:spPr>
              <a:solidFill>
                <a:srgbClr val="9F2065"/>
              </a:solidFill>
              <a:ln w="9525">
                <a:solidFill>
                  <a:srgbClr val="9F2065"/>
                </a:solidFill>
                <a:prstDash val="sysDot"/>
              </a:ln>
              <a:effectLst/>
            </c:spPr>
          </c:marker>
          <c:dLbls>
            <c:dLbl>
              <c:idx val="5"/>
              <c:layout>
                <c:manualLayout>
                  <c:x val="8.3873819500498895E-2"/>
                  <c:y val="9.291521486643417E-3"/>
                </c:manualLayout>
              </c:layout>
              <c:tx>
                <c:rich>
                  <a:bodyPr rot="0" spcFirstLastPara="1" vertOverflow="ellipsis" vert="horz" wrap="square" lIns="38100" tIns="19050" rIns="38100" bIns="19050" anchor="ctr" anchorCtr="1">
                    <a:noAutofit/>
                  </a:bodyPr>
                  <a:lstStyle/>
                  <a:p>
                    <a:pPr>
                      <a:defRPr sz="900" b="1" i="0" u="none" strike="noStrike" kern="1200" baseline="0">
                        <a:solidFill>
                          <a:schemeClr val="bg1"/>
                        </a:solidFill>
                        <a:latin typeface="+mn-lt"/>
                        <a:ea typeface="+mn-ea"/>
                        <a:cs typeface="+mn-cs"/>
                      </a:defRPr>
                    </a:pPr>
                    <a:r>
                      <a:rPr lang="en-US" b="1">
                        <a:solidFill>
                          <a:schemeClr val="bg1"/>
                        </a:solidFill>
                      </a:rPr>
                      <a:t>SIMILAR</a:t>
                    </a:r>
                    <a:r>
                      <a:rPr lang="en-US" b="1" baseline="0">
                        <a:solidFill>
                          <a:schemeClr val="bg1"/>
                        </a:solidFill>
                      </a:rPr>
                      <a:t> DISTRICT TARGET</a:t>
                    </a:r>
                    <a:endParaRPr lang="en-US" b="1">
                      <a:solidFill>
                        <a:schemeClr val="bg1"/>
                      </a:solidFill>
                    </a:endParaRPr>
                  </a:p>
                </c:rich>
              </c:tx>
              <c:spPr>
                <a:solidFill>
                  <a:srgbClr val="9F2065"/>
                </a:solid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8.1065309099194557E-2"/>
                      <c:h val="8.855185784703741E-2"/>
                    </c:manualLayout>
                  </c15:layout>
                  <c15:showDataLabelsRange val="0"/>
                </c:ext>
                <c:ext xmlns:c16="http://schemas.microsoft.com/office/drawing/2014/chart" uri="{C3380CC4-5D6E-409C-BE32-E72D297353CC}">
                  <c16:uniqueId val="{00000007-AC90-49FB-ADBD-79234AD87786}"/>
                </c:ext>
              </c:extLst>
            </c:dLbl>
            <c:spPr>
              <a:solidFill>
                <a:srgbClr val="9F2065"/>
              </a:solid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strRef>
              <c:f>'FIFTH GRADE SCIENCE ACHIEVEMENT'!$E$11:$J$11</c:f>
              <c:strCache>
                <c:ptCount val="6"/>
                <c:pt idx="0">
                  <c:v>2024-25</c:v>
                </c:pt>
                <c:pt idx="1">
                  <c:v>2025-26</c:v>
                </c:pt>
                <c:pt idx="2">
                  <c:v>2026-27</c:v>
                </c:pt>
                <c:pt idx="3">
                  <c:v>2027-28</c:v>
                </c:pt>
                <c:pt idx="4">
                  <c:v>2028-29</c:v>
                </c:pt>
                <c:pt idx="5">
                  <c:v>2029-30</c:v>
                </c:pt>
              </c:strCache>
            </c:strRef>
          </c:cat>
          <c:val>
            <c:numRef>
              <c:f>'FIFTH GRADE SCIENCE ACHIEVEMENT'!$E$16:$J$16</c:f>
              <c:numCache>
                <c:formatCode>0.0</c:formatCode>
                <c:ptCount val="6"/>
                <c:pt idx="2">
                  <c:v>0</c:v>
                </c:pt>
                <c:pt idx="3">
                  <c:v>0</c:v>
                </c:pt>
                <c:pt idx="4">
                  <c:v>0</c:v>
                </c:pt>
                <c:pt idx="5">
                  <c:v>0</c:v>
                </c:pt>
              </c:numCache>
            </c:numRef>
          </c:val>
          <c:smooth val="0"/>
          <c:extLst>
            <c:ext xmlns:c16="http://schemas.microsoft.com/office/drawing/2014/chart" uri="{C3380CC4-5D6E-409C-BE32-E72D297353CC}">
              <c16:uniqueId val="{00000008-AC90-49FB-ADBD-79234AD87786}"/>
            </c:ext>
          </c:extLst>
        </c:ser>
        <c:ser>
          <c:idx val="5"/>
          <c:order val="5"/>
          <c:tx>
            <c:strRef>
              <c:f>'FIFTH GRADE SCIENCE ACHIEVEMENT'!$B$17:$D$17</c:f>
              <c:strCache>
                <c:ptCount val="3"/>
                <c:pt idx="0">
                  <c:v>STATEWIDE TARGET</c:v>
                </c:pt>
              </c:strCache>
            </c:strRef>
          </c:tx>
          <c:spPr>
            <a:ln w="28575" cap="rnd">
              <a:solidFill>
                <a:srgbClr val="007F43"/>
              </a:solidFill>
              <a:prstDash val="sysDot"/>
              <a:round/>
            </a:ln>
            <a:effectLst/>
          </c:spPr>
          <c:marker>
            <c:symbol val="circle"/>
            <c:size val="5"/>
            <c:spPr>
              <a:solidFill>
                <a:srgbClr val="007F43"/>
              </a:solidFill>
              <a:ln w="9525">
                <a:solidFill>
                  <a:srgbClr val="007F43"/>
                </a:solidFill>
                <a:prstDash val="sysDot"/>
              </a:ln>
              <a:effectLst/>
            </c:spPr>
          </c:marker>
          <c:dLbls>
            <c:dLbl>
              <c:idx val="5"/>
              <c:layout>
                <c:manualLayout>
                  <c:x val="7.4600846663970377E-2"/>
                  <c:y val="-3.1358885017421616E-2"/>
                </c:manualLayout>
              </c:layout>
              <c:tx>
                <c:rich>
                  <a:bodyPr rot="0" spcFirstLastPara="1" vertOverflow="ellipsis" vert="horz" wrap="square" lIns="38100" tIns="19050" rIns="38100" bIns="19050" anchor="ctr" anchorCtr="1">
                    <a:noAutofit/>
                  </a:bodyPr>
                  <a:lstStyle/>
                  <a:p>
                    <a:pPr>
                      <a:defRPr sz="900" b="1" i="0" u="none" strike="noStrike" kern="1200" baseline="0">
                        <a:solidFill>
                          <a:schemeClr val="bg1"/>
                        </a:solidFill>
                        <a:latin typeface="+mn-lt"/>
                        <a:ea typeface="+mn-ea"/>
                        <a:cs typeface="+mn-cs"/>
                      </a:defRPr>
                    </a:pPr>
                    <a:r>
                      <a:rPr lang="en-US" b="1">
                        <a:solidFill>
                          <a:schemeClr val="bg1"/>
                        </a:solidFill>
                      </a:rPr>
                      <a:t>STATEWIDE TARGET</a:t>
                    </a:r>
                  </a:p>
                </c:rich>
              </c:tx>
              <c:spPr>
                <a:solidFill>
                  <a:srgbClr val="007F43"/>
                </a:solid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9.2552890972302182E-2"/>
                      <c:h val="7.1974539767894863E-2"/>
                    </c:manualLayout>
                  </c15:layout>
                  <c15:showDataLabelsRange val="0"/>
                </c:ext>
                <c:ext xmlns:c16="http://schemas.microsoft.com/office/drawing/2014/chart" uri="{C3380CC4-5D6E-409C-BE32-E72D297353CC}">
                  <c16:uniqueId val="{00000009-AC90-49FB-ADBD-79234AD87786}"/>
                </c:ext>
              </c:extLst>
            </c:dLbl>
            <c:spPr>
              <a:solidFill>
                <a:srgbClr val="007F43"/>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'FIFTH GRADE SCIENCE ACHIEVEMENT'!$E$11:$J$11</c:f>
              <c:strCache>
                <c:ptCount val="6"/>
                <c:pt idx="0">
                  <c:v>2024-25</c:v>
                </c:pt>
                <c:pt idx="1">
                  <c:v>2025-26</c:v>
                </c:pt>
                <c:pt idx="2">
                  <c:v>2026-27</c:v>
                </c:pt>
                <c:pt idx="3">
                  <c:v>2027-28</c:v>
                </c:pt>
                <c:pt idx="4">
                  <c:v>2028-29</c:v>
                </c:pt>
                <c:pt idx="5">
                  <c:v>2029-30</c:v>
                </c:pt>
              </c:strCache>
            </c:strRef>
          </c:cat>
          <c:val>
            <c:numRef>
              <c:f>'FIFTH GRADE SCIENCE ACHIEVEMENT'!$E$17:$J$17</c:f>
              <c:numCache>
                <c:formatCode>0.0</c:formatCode>
                <c:ptCount val="6"/>
                <c:pt idx="2">
                  <c:v>68.099999999999994</c:v>
                </c:pt>
                <c:pt idx="3">
                  <c:v>68.099999999999994</c:v>
                </c:pt>
                <c:pt idx="4">
                  <c:v>68.099999999999994</c:v>
                </c:pt>
                <c:pt idx="5">
                  <c:v>68.099999999999994</c:v>
                </c:pt>
              </c:numCache>
            </c:numRef>
          </c:val>
          <c:smooth val="0"/>
          <c:extLst>
            <c:ext xmlns:c16="http://schemas.microsoft.com/office/drawing/2014/chart" uri="{C3380CC4-5D6E-409C-BE32-E72D297353CC}">
              <c16:uniqueId val="{0000000A-AC90-49FB-ADBD-79234AD87786}"/>
            </c:ext>
          </c:extLst>
        </c:ser>
        <c:dLbls>
          <c:showLegendKey val="0"/>
          <c:showVal val="0"/>
          <c:showCatName val="0"/>
          <c:showSerName val="0"/>
          <c:showPercent val="0"/>
          <c:showBubbleSize val="0"/>
        </c:dLbls>
        <c:marker val="1"/>
        <c:smooth val="0"/>
        <c:axId val="1528468487"/>
        <c:axId val="1528470535"/>
        <c:extLst>
          <c:ext xmlns:c15="http://schemas.microsoft.com/office/drawing/2012/chart" uri="{02D57815-91ED-43cb-92C2-25804820EDAC}">
            <c15:filteredLineSeries>
              <c15:ser>
                <c:idx val="2"/>
                <c:order val="2"/>
                <c:tx>
                  <c:strRef>
                    <c:extLst>
                      <c:ext uri="{02D57815-91ED-43cb-92C2-25804820EDAC}">
                        <c15:formulaRef>
                          <c15:sqref>'FIFTH GRADE SCIENCE ACHIEVEMENT'!$B$14:$D$14</c15:sqref>
                        </c15:formulaRef>
                      </c:ext>
                    </c:extLst>
                    <c:strCache>
                      <c:ptCount val="3"/>
                      <c:pt idx="0">
                        <c:v>Gap Between ALL STUDENTS and 
COMB. FOCAL STUDENTS (in Index Score points)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extLst>
                      <c:ext uri="{02D57815-91ED-43cb-92C2-25804820EDAC}">
                        <c15:formulaRef>
                          <c15:sqref>'FIFTH GRADE SCIENCE ACHIEVEMENT'!$E$11:$J$11</c15:sqref>
                        </c15:formulaRef>
                      </c:ext>
                    </c:extLst>
                    <c:strCache>
                      <c:ptCount val="6"/>
                      <c:pt idx="0">
                        <c:v>2024-25</c:v>
                      </c:pt>
                      <c:pt idx="1">
                        <c:v>2025-26</c:v>
                      </c:pt>
                      <c:pt idx="2">
                        <c:v>2026-27</c:v>
                      </c:pt>
                      <c:pt idx="3">
                        <c:v>2027-28</c:v>
                      </c:pt>
                      <c:pt idx="4">
                        <c:v>2028-29</c:v>
                      </c:pt>
                      <c:pt idx="5">
                        <c:v>2029-30</c:v>
                      </c:pt>
                    </c:strCache>
                  </c:strRef>
                </c:cat>
                <c:val>
                  <c:numRef>
                    <c:extLst>
                      <c:ext uri="{02D57815-91ED-43cb-92C2-25804820EDAC}">
                        <c15:formulaRef>
                          <c15:sqref>'FIFTH GRADE SCIENCE ACHIEVEMENT'!$E$14:$J$14</c15:sqref>
                        </c15:formulaRef>
                      </c:ext>
                    </c:extLst>
                    <c:numCache>
                      <c:formatCode>0.0</c:formatCode>
                      <c:ptCount val="6"/>
                      <c:pt idx="0">
                        <c:v>0</c:v>
                      </c:pt>
                      <c:pt idx="2">
                        <c:v>0</c:v>
                      </c:pt>
                      <c:pt idx="3">
                        <c:v>0</c:v>
                      </c:pt>
                      <c:pt idx="4">
                        <c:v>0</c:v>
                      </c:pt>
                      <c:pt idx="5">
                        <c:v>0</c:v>
                      </c:pt>
                    </c:numCache>
                  </c:numRef>
                </c:val>
                <c:smooth val="0"/>
                <c:extLst>
                  <c:ext xmlns:c16="http://schemas.microsoft.com/office/drawing/2014/chart" uri="{C3380CC4-5D6E-409C-BE32-E72D297353CC}">
                    <c16:uniqueId val="{0000000B-AC90-49FB-ADBD-79234AD87786}"/>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'FIFTH GRADE SCIENCE ACHIEVEMENT'!$B$15:$D$15</c15:sqref>
                        </c15:formulaRef>
                      </c:ext>
                    </c:extLst>
                    <c:strCache>
                      <c:ptCount val="3"/>
                      <c:pt idx="0">
                        <c:v>Gap Between ALL STUDENTS and 
COMB. FOCAL STUDENTS (in Index Score points)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extLst xmlns:c15="http://schemas.microsoft.com/office/drawing/2012/chart">
                      <c:ext xmlns:c15="http://schemas.microsoft.com/office/drawing/2012/chart" uri="{02D57815-91ED-43cb-92C2-25804820EDAC}">
                        <c15:formulaRef>
                          <c15:sqref>'FIFTH GRADE SCIENCE ACHIEVEMENT'!$E$11:$J$11</c15:sqref>
                        </c15:formulaRef>
                      </c:ext>
                    </c:extLst>
                    <c:strCache>
                      <c:ptCount val="6"/>
                      <c:pt idx="0">
                        <c:v>2024-25</c:v>
                      </c:pt>
                      <c:pt idx="1">
                        <c:v>2025-26</c:v>
                      </c:pt>
                      <c:pt idx="2">
                        <c:v>2026-27</c:v>
                      </c:pt>
                      <c:pt idx="3">
                        <c:v>2027-28</c:v>
                      </c:pt>
                      <c:pt idx="4">
                        <c:v>2028-29</c:v>
                      </c:pt>
                      <c:pt idx="5">
                        <c:v>2029-30</c:v>
                      </c:pt>
                    </c:strCache>
                  </c:strRef>
                </c:cat>
                <c:val>
                  <c:numRef>
                    <c:extLst xmlns:c15="http://schemas.microsoft.com/office/drawing/2012/chart">
                      <c:ext xmlns:c15="http://schemas.microsoft.com/office/drawing/2012/chart" uri="{02D57815-91ED-43cb-92C2-25804820EDAC}">
                        <c15:formulaRef>
                          <c15:sqref>'FIFTH GRADE SCIENCE ACHIEVEMENT'!$E$15:$J$15</c15:sqref>
                        </c15:formulaRef>
                      </c:ext>
                    </c:extLst>
                    <c:numCache>
                      <c:formatCode>0.0</c:formatCode>
                      <c:ptCount val="6"/>
                    </c:numCache>
                  </c:numRef>
                </c:val>
                <c:smooth val="0"/>
                <c:extLst xmlns:c15="http://schemas.microsoft.com/office/drawing/2012/chart">
                  <c:ext xmlns:c16="http://schemas.microsoft.com/office/drawing/2014/chart" uri="{C3380CC4-5D6E-409C-BE32-E72D297353CC}">
                    <c16:uniqueId val="{0000000C-AC90-49FB-ADBD-79234AD87786}"/>
                  </c:ext>
                </c:extLst>
              </c15:ser>
            </c15:filteredLineSeries>
          </c:ext>
        </c:extLst>
      </c:lineChart>
      <c:catAx>
        <c:axId val="15284684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solidFill>
                      <a:schemeClr val="tx1"/>
                    </a:solidFill>
                  </a:rPr>
                  <a:t>SCHOOL YEARS</a:t>
                </a:r>
              </a:p>
            </c:rich>
          </c:tx>
          <c:layout>
            <c:manualLayout>
              <c:xMode val="edge"/>
              <c:yMode val="edge"/>
              <c:x val="0.41950759676167237"/>
              <c:y val="0.9234926884139482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crossAx val="1528470535"/>
        <c:crosses val="autoZero"/>
        <c:auto val="1"/>
        <c:lblAlgn val="ctr"/>
        <c:lblOffset val="100"/>
        <c:noMultiLvlLbl val="0"/>
      </c:catAx>
      <c:valAx>
        <c:axId val="1528470535"/>
        <c:scaling>
          <c:orientation val="minMax"/>
          <c:max val="150"/>
          <c:min val="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solidFill>
                      <a:schemeClr val="tx1"/>
                    </a:solidFill>
                  </a:rPr>
                  <a:t>INDEX</a:t>
                </a:r>
              </a:p>
              <a:p>
                <a:pPr>
                  <a:defRPr/>
                </a:pPr>
                <a:r>
                  <a:rPr lang="en-US" b="1" baseline="0">
                    <a:solidFill>
                      <a:schemeClr val="tx1"/>
                    </a:solidFill>
                  </a:rPr>
                  <a:t>SCORE</a:t>
                </a:r>
                <a:endParaRPr lang="en-US" b="1">
                  <a:solidFill>
                    <a:schemeClr val="tx1"/>
                  </a:solidFill>
                </a:endParaRPr>
              </a:p>
            </c:rich>
          </c:tx>
          <c:layout>
            <c:manualLayout>
              <c:xMode val="edge"/>
              <c:yMode val="edge"/>
              <c:x val="0"/>
              <c:y val="0.44340879637491398"/>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528468487"/>
        <c:crosses val="autoZero"/>
        <c:crossBetween val="between"/>
        <c:majorUnit val="25"/>
      </c:valAx>
      <c:spPr>
        <a:noFill/>
        <a:ln>
          <a:noFill/>
        </a:ln>
        <a:effectLst/>
      </c:spPr>
    </c:plotArea>
    <c:legend>
      <c:legendPos val="t"/>
      <c:layout>
        <c:manualLayout>
          <c:xMode val="edge"/>
          <c:yMode val="edge"/>
          <c:x val="2.1313274113402187E-2"/>
          <c:y val="8.0568627450980396E-2"/>
          <c:w val="0.88027784860038061"/>
          <c:h val="6.838258452987494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span"/>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b="1">
                <a:solidFill>
                  <a:sysClr val="windowText" lastClr="000000"/>
                </a:solidFill>
              </a:rPr>
              <a:t>Career</a:t>
            </a:r>
            <a:r>
              <a:rPr lang="en-US" b="1" baseline="0">
                <a:solidFill>
                  <a:sysClr val="windowText" lastClr="000000"/>
                </a:solidFill>
              </a:rPr>
              <a:t> &amp; Workforce Readiness</a:t>
            </a:r>
            <a:r>
              <a:rPr lang="en-US" b="1">
                <a:solidFill>
                  <a:sysClr val="windowText" lastClr="000000"/>
                </a:solidFill>
              </a:rPr>
              <a:t>: Targets</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1322433271553198"/>
          <c:y val="0.17439092172301993"/>
          <c:w val="0.76851574212893559"/>
          <c:h val="0.68305743399722096"/>
        </c:manualLayout>
      </c:layout>
      <c:lineChart>
        <c:grouping val="standard"/>
        <c:varyColors val="0"/>
        <c:ser>
          <c:idx val="0"/>
          <c:order val="0"/>
          <c:tx>
            <c:strRef>
              <c:f>'CAREER &amp; WORKFORCE READINESS'!$B$12:$D$12</c:f>
              <c:strCache>
                <c:ptCount val="3"/>
                <c:pt idx="0">
                  <c:v>BASELINE TARGET (ALL STUDENTS)</c:v>
                </c:pt>
              </c:strCache>
            </c:strRef>
          </c:tx>
          <c:spPr>
            <a:ln w="28575" cap="rnd">
              <a:solidFill>
                <a:srgbClr val="1B75BC"/>
              </a:solidFill>
              <a:round/>
            </a:ln>
            <a:effectLst/>
          </c:spPr>
          <c:marker>
            <c:symbol val="circle"/>
            <c:size val="5"/>
            <c:spPr>
              <a:solidFill>
                <a:srgbClr val="1B75BC"/>
              </a:solidFill>
              <a:ln w="9525">
                <a:solidFill>
                  <a:srgbClr val="1B75BC"/>
                </a:solidFill>
              </a:ln>
              <a:effectLst/>
            </c:spPr>
          </c:marker>
          <c:dPt>
            <c:idx val="2"/>
            <c:marker>
              <c:symbol val="circle"/>
              <c:size val="5"/>
              <c:spPr>
                <a:solidFill>
                  <a:srgbClr val="1B75BC"/>
                </a:solidFill>
                <a:ln w="9525">
                  <a:solidFill>
                    <a:srgbClr val="1B75BC"/>
                  </a:solidFill>
                  <a:prstDash val="dash"/>
                </a:ln>
                <a:effectLst/>
              </c:spPr>
            </c:marker>
            <c:bubble3D val="0"/>
            <c:spPr>
              <a:ln w="28575" cap="rnd">
                <a:solidFill>
                  <a:srgbClr val="1B75BC"/>
                </a:solidFill>
                <a:prstDash val="dash"/>
                <a:round/>
              </a:ln>
              <a:effectLst/>
            </c:spPr>
            <c:extLst>
              <c:ext xmlns:c16="http://schemas.microsoft.com/office/drawing/2014/chart" uri="{C3380CC4-5D6E-409C-BE32-E72D297353CC}">
                <c16:uniqueId val="{00000001-CC58-44FE-B845-6E9AF873CF6A}"/>
              </c:ext>
            </c:extLst>
          </c:dPt>
          <c:dLbls>
            <c:dLbl>
              <c:idx val="0"/>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15:layout>
                    <c:manualLayout>
                      <c:w val="5.3913459390978323E-2"/>
                      <c:h val="3.4808453821321118E-2"/>
                    </c:manualLayout>
                  </c15:layout>
                </c:ext>
                <c:ext xmlns:c16="http://schemas.microsoft.com/office/drawing/2014/chart" uri="{C3380CC4-5D6E-409C-BE32-E72D297353CC}">
                  <c16:uniqueId val="{00000002-CC58-44FE-B845-6E9AF873CF6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'CAREER &amp; WORKFORCE READINESS'!$E$11:$J$11</c:f>
              <c:strCache>
                <c:ptCount val="6"/>
                <c:pt idx="0">
                  <c:v>2024-25</c:v>
                </c:pt>
                <c:pt idx="1">
                  <c:v>2025-26</c:v>
                </c:pt>
                <c:pt idx="2">
                  <c:v>2026-27</c:v>
                </c:pt>
                <c:pt idx="3">
                  <c:v>2027-28</c:v>
                </c:pt>
                <c:pt idx="4">
                  <c:v>2028-29</c:v>
                </c:pt>
                <c:pt idx="5">
                  <c:v>2029-30</c:v>
                </c:pt>
              </c:strCache>
            </c:strRef>
          </c:cat>
          <c:val>
            <c:numRef>
              <c:f>'CAREER &amp; WORKFORCE READINESS'!$E$12:$J$12</c:f>
              <c:numCache>
                <c:formatCode>0.0</c:formatCode>
                <c:ptCount val="6"/>
                <c:pt idx="0">
                  <c:v>0</c:v>
                </c:pt>
              </c:numCache>
            </c:numRef>
          </c:val>
          <c:smooth val="0"/>
          <c:extLst>
            <c:ext xmlns:c16="http://schemas.microsoft.com/office/drawing/2014/chart" uri="{C3380CC4-5D6E-409C-BE32-E72D297353CC}">
              <c16:uniqueId val="{00000003-CC58-44FE-B845-6E9AF873CF6A}"/>
            </c:ext>
          </c:extLst>
        </c:ser>
        <c:ser>
          <c:idx val="1"/>
          <c:order val="1"/>
          <c:tx>
            <c:strRef>
              <c:f>'CAREER &amp; WORKFORCE READINESS'!$B$13:$D$13</c:f>
              <c:strCache>
                <c:ptCount val="3"/>
                <c:pt idx="0">
                  <c:v>GAP-CLOSING TARGET (COMB. FOCAL STUDENTS)</c:v>
                </c:pt>
              </c:strCache>
            </c:strRef>
          </c:tx>
          <c:spPr>
            <a:ln w="28575" cap="rnd">
              <a:solidFill>
                <a:srgbClr val="C14B1F"/>
              </a:solidFill>
              <a:round/>
            </a:ln>
            <a:effectLst/>
          </c:spPr>
          <c:marker>
            <c:symbol val="circle"/>
            <c:size val="5"/>
            <c:spPr>
              <a:solidFill>
                <a:srgbClr val="C14B1F"/>
              </a:solidFill>
              <a:ln w="9525">
                <a:solidFill>
                  <a:srgbClr val="C14B1F"/>
                </a:solidFill>
              </a:ln>
              <a:effectLst/>
            </c:spPr>
          </c:marker>
          <c:dPt>
            <c:idx val="2"/>
            <c:marker>
              <c:symbol val="circle"/>
              <c:size val="5"/>
              <c:spPr>
                <a:solidFill>
                  <a:srgbClr val="C14B1F"/>
                </a:solidFill>
                <a:ln w="9525">
                  <a:solidFill>
                    <a:srgbClr val="C14B1F"/>
                  </a:solidFill>
                  <a:prstDash val="dash"/>
                </a:ln>
                <a:effectLst/>
              </c:spPr>
            </c:marker>
            <c:bubble3D val="0"/>
            <c:spPr>
              <a:ln w="28575" cap="rnd">
                <a:solidFill>
                  <a:srgbClr val="C14B1F"/>
                </a:solidFill>
                <a:prstDash val="dash"/>
                <a:round/>
              </a:ln>
              <a:effectLst/>
            </c:spPr>
            <c:extLst>
              <c:ext xmlns:c16="http://schemas.microsoft.com/office/drawing/2014/chart" uri="{C3380CC4-5D6E-409C-BE32-E72D297353CC}">
                <c16:uniqueId val="{00000005-CC58-44FE-B845-6E9AF873CF6A}"/>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'CAREER &amp; WORKFORCE READINESS'!$E$11:$J$11</c:f>
              <c:strCache>
                <c:ptCount val="6"/>
                <c:pt idx="0">
                  <c:v>2024-25</c:v>
                </c:pt>
                <c:pt idx="1">
                  <c:v>2025-26</c:v>
                </c:pt>
                <c:pt idx="2">
                  <c:v>2026-27</c:v>
                </c:pt>
                <c:pt idx="3">
                  <c:v>2027-28</c:v>
                </c:pt>
                <c:pt idx="4">
                  <c:v>2028-29</c:v>
                </c:pt>
                <c:pt idx="5">
                  <c:v>2029-30</c:v>
                </c:pt>
              </c:strCache>
            </c:strRef>
          </c:cat>
          <c:val>
            <c:numRef>
              <c:f>'CAREER &amp; WORKFORCE READINESS'!$E$13:$J$13</c:f>
              <c:numCache>
                <c:formatCode>0.0</c:formatCode>
                <c:ptCount val="6"/>
                <c:pt idx="0">
                  <c:v>0</c:v>
                </c:pt>
              </c:numCache>
            </c:numRef>
          </c:val>
          <c:smooth val="0"/>
          <c:extLst>
            <c:ext xmlns:c16="http://schemas.microsoft.com/office/drawing/2014/chart" uri="{C3380CC4-5D6E-409C-BE32-E72D297353CC}">
              <c16:uniqueId val="{00000006-CC58-44FE-B845-6E9AF873CF6A}"/>
            </c:ext>
          </c:extLst>
        </c:ser>
        <c:ser>
          <c:idx val="4"/>
          <c:order val="4"/>
          <c:tx>
            <c:strRef>
              <c:f>'CAREER &amp; WORKFORCE READINESS'!$B$16:$D$16</c:f>
              <c:strCache>
                <c:ptCount val="3"/>
                <c:pt idx="0">
                  <c:v>SIMILAR DISTRICT TARGET</c:v>
                </c:pt>
              </c:strCache>
            </c:strRef>
          </c:tx>
          <c:spPr>
            <a:ln w="28575" cap="rnd">
              <a:solidFill>
                <a:srgbClr val="9F2065"/>
              </a:solidFill>
              <a:prstDash val="sysDot"/>
              <a:round/>
            </a:ln>
            <a:effectLst/>
          </c:spPr>
          <c:marker>
            <c:symbol val="circle"/>
            <c:size val="5"/>
            <c:spPr>
              <a:solidFill>
                <a:srgbClr val="9F2065"/>
              </a:solidFill>
              <a:ln w="9525">
                <a:solidFill>
                  <a:srgbClr val="9F2065"/>
                </a:solidFill>
                <a:prstDash val="sysDot"/>
              </a:ln>
              <a:effectLst/>
            </c:spPr>
          </c:marker>
          <c:dLbls>
            <c:dLbl>
              <c:idx val="5"/>
              <c:layout>
                <c:manualLayout>
                  <c:x val="8.3873819500498895E-2"/>
                  <c:y val="9.291521486643417E-3"/>
                </c:manualLayout>
              </c:layout>
              <c:tx>
                <c:rich>
                  <a:bodyPr rot="0" spcFirstLastPara="1" vertOverflow="ellipsis" vert="horz" wrap="square" lIns="38100" tIns="19050" rIns="38100" bIns="19050" anchor="ctr" anchorCtr="1">
                    <a:noAutofit/>
                  </a:bodyPr>
                  <a:lstStyle/>
                  <a:p>
                    <a:pPr>
                      <a:defRPr sz="900" b="1" i="0" u="none" strike="noStrike" kern="1200" baseline="0">
                        <a:solidFill>
                          <a:schemeClr val="bg1"/>
                        </a:solidFill>
                        <a:latin typeface="+mn-lt"/>
                        <a:ea typeface="+mn-ea"/>
                        <a:cs typeface="+mn-cs"/>
                      </a:defRPr>
                    </a:pPr>
                    <a:r>
                      <a:rPr lang="en-US" b="1">
                        <a:solidFill>
                          <a:schemeClr val="bg1"/>
                        </a:solidFill>
                      </a:rPr>
                      <a:t>SIMILAR</a:t>
                    </a:r>
                    <a:r>
                      <a:rPr lang="en-US" b="1" baseline="0">
                        <a:solidFill>
                          <a:schemeClr val="bg1"/>
                        </a:solidFill>
                      </a:rPr>
                      <a:t> DISTRICT TARGET</a:t>
                    </a:r>
                    <a:endParaRPr lang="en-US" b="1">
                      <a:solidFill>
                        <a:schemeClr val="bg1"/>
                      </a:solidFill>
                    </a:endParaRPr>
                  </a:p>
                </c:rich>
              </c:tx>
              <c:spPr>
                <a:solidFill>
                  <a:srgbClr val="9F2065"/>
                </a:solid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8.1065309099194557E-2"/>
                      <c:h val="8.855185784703741E-2"/>
                    </c:manualLayout>
                  </c15:layout>
                  <c15:showDataLabelsRange val="0"/>
                </c:ext>
                <c:ext xmlns:c16="http://schemas.microsoft.com/office/drawing/2014/chart" uri="{C3380CC4-5D6E-409C-BE32-E72D297353CC}">
                  <c16:uniqueId val="{00000007-CC58-44FE-B845-6E9AF873CF6A}"/>
                </c:ext>
              </c:extLst>
            </c:dLbl>
            <c:spPr>
              <a:solidFill>
                <a:srgbClr val="9F2065"/>
              </a:solid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strRef>
              <c:f>'CAREER &amp; WORKFORCE READINESS'!$E$11:$J$11</c:f>
              <c:strCache>
                <c:ptCount val="6"/>
                <c:pt idx="0">
                  <c:v>2024-25</c:v>
                </c:pt>
                <c:pt idx="1">
                  <c:v>2025-26</c:v>
                </c:pt>
                <c:pt idx="2">
                  <c:v>2026-27</c:v>
                </c:pt>
                <c:pt idx="3">
                  <c:v>2027-28</c:v>
                </c:pt>
                <c:pt idx="4">
                  <c:v>2028-29</c:v>
                </c:pt>
                <c:pt idx="5">
                  <c:v>2029-30</c:v>
                </c:pt>
              </c:strCache>
            </c:strRef>
          </c:cat>
          <c:val>
            <c:numRef>
              <c:f>'CAREER &amp; WORKFORCE READINESS'!$E$16:$J$16</c:f>
              <c:numCache>
                <c:formatCode>0.0</c:formatCode>
                <c:ptCount val="6"/>
                <c:pt idx="2">
                  <c:v>0</c:v>
                </c:pt>
                <c:pt idx="3">
                  <c:v>0</c:v>
                </c:pt>
                <c:pt idx="4">
                  <c:v>0</c:v>
                </c:pt>
                <c:pt idx="5">
                  <c:v>0</c:v>
                </c:pt>
              </c:numCache>
            </c:numRef>
          </c:val>
          <c:smooth val="0"/>
          <c:extLst>
            <c:ext xmlns:c16="http://schemas.microsoft.com/office/drawing/2014/chart" uri="{C3380CC4-5D6E-409C-BE32-E72D297353CC}">
              <c16:uniqueId val="{00000008-CC58-44FE-B845-6E9AF873CF6A}"/>
            </c:ext>
          </c:extLst>
        </c:ser>
        <c:ser>
          <c:idx val="5"/>
          <c:order val="5"/>
          <c:tx>
            <c:strRef>
              <c:f>'CAREER &amp; WORKFORCE READINESS'!$B$17:$D$17</c:f>
              <c:strCache>
                <c:ptCount val="3"/>
                <c:pt idx="0">
                  <c:v>STATEWIDE TARGET</c:v>
                </c:pt>
              </c:strCache>
            </c:strRef>
          </c:tx>
          <c:spPr>
            <a:ln w="28575" cap="rnd">
              <a:solidFill>
                <a:srgbClr val="007F43"/>
              </a:solidFill>
              <a:prstDash val="sysDot"/>
              <a:round/>
            </a:ln>
            <a:effectLst/>
          </c:spPr>
          <c:marker>
            <c:symbol val="circle"/>
            <c:size val="5"/>
            <c:spPr>
              <a:solidFill>
                <a:srgbClr val="007F43"/>
              </a:solidFill>
              <a:ln w="9525">
                <a:solidFill>
                  <a:srgbClr val="007F43"/>
                </a:solidFill>
                <a:prstDash val="sysDot"/>
              </a:ln>
              <a:effectLst/>
            </c:spPr>
          </c:marker>
          <c:dLbls>
            <c:dLbl>
              <c:idx val="5"/>
              <c:layout>
                <c:manualLayout>
                  <c:x val="7.4600846663970377E-2"/>
                  <c:y val="-3.1358885017421616E-2"/>
                </c:manualLayout>
              </c:layout>
              <c:tx>
                <c:rich>
                  <a:bodyPr rot="0" spcFirstLastPara="1" vertOverflow="ellipsis" vert="horz" wrap="square" lIns="38100" tIns="19050" rIns="38100" bIns="19050" anchor="ctr" anchorCtr="1">
                    <a:noAutofit/>
                  </a:bodyPr>
                  <a:lstStyle/>
                  <a:p>
                    <a:pPr>
                      <a:defRPr sz="900" b="1" i="0" u="none" strike="noStrike" kern="1200" baseline="0">
                        <a:solidFill>
                          <a:schemeClr val="bg1"/>
                        </a:solidFill>
                        <a:latin typeface="+mn-lt"/>
                        <a:ea typeface="+mn-ea"/>
                        <a:cs typeface="+mn-cs"/>
                      </a:defRPr>
                    </a:pPr>
                    <a:r>
                      <a:rPr lang="en-US" b="1">
                        <a:solidFill>
                          <a:schemeClr val="bg1"/>
                        </a:solidFill>
                      </a:rPr>
                      <a:t>STATEWIDE TARGET</a:t>
                    </a:r>
                  </a:p>
                </c:rich>
              </c:tx>
              <c:spPr>
                <a:solidFill>
                  <a:srgbClr val="007F43"/>
                </a:solid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9.2552890972302182E-2"/>
                      <c:h val="7.1974539767894863E-2"/>
                    </c:manualLayout>
                  </c15:layout>
                  <c15:showDataLabelsRange val="0"/>
                </c:ext>
                <c:ext xmlns:c16="http://schemas.microsoft.com/office/drawing/2014/chart" uri="{C3380CC4-5D6E-409C-BE32-E72D297353CC}">
                  <c16:uniqueId val="{00000009-CC58-44FE-B845-6E9AF873CF6A}"/>
                </c:ext>
              </c:extLst>
            </c:dLbl>
            <c:spPr>
              <a:solidFill>
                <a:srgbClr val="007F43"/>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'CAREER &amp; WORKFORCE READINESS'!$E$11:$J$11</c:f>
              <c:strCache>
                <c:ptCount val="6"/>
                <c:pt idx="0">
                  <c:v>2024-25</c:v>
                </c:pt>
                <c:pt idx="1">
                  <c:v>2025-26</c:v>
                </c:pt>
                <c:pt idx="2">
                  <c:v>2026-27</c:v>
                </c:pt>
                <c:pt idx="3">
                  <c:v>2027-28</c:v>
                </c:pt>
                <c:pt idx="4">
                  <c:v>2028-29</c:v>
                </c:pt>
                <c:pt idx="5">
                  <c:v>2029-30</c:v>
                </c:pt>
              </c:strCache>
            </c:strRef>
          </c:cat>
          <c:val>
            <c:numRef>
              <c:f>'CAREER &amp; WORKFORCE READINESS'!$E$17:$J$17</c:f>
              <c:numCache>
                <c:formatCode>0.0</c:formatCode>
                <c:ptCount val="6"/>
                <c:pt idx="2">
                  <c:v>167.2</c:v>
                </c:pt>
                <c:pt idx="3">
                  <c:v>167.2</c:v>
                </c:pt>
                <c:pt idx="4">
                  <c:v>167.2</c:v>
                </c:pt>
                <c:pt idx="5">
                  <c:v>167.2</c:v>
                </c:pt>
              </c:numCache>
            </c:numRef>
          </c:val>
          <c:smooth val="0"/>
          <c:extLst>
            <c:ext xmlns:c16="http://schemas.microsoft.com/office/drawing/2014/chart" uri="{C3380CC4-5D6E-409C-BE32-E72D297353CC}">
              <c16:uniqueId val="{0000000A-CC58-44FE-B845-6E9AF873CF6A}"/>
            </c:ext>
          </c:extLst>
        </c:ser>
        <c:dLbls>
          <c:showLegendKey val="0"/>
          <c:showVal val="0"/>
          <c:showCatName val="0"/>
          <c:showSerName val="0"/>
          <c:showPercent val="0"/>
          <c:showBubbleSize val="0"/>
        </c:dLbls>
        <c:marker val="1"/>
        <c:smooth val="0"/>
        <c:axId val="1528468487"/>
        <c:axId val="1528470535"/>
        <c:extLst>
          <c:ext xmlns:c15="http://schemas.microsoft.com/office/drawing/2012/chart" uri="{02D57815-91ED-43cb-92C2-25804820EDAC}">
            <c15:filteredLineSeries>
              <c15:ser>
                <c:idx val="2"/>
                <c:order val="2"/>
                <c:tx>
                  <c:strRef>
                    <c:extLst>
                      <c:ext uri="{02D57815-91ED-43cb-92C2-25804820EDAC}">
                        <c15:formulaRef>
                          <c15:sqref>'CAREER &amp; WORKFORCE READINESS'!$B$14:$D$14</c15:sqref>
                        </c15:formulaRef>
                      </c:ext>
                    </c:extLst>
                    <c:strCache>
                      <c:ptCount val="3"/>
                      <c:pt idx="0">
                        <c:v>Gap Between ALL STUDENTS and 
COMB. FOCAL STUDENTS (in CTE composite score points)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extLst>
                      <c:ext uri="{02D57815-91ED-43cb-92C2-25804820EDAC}">
                        <c15:formulaRef>
                          <c15:sqref>'CAREER &amp; WORKFORCE READINESS'!$E$11:$J$11</c15:sqref>
                        </c15:formulaRef>
                      </c:ext>
                    </c:extLst>
                    <c:strCache>
                      <c:ptCount val="6"/>
                      <c:pt idx="0">
                        <c:v>2024-25</c:v>
                      </c:pt>
                      <c:pt idx="1">
                        <c:v>2025-26</c:v>
                      </c:pt>
                      <c:pt idx="2">
                        <c:v>2026-27</c:v>
                      </c:pt>
                      <c:pt idx="3">
                        <c:v>2027-28</c:v>
                      </c:pt>
                      <c:pt idx="4">
                        <c:v>2028-29</c:v>
                      </c:pt>
                      <c:pt idx="5">
                        <c:v>2029-30</c:v>
                      </c:pt>
                    </c:strCache>
                  </c:strRef>
                </c:cat>
                <c:val>
                  <c:numRef>
                    <c:extLst>
                      <c:ext uri="{02D57815-91ED-43cb-92C2-25804820EDAC}">
                        <c15:formulaRef>
                          <c15:sqref>'CAREER &amp; WORKFORCE READINESS'!$E$14:$J$14</c15:sqref>
                        </c15:formulaRef>
                      </c:ext>
                    </c:extLst>
                    <c:numCache>
                      <c:formatCode>0.0</c:formatCode>
                      <c:ptCount val="6"/>
                      <c:pt idx="0">
                        <c:v>0</c:v>
                      </c:pt>
                      <c:pt idx="2">
                        <c:v>0</c:v>
                      </c:pt>
                      <c:pt idx="3">
                        <c:v>0</c:v>
                      </c:pt>
                      <c:pt idx="4">
                        <c:v>0</c:v>
                      </c:pt>
                      <c:pt idx="5">
                        <c:v>0</c:v>
                      </c:pt>
                    </c:numCache>
                  </c:numRef>
                </c:val>
                <c:smooth val="0"/>
                <c:extLst>
                  <c:ext xmlns:c16="http://schemas.microsoft.com/office/drawing/2014/chart" uri="{C3380CC4-5D6E-409C-BE32-E72D297353CC}">
                    <c16:uniqueId val="{0000000B-CC58-44FE-B845-6E9AF873CF6A}"/>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'CAREER &amp; WORKFORCE READINESS'!$B$15:$D$15</c15:sqref>
                        </c15:formulaRef>
                      </c:ext>
                    </c:extLst>
                    <c:strCache>
                      <c:ptCount val="3"/>
                      <c:pt idx="0">
                        <c:v>Gap Between ALL STUDENTS and 
COMB. FOCAL STUDENTS (in CTE composite score points)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extLst xmlns:c15="http://schemas.microsoft.com/office/drawing/2012/chart">
                      <c:ext xmlns:c15="http://schemas.microsoft.com/office/drawing/2012/chart" uri="{02D57815-91ED-43cb-92C2-25804820EDAC}">
                        <c15:formulaRef>
                          <c15:sqref>'CAREER &amp; WORKFORCE READINESS'!$E$11:$J$11</c15:sqref>
                        </c15:formulaRef>
                      </c:ext>
                    </c:extLst>
                    <c:strCache>
                      <c:ptCount val="6"/>
                      <c:pt idx="0">
                        <c:v>2024-25</c:v>
                      </c:pt>
                      <c:pt idx="1">
                        <c:v>2025-26</c:v>
                      </c:pt>
                      <c:pt idx="2">
                        <c:v>2026-27</c:v>
                      </c:pt>
                      <c:pt idx="3">
                        <c:v>2027-28</c:v>
                      </c:pt>
                      <c:pt idx="4">
                        <c:v>2028-29</c:v>
                      </c:pt>
                      <c:pt idx="5">
                        <c:v>2029-30</c:v>
                      </c:pt>
                    </c:strCache>
                  </c:strRef>
                </c:cat>
                <c:val>
                  <c:numRef>
                    <c:extLst xmlns:c15="http://schemas.microsoft.com/office/drawing/2012/chart">
                      <c:ext xmlns:c15="http://schemas.microsoft.com/office/drawing/2012/chart" uri="{02D57815-91ED-43cb-92C2-25804820EDAC}">
                        <c15:formulaRef>
                          <c15:sqref>'CAREER &amp; WORKFORCE READINESS'!$E$15:$J$15</c15:sqref>
                        </c15:formulaRef>
                      </c:ext>
                    </c:extLst>
                    <c:numCache>
                      <c:formatCode>0.0</c:formatCode>
                      <c:ptCount val="6"/>
                    </c:numCache>
                  </c:numRef>
                </c:val>
                <c:smooth val="0"/>
                <c:extLst xmlns:c15="http://schemas.microsoft.com/office/drawing/2012/chart">
                  <c:ext xmlns:c16="http://schemas.microsoft.com/office/drawing/2014/chart" uri="{C3380CC4-5D6E-409C-BE32-E72D297353CC}">
                    <c16:uniqueId val="{0000000C-CC58-44FE-B845-6E9AF873CF6A}"/>
                  </c:ext>
                </c:extLst>
              </c15:ser>
            </c15:filteredLineSeries>
          </c:ext>
        </c:extLst>
      </c:lineChart>
      <c:catAx>
        <c:axId val="15284684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solidFill>
                      <a:schemeClr val="tx1"/>
                    </a:solidFill>
                  </a:rPr>
                  <a:t>SCHOOL YEARS</a:t>
                </a:r>
              </a:p>
            </c:rich>
          </c:tx>
          <c:layout>
            <c:manualLayout>
              <c:xMode val="edge"/>
              <c:yMode val="edge"/>
              <c:x val="0.41950759676167237"/>
              <c:y val="0.9234926884139482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crossAx val="1528470535"/>
        <c:crosses val="autoZero"/>
        <c:auto val="1"/>
        <c:lblAlgn val="ctr"/>
        <c:lblOffset val="100"/>
        <c:noMultiLvlLbl val="0"/>
      </c:catAx>
      <c:valAx>
        <c:axId val="1528470535"/>
        <c:scaling>
          <c:orientation val="minMax"/>
          <c:max val="4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solidFill>
                      <a:schemeClr val="tx1"/>
                    </a:solidFill>
                  </a:rPr>
                  <a:t>CTE</a:t>
                </a:r>
              </a:p>
              <a:p>
                <a:pPr>
                  <a:defRPr/>
                </a:pPr>
                <a:r>
                  <a:rPr lang="en-US" b="1">
                    <a:solidFill>
                      <a:schemeClr val="tx1"/>
                    </a:solidFill>
                  </a:rPr>
                  <a:t>COMPOSITE</a:t>
                </a:r>
              </a:p>
            </c:rich>
          </c:tx>
          <c:layout>
            <c:manualLayout>
              <c:xMode val="edge"/>
              <c:yMode val="edge"/>
              <c:x val="0"/>
              <c:y val="0.43903736384699377"/>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528468487"/>
        <c:crosses val="autoZero"/>
        <c:crossBetween val="between"/>
      </c:valAx>
      <c:spPr>
        <a:noFill/>
        <a:ln>
          <a:noFill/>
        </a:ln>
        <a:effectLst/>
      </c:spPr>
    </c:plotArea>
    <c:legend>
      <c:legendPos val="t"/>
      <c:layout>
        <c:manualLayout>
          <c:xMode val="edge"/>
          <c:yMode val="edge"/>
          <c:x val="2.1313274113402187E-2"/>
          <c:y val="8.0568627450980396E-2"/>
          <c:w val="0.88027784860038061"/>
          <c:h val="6.838258452987494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span"/>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1</xdr:col>
      <xdr:colOff>355601</xdr:colOff>
      <xdr:row>1</xdr:row>
      <xdr:rowOff>155575</xdr:rowOff>
    </xdr:from>
    <xdr:to>
      <xdr:col>2</xdr:col>
      <xdr:colOff>1879600</xdr:colOff>
      <xdr:row>2</xdr:row>
      <xdr:rowOff>326639</xdr:rowOff>
    </xdr:to>
    <xdr:pic>
      <xdr:nvPicPr>
        <xdr:cNvPr id="2" name="Picture 1" descr="Oregon Department of Education logo">
          <a:extLst>
            <a:ext uri="{FF2B5EF4-FFF2-40B4-BE49-F238E27FC236}">
              <a16:creationId xmlns:a16="http://schemas.microsoft.com/office/drawing/2014/main" id="{EC7C2A78-E5E5-4509-9CCF-057C452AAA1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46101" y="339725"/>
          <a:ext cx="1904999" cy="55841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6</xdr:col>
      <xdr:colOff>312419</xdr:colOff>
      <xdr:row>8</xdr:row>
      <xdr:rowOff>82550</xdr:rowOff>
    </xdr:from>
    <xdr:to>
      <xdr:col>6</xdr:col>
      <xdr:colOff>501650</xdr:colOff>
      <xdr:row>9</xdr:row>
      <xdr:rowOff>95250</xdr:rowOff>
    </xdr:to>
    <xdr:sp macro="" textlink="">
      <xdr:nvSpPr>
        <xdr:cNvPr id="2" name="Arrow: Down 11">
          <a:extLst>
            <a:ext uri="{FF2B5EF4-FFF2-40B4-BE49-F238E27FC236}">
              <a16:creationId xmlns:a16="http://schemas.microsoft.com/office/drawing/2014/main" id="{CC4D4984-BF6C-42E5-BBE2-E34B2A88C6B7}"/>
            </a:ext>
          </a:extLst>
        </xdr:cNvPr>
        <xdr:cNvSpPr/>
      </xdr:nvSpPr>
      <xdr:spPr>
        <a:xfrm flipH="1">
          <a:off x="5424169" y="1498600"/>
          <a:ext cx="189231" cy="266700"/>
        </a:xfrm>
        <a:prstGeom prst="down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394969</xdr:colOff>
      <xdr:row>8</xdr:row>
      <xdr:rowOff>82550</xdr:rowOff>
    </xdr:from>
    <xdr:to>
      <xdr:col>7</xdr:col>
      <xdr:colOff>584200</xdr:colOff>
      <xdr:row>9</xdr:row>
      <xdr:rowOff>95250</xdr:rowOff>
    </xdr:to>
    <xdr:sp macro="" textlink="">
      <xdr:nvSpPr>
        <xdr:cNvPr id="3" name="Arrow: Down 12">
          <a:extLst>
            <a:ext uri="{FF2B5EF4-FFF2-40B4-BE49-F238E27FC236}">
              <a16:creationId xmlns:a16="http://schemas.microsoft.com/office/drawing/2014/main" id="{3128D1DC-C5FF-4E96-881F-0EA21BF43BA2}"/>
            </a:ext>
          </a:extLst>
        </xdr:cNvPr>
        <xdr:cNvSpPr/>
      </xdr:nvSpPr>
      <xdr:spPr>
        <a:xfrm flipH="1">
          <a:off x="6262369" y="1498600"/>
          <a:ext cx="189231" cy="266700"/>
        </a:xfrm>
        <a:prstGeom prst="down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299719</xdr:colOff>
      <xdr:row>8</xdr:row>
      <xdr:rowOff>76200</xdr:rowOff>
    </xdr:from>
    <xdr:to>
      <xdr:col>8</xdr:col>
      <xdr:colOff>488950</xdr:colOff>
      <xdr:row>9</xdr:row>
      <xdr:rowOff>88900</xdr:rowOff>
    </xdr:to>
    <xdr:sp macro="" textlink="">
      <xdr:nvSpPr>
        <xdr:cNvPr id="4" name="Arrow: Down 13">
          <a:extLst>
            <a:ext uri="{FF2B5EF4-FFF2-40B4-BE49-F238E27FC236}">
              <a16:creationId xmlns:a16="http://schemas.microsoft.com/office/drawing/2014/main" id="{5E6FE431-81A6-4135-A2D0-B7BE4BA6E40C}"/>
            </a:ext>
          </a:extLst>
        </xdr:cNvPr>
        <xdr:cNvSpPr/>
      </xdr:nvSpPr>
      <xdr:spPr>
        <a:xfrm flipH="1">
          <a:off x="7018019" y="1492250"/>
          <a:ext cx="189231" cy="266700"/>
        </a:xfrm>
        <a:prstGeom prst="down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337819</xdr:colOff>
      <xdr:row>8</xdr:row>
      <xdr:rowOff>95250</xdr:rowOff>
    </xdr:from>
    <xdr:to>
      <xdr:col>9</xdr:col>
      <xdr:colOff>527050</xdr:colOff>
      <xdr:row>9</xdr:row>
      <xdr:rowOff>107950</xdr:rowOff>
    </xdr:to>
    <xdr:sp macro="" textlink="">
      <xdr:nvSpPr>
        <xdr:cNvPr id="5" name="Arrow: Down 14">
          <a:extLst>
            <a:ext uri="{FF2B5EF4-FFF2-40B4-BE49-F238E27FC236}">
              <a16:creationId xmlns:a16="http://schemas.microsoft.com/office/drawing/2014/main" id="{380429E1-FDDF-46E8-8F9A-BC7145961A2C}"/>
            </a:ext>
          </a:extLst>
        </xdr:cNvPr>
        <xdr:cNvSpPr/>
      </xdr:nvSpPr>
      <xdr:spPr>
        <a:xfrm flipH="1">
          <a:off x="7907019" y="1511300"/>
          <a:ext cx="189231" cy="266700"/>
        </a:xfrm>
        <a:prstGeom prst="down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209550</xdr:colOff>
      <xdr:row>18</xdr:row>
      <xdr:rowOff>133350</xdr:rowOff>
    </xdr:from>
    <xdr:to>
      <xdr:col>11</xdr:col>
      <xdr:colOff>44450</xdr:colOff>
      <xdr:row>46</xdr:row>
      <xdr:rowOff>69850</xdr:rowOff>
    </xdr:to>
    <xdr:graphicFrame macro="">
      <xdr:nvGraphicFramePr>
        <xdr:cNvPr id="29" name="Chart 3" descr="Line chart showing Baseline Targets (All students), Gap-Closing Targets (Combined Focal Students), Similar District Targets, and Statewide Targets for5-Year Completion from 2024-25 through 2029-30. See table for data.">
          <a:extLst>
            <a:ext uri="{FF2B5EF4-FFF2-40B4-BE49-F238E27FC236}">
              <a16:creationId xmlns:a16="http://schemas.microsoft.com/office/drawing/2014/main" id="{304AB0D3-13A7-47C0-B452-A2660964C07D}"/>
            </a:ext>
            <a:ext uri="{147F2762-F138-4A5C-976F-8EAC2B608ADB}">
              <a16:predDERef xmlns:a16="http://schemas.microsoft.com/office/drawing/2014/main" pred="{3AA93866-3264-4139-9ECC-9B8A2A7053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6</xdr:col>
      <xdr:colOff>312419</xdr:colOff>
      <xdr:row>8</xdr:row>
      <xdr:rowOff>82550</xdr:rowOff>
    </xdr:from>
    <xdr:to>
      <xdr:col>6</xdr:col>
      <xdr:colOff>501650</xdr:colOff>
      <xdr:row>9</xdr:row>
      <xdr:rowOff>95250</xdr:rowOff>
    </xdr:to>
    <xdr:sp macro="" textlink="">
      <xdr:nvSpPr>
        <xdr:cNvPr id="2" name="Arrow: Down 11">
          <a:extLst>
            <a:ext uri="{FF2B5EF4-FFF2-40B4-BE49-F238E27FC236}">
              <a16:creationId xmlns:a16="http://schemas.microsoft.com/office/drawing/2014/main" id="{6EC0A315-70AE-4F75-B975-A607277115E1}"/>
            </a:ext>
          </a:extLst>
        </xdr:cNvPr>
        <xdr:cNvSpPr/>
      </xdr:nvSpPr>
      <xdr:spPr>
        <a:xfrm flipH="1">
          <a:off x="5424169" y="1498600"/>
          <a:ext cx="189231" cy="266700"/>
        </a:xfrm>
        <a:prstGeom prst="down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394969</xdr:colOff>
      <xdr:row>8</xdr:row>
      <xdr:rowOff>82550</xdr:rowOff>
    </xdr:from>
    <xdr:to>
      <xdr:col>7</xdr:col>
      <xdr:colOff>584200</xdr:colOff>
      <xdr:row>9</xdr:row>
      <xdr:rowOff>95250</xdr:rowOff>
    </xdr:to>
    <xdr:sp macro="" textlink="">
      <xdr:nvSpPr>
        <xdr:cNvPr id="3" name="Arrow: Down 12">
          <a:extLst>
            <a:ext uri="{FF2B5EF4-FFF2-40B4-BE49-F238E27FC236}">
              <a16:creationId xmlns:a16="http://schemas.microsoft.com/office/drawing/2014/main" id="{A67902F2-198E-4A51-B067-D58A423A4749}"/>
            </a:ext>
          </a:extLst>
        </xdr:cNvPr>
        <xdr:cNvSpPr/>
      </xdr:nvSpPr>
      <xdr:spPr>
        <a:xfrm flipH="1">
          <a:off x="6262369" y="1498600"/>
          <a:ext cx="189231" cy="266700"/>
        </a:xfrm>
        <a:prstGeom prst="down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299719</xdr:colOff>
      <xdr:row>8</xdr:row>
      <xdr:rowOff>76200</xdr:rowOff>
    </xdr:from>
    <xdr:to>
      <xdr:col>8</xdr:col>
      <xdr:colOff>488950</xdr:colOff>
      <xdr:row>9</xdr:row>
      <xdr:rowOff>88900</xdr:rowOff>
    </xdr:to>
    <xdr:sp macro="" textlink="">
      <xdr:nvSpPr>
        <xdr:cNvPr id="4" name="Arrow: Down 13">
          <a:extLst>
            <a:ext uri="{FF2B5EF4-FFF2-40B4-BE49-F238E27FC236}">
              <a16:creationId xmlns:a16="http://schemas.microsoft.com/office/drawing/2014/main" id="{E7C18C80-51FB-4B10-B294-56D041157AB4}"/>
            </a:ext>
          </a:extLst>
        </xdr:cNvPr>
        <xdr:cNvSpPr/>
      </xdr:nvSpPr>
      <xdr:spPr>
        <a:xfrm flipH="1">
          <a:off x="7018019" y="1492250"/>
          <a:ext cx="189231" cy="266700"/>
        </a:xfrm>
        <a:prstGeom prst="down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337819</xdr:colOff>
      <xdr:row>8</xdr:row>
      <xdr:rowOff>95250</xdr:rowOff>
    </xdr:from>
    <xdr:to>
      <xdr:col>9</xdr:col>
      <xdr:colOff>527050</xdr:colOff>
      <xdr:row>9</xdr:row>
      <xdr:rowOff>107950</xdr:rowOff>
    </xdr:to>
    <xdr:sp macro="" textlink="">
      <xdr:nvSpPr>
        <xdr:cNvPr id="5" name="Arrow: Down 14">
          <a:extLst>
            <a:ext uri="{FF2B5EF4-FFF2-40B4-BE49-F238E27FC236}">
              <a16:creationId xmlns:a16="http://schemas.microsoft.com/office/drawing/2014/main" id="{9E67515C-9E50-4A0F-92B7-2AB5C8090413}"/>
            </a:ext>
          </a:extLst>
        </xdr:cNvPr>
        <xdr:cNvSpPr/>
      </xdr:nvSpPr>
      <xdr:spPr>
        <a:xfrm flipH="1">
          <a:off x="7907019" y="1511300"/>
          <a:ext cx="189231" cy="266700"/>
        </a:xfrm>
        <a:prstGeom prst="down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184150</xdr:colOff>
      <xdr:row>18</xdr:row>
      <xdr:rowOff>31750</xdr:rowOff>
    </xdr:from>
    <xdr:to>
      <xdr:col>10</xdr:col>
      <xdr:colOff>234950</xdr:colOff>
      <xdr:row>45</xdr:row>
      <xdr:rowOff>31750</xdr:rowOff>
    </xdr:to>
    <xdr:graphicFrame macro="">
      <xdr:nvGraphicFramePr>
        <xdr:cNvPr id="26" name="Chart 3" descr="Line chart showing Baseline Targets (All students), Gap-Closing Targets (Combined Focal Students), Similar District Targets, and Statewide Targets for5-Year Completion from 2024-25 through 2029-30. See table for data.">
          <a:extLst>
            <a:ext uri="{FF2B5EF4-FFF2-40B4-BE49-F238E27FC236}">
              <a16:creationId xmlns:a16="http://schemas.microsoft.com/office/drawing/2014/main" id="{552E07AD-8536-4DF5-987A-8D01181C8940}"/>
            </a:ext>
            <a:ext uri="{147F2762-F138-4A5C-976F-8EAC2B608ADB}">
              <a16:predDERef xmlns:a16="http://schemas.microsoft.com/office/drawing/2014/main" pred="{3AA93866-3264-4139-9ECC-9B8A2A7053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6</xdr:col>
      <xdr:colOff>312419</xdr:colOff>
      <xdr:row>8</xdr:row>
      <xdr:rowOff>82550</xdr:rowOff>
    </xdr:from>
    <xdr:to>
      <xdr:col>6</xdr:col>
      <xdr:colOff>501650</xdr:colOff>
      <xdr:row>9</xdr:row>
      <xdr:rowOff>95250</xdr:rowOff>
    </xdr:to>
    <xdr:sp macro="" textlink="">
      <xdr:nvSpPr>
        <xdr:cNvPr id="2" name="Arrow: Down 11">
          <a:extLst>
            <a:ext uri="{FF2B5EF4-FFF2-40B4-BE49-F238E27FC236}">
              <a16:creationId xmlns:a16="http://schemas.microsoft.com/office/drawing/2014/main" id="{700B3591-DD48-4DC3-A9AB-4818FC3C0802}"/>
            </a:ext>
          </a:extLst>
        </xdr:cNvPr>
        <xdr:cNvSpPr/>
      </xdr:nvSpPr>
      <xdr:spPr>
        <a:xfrm flipH="1">
          <a:off x="5424169" y="1498600"/>
          <a:ext cx="189231" cy="266700"/>
        </a:xfrm>
        <a:prstGeom prst="down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394969</xdr:colOff>
      <xdr:row>8</xdr:row>
      <xdr:rowOff>82550</xdr:rowOff>
    </xdr:from>
    <xdr:to>
      <xdr:col>7</xdr:col>
      <xdr:colOff>584200</xdr:colOff>
      <xdr:row>9</xdr:row>
      <xdr:rowOff>95250</xdr:rowOff>
    </xdr:to>
    <xdr:sp macro="" textlink="">
      <xdr:nvSpPr>
        <xdr:cNvPr id="3" name="Arrow: Down 12">
          <a:extLst>
            <a:ext uri="{FF2B5EF4-FFF2-40B4-BE49-F238E27FC236}">
              <a16:creationId xmlns:a16="http://schemas.microsoft.com/office/drawing/2014/main" id="{B63C8CC4-1E74-4B96-8385-42A87ABA5B1F}"/>
            </a:ext>
          </a:extLst>
        </xdr:cNvPr>
        <xdr:cNvSpPr/>
      </xdr:nvSpPr>
      <xdr:spPr>
        <a:xfrm flipH="1">
          <a:off x="6262369" y="1498600"/>
          <a:ext cx="189231" cy="266700"/>
        </a:xfrm>
        <a:prstGeom prst="down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299719</xdr:colOff>
      <xdr:row>8</xdr:row>
      <xdr:rowOff>76200</xdr:rowOff>
    </xdr:from>
    <xdr:to>
      <xdr:col>8</xdr:col>
      <xdr:colOff>488950</xdr:colOff>
      <xdr:row>9</xdr:row>
      <xdr:rowOff>88900</xdr:rowOff>
    </xdr:to>
    <xdr:sp macro="" textlink="">
      <xdr:nvSpPr>
        <xdr:cNvPr id="4" name="Arrow: Down 13">
          <a:extLst>
            <a:ext uri="{FF2B5EF4-FFF2-40B4-BE49-F238E27FC236}">
              <a16:creationId xmlns:a16="http://schemas.microsoft.com/office/drawing/2014/main" id="{332E8B9C-11C1-478C-9142-F9B9F2C439EE}"/>
            </a:ext>
          </a:extLst>
        </xdr:cNvPr>
        <xdr:cNvSpPr/>
      </xdr:nvSpPr>
      <xdr:spPr>
        <a:xfrm flipH="1">
          <a:off x="7018019" y="1492250"/>
          <a:ext cx="189231" cy="266700"/>
        </a:xfrm>
        <a:prstGeom prst="down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337819</xdr:colOff>
      <xdr:row>8</xdr:row>
      <xdr:rowOff>95250</xdr:rowOff>
    </xdr:from>
    <xdr:to>
      <xdr:col>9</xdr:col>
      <xdr:colOff>527050</xdr:colOff>
      <xdr:row>9</xdr:row>
      <xdr:rowOff>107950</xdr:rowOff>
    </xdr:to>
    <xdr:sp macro="" textlink="">
      <xdr:nvSpPr>
        <xdr:cNvPr id="5" name="Arrow: Down 14">
          <a:extLst>
            <a:ext uri="{FF2B5EF4-FFF2-40B4-BE49-F238E27FC236}">
              <a16:creationId xmlns:a16="http://schemas.microsoft.com/office/drawing/2014/main" id="{D913E5C5-4073-4F62-A595-AA66239D19D6}"/>
            </a:ext>
          </a:extLst>
        </xdr:cNvPr>
        <xdr:cNvSpPr/>
      </xdr:nvSpPr>
      <xdr:spPr>
        <a:xfrm flipH="1">
          <a:off x="7907019" y="1511300"/>
          <a:ext cx="189231" cy="266700"/>
        </a:xfrm>
        <a:prstGeom prst="down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31750</xdr:colOff>
      <xdr:row>17</xdr:row>
      <xdr:rowOff>6350</xdr:rowOff>
    </xdr:from>
    <xdr:to>
      <xdr:col>10</xdr:col>
      <xdr:colOff>247650</xdr:colOff>
      <xdr:row>44</xdr:row>
      <xdr:rowOff>171450</xdr:rowOff>
    </xdr:to>
    <xdr:graphicFrame macro="">
      <xdr:nvGraphicFramePr>
        <xdr:cNvPr id="26" name="Chart 3" descr="Line chart showing Baseline Targets (All students), Gap-Closing Targets (Combined Focal Students), Similar District Targets, and Statewide Targets for5-Year Completion from 2024-25 through 2029-30. See table for data.">
          <a:extLst>
            <a:ext uri="{FF2B5EF4-FFF2-40B4-BE49-F238E27FC236}">
              <a16:creationId xmlns:a16="http://schemas.microsoft.com/office/drawing/2014/main" id="{035B4E92-384D-4FA8-81E5-05782FF75F5E}"/>
            </a:ext>
            <a:ext uri="{147F2762-F138-4A5C-976F-8EAC2B608ADB}">
              <a16:predDERef xmlns:a16="http://schemas.microsoft.com/office/drawing/2014/main" pred="{3AA93866-3264-4139-9ECC-9B8A2A7053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6</xdr:col>
      <xdr:colOff>312419</xdr:colOff>
      <xdr:row>8</xdr:row>
      <xdr:rowOff>82550</xdr:rowOff>
    </xdr:from>
    <xdr:to>
      <xdr:col>6</xdr:col>
      <xdr:colOff>501650</xdr:colOff>
      <xdr:row>9</xdr:row>
      <xdr:rowOff>95250</xdr:rowOff>
    </xdr:to>
    <xdr:sp macro="" textlink="">
      <xdr:nvSpPr>
        <xdr:cNvPr id="2" name="Arrow: Down 11">
          <a:extLst>
            <a:ext uri="{FF2B5EF4-FFF2-40B4-BE49-F238E27FC236}">
              <a16:creationId xmlns:a16="http://schemas.microsoft.com/office/drawing/2014/main" id="{A38BBCE8-3D90-412A-BCDD-FB324EED4968}"/>
            </a:ext>
          </a:extLst>
        </xdr:cNvPr>
        <xdr:cNvSpPr/>
      </xdr:nvSpPr>
      <xdr:spPr>
        <a:xfrm flipH="1">
          <a:off x="5424169" y="1498600"/>
          <a:ext cx="189231" cy="266700"/>
        </a:xfrm>
        <a:prstGeom prst="down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394969</xdr:colOff>
      <xdr:row>8</xdr:row>
      <xdr:rowOff>82550</xdr:rowOff>
    </xdr:from>
    <xdr:to>
      <xdr:col>7</xdr:col>
      <xdr:colOff>584200</xdr:colOff>
      <xdr:row>9</xdr:row>
      <xdr:rowOff>95250</xdr:rowOff>
    </xdr:to>
    <xdr:sp macro="" textlink="">
      <xdr:nvSpPr>
        <xdr:cNvPr id="3" name="Arrow: Down 12">
          <a:extLst>
            <a:ext uri="{FF2B5EF4-FFF2-40B4-BE49-F238E27FC236}">
              <a16:creationId xmlns:a16="http://schemas.microsoft.com/office/drawing/2014/main" id="{5FD5B921-3C79-47C9-AF5F-57619B8848A2}"/>
            </a:ext>
          </a:extLst>
        </xdr:cNvPr>
        <xdr:cNvSpPr/>
      </xdr:nvSpPr>
      <xdr:spPr>
        <a:xfrm flipH="1">
          <a:off x="6262369" y="1498600"/>
          <a:ext cx="189231" cy="266700"/>
        </a:xfrm>
        <a:prstGeom prst="down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299719</xdr:colOff>
      <xdr:row>8</xdr:row>
      <xdr:rowOff>76200</xdr:rowOff>
    </xdr:from>
    <xdr:to>
      <xdr:col>8</xdr:col>
      <xdr:colOff>488950</xdr:colOff>
      <xdr:row>9</xdr:row>
      <xdr:rowOff>88900</xdr:rowOff>
    </xdr:to>
    <xdr:sp macro="" textlink="">
      <xdr:nvSpPr>
        <xdr:cNvPr id="4" name="Arrow: Down 13">
          <a:extLst>
            <a:ext uri="{FF2B5EF4-FFF2-40B4-BE49-F238E27FC236}">
              <a16:creationId xmlns:a16="http://schemas.microsoft.com/office/drawing/2014/main" id="{10288451-DEFC-4726-B6F6-CCD64911FB6B}"/>
            </a:ext>
          </a:extLst>
        </xdr:cNvPr>
        <xdr:cNvSpPr/>
      </xdr:nvSpPr>
      <xdr:spPr>
        <a:xfrm flipH="1">
          <a:off x="7018019" y="1492250"/>
          <a:ext cx="189231" cy="266700"/>
        </a:xfrm>
        <a:prstGeom prst="down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337819</xdr:colOff>
      <xdr:row>8</xdr:row>
      <xdr:rowOff>95250</xdr:rowOff>
    </xdr:from>
    <xdr:to>
      <xdr:col>9</xdr:col>
      <xdr:colOff>527050</xdr:colOff>
      <xdr:row>9</xdr:row>
      <xdr:rowOff>107950</xdr:rowOff>
    </xdr:to>
    <xdr:sp macro="" textlink="">
      <xdr:nvSpPr>
        <xdr:cNvPr id="5" name="Arrow: Down 14">
          <a:extLst>
            <a:ext uri="{FF2B5EF4-FFF2-40B4-BE49-F238E27FC236}">
              <a16:creationId xmlns:a16="http://schemas.microsoft.com/office/drawing/2014/main" id="{82B6E751-8C5F-4D61-86C3-8880444E11F9}"/>
            </a:ext>
          </a:extLst>
        </xdr:cNvPr>
        <xdr:cNvSpPr/>
      </xdr:nvSpPr>
      <xdr:spPr>
        <a:xfrm flipH="1">
          <a:off x="7907019" y="1511300"/>
          <a:ext cx="189231" cy="266700"/>
        </a:xfrm>
        <a:prstGeom prst="down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31750</xdr:colOff>
      <xdr:row>17</xdr:row>
      <xdr:rowOff>6350</xdr:rowOff>
    </xdr:from>
    <xdr:to>
      <xdr:col>10</xdr:col>
      <xdr:colOff>247650</xdr:colOff>
      <xdr:row>44</xdr:row>
      <xdr:rowOff>171450</xdr:rowOff>
    </xdr:to>
    <xdr:graphicFrame macro="">
      <xdr:nvGraphicFramePr>
        <xdr:cNvPr id="25" name="Chart 3" descr="Line chart showing Baseline Targets (All students), Gap-Closing Targets (Combined Focal Students), Similar District Targets, and Statewide Targets for5-Year Completion from 2024-25 through 2029-30. See table for data.">
          <a:extLst>
            <a:ext uri="{FF2B5EF4-FFF2-40B4-BE49-F238E27FC236}">
              <a16:creationId xmlns:a16="http://schemas.microsoft.com/office/drawing/2014/main" id="{53E87C6D-1642-4CA9-B015-9265654C6F62}"/>
            </a:ext>
            <a:ext uri="{147F2762-F138-4A5C-976F-8EAC2B608ADB}">
              <a16:predDERef xmlns:a16="http://schemas.microsoft.com/office/drawing/2014/main" pred="{3AA93866-3264-4139-9ECC-9B8A2A7053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666750</xdr:colOff>
      <xdr:row>4</xdr:row>
      <xdr:rowOff>82550</xdr:rowOff>
    </xdr:from>
    <xdr:to>
      <xdr:col>3</xdr:col>
      <xdr:colOff>855981</xdr:colOff>
      <xdr:row>5</xdr:row>
      <xdr:rowOff>165100</xdr:rowOff>
    </xdr:to>
    <xdr:sp macro="" textlink="">
      <xdr:nvSpPr>
        <xdr:cNvPr id="2" name="Arrow: Down 11">
          <a:extLst>
            <a:ext uri="{FF2B5EF4-FFF2-40B4-BE49-F238E27FC236}">
              <a16:creationId xmlns:a16="http://schemas.microsoft.com/office/drawing/2014/main" id="{233F60C1-F313-4013-8C96-3C458CD530E4}"/>
            </a:ext>
          </a:extLst>
        </xdr:cNvPr>
        <xdr:cNvSpPr/>
      </xdr:nvSpPr>
      <xdr:spPr>
        <a:xfrm flipH="1">
          <a:off x="5105400" y="450850"/>
          <a:ext cx="189231" cy="266700"/>
        </a:xfrm>
        <a:prstGeom prst="down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312419</xdr:colOff>
      <xdr:row>8</xdr:row>
      <xdr:rowOff>82550</xdr:rowOff>
    </xdr:from>
    <xdr:to>
      <xdr:col>6</xdr:col>
      <xdr:colOff>501650</xdr:colOff>
      <xdr:row>9</xdr:row>
      <xdr:rowOff>95250</xdr:rowOff>
    </xdr:to>
    <xdr:sp macro="" textlink="">
      <xdr:nvSpPr>
        <xdr:cNvPr id="2" name="Arrow: Down 11">
          <a:extLst>
            <a:ext uri="{FF2B5EF4-FFF2-40B4-BE49-F238E27FC236}">
              <a16:creationId xmlns:a16="http://schemas.microsoft.com/office/drawing/2014/main" id="{FE9DADFA-F495-4811-8587-BB172C7748D3}"/>
            </a:ext>
          </a:extLst>
        </xdr:cNvPr>
        <xdr:cNvSpPr/>
      </xdr:nvSpPr>
      <xdr:spPr>
        <a:xfrm flipH="1">
          <a:off x="4198619" y="1568450"/>
          <a:ext cx="189231" cy="260350"/>
        </a:xfrm>
        <a:prstGeom prst="down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248919</xdr:colOff>
      <xdr:row>8</xdr:row>
      <xdr:rowOff>69850</xdr:rowOff>
    </xdr:from>
    <xdr:to>
      <xdr:col>7</xdr:col>
      <xdr:colOff>438150</xdr:colOff>
      <xdr:row>9</xdr:row>
      <xdr:rowOff>82550</xdr:rowOff>
    </xdr:to>
    <xdr:sp macro="" textlink="">
      <xdr:nvSpPr>
        <xdr:cNvPr id="3" name="Arrow: Down 12">
          <a:extLst>
            <a:ext uri="{FF2B5EF4-FFF2-40B4-BE49-F238E27FC236}">
              <a16:creationId xmlns:a16="http://schemas.microsoft.com/office/drawing/2014/main" id="{CCC54047-9DFC-4553-AC3F-F0D2EC18A4A3}"/>
            </a:ext>
            <a:ext uri="{147F2762-F138-4A5C-976F-8EAC2B608ADB}">
              <a16:predDERef xmlns:a16="http://schemas.microsoft.com/office/drawing/2014/main" pred="{FE9DADFA-F495-4811-8587-BB172C7748D3}"/>
            </a:ext>
          </a:extLst>
        </xdr:cNvPr>
        <xdr:cNvSpPr/>
      </xdr:nvSpPr>
      <xdr:spPr>
        <a:xfrm flipH="1">
          <a:off x="5976619" y="1670050"/>
          <a:ext cx="189231" cy="266700"/>
        </a:xfrm>
        <a:prstGeom prst="down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299719</xdr:colOff>
      <xdr:row>8</xdr:row>
      <xdr:rowOff>76200</xdr:rowOff>
    </xdr:from>
    <xdr:to>
      <xdr:col>8</xdr:col>
      <xdr:colOff>488950</xdr:colOff>
      <xdr:row>9</xdr:row>
      <xdr:rowOff>88900</xdr:rowOff>
    </xdr:to>
    <xdr:sp macro="" textlink="">
      <xdr:nvSpPr>
        <xdr:cNvPr id="4" name="Arrow: Down 13">
          <a:extLst>
            <a:ext uri="{FF2B5EF4-FFF2-40B4-BE49-F238E27FC236}">
              <a16:creationId xmlns:a16="http://schemas.microsoft.com/office/drawing/2014/main" id="{E80F6F4A-A098-45A7-B7EF-7E83D35E0D38}"/>
            </a:ext>
            <a:ext uri="{147F2762-F138-4A5C-976F-8EAC2B608ADB}">
              <a16:predDERef xmlns:a16="http://schemas.microsoft.com/office/drawing/2014/main" pred="{CCC54047-9DFC-4553-AC3F-F0D2EC18A4A3}"/>
            </a:ext>
          </a:extLst>
        </xdr:cNvPr>
        <xdr:cNvSpPr/>
      </xdr:nvSpPr>
      <xdr:spPr>
        <a:xfrm flipH="1">
          <a:off x="5719444" y="1562100"/>
          <a:ext cx="189231" cy="260350"/>
        </a:xfrm>
        <a:prstGeom prst="down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350519</xdr:colOff>
      <xdr:row>8</xdr:row>
      <xdr:rowOff>57150</xdr:rowOff>
    </xdr:from>
    <xdr:to>
      <xdr:col>9</xdr:col>
      <xdr:colOff>539750</xdr:colOff>
      <xdr:row>9</xdr:row>
      <xdr:rowOff>69850</xdr:rowOff>
    </xdr:to>
    <xdr:sp macro="" textlink="">
      <xdr:nvSpPr>
        <xdr:cNvPr id="5" name="Arrow: Down 14">
          <a:extLst>
            <a:ext uri="{FF2B5EF4-FFF2-40B4-BE49-F238E27FC236}">
              <a16:creationId xmlns:a16="http://schemas.microsoft.com/office/drawing/2014/main" id="{F19C3D7D-4441-49C5-B065-DC9CDC943EE3}"/>
            </a:ext>
            <a:ext uri="{147F2762-F138-4A5C-976F-8EAC2B608ADB}">
              <a16:predDERef xmlns:a16="http://schemas.microsoft.com/office/drawing/2014/main" pred="{E80F6F4A-A098-45A7-B7EF-7E83D35E0D38}"/>
            </a:ext>
          </a:extLst>
        </xdr:cNvPr>
        <xdr:cNvSpPr/>
      </xdr:nvSpPr>
      <xdr:spPr>
        <a:xfrm flipH="1">
          <a:off x="7360919" y="1657350"/>
          <a:ext cx="189231" cy="266700"/>
        </a:xfrm>
        <a:prstGeom prst="down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31750</xdr:colOff>
      <xdr:row>17</xdr:row>
      <xdr:rowOff>133350</xdr:rowOff>
    </xdr:from>
    <xdr:to>
      <xdr:col>11</xdr:col>
      <xdr:colOff>9525</xdr:colOff>
      <xdr:row>46</xdr:row>
      <xdr:rowOff>57151</xdr:rowOff>
    </xdr:to>
    <xdr:graphicFrame macro="">
      <xdr:nvGraphicFramePr>
        <xdr:cNvPr id="117" name="Chart 3" descr="Line chart showing Baseline Targets (All students), Gap-Closing Targets (Combined Focal Students), Similar District Targets, and Statewide Targets for K-2 Regular Attenders from 2024-25 through 2029-30. See table for data.">
          <a:extLst>
            <a:ext uri="{FF2B5EF4-FFF2-40B4-BE49-F238E27FC236}">
              <a16:creationId xmlns:a16="http://schemas.microsoft.com/office/drawing/2014/main" id="{A00EF8C8-516E-48FC-BCF1-77AC11E9EEE3}"/>
            </a:ext>
            <a:ext uri="{147F2762-F138-4A5C-976F-8EAC2B608ADB}">
              <a16:predDERef xmlns:a16="http://schemas.microsoft.com/office/drawing/2014/main" pred="{F19C3D7D-4441-49C5-B065-DC9CDC943E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312419</xdr:colOff>
      <xdr:row>8</xdr:row>
      <xdr:rowOff>82550</xdr:rowOff>
    </xdr:from>
    <xdr:to>
      <xdr:col>6</xdr:col>
      <xdr:colOff>501650</xdr:colOff>
      <xdr:row>9</xdr:row>
      <xdr:rowOff>95250</xdr:rowOff>
    </xdr:to>
    <xdr:sp macro="" textlink="">
      <xdr:nvSpPr>
        <xdr:cNvPr id="2" name="Arrow: Down 11">
          <a:extLst>
            <a:ext uri="{FF2B5EF4-FFF2-40B4-BE49-F238E27FC236}">
              <a16:creationId xmlns:a16="http://schemas.microsoft.com/office/drawing/2014/main" id="{0AA1D8AF-7EDC-4B48-B391-7E93B2A0BED4}"/>
            </a:ext>
          </a:extLst>
        </xdr:cNvPr>
        <xdr:cNvSpPr/>
      </xdr:nvSpPr>
      <xdr:spPr>
        <a:xfrm flipH="1">
          <a:off x="3998594" y="1597025"/>
          <a:ext cx="189231" cy="260350"/>
        </a:xfrm>
        <a:prstGeom prst="down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394969</xdr:colOff>
      <xdr:row>8</xdr:row>
      <xdr:rowOff>82550</xdr:rowOff>
    </xdr:from>
    <xdr:to>
      <xdr:col>7</xdr:col>
      <xdr:colOff>584200</xdr:colOff>
      <xdr:row>9</xdr:row>
      <xdr:rowOff>95250</xdr:rowOff>
    </xdr:to>
    <xdr:sp macro="" textlink="">
      <xdr:nvSpPr>
        <xdr:cNvPr id="3" name="Arrow: Down 12">
          <a:extLst>
            <a:ext uri="{FF2B5EF4-FFF2-40B4-BE49-F238E27FC236}">
              <a16:creationId xmlns:a16="http://schemas.microsoft.com/office/drawing/2014/main" id="{CCD7EFD2-193B-4250-B231-DAC8D97F6C52}"/>
            </a:ext>
            <a:ext uri="{147F2762-F138-4A5C-976F-8EAC2B608ADB}">
              <a16:predDERef xmlns:a16="http://schemas.microsoft.com/office/drawing/2014/main" pred="{0AA1D8AF-7EDC-4B48-B391-7E93B2A0BED4}"/>
            </a:ext>
          </a:extLst>
        </xdr:cNvPr>
        <xdr:cNvSpPr/>
      </xdr:nvSpPr>
      <xdr:spPr>
        <a:xfrm flipH="1">
          <a:off x="4805044" y="1597025"/>
          <a:ext cx="189231" cy="260350"/>
        </a:xfrm>
        <a:prstGeom prst="down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299719</xdr:colOff>
      <xdr:row>8</xdr:row>
      <xdr:rowOff>76200</xdr:rowOff>
    </xdr:from>
    <xdr:to>
      <xdr:col>8</xdr:col>
      <xdr:colOff>488950</xdr:colOff>
      <xdr:row>9</xdr:row>
      <xdr:rowOff>88900</xdr:rowOff>
    </xdr:to>
    <xdr:sp macro="" textlink="">
      <xdr:nvSpPr>
        <xdr:cNvPr id="4" name="Arrow: Down 13">
          <a:extLst>
            <a:ext uri="{FF2B5EF4-FFF2-40B4-BE49-F238E27FC236}">
              <a16:creationId xmlns:a16="http://schemas.microsoft.com/office/drawing/2014/main" id="{075241B2-4E69-417E-BDA8-CDFA581F2C3F}"/>
            </a:ext>
            <a:ext uri="{147F2762-F138-4A5C-976F-8EAC2B608ADB}">
              <a16:predDERef xmlns:a16="http://schemas.microsoft.com/office/drawing/2014/main" pred="{CCD7EFD2-193B-4250-B231-DAC8D97F6C52}"/>
            </a:ext>
          </a:extLst>
        </xdr:cNvPr>
        <xdr:cNvSpPr/>
      </xdr:nvSpPr>
      <xdr:spPr>
        <a:xfrm flipH="1">
          <a:off x="5319394" y="1590675"/>
          <a:ext cx="189231" cy="260350"/>
        </a:xfrm>
        <a:prstGeom prst="down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337819</xdr:colOff>
      <xdr:row>8</xdr:row>
      <xdr:rowOff>95250</xdr:rowOff>
    </xdr:from>
    <xdr:to>
      <xdr:col>9</xdr:col>
      <xdr:colOff>527050</xdr:colOff>
      <xdr:row>9</xdr:row>
      <xdr:rowOff>107950</xdr:rowOff>
    </xdr:to>
    <xdr:sp macro="" textlink="">
      <xdr:nvSpPr>
        <xdr:cNvPr id="5" name="Arrow: Down 14">
          <a:extLst>
            <a:ext uri="{FF2B5EF4-FFF2-40B4-BE49-F238E27FC236}">
              <a16:creationId xmlns:a16="http://schemas.microsoft.com/office/drawing/2014/main" id="{4F29AEED-AE27-4655-ADEE-C10DC1A4C6D5}"/>
            </a:ext>
            <a:ext uri="{147F2762-F138-4A5C-976F-8EAC2B608ADB}">
              <a16:predDERef xmlns:a16="http://schemas.microsoft.com/office/drawing/2014/main" pred="{075241B2-4E69-417E-BDA8-CDFA581F2C3F}"/>
            </a:ext>
          </a:extLst>
        </xdr:cNvPr>
        <xdr:cNvSpPr/>
      </xdr:nvSpPr>
      <xdr:spPr>
        <a:xfrm flipH="1">
          <a:off x="5967094" y="1609725"/>
          <a:ext cx="189231" cy="260350"/>
        </a:xfrm>
        <a:prstGeom prst="down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31750</xdr:colOff>
      <xdr:row>16</xdr:row>
      <xdr:rowOff>177800</xdr:rowOff>
    </xdr:from>
    <xdr:to>
      <xdr:col>10</xdr:col>
      <xdr:colOff>247650</xdr:colOff>
      <xdr:row>44</xdr:row>
      <xdr:rowOff>171450</xdr:rowOff>
    </xdr:to>
    <xdr:graphicFrame macro="">
      <xdr:nvGraphicFramePr>
        <xdr:cNvPr id="149" name="Chart 3" descr="Line chart showing Baseline Targets (All students), Gap-Closing Targets (Combined Focal Students), Similar District Targets, and Statewide Targets for K-12 Regular Attenders from 2024-25 through 2029-30. See table for data.">
          <a:extLst>
            <a:ext uri="{FF2B5EF4-FFF2-40B4-BE49-F238E27FC236}">
              <a16:creationId xmlns:a16="http://schemas.microsoft.com/office/drawing/2014/main" id="{8B7794FF-BAD4-4576-81A9-C026A280A1E3}"/>
            </a:ext>
            <a:ext uri="{147F2762-F138-4A5C-976F-8EAC2B608ADB}">
              <a16:predDERef xmlns:a16="http://schemas.microsoft.com/office/drawing/2014/main" pred="{4F29AEED-AE27-4655-ADEE-C10DC1A4C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312419</xdr:colOff>
      <xdr:row>8</xdr:row>
      <xdr:rowOff>82550</xdr:rowOff>
    </xdr:from>
    <xdr:to>
      <xdr:col>6</xdr:col>
      <xdr:colOff>501650</xdr:colOff>
      <xdr:row>9</xdr:row>
      <xdr:rowOff>95250</xdr:rowOff>
    </xdr:to>
    <xdr:sp macro="" textlink="">
      <xdr:nvSpPr>
        <xdr:cNvPr id="2" name="Arrow: Down 11">
          <a:extLst>
            <a:ext uri="{FF2B5EF4-FFF2-40B4-BE49-F238E27FC236}">
              <a16:creationId xmlns:a16="http://schemas.microsoft.com/office/drawing/2014/main" id="{A948D3EA-7E2A-4EC0-82AA-7475CD46C5AD}"/>
            </a:ext>
          </a:extLst>
        </xdr:cNvPr>
        <xdr:cNvSpPr/>
      </xdr:nvSpPr>
      <xdr:spPr>
        <a:xfrm flipH="1">
          <a:off x="3998594" y="1597025"/>
          <a:ext cx="189231" cy="260350"/>
        </a:xfrm>
        <a:prstGeom prst="down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274319</xdr:colOff>
      <xdr:row>8</xdr:row>
      <xdr:rowOff>63500</xdr:rowOff>
    </xdr:from>
    <xdr:to>
      <xdr:col>7</xdr:col>
      <xdr:colOff>463550</xdr:colOff>
      <xdr:row>9</xdr:row>
      <xdr:rowOff>76200</xdr:rowOff>
    </xdr:to>
    <xdr:sp macro="" textlink="">
      <xdr:nvSpPr>
        <xdr:cNvPr id="3" name="Arrow: Down 12">
          <a:extLst>
            <a:ext uri="{FF2B5EF4-FFF2-40B4-BE49-F238E27FC236}">
              <a16:creationId xmlns:a16="http://schemas.microsoft.com/office/drawing/2014/main" id="{13926D6F-055A-44ED-9AAE-A3C08B24F6A8}"/>
            </a:ext>
            <a:ext uri="{147F2762-F138-4A5C-976F-8EAC2B608ADB}">
              <a16:predDERef xmlns:a16="http://schemas.microsoft.com/office/drawing/2014/main" pred="{A948D3EA-7E2A-4EC0-82AA-7475CD46C5AD}"/>
            </a:ext>
          </a:extLst>
        </xdr:cNvPr>
        <xdr:cNvSpPr/>
      </xdr:nvSpPr>
      <xdr:spPr>
        <a:xfrm flipH="1">
          <a:off x="5824219" y="1574800"/>
          <a:ext cx="189231" cy="190500"/>
        </a:xfrm>
        <a:prstGeom prst="down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299719</xdr:colOff>
      <xdr:row>8</xdr:row>
      <xdr:rowOff>76200</xdr:rowOff>
    </xdr:from>
    <xdr:to>
      <xdr:col>8</xdr:col>
      <xdr:colOff>488950</xdr:colOff>
      <xdr:row>9</xdr:row>
      <xdr:rowOff>88900</xdr:rowOff>
    </xdr:to>
    <xdr:sp macro="" textlink="">
      <xdr:nvSpPr>
        <xdr:cNvPr id="4" name="Arrow: Down 13">
          <a:extLst>
            <a:ext uri="{FF2B5EF4-FFF2-40B4-BE49-F238E27FC236}">
              <a16:creationId xmlns:a16="http://schemas.microsoft.com/office/drawing/2014/main" id="{7F174478-6E56-4B86-9F08-1633C99F5506}"/>
            </a:ext>
            <a:ext uri="{147F2762-F138-4A5C-976F-8EAC2B608ADB}">
              <a16:predDERef xmlns:a16="http://schemas.microsoft.com/office/drawing/2014/main" pred="{13926D6F-055A-44ED-9AAE-A3C08B24F6A8}"/>
            </a:ext>
          </a:extLst>
        </xdr:cNvPr>
        <xdr:cNvSpPr/>
      </xdr:nvSpPr>
      <xdr:spPr>
        <a:xfrm flipH="1">
          <a:off x="5319394" y="1590675"/>
          <a:ext cx="189231" cy="260350"/>
        </a:xfrm>
        <a:prstGeom prst="down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337819</xdr:colOff>
      <xdr:row>8</xdr:row>
      <xdr:rowOff>76200</xdr:rowOff>
    </xdr:from>
    <xdr:to>
      <xdr:col>9</xdr:col>
      <xdr:colOff>527050</xdr:colOff>
      <xdr:row>9</xdr:row>
      <xdr:rowOff>88900</xdr:rowOff>
    </xdr:to>
    <xdr:sp macro="" textlink="">
      <xdr:nvSpPr>
        <xdr:cNvPr id="5" name="Arrow: Down 14">
          <a:extLst>
            <a:ext uri="{FF2B5EF4-FFF2-40B4-BE49-F238E27FC236}">
              <a16:creationId xmlns:a16="http://schemas.microsoft.com/office/drawing/2014/main" id="{4A973AE4-7FFC-415D-AE8B-9ABC5DE87895}"/>
            </a:ext>
            <a:ext uri="{147F2762-F138-4A5C-976F-8EAC2B608ADB}">
              <a16:predDERef xmlns:a16="http://schemas.microsoft.com/office/drawing/2014/main" pred="{7F174478-6E56-4B86-9F08-1633C99F5506}"/>
            </a:ext>
          </a:extLst>
        </xdr:cNvPr>
        <xdr:cNvSpPr/>
      </xdr:nvSpPr>
      <xdr:spPr>
        <a:xfrm flipH="1">
          <a:off x="7170419" y="1587500"/>
          <a:ext cx="189231" cy="190500"/>
        </a:xfrm>
        <a:prstGeom prst="down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38100</xdr:colOff>
      <xdr:row>17</xdr:row>
      <xdr:rowOff>107950</xdr:rowOff>
    </xdr:from>
    <xdr:to>
      <xdr:col>10</xdr:col>
      <xdr:colOff>355600</xdr:colOff>
      <xdr:row>44</xdr:row>
      <xdr:rowOff>152400</xdr:rowOff>
    </xdr:to>
    <xdr:graphicFrame macro="">
      <xdr:nvGraphicFramePr>
        <xdr:cNvPr id="31" name="Chart 3" descr="Line chart showing Baseline Targets (All students), Gap-Closing Targets (Combined Focal Students), Similar District Targets, and Statewide Targets for 3rd Grade ELA from 2024-25 through 2029-30. See table for data.">
          <a:extLst>
            <a:ext uri="{FF2B5EF4-FFF2-40B4-BE49-F238E27FC236}">
              <a16:creationId xmlns:a16="http://schemas.microsoft.com/office/drawing/2014/main" id="{BAF72076-BC31-406B-A202-9BA58BF5FE34}"/>
            </a:ext>
            <a:ext uri="{147F2762-F138-4A5C-976F-8EAC2B608ADB}">
              <a16:predDERef xmlns:a16="http://schemas.microsoft.com/office/drawing/2014/main" pred="{4A973AE4-7FFC-415D-AE8B-9ABC5DE878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312419</xdr:colOff>
      <xdr:row>8</xdr:row>
      <xdr:rowOff>82550</xdr:rowOff>
    </xdr:from>
    <xdr:to>
      <xdr:col>6</xdr:col>
      <xdr:colOff>501650</xdr:colOff>
      <xdr:row>9</xdr:row>
      <xdr:rowOff>95250</xdr:rowOff>
    </xdr:to>
    <xdr:sp macro="" textlink="">
      <xdr:nvSpPr>
        <xdr:cNvPr id="2" name="Arrow: Down 11">
          <a:extLst>
            <a:ext uri="{FF2B5EF4-FFF2-40B4-BE49-F238E27FC236}">
              <a16:creationId xmlns:a16="http://schemas.microsoft.com/office/drawing/2014/main" id="{187CF5C7-7860-410F-AD00-58C3FD36BA6D}"/>
            </a:ext>
          </a:extLst>
        </xdr:cNvPr>
        <xdr:cNvSpPr/>
      </xdr:nvSpPr>
      <xdr:spPr>
        <a:xfrm flipH="1">
          <a:off x="4179569" y="1593850"/>
          <a:ext cx="189231" cy="266700"/>
        </a:xfrm>
        <a:prstGeom prst="down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394969</xdr:colOff>
      <xdr:row>8</xdr:row>
      <xdr:rowOff>82550</xdr:rowOff>
    </xdr:from>
    <xdr:to>
      <xdr:col>7</xdr:col>
      <xdr:colOff>584200</xdr:colOff>
      <xdr:row>9</xdr:row>
      <xdr:rowOff>95250</xdr:rowOff>
    </xdr:to>
    <xdr:sp macro="" textlink="">
      <xdr:nvSpPr>
        <xdr:cNvPr id="3" name="Arrow: Down 12">
          <a:extLst>
            <a:ext uri="{FF2B5EF4-FFF2-40B4-BE49-F238E27FC236}">
              <a16:creationId xmlns:a16="http://schemas.microsoft.com/office/drawing/2014/main" id="{4CB32F98-0F38-477F-ACB1-4401A29B0C97}"/>
            </a:ext>
            <a:ext uri="{147F2762-F138-4A5C-976F-8EAC2B608ADB}">
              <a16:predDERef xmlns:a16="http://schemas.microsoft.com/office/drawing/2014/main" pred="{A948D3EA-7E2A-4EC0-82AA-7475CD46C5AD}"/>
            </a:ext>
          </a:extLst>
        </xdr:cNvPr>
        <xdr:cNvSpPr/>
      </xdr:nvSpPr>
      <xdr:spPr>
        <a:xfrm flipH="1">
          <a:off x="5017769" y="1593850"/>
          <a:ext cx="189231" cy="266700"/>
        </a:xfrm>
        <a:prstGeom prst="down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299719</xdr:colOff>
      <xdr:row>8</xdr:row>
      <xdr:rowOff>76200</xdr:rowOff>
    </xdr:from>
    <xdr:to>
      <xdr:col>8</xdr:col>
      <xdr:colOff>488950</xdr:colOff>
      <xdr:row>9</xdr:row>
      <xdr:rowOff>88900</xdr:rowOff>
    </xdr:to>
    <xdr:sp macro="" textlink="">
      <xdr:nvSpPr>
        <xdr:cNvPr id="4" name="Arrow: Down 13">
          <a:extLst>
            <a:ext uri="{FF2B5EF4-FFF2-40B4-BE49-F238E27FC236}">
              <a16:creationId xmlns:a16="http://schemas.microsoft.com/office/drawing/2014/main" id="{552F1C8B-072B-4656-BCE6-7792F19139EF}"/>
            </a:ext>
            <a:ext uri="{147F2762-F138-4A5C-976F-8EAC2B608ADB}">
              <a16:predDERef xmlns:a16="http://schemas.microsoft.com/office/drawing/2014/main" pred="{13926D6F-055A-44ED-9AAE-A3C08B24F6A8}"/>
            </a:ext>
          </a:extLst>
        </xdr:cNvPr>
        <xdr:cNvSpPr/>
      </xdr:nvSpPr>
      <xdr:spPr>
        <a:xfrm flipH="1">
          <a:off x="5563869" y="1587500"/>
          <a:ext cx="189231" cy="266700"/>
        </a:xfrm>
        <a:prstGeom prst="down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337819</xdr:colOff>
      <xdr:row>8</xdr:row>
      <xdr:rowOff>95250</xdr:rowOff>
    </xdr:from>
    <xdr:to>
      <xdr:col>9</xdr:col>
      <xdr:colOff>527050</xdr:colOff>
      <xdr:row>9</xdr:row>
      <xdr:rowOff>107950</xdr:rowOff>
    </xdr:to>
    <xdr:sp macro="" textlink="">
      <xdr:nvSpPr>
        <xdr:cNvPr id="5" name="Arrow: Down 14">
          <a:extLst>
            <a:ext uri="{FF2B5EF4-FFF2-40B4-BE49-F238E27FC236}">
              <a16:creationId xmlns:a16="http://schemas.microsoft.com/office/drawing/2014/main" id="{24C2F0FA-CD3D-4851-8868-1D442FB45E51}"/>
            </a:ext>
            <a:ext uri="{147F2762-F138-4A5C-976F-8EAC2B608ADB}">
              <a16:predDERef xmlns:a16="http://schemas.microsoft.com/office/drawing/2014/main" pred="{7F174478-6E56-4B86-9F08-1633C99F5506}"/>
            </a:ext>
          </a:extLst>
        </xdr:cNvPr>
        <xdr:cNvSpPr/>
      </xdr:nvSpPr>
      <xdr:spPr>
        <a:xfrm flipH="1">
          <a:off x="6243319" y="1606550"/>
          <a:ext cx="189231" cy="266700"/>
        </a:xfrm>
        <a:prstGeom prst="down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203200</xdr:colOff>
      <xdr:row>17</xdr:row>
      <xdr:rowOff>127000</xdr:rowOff>
    </xdr:from>
    <xdr:to>
      <xdr:col>10</xdr:col>
      <xdr:colOff>355600</xdr:colOff>
      <xdr:row>44</xdr:row>
      <xdr:rowOff>171450</xdr:rowOff>
    </xdr:to>
    <xdr:graphicFrame macro="">
      <xdr:nvGraphicFramePr>
        <xdr:cNvPr id="27" name="Chart 3" descr="Line chart showing Baseline Targets (All students), Gap-Closing Targets (Combined Focal Students), Similar District Targets, and Statewide Targets for 8th grade math from 2024-25 through 2029-30. See table for data.">
          <a:extLst>
            <a:ext uri="{FF2B5EF4-FFF2-40B4-BE49-F238E27FC236}">
              <a16:creationId xmlns:a16="http://schemas.microsoft.com/office/drawing/2014/main" id="{494CC2C5-51B3-4833-8305-E64E6B24B0C8}"/>
            </a:ext>
            <a:ext uri="{147F2762-F138-4A5C-976F-8EAC2B608ADB}">
              <a16:predDERef xmlns:a16="http://schemas.microsoft.com/office/drawing/2014/main" pred="{4A973AE4-7FFC-415D-AE8B-9ABC5DE878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312419</xdr:colOff>
      <xdr:row>8</xdr:row>
      <xdr:rowOff>82550</xdr:rowOff>
    </xdr:from>
    <xdr:to>
      <xdr:col>6</xdr:col>
      <xdr:colOff>501650</xdr:colOff>
      <xdr:row>9</xdr:row>
      <xdr:rowOff>95250</xdr:rowOff>
    </xdr:to>
    <xdr:sp macro="" textlink="">
      <xdr:nvSpPr>
        <xdr:cNvPr id="2" name="Arrow: Down 11">
          <a:extLst>
            <a:ext uri="{FF2B5EF4-FFF2-40B4-BE49-F238E27FC236}">
              <a16:creationId xmlns:a16="http://schemas.microsoft.com/office/drawing/2014/main" id="{3B4A29A1-938B-4877-A9C3-D616ADF57D3D}"/>
            </a:ext>
          </a:extLst>
        </xdr:cNvPr>
        <xdr:cNvSpPr/>
      </xdr:nvSpPr>
      <xdr:spPr>
        <a:xfrm flipH="1">
          <a:off x="4389119" y="1593850"/>
          <a:ext cx="189231" cy="266700"/>
        </a:xfrm>
        <a:prstGeom prst="down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394969</xdr:colOff>
      <xdr:row>8</xdr:row>
      <xdr:rowOff>82550</xdr:rowOff>
    </xdr:from>
    <xdr:to>
      <xdr:col>7</xdr:col>
      <xdr:colOff>584200</xdr:colOff>
      <xdr:row>9</xdr:row>
      <xdr:rowOff>95250</xdr:rowOff>
    </xdr:to>
    <xdr:sp macro="" textlink="">
      <xdr:nvSpPr>
        <xdr:cNvPr id="3" name="Arrow: Down 12">
          <a:extLst>
            <a:ext uri="{FF2B5EF4-FFF2-40B4-BE49-F238E27FC236}">
              <a16:creationId xmlns:a16="http://schemas.microsoft.com/office/drawing/2014/main" id="{F02081A5-362E-4E9A-88BA-D6B22713FA96}"/>
            </a:ext>
            <a:ext uri="{147F2762-F138-4A5C-976F-8EAC2B608ADB}">
              <a16:predDERef xmlns:a16="http://schemas.microsoft.com/office/drawing/2014/main" pred="{A948D3EA-7E2A-4EC0-82AA-7475CD46C5AD}"/>
            </a:ext>
          </a:extLst>
        </xdr:cNvPr>
        <xdr:cNvSpPr/>
      </xdr:nvSpPr>
      <xdr:spPr>
        <a:xfrm flipH="1">
          <a:off x="5227319" y="1593850"/>
          <a:ext cx="189231" cy="266700"/>
        </a:xfrm>
        <a:prstGeom prst="down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299719</xdr:colOff>
      <xdr:row>8</xdr:row>
      <xdr:rowOff>76200</xdr:rowOff>
    </xdr:from>
    <xdr:to>
      <xdr:col>8</xdr:col>
      <xdr:colOff>488950</xdr:colOff>
      <xdr:row>9</xdr:row>
      <xdr:rowOff>88900</xdr:rowOff>
    </xdr:to>
    <xdr:sp macro="" textlink="">
      <xdr:nvSpPr>
        <xdr:cNvPr id="4" name="Arrow: Down 13">
          <a:extLst>
            <a:ext uri="{FF2B5EF4-FFF2-40B4-BE49-F238E27FC236}">
              <a16:creationId xmlns:a16="http://schemas.microsoft.com/office/drawing/2014/main" id="{41F68C14-F0CA-481A-A967-2E8CE38C8AE2}"/>
            </a:ext>
            <a:ext uri="{147F2762-F138-4A5C-976F-8EAC2B608ADB}">
              <a16:predDERef xmlns:a16="http://schemas.microsoft.com/office/drawing/2014/main" pred="{13926D6F-055A-44ED-9AAE-A3C08B24F6A8}"/>
            </a:ext>
          </a:extLst>
        </xdr:cNvPr>
        <xdr:cNvSpPr/>
      </xdr:nvSpPr>
      <xdr:spPr>
        <a:xfrm flipH="1">
          <a:off x="5982969" y="1587500"/>
          <a:ext cx="189231" cy="266700"/>
        </a:xfrm>
        <a:prstGeom prst="down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337819</xdr:colOff>
      <xdr:row>8</xdr:row>
      <xdr:rowOff>95250</xdr:rowOff>
    </xdr:from>
    <xdr:to>
      <xdr:col>9</xdr:col>
      <xdr:colOff>527050</xdr:colOff>
      <xdr:row>9</xdr:row>
      <xdr:rowOff>107950</xdr:rowOff>
    </xdr:to>
    <xdr:sp macro="" textlink="">
      <xdr:nvSpPr>
        <xdr:cNvPr id="5" name="Arrow: Down 14">
          <a:extLst>
            <a:ext uri="{FF2B5EF4-FFF2-40B4-BE49-F238E27FC236}">
              <a16:creationId xmlns:a16="http://schemas.microsoft.com/office/drawing/2014/main" id="{F37FBE8D-AC40-4957-8FEC-0BEFBA70D02B}"/>
            </a:ext>
            <a:ext uri="{147F2762-F138-4A5C-976F-8EAC2B608ADB}">
              <a16:predDERef xmlns:a16="http://schemas.microsoft.com/office/drawing/2014/main" pred="{7F174478-6E56-4B86-9F08-1633C99F5506}"/>
            </a:ext>
          </a:extLst>
        </xdr:cNvPr>
        <xdr:cNvSpPr/>
      </xdr:nvSpPr>
      <xdr:spPr>
        <a:xfrm flipH="1">
          <a:off x="6871969" y="1606550"/>
          <a:ext cx="189231" cy="266700"/>
        </a:xfrm>
        <a:prstGeom prst="down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6350</xdr:colOff>
      <xdr:row>17</xdr:row>
      <xdr:rowOff>152400</xdr:rowOff>
    </xdr:from>
    <xdr:to>
      <xdr:col>10</xdr:col>
      <xdr:colOff>342900</xdr:colOff>
      <xdr:row>45</xdr:row>
      <xdr:rowOff>12700</xdr:rowOff>
    </xdr:to>
    <xdr:graphicFrame macro="">
      <xdr:nvGraphicFramePr>
        <xdr:cNvPr id="25" name="Chart 3" descr="Line chart showing Baseline Targets (All students), Gap-Closing Targets (Combined Focal Students), Similar District Targets, and Statewide Targets for 9th grade on track from 2024-25 through 2029-30. See table for data.">
          <a:extLst>
            <a:ext uri="{FF2B5EF4-FFF2-40B4-BE49-F238E27FC236}">
              <a16:creationId xmlns:a16="http://schemas.microsoft.com/office/drawing/2014/main" id="{F47F310A-A9EE-4905-8B05-DA3C00C56DA2}"/>
            </a:ext>
            <a:ext uri="{147F2762-F138-4A5C-976F-8EAC2B608ADB}">
              <a16:predDERef xmlns:a16="http://schemas.microsoft.com/office/drawing/2014/main" pred="{4A973AE4-7FFC-415D-AE8B-9ABC5DE878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312419</xdr:colOff>
      <xdr:row>8</xdr:row>
      <xdr:rowOff>82550</xdr:rowOff>
    </xdr:from>
    <xdr:to>
      <xdr:col>6</xdr:col>
      <xdr:colOff>501650</xdr:colOff>
      <xdr:row>9</xdr:row>
      <xdr:rowOff>95250</xdr:rowOff>
    </xdr:to>
    <xdr:sp macro="" textlink="">
      <xdr:nvSpPr>
        <xdr:cNvPr id="8" name="Arrow: Down 11">
          <a:extLst>
            <a:ext uri="{FF2B5EF4-FFF2-40B4-BE49-F238E27FC236}">
              <a16:creationId xmlns:a16="http://schemas.microsoft.com/office/drawing/2014/main" id="{297D4E4E-BB31-F633-71CF-C81D04585E82}"/>
            </a:ext>
          </a:extLst>
        </xdr:cNvPr>
        <xdr:cNvSpPr/>
      </xdr:nvSpPr>
      <xdr:spPr>
        <a:xfrm flipH="1">
          <a:off x="8497569" y="641350"/>
          <a:ext cx="189231" cy="266700"/>
        </a:xfrm>
        <a:prstGeom prst="down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394969</xdr:colOff>
      <xdr:row>8</xdr:row>
      <xdr:rowOff>82550</xdr:rowOff>
    </xdr:from>
    <xdr:to>
      <xdr:col>7</xdr:col>
      <xdr:colOff>584200</xdr:colOff>
      <xdr:row>9</xdr:row>
      <xdr:rowOff>95250</xdr:rowOff>
    </xdr:to>
    <xdr:sp macro="" textlink="">
      <xdr:nvSpPr>
        <xdr:cNvPr id="4" name="Arrow: Down 12">
          <a:extLst>
            <a:ext uri="{FF2B5EF4-FFF2-40B4-BE49-F238E27FC236}">
              <a16:creationId xmlns:a16="http://schemas.microsoft.com/office/drawing/2014/main" id="{BB4654BF-6CC7-4EE5-9A2C-E3971B4D801D}"/>
            </a:ext>
          </a:extLst>
        </xdr:cNvPr>
        <xdr:cNvSpPr/>
      </xdr:nvSpPr>
      <xdr:spPr>
        <a:xfrm flipH="1">
          <a:off x="9342119" y="641350"/>
          <a:ext cx="189231" cy="266700"/>
        </a:xfrm>
        <a:prstGeom prst="down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299719</xdr:colOff>
      <xdr:row>8</xdr:row>
      <xdr:rowOff>76200</xdr:rowOff>
    </xdr:from>
    <xdr:to>
      <xdr:col>8</xdr:col>
      <xdr:colOff>488950</xdr:colOff>
      <xdr:row>9</xdr:row>
      <xdr:rowOff>88900</xdr:rowOff>
    </xdr:to>
    <xdr:sp macro="" textlink="">
      <xdr:nvSpPr>
        <xdr:cNvPr id="5" name="Arrow: Down 13">
          <a:extLst>
            <a:ext uri="{FF2B5EF4-FFF2-40B4-BE49-F238E27FC236}">
              <a16:creationId xmlns:a16="http://schemas.microsoft.com/office/drawing/2014/main" id="{1D48DB27-A9F2-4822-9E24-CF7C65169AD0}"/>
            </a:ext>
          </a:extLst>
        </xdr:cNvPr>
        <xdr:cNvSpPr/>
      </xdr:nvSpPr>
      <xdr:spPr>
        <a:xfrm flipH="1">
          <a:off x="10091419" y="635000"/>
          <a:ext cx="189231" cy="266700"/>
        </a:xfrm>
        <a:prstGeom prst="down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337819</xdr:colOff>
      <xdr:row>8</xdr:row>
      <xdr:rowOff>95250</xdr:rowOff>
    </xdr:from>
    <xdr:to>
      <xdr:col>9</xdr:col>
      <xdr:colOff>527050</xdr:colOff>
      <xdr:row>9</xdr:row>
      <xdr:rowOff>107950</xdr:rowOff>
    </xdr:to>
    <xdr:sp macro="" textlink="">
      <xdr:nvSpPr>
        <xdr:cNvPr id="6" name="Arrow: Down 14">
          <a:extLst>
            <a:ext uri="{FF2B5EF4-FFF2-40B4-BE49-F238E27FC236}">
              <a16:creationId xmlns:a16="http://schemas.microsoft.com/office/drawing/2014/main" id="{3AA93866-3264-4139-9ECC-9B8A2A7053C8}"/>
            </a:ext>
          </a:extLst>
        </xdr:cNvPr>
        <xdr:cNvSpPr/>
      </xdr:nvSpPr>
      <xdr:spPr>
        <a:xfrm flipH="1">
          <a:off x="10974069" y="654050"/>
          <a:ext cx="189231" cy="266700"/>
        </a:xfrm>
        <a:prstGeom prst="down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38100</xdr:colOff>
      <xdr:row>17</xdr:row>
      <xdr:rowOff>127000</xdr:rowOff>
    </xdr:from>
    <xdr:to>
      <xdr:col>10</xdr:col>
      <xdr:colOff>247650</xdr:colOff>
      <xdr:row>44</xdr:row>
      <xdr:rowOff>171450</xdr:rowOff>
    </xdr:to>
    <xdr:graphicFrame macro="">
      <xdr:nvGraphicFramePr>
        <xdr:cNvPr id="23" name="Chart 3" descr="Line chart showing Baseline Targets (All students), Gap-Closing Targets (Combined Focal Students), Similar District Targets, and Statewide Targets for 4-Year Graduation from 2024-25 through 2029-30. See table for data.">
          <a:extLst>
            <a:ext uri="{FF2B5EF4-FFF2-40B4-BE49-F238E27FC236}">
              <a16:creationId xmlns:a16="http://schemas.microsoft.com/office/drawing/2014/main" id="{ADF57535-902C-DD32-9B84-095B8B45B279}"/>
            </a:ext>
            <a:ext uri="{147F2762-F138-4A5C-976F-8EAC2B608ADB}">
              <a16:predDERef xmlns:a16="http://schemas.microsoft.com/office/drawing/2014/main" pred="{3AA93866-3264-4139-9ECC-9B8A2A7053C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312419</xdr:colOff>
      <xdr:row>8</xdr:row>
      <xdr:rowOff>82550</xdr:rowOff>
    </xdr:from>
    <xdr:to>
      <xdr:col>6</xdr:col>
      <xdr:colOff>501650</xdr:colOff>
      <xdr:row>9</xdr:row>
      <xdr:rowOff>95250</xdr:rowOff>
    </xdr:to>
    <xdr:sp macro="" textlink="">
      <xdr:nvSpPr>
        <xdr:cNvPr id="2" name="Arrow: Down 11">
          <a:extLst>
            <a:ext uri="{FF2B5EF4-FFF2-40B4-BE49-F238E27FC236}">
              <a16:creationId xmlns:a16="http://schemas.microsoft.com/office/drawing/2014/main" id="{064041B6-292B-4457-93BC-B694D73B5A4C}"/>
            </a:ext>
          </a:extLst>
        </xdr:cNvPr>
        <xdr:cNvSpPr/>
      </xdr:nvSpPr>
      <xdr:spPr>
        <a:xfrm flipH="1">
          <a:off x="4389119" y="1593850"/>
          <a:ext cx="189231" cy="266700"/>
        </a:xfrm>
        <a:prstGeom prst="down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394969</xdr:colOff>
      <xdr:row>8</xdr:row>
      <xdr:rowOff>82550</xdr:rowOff>
    </xdr:from>
    <xdr:to>
      <xdr:col>7</xdr:col>
      <xdr:colOff>584200</xdr:colOff>
      <xdr:row>9</xdr:row>
      <xdr:rowOff>95250</xdr:rowOff>
    </xdr:to>
    <xdr:sp macro="" textlink="">
      <xdr:nvSpPr>
        <xdr:cNvPr id="3" name="Arrow: Down 12">
          <a:extLst>
            <a:ext uri="{FF2B5EF4-FFF2-40B4-BE49-F238E27FC236}">
              <a16:creationId xmlns:a16="http://schemas.microsoft.com/office/drawing/2014/main" id="{10B1AD04-B3A3-4608-9E40-C69CF799122D}"/>
            </a:ext>
          </a:extLst>
        </xdr:cNvPr>
        <xdr:cNvSpPr/>
      </xdr:nvSpPr>
      <xdr:spPr>
        <a:xfrm flipH="1">
          <a:off x="5227319" y="1593850"/>
          <a:ext cx="189231" cy="266700"/>
        </a:xfrm>
        <a:prstGeom prst="down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299719</xdr:colOff>
      <xdr:row>8</xdr:row>
      <xdr:rowOff>76200</xdr:rowOff>
    </xdr:from>
    <xdr:to>
      <xdr:col>8</xdr:col>
      <xdr:colOff>488950</xdr:colOff>
      <xdr:row>9</xdr:row>
      <xdr:rowOff>88900</xdr:rowOff>
    </xdr:to>
    <xdr:sp macro="" textlink="">
      <xdr:nvSpPr>
        <xdr:cNvPr id="4" name="Arrow: Down 13">
          <a:extLst>
            <a:ext uri="{FF2B5EF4-FFF2-40B4-BE49-F238E27FC236}">
              <a16:creationId xmlns:a16="http://schemas.microsoft.com/office/drawing/2014/main" id="{C3D643DA-DC3F-49DA-8D41-4107AFA7E443}"/>
            </a:ext>
          </a:extLst>
        </xdr:cNvPr>
        <xdr:cNvSpPr/>
      </xdr:nvSpPr>
      <xdr:spPr>
        <a:xfrm flipH="1">
          <a:off x="5982969" y="1587500"/>
          <a:ext cx="189231" cy="266700"/>
        </a:xfrm>
        <a:prstGeom prst="down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337819</xdr:colOff>
      <xdr:row>8</xdr:row>
      <xdr:rowOff>95250</xdr:rowOff>
    </xdr:from>
    <xdr:to>
      <xdr:col>9</xdr:col>
      <xdr:colOff>527050</xdr:colOff>
      <xdr:row>9</xdr:row>
      <xdr:rowOff>107950</xdr:rowOff>
    </xdr:to>
    <xdr:sp macro="" textlink="">
      <xdr:nvSpPr>
        <xdr:cNvPr id="5" name="Arrow: Down 14">
          <a:extLst>
            <a:ext uri="{FF2B5EF4-FFF2-40B4-BE49-F238E27FC236}">
              <a16:creationId xmlns:a16="http://schemas.microsoft.com/office/drawing/2014/main" id="{0F982067-D48F-415B-B849-1A34B1391C3F}"/>
            </a:ext>
          </a:extLst>
        </xdr:cNvPr>
        <xdr:cNvSpPr/>
      </xdr:nvSpPr>
      <xdr:spPr>
        <a:xfrm flipH="1">
          <a:off x="6871969" y="1606550"/>
          <a:ext cx="189231" cy="266700"/>
        </a:xfrm>
        <a:prstGeom prst="down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31750</xdr:colOff>
      <xdr:row>17</xdr:row>
      <xdr:rowOff>6350</xdr:rowOff>
    </xdr:from>
    <xdr:to>
      <xdr:col>10</xdr:col>
      <xdr:colOff>247650</xdr:colOff>
      <xdr:row>44</xdr:row>
      <xdr:rowOff>171450</xdr:rowOff>
    </xdr:to>
    <xdr:graphicFrame macro="">
      <xdr:nvGraphicFramePr>
        <xdr:cNvPr id="13" name="Chart 3" descr="Line chart showing Baseline Targets (All students), Gap-Closing Targets (Combined Focal Students), Similar District Targets, and Statewide Targets for5-Year Completion from 2024-25 through 2029-30. See table for data.">
          <a:extLst>
            <a:ext uri="{FF2B5EF4-FFF2-40B4-BE49-F238E27FC236}">
              <a16:creationId xmlns:a16="http://schemas.microsoft.com/office/drawing/2014/main" id="{9593669A-68A6-490A-81FA-F5E6E1ED7DCB}"/>
            </a:ext>
            <a:ext uri="{147F2762-F138-4A5C-976F-8EAC2B608ADB}">
              <a16:predDERef xmlns:a16="http://schemas.microsoft.com/office/drawing/2014/main" pred="{3AA93866-3264-4139-9ECC-9B8A2A7053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oregon.gov/ode/accountability/Documents/PGTCoDevelopmentGuidance.pdf" TargetMode="External"/><Relationship Id="rId2" Type="http://schemas.openxmlformats.org/officeDocument/2006/relationships/hyperlink" Target="https://youtu.be/q4G6J27Sbks" TargetMode="External"/><Relationship Id="rId1" Type="http://schemas.openxmlformats.org/officeDocument/2006/relationships/hyperlink" Target="https://workapps.smartsheet.com/app/VcvjWVJMP42JxgvHV46vp6R9rC?ref=hlr"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oregon.gov/ode/accountability/Documents/SimilarDistrictPerformanceGrowthTargets.pdf"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C1DC9-76EF-4883-9DDF-ACE9326EC4B2}">
  <sheetPr>
    <tabColor theme="8" tint="0.39997558519241921"/>
  </sheetPr>
  <dimension ref="A1:H41"/>
  <sheetViews>
    <sheetView showGridLines="0" tabSelected="1" zoomScale="70" zoomScaleNormal="70" workbookViewId="0">
      <selection activeCell="C37" sqref="C37"/>
    </sheetView>
  </sheetViews>
  <sheetFormatPr defaultColWidth="8.7265625" defaultRowHeight="14.5" x14ac:dyDescent="0.35"/>
  <cols>
    <col min="1" max="1" width="2.7265625" style="19" customWidth="1"/>
    <col min="2" max="2" width="5.453125" style="39" customWidth="1"/>
    <col min="3" max="3" width="92.54296875" style="41" customWidth="1"/>
    <col min="4" max="4" width="2" style="40" customWidth="1"/>
    <col min="5" max="6" width="4.54296875" style="40" customWidth="1"/>
    <col min="7" max="7" width="79.81640625" style="40" customWidth="1"/>
    <col min="8" max="8" width="2.26953125" style="40" customWidth="1"/>
    <col min="9" max="16384" width="8.7265625" style="40"/>
  </cols>
  <sheetData>
    <row r="1" spans="1:8" x14ac:dyDescent="0.35">
      <c r="A1" s="153" t="s">
        <v>0</v>
      </c>
      <c r="B1" s="106"/>
      <c r="C1" s="153" t="s">
        <v>0</v>
      </c>
      <c r="D1" s="107"/>
      <c r="E1" s="107"/>
      <c r="F1" s="107"/>
      <c r="G1" s="107"/>
      <c r="H1" s="107"/>
    </row>
    <row r="2" spans="1:8" ht="30.75" customHeight="1" x14ac:dyDescent="0.55000000000000004">
      <c r="A2" s="153" t="s">
        <v>0</v>
      </c>
      <c r="B2" s="214" t="s">
        <v>1</v>
      </c>
      <c r="C2" s="108"/>
      <c r="D2" s="109"/>
      <c r="E2" s="107"/>
      <c r="F2" s="152" t="s">
        <v>2</v>
      </c>
      <c r="G2" s="12"/>
      <c r="H2" s="13"/>
    </row>
    <row r="3" spans="1:8" ht="51" customHeight="1" x14ac:dyDescent="0.35">
      <c r="A3" s="153" t="s">
        <v>0</v>
      </c>
      <c r="B3" s="215" t="s">
        <v>3</v>
      </c>
      <c r="C3" s="32"/>
      <c r="D3" s="11"/>
      <c r="E3" s="107"/>
      <c r="F3" s="14" t="s">
        <v>4</v>
      </c>
      <c r="G3" s="15" t="s">
        <v>5</v>
      </c>
      <c r="H3" s="16"/>
    </row>
    <row r="4" spans="1:8" ht="19.5" customHeight="1" x14ac:dyDescent="0.35">
      <c r="A4" s="153" t="s">
        <v>0</v>
      </c>
      <c r="B4" s="110"/>
      <c r="C4" s="111"/>
      <c r="D4" s="107"/>
      <c r="E4" s="107"/>
      <c r="F4" s="14"/>
      <c r="G4" s="102" t="s">
        <v>6</v>
      </c>
      <c r="H4" s="16"/>
    </row>
    <row r="5" spans="1:8" ht="34" customHeight="1" x14ac:dyDescent="0.35">
      <c r="A5" s="153" t="s">
        <v>0</v>
      </c>
      <c r="B5" s="152" t="s">
        <v>7</v>
      </c>
      <c r="C5" s="12"/>
      <c r="D5" s="13"/>
      <c r="E5" s="107"/>
      <c r="F5" s="14" t="s">
        <v>4</v>
      </c>
      <c r="G5" s="15" t="s">
        <v>8</v>
      </c>
      <c r="H5" s="16"/>
    </row>
    <row r="6" spans="1:8" ht="33.65" customHeight="1" x14ac:dyDescent="0.35">
      <c r="A6" s="153" t="s">
        <v>0</v>
      </c>
      <c r="B6" s="14" t="s">
        <v>4</v>
      </c>
      <c r="C6" s="15" t="s">
        <v>9</v>
      </c>
      <c r="D6" s="16"/>
      <c r="E6" s="107"/>
      <c r="F6" s="14" t="s">
        <v>4</v>
      </c>
      <c r="G6" s="15" t="s">
        <v>10</v>
      </c>
      <c r="H6" s="16"/>
    </row>
    <row r="7" spans="1:8" ht="43.5" x14ac:dyDescent="0.35">
      <c r="A7" s="153" t="s">
        <v>0</v>
      </c>
      <c r="B7" s="14" t="s">
        <v>4</v>
      </c>
      <c r="C7" s="15" t="s">
        <v>11</v>
      </c>
      <c r="D7" s="16"/>
      <c r="E7" s="107"/>
      <c r="F7" s="14" t="s">
        <v>4</v>
      </c>
      <c r="G7" s="15" t="s">
        <v>12</v>
      </c>
      <c r="H7" s="16"/>
    </row>
    <row r="8" spans="1:8" ht="31" customHeight="1" x14ac:dyDescent="0.35">
      <c r="A8" s="10"/>
      <c r="B8" s="14" t="s">
        <v>4</v>
      </c>
      <c r="C8" s="15" t="s">
        <v>13</v>
      </c>
      <c r="D8" s="16"/>
      <c r="E8" s="107"/>
      <c r="F8" s="18" t="s">
        <v>4</v>
      </c>
      <c r="G8" s="208" t="s">
        <v>14</v>
      </c>
      <c r="H8" s="209"/>
    </row>
    <row r="9" spans="1:8" ht="43.5" x14ac:dyDescent="0.35">
      <c r="A9" s="10"/>
      <c r="B9" s="14"/>
      <c r="C9" s="15" t="s">
        <v>15</v>
      </c>
      <c r="D9" s="16"/>
      <c r="E9" s="107"/>
      <c r="F9" s="90"/>
      <c r="G9" s="91"/>
      <c r="H9" s="91"/>
    </row>
    <row r="10" spans="1:8" ht="43.5" x14ac:dyDescent="0.35">
      <c r="A10" s="153" t="s">
        <v>0</v>
      </c>
      <c r="B10" s="14" t="s">
        <v>4</v>
      </c>
      <c r="C10" s="15" t="s">
        <v>16</v>
      </c>
      <c r="D10" s="16"/>
      <c r="E10" s="107"/>
      <c r="F10" s="90"/>
      <c r="G10" s="91"/>
      <c r="H10" s="91"/>
    </row>
    <row r="11" spans="1:8" ht="18" customHeight="1" x14ac:dyDescent="0.35">
      <c r="A11" s="153" t="s">
        <v>0</v>
      </c>
      <c r="B11" s="88"/>
      <c r="C11" s="86"/>
      <c r="D11" s="87"/>
      <c r="E11" s="107"/>
      <c r="F11" s="107"/>
      <c r="G11" s="107"/>
      <c r="H11" s="107"/>
    </row>
    <row r="12" spans="1:8" ht="18" customHeight="1" x14ac:dyDescent="0.35">
      <c r="A12" s="153" t="s">
        <v>0</v>
      </c>
      <c r="B12" s="107"/>
      <c r="C12" s="107"/>
      <c r="D12" s="107"/>
      <c r="E12" s="107"/>
      <c r="F12" s="107"/>
      <c r="G12" s="124"/>
      <c r="H12" s="107"/>
    </row>
    <row r="13" spans="1:8" ht="18.75" customHeight="1" x14ac:dyDescent="0.35">
      <c r="A13" s="153" t="s">
        <v>0</v>
      </c>
      <c r="B13" s="152" t="s">
        <v>17</v>
      </c>
      <c r="C13" s="12"/>
      <c r="D13" s="13"/>
      <c r="E13" s="107"/>
      <c r="F13" s="107"/>
      <c r="G13" s="107"/>
      <c r="H13" s="107"/>
    </row>
    <row r="14" spans="1:8" ht="15.5" x14ac:dyDescent="0.35">
      <c r="A14" s="153" t="s">
        <v>0</v>
      </c>
      <c r="B14" s="28" t="s">
        <v>18</v>
      </c>
      <c r="C14" s="15"/>
      <c r="D14" s="16"/>
      <c r="E14" s="107"/>
      <c r="F14" s="107"/>
      <c r="G14" s="107"/>
      <c r="H14" s="107"/>
    </row>
    <row r="15" spans="1:8" ht="29" x14ac:dyDescent="0.35">
      <c r="A15" s="10"/>
      <c r="B15" s="29" t="s">
        <v>4</v>
      </c>
      <c r="C15" s="101" t="s">
        <v>19</v>
      </c>
      <c r="D15" s="16"/>
      <c r="E15" s="107"/>
      <c r="F15" s="107"/>
      <c r="G15" s="107"/>
      <c r="H15" s="107"/>
    </row>
    <row r="16" spans="1:8" x14ac:dyDescent="0.35">
      <c r="A16" s="10"/>
      <c r="B16" s="29"/>
      <c r="C16" s="15" t="s">
        <v>20</v>
      </c>
      <c r="D16" s="16"/>
      <c r="E16" s="107"/>
      <c r="F16" s="107"/>
      <c r="G16" s="107"/>
      <c r="H16" s="107"/>
    </row>
    <row r="17" spans="1:8" x14ac:dyDescent="0.35">
      <c r="A17" s="10"/>
      <c r="B17" s="29"/>
      <c r="C17" s="15" t="s">
        <v>21</v>
      </c>
      <c r="D17" s="16"/>
      <c r="E17" s="107"/>
      <c r="F17" s="107"/>
      <c r="G17" s="107"/>
      <c r="H17" s="107"/>
    </row>
    <row r="18" spans="1:8" x14ac:dyDescent="0.35">
      <c r="A18" s="153" t="s">
        <v>0</v>
      </c>
      <c r="B18" s="29" t="s">
        <v>4</v>
      </c>
      <c r="C18" s="15" t="s">
        <v>22</v>
      </c>
      <c r="D18" s="16"/>
      <c r="E18" s="107"/>
      <c r="F18" s="107"/>
      <c r="G18" s="107"/>
      <c r="H18" s="107"/>
    </row>
    <row r="19" spans="1:8" ht="29" x14ac:dyDescent="0.35">
      <c r="A19" s="10"/>
      <c r="B19" s="29" t="s">
        <v>4</v>
      </c>
      <c r="C19" s="102" t="s">
        <v>23</v>
      </c>
      <c r="D19" s="16"/>
      <c r="E19" s="107"/>
      <c r="F19" s="107"/>
      <c r="G19" s="107"/>
      <c r="H19" s="107"/>
    </row>
    <row r="20" spans="1:8" ht="29" x14ac:dyDescent="0.35">
      <c r="A20" s="153" t="s">
        <v>0</v>
      </c>
      <c r="B20" s="29" t="s">
        <v>4</v>
      </c>
      <c r="C20" s="15" t="s">
        <v>24</v>
      </c>
      <c r="D20" s="16"/>
      <c r="E20" s="107"/>
      <c r="F20" s="107"/>
      <c r="G20" s="107"/>
      <c r="H20" s="107"/>
    </row>
    <row r="21" spans="1:8" x14ac:dyDescent="0.35">
      <c r="A21" s="153" t="s">
        <v>0</v>
      </c>
      <c r="B21" s="29"/>
      <c r="C21" s="15"/>
      <c r="D21" s="16"/>
      <c r="E21" s="107"/>
      <c r="F21" s="107"/>
      <c r="G21" s="107"/>
      <c r="H21" s="107"/>
    </row>
    <row r="22" spans="1:8" ht="15.5" x14ac:dyDescent="0.35">
      <c r="A22" s="153" t="s">
        <v>0</v>
      </c>
      <c r="B22" s="28" t="s">
        <v>25</v>
      </c>
      <c r="C22" s="15"/>
      <c r="D22" s="16"/>
      <c r="E22" s="107"/>
      <c r="F22" s="107"/>
      <c r="G22" s="107"/>
      <c r="H22" s="107"/>
    </row>
    <row r="23" spans="1:8" ht="43.5" x14ac:dyDescent="0.35">
      <c r="A23" s="10"/>
      <c r="B23" s="29" t="s">
        <v>4</v>
      </c>
      <c r="C23" s="15" t="s">
        <v>26</v>
      </c>
      <c r="D23" s="16"/>
      <c r="E23" s="107"/>
      <c r="F23" s="107"/>
      <c r="G23" s="107"/>
      <c r="H23" s="107"/>
    </row>
    <row r="24" spans="1:8" ht="29" x14ac:dyDescent="0.35">
      <c r="A24" s="153" t="s">
        <v>0</v>
      </c>
      <c r="B24" s="29" t="s">
        <v>4</v>
      </c>
      <c r="C24" s="15" t="s">
        <v>27</v>
      </c>
      <c r="D24" s="16"/>
      <c r="E24" s="107"/>
      <c r="F24" s="107"/>
      <c r="G24" s="107"/>
      <c r="H24" s="107"/>
    </row>
    <row r="25" spans="1:8" x14ac:dyDescent="0.35">
      <c r="A25" s="153" t="s">
        <v>0</v>
      </c>
      <c r="B25" s="29"/>
      <c r="C25" s="15"/>
      <c r="D25" s="16"/>
      <c r="E25" s="107"/>
      <c r="F25" s="107"/>
      <c r="G25" s="107"/>
      <c r="H25" s="107"/>
    </row>
    <row r="26" spans="1:8" ht="15.5" x14ac:dyDescent="0.35">
      <c r="A26" s="153" t="s">
        <v>0</v>
      </c>
      <c r="B26" s="28" t="s">
        <v>28</v>
      </c>
      <c r="C26" s="102"/>
      <c r="D26" s="16"/>
      <c r="E26" s="107"/>
      <c r="F26" s="107"/>
      <c r="G26" s="107"/>
      <c r="H26" s="107"/>
    </row>
    <row r="27" spans="1:8" ht="54" customHeight="1" x14ac:dyDescent="0.35">
      <c r="A27" s="153" t="s">
        <v>0</v>
      </c>
      <c r="B27" s="103" t="s">
        <v>4</v>
      </c>
      <c r="C27" s="104" t="s">
        <v>145</v>
      </c>
      <c r="D27" s="17"/>
      <c r="E27" s="107"/>
      <c r="F27" s="107"/>
      <c r="G27" s="107"/>
      <c r="H27" s="107"/>
    </row>
    <row r="28" spans="1:8" x14ac:dyDescent="0.35">
      <c r="A28" s="153" t="s">
        <v>0</v>
      </c>
      <c r="B28" s="106"/>
      <c r="C28" s="111"/>
      <c r="D28" s="107"/>
      <c r="E28" s="107"/>
      <c r="F28" s="107"/>
      <c r="G28" s="107"/>
      <c r="H28" s="107"/>
    </row>
    <row r="29" spans="1:8" ht="18.5" x14ac:dyDescent="0.35">
      <c r="A29" s="153" t="s">
        <v>0</v>
      </c>
      <c r="B29" s="152" t="s">
        <v>29</v>
      </c>
      <c r="C29" s="12"/>
      <c r="D29" s="13"/>
      <c r="E29" s="107"/>
      <c r="F29" s="107"/>
      <c r="G29" s="107"/>
      <c r="H29" s="107"/>
    </row>
    <row r="30" spans="1:8" x14ac:dyDescent="0.35">
      <c r="A30" s="153" t="s">
        <v>0</v>
      </c>
      <c r="B30" s="14" t="s">
        <v>4</v>
      </c>
      <c r="C30" s="218" t="s">
        <v>143</v>
      </c>
      <c r="D30" s="16"/>
      <c r="E30" s="107"/>
      <c r="F30" s="107"/>
      <c r="G30" s="107"/>
      <c r="H30" s="107"/>
    </row>
    <row r="31" spans="1:8" x14ac:dyDescent="0.35">
      <c r="A31" s="153" t="s">
        <v>0</v>
      </c>
      <c r="B31" s="14" t="s">
        <v>4</v>
      </c>
      <c r="C31" s="207" t="s">
        <v>142</v>
      </c>
      <c r="D31" s="16"/>
      <c r="E31" s="107"/>
      <c r="F31" s="107"/>
      <c r="G31" s="107"/>
      <c r="H31" s="107"/>
    </row>
    <row r="32" spans="1:8" x14ac:dyDescent="0.35">
      <c r="A32" s="10"/>
      <c r="B32" s="14" t="s">
        <v>4</v>
      </c>
      <c r="C32" s="217" t="s">
        <v>30</v>
      </c>
      <c r="D32" s="16"/>
      <c r="E32" s="107"/>
      <c r="F32" s="107"/>
      <c r="G32" s="107"/>
      <c r="H32" s="107"/>
    </row>
    <row r="33" spans="1:4" x14ac:dyDescent="0.35">
      <c r="A33" s="10"/>
      <c r="B33" s="14" t="s">
        <v>4</v>
      </c>
      <c r="C33" s="217" t="s">
        <v>144</v>
      </c>
      <c r="D33" s="16"/>
    </row>
    <row r="34" spans="1:4" ht="22.5" customHeight="1" x14ac:dyDescent="0.35">
      <c r="B34" s="18" t="s">
        <v>4</v>
      </c>
      <c r="C34" s="216" t="s">
        <v>128</v>
      </c>
      <c r="D34" s="17"/>
    </row>
    <row r="35" spans="1:4" x14ac:dyDescent="0.35">
      <c r="B35" s="106"/>
      <c r="C35" s="111"/>
      <c r="D35" s="107"/>
    </row>
    <row r="36" spans="1:4" ht="18.5" x14ac:dyDescent="0.35">
      <c r="B36" s="211"/>
      <c r="C36" s="212"/>
      <c r="D36" s="212"/>
    </row>
    <row r="37" spans="1:4" x14ac:dyDescent="0.35">
      <c r="B37" s="90"/>
      <c r="C37" s="210"/>
      <c r="D37" s="91"/>
    </row>
    <row r="38" spans="1:4" x14ac:dyDescent="0.35">
      <c r="B38" s="90"/>
      <c r="C38" s="210"/>
      <c r="D38" s="91"/>
    </row>
    <row r="39" spans="1:4" x14ac:dyDescent="0.35">
      <c r="B39" s="90"/>
      <c r="C39" s="210"/>
      <c r="D39" s="91"/>
    </row>
    <row r="40" spans="1:4" x14ac:dyDescent="0.35">
      <c r="B40" s="90"/>
      <c r="C40" s="210"/>
      <c r="D40" s="91"/>
    </row>
    <row r="41" spans="1:4" x14ac:dyDescent="0.35">
      <c r="B41" s="90"/>
      <c r="C41" s="111"/>
      <c r="D41" s="213"/>
    </row>
  </sheetData>
  <sheetProtection algorithmName="SHA-512" hashValue="JEzyGZTUWtxvCM+PBObtA5szLwd3x2ax79DR9xjxkFdp0WfPv8ePwRKple0FtS+yLIGsY8tOv7NO1Fx8QGj5BQ==" saltValue="nmqrfMZITSCgtmsFWvelRw==" spinCount="100000" sheet="1" objects="1" scenarios="1"/>
  <hyperlinks>
    <hyperlink ref="C34" r:id="rId1" display="Professional Growth Targets Smartsheet WorkApp Portal (link)" xr:uid="{AE4D83C4-A3EF-499E-AC8F-D6156E42E113}"/>
    <hyperlink ref="C32" r:id="rId2" xr:uid="{34C344DC-FABA-4782-A328-55146B0F22F2}"/>
    <hyperlink ref="C30" r:id="rId3" xr:uid="{AA715D26-2FDE-49ED-9189-3E6779C00775}"/>
    <hyperlink ref="C33" r:id="rId4" xr:uid="{F1D579A9-F620-40DC-9737-918FC7C7F010}"/>
  </hyperlinks>
  <pageMargins left="0.7" right="0.7" top="0.75" bottom="0.75" header="0.3" footer="0.3"/>
  <pageSetup orientation="portrait" horizontalDpi="300" verticalDpi="300"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F3DF7-9127-460C-8DED-57CF4CDAE9CB}">
  <sheetPr>
    <tabColor rgb="FFDAE9F8"/>
  </sheetPr>
  <dimension ref="B2:R52"/>
  <sheetViews>
    <sheetView showGridLines="0" zoomScale="85" zoomScaleNormal="85" workbookViewId="0">
      <selection activeCell="M47" sqref="M47"/>
    </sheetView>
  </sheetViews>
  <sheetFormatPr defaultColWidth="12.1796875" defaultRowHeight="14.5" x14ac:dyDescent="0.35"/>
  <cols>
    <col min="1" max="1" width="3" customWidth="1"/>
    <col min="2" max="2" width="9.1796875" customWidth="1"/>
    <col min="3" max="3" width="11.453125" customWidth="1"/>
    <col min="4" max="4" width="26.54296875" customWidth="1"/>
    <col min="6" max="7" width="10.81640625" customWidth="1"/>
    <col min="10" max="10" width="12.1796875" customWidth="1"/>
    <col min="11" max="11" width="5.453125" customWidth="1"/>
    <col min="12" max="12" width="13" customWidth="1"/>
    <col min="13" max="13" width="10.453125" customWidth="1"/>
    <col min="14" max="14" width="25.1796875" customWidth="1"/>
    <col min="15" max="15" width="46.54296875" style="23" customWidth="1"/>
    <col min="16" max="16" width="27.453125" customWidth="1"/>
  </cols>
  <sheetData>
    <row r="2" spans="2:15" ht="23.5" customHeight="1" x14ac:dyDescent="0.35">
      <c r="B2" s="136"/>
      <c r="C2" s="137"/>
      <c r="D2" s="137"/>
      <c r="E2" s="137"/>
      <c r="F2" s="138"/>
      <c r="O2" s="21"/>
    </row>
    <row r="3" spans="2:15" ht="14.5" customHeight="1" x14ac:dyDescent="0.35">
      <c r="B3" s="142" t="s">
        <v>121</v>
      </c>
      <c r="C3" s="143"/>
      <c r="D3" s="143"/>
      <c r="E3" s="143"/>
      <c r="F3" s="144"/>
    </row>
    <row r="4" spans="2:15" ht="14.5" customHeight="1" thickBot="1" x14ac:dyDescent="0.4">
      <c r="B4" s="139"/>
      <c r="C4" s="140"/>
      <c r="D4" s="140"/>
      <c r="E4" s="140"/>
      <c r="F4" s="141"/>
    </row>
    <row r="5" spans="2:15" ht="8.15" customHeight="1" x14ac:dyDescent="0.35">
      <c r="H5" s="163"/>
      <c r="I5" s="164"/>
    </row>
    <row r="6" spans="2:15" ht="14.5" customHeight="1" x14ac:dyDescent="0.45">
      <c r="H6" s="128" t="s">
        <v>71</v>
      </c>
      <c r="I6" s="129"/>
    </row>
    <row r="7" spans="2:15" ht="14.5" customHeight="1" x14ac:dyDescent="0.45">
      <c r="H7" s="130" t="s">
        <v>72</v>
      </c>
      <c r="I7" s="165"/>
    </row>
    <row r="8" spans="2:15" ht="7.5" customHeight="1" thickBot="1" x14ac:dyDescent="0.4">
      <c r="H8" s="166"/>
      <c r="I8" s="167"/>
    </row>
    <row r="9" spans="2:15" ht="20.149999999999999" customHeight="1" x14ac:dyDescent="0.55000000000000004">
      <c r="E9" s="220" t="s">
        <v>73</v>
      </c>
      <c r="F9" s="168"/>
      <c r="H9" s="169"/>
      <c r="I9" s="169"/>
      <c r="N9" s="4"/>
      <c r="O9" s="21"/>
    </row>
    <row r="10" spans="2:15" ht="14.5" customHeight="1" x14ac:dyDescent="0.55000000000000004">
      <c r="E10" s="221"/>
      <c r="F10" s="168"/>
      <c r="H10" s="170"/>
      <c r="I10" s="170"/>
      <c r="L10" s="145"/>
      <c r="M10" s="146"/>
      <c r="N10" s="4"/>
      <c r="O10" s="21"/>
    </row>
    <row r="11" spans="2:15" ht="19" customHeight="1" thickBot="1" x14ac:dyDescent="0.4">
      <c r="B11" s="44"/>
      <c r="C11" s="44"/>
      <c r="D11" s="44"/>
      <c r="E11" s="120" t="s">
        <v>74</v>
      </c>
      <c r="F11" s="120" t="s">
        <v>75</v>
      </c>
      <c r="G11" s="121" t="s">
        <v>76</v>
      </c>
      <c r="H11" s="121" t="s">
        <v>77</v>
      </c>
      <c r="I11" s="121" t="s">
        <v>78</v>
      </c>
      <c r="J11" s="121" t="s">
        <v>79</v>
      </c>
      <c r="K11" s="171"/>
      <c r="L11" s="147" t="s">
        <v>79</v>
      </c>
      <c r="M11" s="148" t="s">
        <v>80</v>
      </c>
      <c r="N11" s="4"/>
      <c r="O11" s="21"/>
    </row>
    <row r="12" spans="2:15" ht="26.5" thickTop="1" x14ac:dyDescent="0.35">
      <c r="B12" s="222" t="s">
        <v>81</v>
      </c>
      <c r="C12" s="223"/>
      <c r="D12" s="224"/>
      <c r="E12" s="24">
        <f>('START HERE'!D59)</f>
        <v>0</v>
      </c>
      <c r="F12" s="25"/>
      <c r="G12" s="53"/>
      <c r="H12" s="54"/>
      <c r="I12" s="54"/>
      <c r="J12" s="55"/>
      <c r="K12" s="6"/>
      <c r="L12" s="147" t="s">
        <v>82</v>
      </c>
      <c r="M12" s="148" t="s">
        <v>135</v>
      </c>
      <c r="N12" s="4"/>
      <c r="O12" s="21"/>
    </row>
    <row r="13" spans="2:15" ht="16" thickBot="1" x14ac:dyDescent="0.4">
      <c r="B13" s="225" t="s">
        <v>84</v>
      </c>
      <c r="C13" s="226"/>
      <c r="D13" s="227"/>
      <c r="E13" s="26">
        <f>('START HERE'!D60)</f>
        <v>0</v>
      </c>
      <c r="F13" s="25"/>
      <c r="G13" s="56"/>
      <c r="H13" s="57"/>
      <c r="I13" s="57"/>
      <c r="J13" s="58"/>
      <c r="K13" s="6"/>
      <c r="L13" s="147" t="s">
        <v>85</v>
      </c>
      <c r="M13" s="149"/>
    </row>
    <row r="14" spans="2:15" ht="36" customHeight="1" thickTop="1" x14ac:dyDescent="0.35">
      <c r="B14" s="228" t="s">
        <v>122</v>
      </c>
      <c r="C14" s="229"/>
      <c r="D14" s="230"/>
      <c r="E14" s="59">
        <f>E12-E13</f>
        <v>0</v>
      </c>
      <c r="F14" s="60"/>
      <c r="G14" s="61">
        <f>G12-G13</f>
        <v>0</v>
      </c>
      <c r="H14" s="61">
        <f>H12-H13</f>
        <v>0</v>
      </c>
      <c r="I14" s="61">
        <f>I12-I13</f>
        <v>0</v>
      </c>
      <c r="J14" s="61">
        <f>J12-J13</f>
        <v>0</v>
      </c>
      <c r="K14" s="172"/>
      <c r="L14" s="72">
        <f xml:space="preserve"> ('START HERE'!D24)</f>
        <v>0</v>
      </c>
      <c r="M14" s="73">
        <f>('START HERE'!C24)</f>
        <v>68.099999999999994</v>
      </c>
    </row>
    <row r="15" spans="2:15" s="162" customFormat="1" ht="8.15" customHeight="1" x14ac:dyDescent="0.35">
      <c r="B15" s="64"/>
      <c r="C15" s="64"/>
      <c r="D15" s="64"/>
      <c r="E15" s="65"/>
      <c r="F15" s="65"/>
      <c r="G15" s="65"/>
      <c r="H15" s="65"/>
      <c r="I15" s="65"/>
      <c r="J15" s="65"/>
      <c r="K15" s="173"/>
      <c r="L15" s="74"/>
      <c r="M15" s="75"/>
      <c r="N15"/>
      <c r="O15" s="23"/>
    </row>
    <row r="16" spans="2:15" x14ac:dyDescent="0.35">
      <c r="B16" s="219" t="s">
        <v>87</v>
      </c>
      <c r="C16" s="219"/>
      <c r="D16" s="219"/>
      <c r="E16" s="105"/>
      <c r="F16" s="105"/>
      <c r="G16" s="66">
        <f>L14</f>
        <v>0</v>
      </c>
      <c r="H16" s="66">
        <f>L14</f>
        <v>0</v>
      </c>
      <c r="I16" s="66">
        <f>L14</f>
        <v>0</v>
      </c>
      <c r="J16" s="66">
        <f>L14</f>
        <v>0</v>
      </c>
      <c r="K16" s="6"/>
    </row>
    <row r="17" spans="2:15" x14ac:dyDescent="0.35">
      <c r="B17" s="219" t="s">
        <v>83</v>
      </c>
      <c r="C17" s="219"/>
      <c r="D17" s="219"/>
      <c r="E17" s="105"/>
      <c r="F17" s="105"/>
      <c r="G17" s="66">
        <f>M14</f>
        <v>68.099999999999994</v>
      </c>
      <c r="H17" s="66">
        <f>M14</f>
        <v>68.099999999999994</v>
      </c>
      <c r="I17" s="66">
        <f>M14</f>
        <v>68.099999999999994</v>
      </c>
      <c r="J17" s="66">
        <f>M14</f>
        <v>68.099999999999994</v>
      </c>
      <c r="K17" s="6"/>
      <c r="L17" s="6"/>
    </row>
    <row r="18" spans="2:15" x14ac:dyDescent="0.35">
      <c r="M18" s="174"/>
      <c r="N18" s="174"/>
      <c r="O18" s="175"/>
    </row>
    <row r="19" spans="2:15" ht="26" x14ac:dyDescent="0.6">
      <c r="M19" s="47" t="s">
        <v>88</v>
      </c>
      <c r="N19" s="27"/>
      <c r="O19" s="31"/>
    </row>
    <row r="20" spans="2:15" x14ac:dyDescent="0.35">
      <c r="M20" s="27" t="s">
        <v>89</v>
      </c>
      <c r="N20" s="27"/>
      <c r="O20" s="31"/>
    </row>
    <row r="21" spans="2:15" ht="15" thickBot="1" x14ac:dyDescent="0.4">
      <c r="M21" s="155" t="s">
        <v>123</v>
      </c>
      <c r="N21" s="154"/>
      <c r="O21" s="154"/>
    </row>
    <row r="22" spans="2:15" ht="15" thickTop="1" x14ac:dyDescent="0.35">
      <c r="M22" s="48" t="s">
        <v>91</v>
      </c>
      <c r="N22" s="49"/>
      <c r="O22" s="85" t="str">
        <f>TEXT((J12-G12),"0.0") &amp; " index score points"</f>
        <v>0.0 index score points</v>
      </c>
    </row>
    <row r="23" spans="2:15" x14ac:dyDescent="0.35">
      <c r="M23" s="50" t="s">
        <v>92</v>
      </c>
      <c r="N23" s="51"/>
      <c r="O23" s="22" t="str">
        <f>IF(E12&lt;G12,"Meets Criteria","Does Not Meet Criteria")</f>
        <v>Does Not Meet Criteria</v>
      </c>
    </row>
    <row r="24" spans="2:15" x14ac:dyDescent="0.35">
      <c r="M24" s="50" t="s">
        <v>93</v>
      </c>
      <c r="N24" s="51"/>
      <c r="O24" s="22" t="str">
        <f>IF(G12&lt;H12,"Meets Criteria","Does Not Meet Criteria")</f>
        <v>Does Not Meet Criteria</v>
      </c>
    </row>
    <row r="25" spans="2:15" x14ac:dyDescent="0.35">
      <c r="M25" s="50" t="s">
        <v>94</v>
      </c>
      <c r="N25" s="50"/>
      <c r="O25" s="22" t="str">
        <f>IF(H12&lt;I12,"Meets Criteria","Does Not Meet Criteria")</f>
        <v>Does Not Meet Criteria</v>
      </c>
    </row>
    <row r="26" spans="2:15" ht="14.5" customHeight="1" thickBot="1" x14ac:dyDescent="0.4">
      <c r="M26" s="50" t="s">
        <v>95</v>
      </c>
      <c r="N26" s="50"/>
      <c r="O26" s="45" t="str">
        <f>IF(I12&lt;J12,"Meets Criteria","Does Not Meet Criteria")</f>
        <v>Does Not Meet Criteria</v>
      </c>
    </row>
    <row r="27" spans="2:15" ht="15" thickTop="1" x14ac:dyDescent="0.35">
      <c r="M27" s="81" t="s">
        <v>96</v>
      </c>
      <c r="N27" s="82"/>
      <c r="O27" s="84" t="str">
        <f>TEXT((J13-G13), "0.0") &amp; " index score points"</f>
        <v>0.0 index score points</v>
      </c>
    </row>
    <row r="28" spans="2:15" x14ac:dyDescent="0.35">
      <c r="M28" s="80" t="s">
        <v>92</v>
      </c>
      <c r="N28" s="80"/>
      <c r="O28" s="22" t="str">
        <f>IF(E13&lt;G13,"Meets Criteria","Does Not Meet Criteria")</f>
        <v>Does Not Meet Criteria</v>
      </c>
    </row>
    <row r="29" spans="2:15" x14ac:dyDescent="0.35">
      <c r="M29" s="80" t="s">
        <v>93</v>
      </c>
      <c r="N29" s="80"/>
      <c r="O29" s="22" t="str">
        <f>IF(G13&lt;H13,"Meets Criteria","Does Not Meet Criteria")</f>
        <v>Does Not Meet Criteria</v>
      </c>
    </row>
    <row r="30" spans="2:15" x14ac:dyDescent="0.35">
      <c r="M30" s="80" t="s">
        <v>94</v>
      </c>
      <c r="N30" s="80"/>
      <c r="O30" s="22" t="str">
        <f>IF(H13&lt;I13,"Meets Criteria","Does Not Meet Criteria")</f>
        <v>Does Not Meet Criteria</v>
      </c>
    </row>
    <row r="31" spans="2:15" ht="15" thickBot="1" x14ac:dyDescent="0.4">
      <c r="M31" s="89" t="s">
        <v>95</v>
      </c>
      <c r="N31" s="89"/>
      <c r="O31" s="46" t="str">
        <f>IF(I13&lt;J13,"Meets Criteria","Does Not Meet Criteria")</f>
        <v>Does Not Meet Criteria</v>
      </c>
    </row>
    <row r="32" spans="2:15" ht="15" thickTop="1" x14ac:dyDescent="0.35">
      <c r="M32" s="176"/>
      <c r="N32" s="176"/>
      <c r="O32" s="177"/>
    </row>
    <row r="33" spans="13:18" x14ac:dyDescent="0.35">
      <c r="M33" t="s">
        <v>97</v>
      </c>
      <c r="N33" s="176"/>
      <c r="O33" s="177"/>
    </row>
    <row r="34" spans="13:18" ht="15" thickBot="1" x14ac:dyDescent="0.4">
      <c r="M34" t="s">
        <v>136</v>
      </c>
      <c r="N34" s="154"/>
      <c r="O34" s="154"/>
    </row>
    <row r="35" spans="13:18" ht="15" thickTop="1" x14ac:dyDescent="0.35">
      <c r="M35" s="92" t="s">
        <v>99</v>
      </c>
      <c r="N35" s="68"/>
      <c r="O35" s="83" t="str">
        <f>TEXT((G14-J14),"0.0") &amp; " index score points"</f>
        <v>0.0 index score points</v>
      </c>
    </row>
    <row r="36" spans="13:18" x14ac:dyDescent="0.35">
      <c r="M36" s="69" t="s">
        <v>100</v>
      </c>
      <c r="N36" s="52"/>
      <c r="O36" s="22" t="str">
        <f>IF(OR(E14&gt;G14, G14&lt;0, G14=0), "Meets Criteria", "Does Not Meet Criteria")</f>
        <v>Meets Criteria</v>
      </c>
    </row>
    <row r="37" spans="13:18" x14ac:dyDescent="0.35">
      <c r="M37" s="69" t="s">
        <v>101</v>
      </c>
      <c r="N37" s="52"/>
      <c r="O37" s="22" t="str">
        <f>IF(OR(G14&gt;H14, H14&lt;0, H14=0), "Meets Criteria", "Does Not Meet Criteria")</f>
        <v>Meets Criteria</v>
      </c>
    </row>
    <row r="38" spans="13:18" x14ac:dyDescent="0.35">
      <c r="M38" s="69" t="s">
        <v>102</v>
      </c>
      <c r="N38" s="52"/>
      <c r="O38" s="22" t="str">
        <f>IF(OR(H14&gt;I14, I14&lt;0, I14=0), "Meets Criteria", "Does Not Meet Criteria")</f>
        <v>Meets Criteria</v>
      </c>
    </row>
    <row r="39" spans="13:18" ht="15" thickBot="1" x14ac:dyDescent="0.4">
      <c r="M39" s="70" t="s">
        <v>103</v>
      </c>
      <c r="N39" s="71"/>
      <c r="O39" s="46" t="str">
        <f>IF(OR(I14&gt;J14, J14&lt;0, J14=0), "Meets Criteria", "Does Not Meet Criteria")</f>
        <v>Meets Criteria</v>
      </c>
    </row>
    <row r="40" spans="13:18" ht="15" thickTop="1" x14ac:dyDescent="0.35"/>
    <row r="41" spans="13:18" x14ac:dyDescent="0.35">
      <c r="M41" t="s">
        <v>104</v>
      </c>
    </row>
    <row r="42" spans="13:18" ht="15" thickBot="1" x14ac:dyDescent="0.4">
      <c r="M42" t="s">
        <v>105</v>
      </c>
      <c r="N42" s="21"/>
      <c r="O42" s="21"/>
    </row>
    <row r="43" spans="13:18" ht="37" customHeight="1" thickTop="1" x14ac:dyDescent="0.35">
      <c r="M43" s="178" t="s">
        <v>106</v>
      </c>
      <c r="N43" s="179"/>
      <c r="O43" s="158" t="str">
        <f>IF(J12 &gt; L14,
     TEXT(J12-L14,"0.0") &amp; " index score points above Similar District Target ",
     IF(J12 &lt; L14,
         TEXT(L14-J12,"0.0") &amp; " index score points below Similar District Target",
         "At target"
     )
)</f>
        <v>At target</v>
      </c>
    </row>
    <row r="44" spans="13:18" x14ac:dyDescent="0.35">
      <c r="M44" s="180" t="s">
        <v>107</v>
      </c>
      <c r="N44" s="181"/>
      <c r="O44" s="159" t="str">
        <f>IF(E12 &gt; L14,
     TEXT(E12-L14,"0.0") &amp; " index score points above Similar District Target ",
     IF(E12 &lt; L14,
         TEXT(L14-E12,"0.0") &amp; " index score points below Similar District Target",
         "At target"
     )
)</f>
        <v>At target</v>
      </c>
    </row>
    <row r="45" spans="13:18" x14ac:dyDescent="0.35">
      <c r="M45" s="182" t="s">
        <v>108</v>
      </c>
      <c r="N45" s="183"/>
      <c r="O45" s="156" t="str">
        <f>IF(J13 &gt; L14,
     TEXT(J13-L14,"0.0") &amp; " index score points above Similar District Target ",
     IF(J13 &lt; L14,
         TEXT(L14-J13,"0.0") &amp; " index score points below Similar District Target",
         "At target"
     )
)</f>
        <v>At target</v>
      </c>
      <c r="R45" s="4"/>
    </row>
    <row r="46" spans="13:18" ht="15" thickBot="1" x14ac:dyDescent="0.4">
      <c r="M46" s="184" t="s">
        <v>109</v>
      </c>
      <c r="N46" s="185"/>
      <c r="O46" s="157" t="str">
        <f>IF(E13 &gt; L14,
     TEXT(E13-L14,"0.0") &amp; " index score points above Similar District Target ",
     IF(E13 &lt; L14,
         TEXT(L14-E13,"0.0") &amp; " index score points below Similar District Target",
         "At target"
     )
)</f>
        <v>At target</v>
      </c>
    </row>
    <row r="47" spans="13:18" ht="15" thickTop="1" x14ac:dyDescent="0.35">
      <c r="M47" s="186" t="s">
        <v>138</v>
      </c>
    </row>
    <row r="48" spans="13:18" x14ac:dyDescent="0.35">
      <c r="M48" s="186" t="s">
        <v>134</v>
      </c>
    </row>
    <row r="49" spans="13:13" x14ac:dyDescent="0.35">
      <c r="M49" s="186" t="s">
        <v>111</v>
      </c>
    </row>
    <row r="50" spans="13:13" x14ac:dyDescent="0.35">
      <c r="M50" s="186" t="s">
        <v>112</v>
      </c>
    </row>
    <row r="51" spans="13:13" x14ac:dyDescent="0.35">
      <c r="M51" s="186" t="s">
        <v>113</v>
      </c>
    </row>
    <row r="52" spans="13:13" x14ac:dyDescent="0.35">
      <c r="M52" s="186" t="s">
        <v>114</v>
      </c>
    </row>
  </sheetData>
  <sheetProtection algorithmName="SHA-512" hashValue="z4hlgNiQ+BJN2FWciDxFtOKPdsBXdCVj+jDIR8wYkj4szJCkha6NohcwFYBCHF36IbacACGc5P5XznYxl0r2Ag==" saltValue="/ErpO9egfTCc9TAOhfa+zg==" spinCount="100000" sheet="1" objects="1" scenarios="1"/>
  <mergeCells count="6">
    <mergeCell ref="B17:D17"/>
    <mergeCell ref="E9:E10"/>
    <mergeCell ref="B12:D12"/>
    <mergeCell ref="B13:D13"/>
    <mergeCell ref="B14:D14"/>
    <mergeCell ref="B16:D16"/>
  </mergeCells>
  <conditionalFormatting sqref="O22 O27">
    <cfRule type="cellIs" dxfId="66" priority="4" operator="greaterThan">
      <formula>0</formula>
    </cfRule>
    <cfRule type="cellIs" dxfId="65" priority="14" operator="lessThan">
      <formula>0.1</formula>
    </cfRule>
    <cfRule type="cellIs" dxfId="64" priority="17" operator="greaterThan">
      <formula>0</formula>
    </cfRule>
  </conditionalFormatting>
  <conditionalFormatting sqref="O22">
    <cfRule type="cellIs" dxfId="63" priority="2" operator="lessThan">
      <formula>0</formula>
    </cfRule>
  </conditionalFormatting>
  <conditionalFormatting sqref="O23:O26">
    <cfRule type="cellIs" dxfId="62" priority="8" operator="greaterThan">
      <formula>-0.00001</formula>
    </cfRule>
    <cfRule type="cellIs" dxfId="61" priority="9" operator="lessThan">
      <formula>0</formula>
    </cfRule>
  </conditionalFormatting>
  <conditionalFormatting sqref="O23:O31">
    <cfRule type="containsText" dxfId="60" priority="5" operator="containsText" text="Does Not Meet Criteria">
      <formula>NOT(ISERROR(SEARCH("Does Not Meet Criteria",O23)))</formula>
    </cfRule>
  </conditionalFormatting>
  <conditionalFormatting sqref="O27">
    <cfRule type="cellIs" dxfId="59" priority="3" operator="lessThan">
      <formula>0</formula>
    </cfRule>
    <cfRule type="cellIs" dxfId="58" priority="11" operator="equal">
      <formula>"""Does Not Meet Criteria"""</formula>
    </cfRule>
  </conditionalFormatting>
  <conditionalFormatting sqref="O28:O31">
    <cfRule type="cellIs" dxfId="57" priority="6" operator="greaterThan">
      <formula>-0.00001</formula>
    </cfRule>
    <cfRule type="cellIs" dxfId="56" priority="7" operator="lessThan">
      <formula>0</formula>
    </cfRule>
  </conditionalFormatting>
  <conditionalFormatting sqref="O35">
    <cfRule type="cellIs" dxfId="55" priority="15" operator="lessThan">
      <formula>0</formula>
    </cfRule>
    <cfRule type="cellIs" dxfId="54" priority="16" operator="greaterThan">
      <formula>0</formula>
    </cfRule>
  </conditionalFormatting>
  <conditionalFormatting sqref="O35:O39">
    <cfRule type="cellIs" dxfId="53" priority="12" operator="greaterThan">
      <formula>-0.00001</formula>
    </cfRule>
    <cfRule type="cellIs" dxfId="52" priority="13" operator="lessThan">
      <formula>0</formula>
    </cfRule>
  </conditionalFormatting>
  <conditionalFormatting sqref="O36:O39">
    <cfRule type="containsText" dxfId="51" priority="10" operator="containsText" text="Does Not Meet Criteria">
      <formula>NOT(ISERROR(SEARCH("Does Not Meet Criteria",O36)))</formula>
    </cfRule>
  </conditionalFormatting>
  <dataValidations count="1">
    <dataValidation type="decimal" allowBlank="1" showInputMessage="1" showErrorMessage="1" error="Please enter a number between .01 and 150." sqref="G12:J13" xr:uid="{D12BE20C-4AF0-447C-8E61-F9F50EA09E46}">
      <formula1>0</formula1>
      <formula2>150</formula2>
    </dataValidation>
  </dataValidations>
  <pageMargins left="0.7" right="0.7" top="0.75" bottom="0.75" header="0.3" footer="0.3"/>
  <pageSetup orientation="portrait"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5F0473FE-6220-4C66-B1F8-079FEF6C6F50}">
            <xm:f>NOT(ISERROR(SEARCH("-",O22)))</xm:f>
            <xm:f>"-"</xm:f>
            <x14:dxf>
              <font>
                <color rgb="FF9C0006"/>
              </font>
              <fill>
                <patternFill>
                  <bgColor rgb="FFFFC7CE"/>
                </patternFill>
              </fill>
            </x14:dxf>
          </x14:cfRule>
          <xm:sqref>O22 O27</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B11C5-2453-4BF9-80BD-B02145939ADB}">
  <sheetPr>
    <tabColor rgb="FFDAE9F8"/>
  </sheetPr>
  <dimension ref="B2:R52"/>
  <sheetViews>
    <sheetView showGridLines="0" workbookViewId="0">
      <selection activeCell="N34" sqref="N34"/>
    </sheetView>
  </sheetViews>
  <sheetFormatPr defaultColWidth="12.1796875" defaultRowHeight="14.5" x14ac:dyDescent="0.35"/>
  <cols>
    <col min="1" max="1" width="3" customWidth="1"/>
    <col min="2" max="2" width="9.1796875" customWidth="1"/>
    <col min="3" max="3" width="11.453125" customWidth="1"/>
    <col min="4" max="4" width="26.54296875" customWidth="1"/>
    <col min="6" max="7" width="10.81640625" customWidth="1"/>
    <col min="10" max="10" width="12.1796875" customWidth="1"/>
    <col min="11" max="11" width="5.453125" customWidth="1"/>
    <col min="12" max="12" width="13" customWidth="1"/>
    <col min="13" max="13" width="10.453125" customWidth="1"/>
    <col min="14" max="14" width="25.1796875" customWidth="1"/>
    <col min="15" max="15" width="52.453125" style="23" customWidth="1"/>
    <col min="16" max="16" width="27.453125" customWidth="1"/>
  </cols>
  <sheetData>
    <row r="2" spans="2:15" ht="23.5" customHeight="1" x14ac:dyDescent="0.35">
      <c r="B2" s="136"/>
      <c r="C2" s="137"/>
      <c r="D2" s="137"/>
      <c r="E2" s="137"/>
      <c r="F2" s="138"/>
      <c r="O2" s="21"/>
    </row>
    <row r="3" spans="2:15" ht="14.5" customHeight="1" x14ac:dyDescent="0.35">
      <c r="B3" s="142" t="s">
        <v>124</v>
      </c>
      <c r="C3" s="143"/>
      <c r="D3" s="143"/>
      <c r="E3" s="143"/>
      <c r="F3" s="144"/>
    </row>
    <row r="4" spans="2:15" ht="14.5" customHeight="1" thickBot="1" x14ac:dyDescent="0.4">
      <c r="B4" s="139"/>
      <c r="C4" s="140"/>
      <c r="D4" s="140"/>
      <c r="E4" s="140"/>
      <c r="F4" s="141"/>
    </row>
    <row r="5" spans="2:15" ht="8.15" customHeight="1" x14ac:dyDescent="0.35">
      <c r="H5" s="163"/>
      <c r="I5" s="164"/>
    </row>
    <row r="6" spans="2:15" ht="14.5" customHeight="1" x14ac:dyDescent="0.45">
      <c r="H6" s="128" t="s">
        <v>71</v>
      </c>
      <c r="I6" s="129"/>
    </row>
    <row r="7" spans="2:15" ht="14.5" customHeight="1" x14ac:dyDescent="0.45">
      <c r="H7" s="130" t="s">
        <v>72</v>
      </c>
      <c r="I7" s="165"/>
    </row>
    <row r="8" spans="2:15" ht="7.5" customHeight="1" thickBot="1" x14ac:dyDescent="0.4">
      <c r="H8" s="166"/>
      <c r="I8" s="167"/>
    </row>
    <row r="9" spans="2:15" ht="20.149999999999999" customHeight="1" x14ac:dyDescent="0.55000000000000004">
      <c r="E9" s="220" t="s">
        <v>73</v>
      </c>
      <c r="F9" s="168"/>
      <c r="H9" s="169"/>
      <c r="I9" s="169"/>
      <c r="N9" s="4"/>
      <c r="O9" s="21"/>
    </row>
    <row r="10" spans="2:15" ht="14.5" customHeight="1" x14ac:dyDescent="0.55000000000000004">
      <c r="E10" s="221"/>
      <c r="F10" s="168"/>
      <c r="H10" s="170"/>
      <c r="I10" s="170"/>
      <c r="L10" s="145"/>
      <c r="M10" s="146"/>
      <c r="N10" s="4"/>
      <c r="O10" s="21"/>
    </row>
    <row r="11" spans="2:15" ht="19" customHeight="1" thickBot="1" x14ac:dyDescent="0.4">
      <c r="B11" s="44"/>
      <c r="C11" s="44"/>
      <c r="D11" s="44"/>
      <c r="E11" s="120" t="s">
        <v>74</v>
      </c>
      <c r="F11" s="120" t="s">
        <v>75</v>
      </c>
      <c r="G11" s="121" t="s">
        <v>76</v>
      </c>
      <c r="H11" s="121" t="s">
        <v>77</v>
      </c>
      <c r="I11" s="121" t="s">
        <v>78</v>
      </c>
      <c r="J11" s="121" t="s">
        <v>79</v>
      </c>
      <c r="K11" s="171"/>
      <c r="L11" s="147" t="s">
        <v>79</v>
      </c>
      <c r="M11" s="148" t="s">
        <v>80</v>
      </c>
      <c r="N11" s="4"/>
      <c r="O11" s="21"/>
    </row>
    <row r="12" spans="2:15" ht="26.5" thickTop="1" x14ac:dyDescent="0.35">
      <c r="B12" s="222" t="s">
        <v>81</v>
      </c>
      <c r="C12" s="223"/>
      <c r="D12" s="224"/>
      <c r="E12" s="24">
        <f>('START HERE'!D61)</f>
        <v>0</v>
      </c>
      <c r="F12" s="25"/>
      <c r="G12" s="53"/>
      <c r="H12" s="54"/>
      <c r="I12" s="54"/>
      <c r="J12" s="55"/>
      <c r="K12" s="6"/>
      <c r="L12" s="147" t="s">
        <v>82</v>
      </c>
      <c r="M12" s="148" t="s">
        <v>135</v>
      </c>
      <c r="N12" s="4"/>
      <c r="O12" s="21"/>
    </row>
    <row r="13" spans="2:15" ht="16" thickBot="1" x14ac:dyDescent="0.4">
      <c r="B13" s="225" t="s">
        <v>84</v>
      </c>
      <c r="C13" s="226"/>
      <c r="D13" s="227"/>
      <c r="E13" s="26">
        <f>('START HERE'!D62)</f>
        <v>0</v>
      </c>
      <c r="F13" s="25"/>
      <c r="G13" s="56"/>
      <c r="H13" s="57"/>
      <c r="I13" s="57"/>
      <c r="J13" s="58"/>
      <c r="K13" s="6"/>
      <c r="L13" s="147" t="s">
        <v>85</v>
      </c>
      <c r="M13" s="149"/>
    </row>
    <row r="14" spans="2:15" ht="47.5" customHeight="1" thickTop="1" x14ac:dyDescent="0.35">
      <c r="B14" s="228" t="s">
        <v>125</v>
      </c>
      <c r="C14" s="229"/>
      <c r="D14" s="230"/>
      <c r="E14" s="59">
        <f>E12-E13</f>
        <v>0</v>
      </c>
      <c r="F14" s="60"/>
      <c r="G14" s="61">
        <f>G12-G13</f>
        <v>0</v>
      </c>
      <c r="H14" s="61">
        <f>H12-H13</f>
        <v>0</v>
      </c>
      <c r="I14" s="61">
        <f>I12-I13</f>
        <v>0</v>
      </c>
      <c r="J14" s="61">
        <f>J12-J13</f>
        <v>0</v>
      </c>
      <c r="K14" s="172"/>
      <c r="L14" s="72">
        <f xml:space="preserve"> ('START HERE'!D25)</f>
        <v>0</v>
      </c>
      <c r="M14" s="73">
        <f>('START HERE'!C25)</f>
        <v>167.2</v>
      </c>
    </row>
    <row r="15" spans="2:15" s="162" customFormat="1" ht="8.15" customHeight="1" x14ac:dyDescent="0.35">
      <c r="B15" s="64"/>
      <c r="C15" s="64"/>
      <c r="D15" s="64"/>
      <c r="E15" s="65"/>
      <c r="F15" s="65"/>
      <c r="G15" s="65"/>
      <c r="H15" s="65"/>
      <c r="I15" s="65"/>
      <c r="J15" s="65"/>
      <c r="K15" s="173"/>
      <c r="L15" s="74"/>
      <c r="M15" s="75"/>
      <c r="N15"/>
      <c r="O15" s="23"/>
    </row>
    <row r="16" spans="2:15" x14ac:dyDescent="0.35">
      <c r="B16" s="219" t="s">
        <v>87</v>
      </c>
      <c r="C16" s="219"/>
      <c r="D16" s="219"/>
      <c r="E16" s="105"/>
      <c r="F16" s="105"/>
      <c r="G16" s="66">
        <f>L14</f>
        <v>0</v>
      </c>
      <c r="H16" s="66">
        <f>L14</f>
        <v>0</v>
      </c>
      <c r="I16" s="66">
        <f>L14</f>
        <v>0</v>
      </c>
      <c r="J16" s="66">
        <f>L14</f>
        <v>0</v>
      </c>
      <c r="K16" s="6"/>
    </row>
    <row r="17" spans="2:15" x14ac:dyDescent="0.35">
      <c r="B17" s="219" t="s">
        <v>83</v>
      </c>
      <c r="C17" s="219"/>
      <c r="D17" s="219"/>
      <c r="E17" s="105"/>
      <c r="F17" s="105"/>
      <c r="G17" s="66">
        <f>M14</f>
        <v>167.2</v>
      </c>
      <c r="H17" s="66">
        <f>M14</f>
        <v>167.2</v>
      </c>
      <c r="I17" s="66">
        <f>M14</f>
        <v>167.2</v>
      </c>
      <c r="J17" s="66">
        <f>M14</f>
        <v>167.2</v>
      </c>
      <c r="K17" s="6"/>
      <c r="L17" s="6"/>
    </row>
    <row r="18" spans="2:15" x14ac:dyDescent="0.35">
      <c r="M18" s="174"/>
      <c r="N18" s="174"/>
      <c r="O18" s="175"/>
    </row>
    <row r="19" spans="2:15" ht="26" x14ac:dyDescent="0.6">
      <c r="M19" s="47" t="s">
        <v>88</v>
      </c>
      <c r="N19" s="27"/>
      <c r="O19" s="31"/>
    </row>
    <row r="20" spans="2:15" x14ac:dyDescent="0.35">
      <c r="M20" s="27" t="s">
        <v>89</v>
      </c>
      <c r="N20" s="27"/>
      <c r="O20" s="31"/>
    </row>
    <row r="21" spans="2:15" ht="15" thickBot="1" x14ac:dyDescent="0.4">
      <c r="M21" s="155" t="s">
        <v>123</v>
      </c>
      <c r="N21" s="154"/>
      <c r="O21" s="154"/>
    </row>
    <row r="22" spans="2:15" ht="15" thickTop="1" x14ac:dyDescent="0.35">
      <c r="M22" s="48" t="s">
        <v>91</v>
      </c>
      <c r="N22" s="49"/>
      <c r="O22" s="85" t="str">
        <f>TEXT((J12-G12),"0.0")&amp;" composite score points"</f>
        <v>0.0 composite score points</v>
      </c>
    </row>
    <row r="23" spans="2:15" x14ac:dyDescent="0.35">
      <c r="M23" s="50" t="s">
        <v>92</v>
      </c>
      <c r="N23" s="51"/>
      <c r="O23" s="22" t="str">
        <f>IF(E12&lt;G12,"Meets Criteria","Does Not Meet Criteria")</f>
        <v>Does Not Meet Criteria</v>
      </c>
    </row>
    <row r="24" spans="2:15" x14ac:dyDescent="0.35">
      <c r="M24" s="50" t="s">
        <v>93</v>
      </c>
      <c r="N24" s="51"/>
      <c r="O24" s="22" t="str">
        <f>IF(G12&lt;H12,"Meets Criteria","Does Not Meet Criteria")</f>
        <v>Does Not Meet Criteria</v>
      </c>
    </row>
    <row r="25" spans="2:15" x14ac:dyDescent="0.35">
      <c r="M25" s="50" t="s">
        <v>94</v>
      </c>
      <c r="N25" s="50"/>
      <c r="O25" s="22" t="str">
        <f>IF(H12&lt;I12,"Meets Criteria","Does Not Meet Criteria")</f>
        <v>Does Not Meet Criteria</v>
      </c>
    </row>
    <row r="26" spans="2:15" ht="14.5" customHeight="1" thickBot="1" x14ac:dyDescent="0.4">
      <c r="M26" s="50" t="s">
        <v>95</v>
      </c>
      <c r="N26" s="50"/>
      <c r="O26" s="45" t="str">
        <f>IF(I12&lt;J12,"Meets Criteria","Does Not Meet Criteria")</f>
        <v>Does Not Meet Criteria</v>
      </c>
    </row>
    <row r="27" spans="2:15" ht="15" thickTop="1" x14ac:dyDescent="0.35">
      <c r="M27" s="81" t="s">
        <v>96</v>
      </c>
      <c r="N27" s="82"/>
      <c r="O27" s="84" t="str">
        <f>TEXT((J13-G13),"0.0")&amp;" composite score points"</f>
        <v>0.0 composite score points</v>
      </c>
    </row>
    <row r="28" spans="2:15" x14ac:dyDescent="0.35">
      <c r="M28" s="80" t="s">
        <v>92</v>
      </c>
      <c r="N28" s="80"/>
      <c r="O28" s="22" t="str">
        <f>IF(E13&lt;G13,"Meets Criteria","Does Not Meet Criteria")</f>
        <v>Does Not Meet Criteria</v>
      </c>
    </row>
    <row r="29" spans="2:15" x14ac:dyDescent="0.35">
      <c r="M29" s="80" t="s">
        <v>93</v>
      </c>
      <c r="N29" s="80"/>
      <c r="O29" s="22" t="str">
        <f>IF(G13&lt;H13,"Meets Criteria","Does Not Meet Criteria")</f>
        <v>Does Not Meet Criteria</v>
      </c>
    </row>
    <row r="30" spans="2:15" x14ac:dyDescent="0.35">
      <c r="M30" s="80" t="s">
        <v>94</v>
      </c>
      <c r="N30" s="80"/>
      <c r="O30" s="22" t="str">
        <f>IF(H13&lt;I13,"Meets Criteria","Does Not Meet Criteria")</f>
        <v>Does Not Meet Criteria</v>
      </c>
    </row>
    <row r="31" spans="2:15" ht="15" thickBot="1" x14ac:dyDescent="0.4">
      <c r="M31" s="89" t="s">
        <v>95</v>
      </c>
      <c r="N31" s="89"/>
      <c r="O31" s="46" t="str">
        <f>IF(I13&lt;J13,"Meets Criteria","Does Not Meet Criteria")</f>
        <v>Does Not Meet Criteria</v>
      </c>
    </row>
    <row r="32" spans="2:15" ht="15" thickTop="1" x14ac:dyDescent="0.35">
      <c r="M32" s="176"/>
      <c r="N32" s="176"/>
      <c r="O32" s="177"/>
    </row>
    <row r="33" spans="13:18" x14ac:dyDescent="0.35">
      <c r="M33" t="s">
        <v>97</v>
      </c>
      <c r="N33" s="176"/>
      <c r="O33" s="177"/>
    </row>
    <row r="34" spans="13:18" ht="15" thickBot="1" x14ac:dyDescent="0.4">
      <c r="M34" t="s">
        <v>136</v>
      </c>
      <c r="N34" s="154"/>
      <c r="O34" s="154"/>
    </row>
    <row r="35" spans="13:18" ht="15" thickTop="1" x14ac:dyDescent="0.35">
      <c r="M35" s="92" t="s">
        <v>99</v>
      </c>
      <c r="N35" s="68"/>
      <c r="O35" s="83" t="str">
        <f>TEXT((J14-G14),"0.0")&amp;" composite score points"</f>
        <v>0.0 composite score points</v>
      </c>
    </row>
    <row r="36" spans="13:18" x14ac:dyDescent="0.35">
      <c r="M36" s="69" t="s">
        <v>100</v>
      </c>
      <c r="N36" s="52"/>
      <c r="O36" s="22" t="str">
        <f>IF(OR(E14&gt;G14, G14&lt;0, G14=0), "Meets Criteria", "Does Not Meet Criteria")</f>
        <v>Meets Criteria</v>
      </c>
    </row>
    <row r="37" spans="13:18" x14ac:dyDescent="0.35">
      <c r="M37" s="69" t="s">
        <v>101</v>
      </c>
      <c r="N37" s="52"/>
      <c r="O37" s="22" t="str">
        <f>IF(OR(G14&gt;H14, H14&lt;0, H14=0), "Meets Criteria", "Does Not Meet Criteria")</f>
        <v>Meets Criteria</v>
      </c>
    </row>
    <row r="38" spans="13:18" x14ac:dyDescent="0.35">
      <c r="M38" s="69" t="s">
        <v>102</v>
      </c>
      <c r="N38" s="52"/>
      <c r="O38" s="22" t="str">
        <f>IF(OR(H14&gt;I14, I14&lt;0, I14=0), "Meets Criteria", "Does Not Meet Criteria")</f>
        <v>Meets Criteria</v>
      </c>
    </row>
    <row r="39" spans="13:18" ht="15" thickBot="1" x14ac:dyDescent="0.4">
      <c r="M39" s="70" t="s">
        <v>103</v>
      </c>
      <c r="N39" s="71"/>
      <c r="O39" s="46" t="str">
        <f>IF(OR(I14&gt;J14, J14&lt;0, J14=0), "Meets Criteria", "Does Not Meet Criteria")</f>
        <v>Meets Criteria</v>
      </c>
    </row>
    <row r="40" spans="13:18" ht="15" thickTop="1" x14ac:dyDescent="0.35"/>
    <row r="41" spans="13:18" x14ac:dyDescent="0.35">
      <c r="M41" t="s">
        <v>104</v>
      </c>
    </row>
    <row r="42" spans="13:18" ht="15" thickBot="1" x14ac:dyDescent="0.4">
      <c r="M42" t="s">
        <v>105</v>
      </c>
      <c r="N42" s="21"/>
      <c r="O42" s="21"/>
    </row>
    <row r="43" spans="13:18" ht="37" customHeight="1" thickTop="1" x14ac:dyDescent="0.35">
      <c r="M43" s="178" t="s">
        <v>106</v>
      </c>
      <c r="N43" s="179"/>
      <c r="O43" s="158" t="str">
        <f>IF(J12 &gt; L14,
     TEXT(J12-L14,"0.0") &amp; " composite score points above Similar District Target ",
     IF(J12 &lt; L14,
         TEXT(L14-J12,"0.0") &amp; " composite score points below Similar District Target",
         "At target"
     )
)</f>
        <v>At target</v>
      </c>
    </row>
    <row r="44" spans="13:18" x14ac:dyDescent="0.35">
      <c r="M44" s="180" t="s">
        <v>107</v>
      </c>
      <c r="N44" s="181"/>
      <c r="O44" s="159" t="str">
        <f>IF(E12 &gt; L14,
     TEXT(E12-L14,"0.0") &amp; " composite score points above Similar District Target ",
     IF(E12 &lt; L14,
         TEXT(L14-E12,"0.0") &amp; " composite score points below Similar District Target",
         "At target"
     )
)</f>
        <v>At target</v>
      </c>
    </row>
    <row r="45" spans="13:18" ht="27.65" customHeight="1" x14ac:dyDescent="0.35">
      <c r="M45" s="182" t="s">
        <v>108</v>
      </c>
      <c r="N45" s="183"/>
      <c r="O45" s="156" t="str">
        <f>IF(J13 &gt; L14,
     TEXT(J13-L14,"0.0") &amp; " composite score points above Similar District Target ",
     IF(J13 &lt; L14,
         TEXT(L14-J13,"0.0") &amp; " composite score points below Similar District Target",
         "At target"
     )
)</f>
        <v>At target</v>
      </c>
      <c r="R45" s="4"/>
    </row>
    <row r="46" spans="13:18" ht="31" customHeight="1" thickBot="1" x14ac:dyDescent="0.4">
      <c r="M46" s="184" t="s">
        <v>109</v>
      </c>
      <c r="N46" s="185"/>
      <c r="O46" s="157" t="str">
        <f>IF(E13 &gt; L14,
     TEXT(E13-L14,"0.0") &amp; " composite score points above Similar District Target ",
     IF(E13 &lt; L14,
         TEXT(L14-E13,"0.0") &amp; " composite score points below Similar District Target",
         "At target"
     )
)</f>
        <v>At target</v>
      </c>
    </row>
    <row r="47" spans="13:18" ht="15" thickTop="1" x14ac:dyDescent="0.35">
      <c r="M47" s="186" t="s">
        <v>138</v>
      </c>
    </row>
    <row r="48" spans="13:18" x14ac:dyDescent="0.35">
      <c r="M48" s="186" t="s">
        <v>134</v>
      </c>
    </row>
    <row r="49" spans="13:13" x14ac:dyDescent="0.35">
      <c r="M49" s="186" t="s">
        <v>111</v>
      </c>
    </row>
    <row r="50" spans="13:13" x14ac:dyDescent="0.35">
      <c r="M50" s="186" t="s">
        <v>112</v>
      </c>
    </row>
    <row r="51" spans="13:13" x14ac:dyDescent="0.35">
      <c r="M51" s="186" t="s">
        <v>113</v>
      </c>
    </row>
    <row r="52" spans="13:13" x14ac:dyDescent="0.35">
      <c r="M52" s="186" t="s">
        <v>114</v>
      </c>
    </row>
  </sheetData>
  <sheetProtection algorithmName="SHA-512" hashValue="cfLECS8ok1IgL9LhyvI7E02ZgCik0hYDfB18/GfoIXSUl5+Jx8li/9lvYCU/yLIlitGiJ487JxMErbGcJURr0g==" saltValue="elxUyml13ZZUEnw1UuPhvQ==" spinCount="100000" sheet="1" objects="1" scenarios="1"/>
  <mergeCells count="6">
    <mergeCell ref="B17:D17"/>
    <mergeCell ref="E9:E10"/>
    <mergeCell ref="B12:D12"/>
    <mergeCell ref="B13:D13"/>
    <mergeCell ref="B14:D14"/>
    <mergeCell ref="B16:D16"/>
  </mergeCells>
  <conditionalFormatting sqref="O22 O27">
    <cfRule type="cellIs" dxfId="49" priority="4" operator="greaterThan">
      <formula>0</formula>
    </cfRule>
    <cfRule type="cellIs" dxfId="48" priority="14" operator="lessThan">
      <formula>0.1</formula>
    </cfRule>
    <cfRule type="cellIs" dxfId="47" priority="17" operator="greaterThan">
      <formula>0</formula>
    </cfRule>
  </conditionalFormatting>
  <conditionalFormatting sqref="O22">
    <cfRule type="cellIs" dxfId="46" priority="2" operator="lessThan">
      <formula>0</formula>
    </cfRule>
  </conditionalFormatting>
  <conditionalFormatting sqref="O23:O26">
    <cfRule type="cellIs" dxfId="45" priority="8" operator="greaterThan">
      <formula>-0.00001</formula>
    </cfRule>
    <cfRule type="cellIs" dxfId="44" priority="9" operator="lessThan">
      <formula>0</formula>
    </cfRule>
  </conditionalFormatting>
  <conditionalFormatting sqref="O23:O31">
    <cfRule type="containsText" dxfId="43" priority="5" operator="containsText" text="Does Not Meet Criteria">
      <formula>NOT(ISERROR(SEARCH("Does Not Meet Criteria",O23)))</formula>
    </cfRule>
  </conditionalFormatting>
  <conditionalFormatting sqref="O27">
    <cfRule type="cellIs" dxfId="42" priority="3" operator="lessThan">
      <formula>0</formula>
    </cfRule>
    <cfRule type="cellIs" dxfId="41" priority="11" operator="equal">
      <formula>"""Does Not Meet Criteria"""</formula>
    </cfRule>
  </conditionalFormatting>
  <conditionalFormatting sqref="O28:O31">
    <cfRule type="cellIs" dxfId="40" priority="6" operator="greaterThan">
      <formula>-0.00001</formula>
    </cfRule>
    <cfRule type="cellIs" dxfId="39" priority="7" operator="lessThan">
      <formula>0</formula>
    </cfRule>
  </conditionalFormatting>
  <conditionalFormatting sqref="O35">
    <cfRule type="cellIs" dxfId="38" priority="15" operator="lessThan">
      <formula>0</formula>
    </cfRule>
    <cfRule type="cellIs" dxfId="37" priority="16" operator="greaterThan">
      <formula>0</formula>
    </cfRule>
  </conditionalFormatting>
  <conditionalFormatting sqref="O35:O39">
    <cfRule type="cellIs" dxfId="36" priority="12" operator="greaterThan">
      <formula>-0.00001</formula>
    </cfRule>
    <cfRule type="cellIs" dxfId="35" priority="13" operator="lessThan">
      <formula>0</formula>
    </cfRule>
  </conditionalFormatting>
  <conditionalFormatting sqref="O36:O39">
    <cfRule type="containsText" dxfId="34" priority="10" operator="containsText" text="Does Not Meet Criteria">
      <formula>NOT(ISERROR(SEARCH("Does Not Meet Criteria",O36)))</formula>
    </cfRule>
  </conditionalFormatting>
  <dataValidations count="1">
    <dataValidation type="decimal" allowBlank="1" showInputMessage="1" showErrorMessage="1" error="Please enter a number between .01 and 400" sqref="G12:J13" xr:uid="{80B522A6-57B2-472B-B110-B142379194D4}">
      <formula1>0.01</formula1>
      <formula2>400</formula2>
    </dataValidation>
  </dataValidations>
  <pageMargins left="0.7" right="0.7" top="0.75" bottom="0.75" header="0.3" footer="0.3"/>
  <pageSetup orientation="portrait"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5C3CCFF1-2877-4865-A226-C5E12EA60D31}">
            <xm:f>NOT(ISERROR(SEARCH("-",O22)))</xm:f>
            <xm:f>"-"</xm:f>
            <x14:dxf>
              <font>
                <color rgb="FF9C0006"/>
              </font>
              <fill>
                <patternFill>
                  <bgColor rgb="FFFFC7CE"/>
                </patternFill>
              </fill>
            </x14:dxf>
          </x14:cfRule>
          <xm:sqref>O22 O27</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F8F45-A7DC-4DF4-87CF-EFF88CDDF8DC}">
  <sheetPr>
    <tabColor rgb="FFDAE9F8"/>
  </sheetPr>
  <dimension ref="B2:R52"/>
  <sheetViews>
    <sheetView showGridLines="0" workbookViewId="0">
      <selection activeCell="M47" sqref="M47"/>
    </sheetView>
  </sheetViews>
  <sheetFormatPr defaultColWidth="12.1796875" defaultRowHeight="14.5" x14ac:dyDescent="0.35"/>
  <cols>
    <col min="1" max="1" width="3" customWidth="1"/>
    <col min="2" max="2" width="9.1796875" customWidth="1"/>
    <col min="3" max="3" width="11.453125" customWidth="1"/>
    <col min="4" max="4" width="26.54296875" customWidth="1"/>
    <col min="6" max="7" width="10.81640625" customWidth="1"/>
    <col min="10" max="10" width="12.1796875" customWidth="1"/>
    <col min="11" max="11" width="5.453125" customWidth="1"/>
    <col min="12" max="12" width="13" customWidth="1"/>
    <col min="13" max="13" width="10.453125" customWidth="1"/>
    <col min="14" max="14" width="25.1796875" customWidth="1"/>
    <col min="15" max="15" width="46.54296875" style="23" customWidth="1"/>
    <col min="16" max="16" width="27.453125" customWidth="1"/>
  </cols>
  <sheetData>
    <row r="2" spans="2:15" ht="23.5" customHeight="1" x14ac:dyDescent="0.35">
      <c r="B2" s="136"/>
      <c r="C2" s="137"/>
      <c r="D2" s="137"/>
      <c r="E2" s="137"/>
      <c r="F2" s="138"/>
      <c r="O2" s="21"/>
    </row>
    <row r="3" spans="2:15" ht="14.5" customHeight="1" x14ac:dyDescent="0.35">
      <c r="B3" s="142" t="s">
        <v>126</v>
      </c>
      <c r="C3" s="143"/>
      <c r="D3" s="143"/>
      <c r="E3" s="143"/>
      <c r="F3" s="144"/>
    </row>
    <row r="4" spans="2:15" ht="14.5" customHeight="1" thickBot="1" x14ac:dyDescent="0.4">
      <c r="B4" s="139"/>
      <c r="C4" s="140"/>
      <c r="D4" s="140"/>
      <c r="E4" s="140"/>
      <c r="F4" s="141"/>
    </row>
    <row r="5" spans="2:15" ht="8.15" customHeight="1" x14ac:dyDescent="0.35">
      <c r="H5" s="163"/>
      <c r="I5" s="164"/>
    </row>
    <row r="6" spans="2:15" ht="14.5" customHeight="1" x14ac:dyDescent="0.45">
      <c r="H6" s="128" t="s">
        <v>71</v>
      </c>
      <c r="I6" s="129"/>
    </row>
    <row r="7" spans="2:15" ht="14.5" customHeight="1" x14ac:dyDescent="0.45">
      <c r="H7" s="130" t="s">
        <v>72</v>
      </c>
      <c r="I7" s="165"/>
    </row>
    <row r="8" spans="2:15" ht="7.5" customHeight="1" thickBot="1" x14ac:dyDescent="0.4">
      <c r="H8" s="166"/>
      <c r="I8" s="167"/>
    </row>
    <row r="9" spans="2:15" ht="20.149999999999999" customHeight="1" x14ac:dyDescent="0.55000000000000004">
      <c r="E9" s="220" t="s">
        <v>73</v>
      </c>
      <c r="F9" s="168"/>
      <c r="H9" s="169"/>
      <c r="I9" s="169"/>
      <c r="N9" s="4"/>
      <c r="O9" s="21"/>
    </row>
    <row r="10" spans="2:15" ht="14.5" customHeight="1" x14ac:dyDescent="0.55000000000000004">
      <c r="E10" s="221"/>
      <c r="F10" s="168"/>
      <c r="H10" s="170"/>
      <c r="I10" s="170"/>
      <c r="L10" s="145"/>
      <c r="M10" s="146"/>
      <c r="N10" s="4"/>
      <c r="O10" s="21"/>
    </row>
    <row r="11" spans="2:15" ht="19" customHeight="1" thickBot="1" x14ac:dyDescent="0.4">
      <c r="B11" s="44"/>
      <c r="C11" s="44"/>
      <c r="D11" s="44"/>
      <c r="E11" s="120" t="s">
        <v>74</v>
      </c>
      <c r="F11" s="120" t="s">
        <v>75</v>
      </c>
      <c r="G11" s="121" t="s">
        <v>76</v>
      </c>
      <c r="H11" s="121" t="s">
        <v>77</v>
      </c>
      <c r="I11" s="121" t="s">
        <v>78</v>
      </c>
      <c r="J11" s="121" t="s">
        <v>79</v>
      </c>
      <c r="K11" s="171"/>
      <c r="L11" s="147" t="s">
        <v>79</v>
      </c>
      <c r="M11" s="148" t="s">
        <v>80</v>
      </c>
      <c r="N11" s="4"/>
      <c r="O11" s="21"/>
    </row>
    <row r="12" spans="2:15" ht="26.5" thickTop="1" x14ac:dyDescent="0.35">
      <c r="B12" s="222" t="s">
        <v>81</v>
      </c>
      <c r="C12" s="223"/>
      <c r="D12" s="224"/>
      <c r="E12" s="24">
        <f>('START HERE'!D63)</f>
        <v>0</v>
      </c>
      <c r="F12" s="25"/>
      <c r="G12" s="53"/>
      <c r="H12" s="54"/>
      <c r="I12" s="54"/>
      <c r="J12" s="55"/>
      <c r="K12" s="6"/>
      <c r="L12" s="147" t="s">
        <v>82</v>
      </c>
      <c r="M12" s="148" t="s">
        <v>135</v>
      </c>
      <c r="N12" s="4"/>
      <c r="O12" s="21"/>
    </row>
    <row r="13" spans="2:15" ht="16" thickBot="1" x14ac:dyDescent="0.4">
      <c r="B13" s="225" t="s">
        <v>84</v>
      </c>
      <c r="C13" s="226"/>
      <c r="D13" s="227"/>
      <c r="E13" s="26">
        <f>('START HERE'!D64)</f>
        <v>0</v>
      </c>
      <c r="F13" s="25"/>
      <c r="G13" s="56"/>
      <c r="H13" s="57"/>
      <c r="I13" s="57"/>
      <c r="J13" s="58"/>
      <c r="K13" s="6"/>
      <c r="L13" s="147" t="s">
        <v>85</v>
      </c>
      <c r="M13" s="149"/>
    </row>
    <row r="14" spans="2:15" ht="36" customHeight="1" thickTop="1" x14ac:dyDescent="0.35">
      <c r="B14" s="228" t="s">
        <v>86</v>
      </c>
      <c r="C14" s="229"/>
      <c r="D14" s="230"/>
      <c r="E14" s="59">
        <f>E12-E13</f>
        <v>0</v>
      </c>
      <c r="F14" s="60"/>
      <c r="G14" s="61">
        <f>G12-G13</f>
        <v>0</v>
      </c>
      <c r="H14" s="61">
        <f>H12-H13</f>
        <v>0</v>
      </c>
      <c r="I14" s="61">
        <f>I12-I13</f>
        <v>0</v>
      </c>
      <c r="J14" s="61">
        <f>J12-J13</f>
        <v>0</v>
      </c>
      <c r="K14" s="172"/>
      <c r="L14" s="72">
        <f xml:space="preserve"> ('START HERE'!D26)</f>
        <v>0</v>
      </c>
      <c r="M14" s="73">
        <f>('START HERE'!C26)</f>
        <v>14.4</v>
      </c>
    </row>
    <row r="15" spans="2:15" s="162" customFormat="1" ht="8.15" customHeight="1" x14ac:dyDescent="0.35">
      <c r="B15" s="64"/>
      <c r="C15" s="64"/>
      <c r="D15" s="64"/>
      <c r="E15" s="65"/>
      <c r="F15" s="65"/>
      <c r="G15" s="65"/>
      <c r="H15" s="65"/>
      <c r="I15" s="65"/>
      <c r="J15" s="65"/>
      <c r="K15" s="173"/>
      <c r="L15" s="74"/>
      <c r="M15" s="75"/>
      <c r="N15"/>
      <c r="O15" s="23"/>
    </row>
    <row r="16" spans="2:15" x14ac:dyDescent="0.35">
      <c r="B16" s="219" t="s">
        <v>87</v>
      </c>
      <c r="C16" s="219"/>
      <c r="D16" s="219"/>
      <c r="E16" s="105"/>
      <c r="F16" s="105"/>
      <c r="G16" s="66">
        <f>L14</f>
        <v>0</v>
      </c>
      <c r="H16" s="66">
        <f>L14</f>
        <v>0</v>
      </c>
      <c r="I16" s="66">
        <f>L14</f>
        <v>0</v>
      </c>
      <c r="J16" s="66">
        <f>L14</f>
        <v>0</v>
      </c>
      <c r="K16" s="6"/>
    </row>
    <row r="17" spans="2:15" x14ac:dyDescent="0.35">
      <c r="B17" s="219" t="s">
        <v>83</v>
      </c>
      <c r="C17" s="219"/>
      <c r="D17" s="219"/>
      <c r="E17" s="105"/>
      <c r="F17" s="105"/>
      <c r="G17" s="66">
        <f>M14</f>
        <v>14.4</v>
      </c>
      <c r="H17" s="66">
        <f>M14</f>
        <v>14.4</v>
      </c>
      <c r="I17" s="66">
        <f>M14</f>
        <v>14.4</v>
      </c>
      <c r="J17" s="66">
        <f>M14</f>
        <v>14.4</v>
      </c>
      <c r="K17" s="6"/>
      <c r="L17" s="6"/>
    </row>
    <row r="18" spans="2:15" x14ac:dyDescent="0.35">
      <c r="M18" s="174"/>
      <c r="N18" s="174"/>
      <c r="O18" s="175"/>
    </row>
    <row r="19" spans="2:15" ht="26" x14ac:dyDescent="0.6">
      <c r="M19" s="47" t="s">
        <v>88</v>
      </c>
      <c r="N19" s="27"/>
      <c r="O19" s="31"/>
    </row>
    <row r="20" spans="2:15" x14ac:dyDescent="0.35">
      <c r="M20" s="27" t="s">
        <v>89</v>
      </c>
      <c r="N20" s="27"/>
      <c r="O20" s="31"/>
    </row>
    <row r="21" spans="2:15" ht="15" thickBot="1" x14ac:dyDescent="0.4">
      <c r="M21" s="155" t="s">
        <v>90</v>
      </c>
      <c r="N21" s="154"/>
      <c r="O21" s="154"/>
    </row>
    <row r="22" spans="2:15" ht="15" thickTop="1" x14ac:dyDescent="0.35">
      <c r="M22" s="48" t="s">
        <v>91</v>
      </c>
      <c r="N22" s="49"/>
      <c r="O22" s="85" t="str">
        <f>TEXT((J12-G12),"0.0") &amp; " percentage points"</f>
        <v>0.0 percentage points</v>
      </c>
    </row>
    <row r="23" spans="2:15" x14ac:dyDescent="0.35">
      <c r="M23" s="50" t="s">
        <v>92</v>
      </c>
      <c r="N23" s="51"/>
      <c r="O23" s="22" t="str">
        <f>IF(G12&gt;=95, "Meets Criteria", IF(E12&lt;G12, "Meets Criteria", "Does Not Meet Criteria"))</f>
        <v>Does Not Meet Criteria</v>
      </c>
    </row>
    <row r="24" spans="2:15" x14ac:dyDescent="0.35">
      <c r="M24" s="50" t="s">
        <v>93</v>
      </c>
      <c r="N24" s="51"/>
      <c r="O24" s="22" t="str">
        <f>IF(H12&gt;=95, "Meets Criteria", IF(G12&lt;H12, "Meets Criteria", "Does Not Meet Criteria"))</f>
        <v>Does Not Meet Criteria</v>
      </c>
    </row>
    <row r="25" spans="2:15" x14ac:dyDescent="0.35">
      <c r="M25" s="50" t="s">
        <v>94</v>
      </c>
      <c r="N25" s="50"/>
      <c r="O25" s="22" t="str">
        <f>IF(I12&gt;=95, "Meets Criteria", IF(H12&lt;I12, "Meets Criteria", "Does Not Meet Criteria"))</f>
        <v>Does Not Meet Criteria</v>
      </c>
    </row>
    <row r="26" spans="2:15" ht="14.5" customHeight="1" thickBot="1" x14ac:dyDescent="0.4">
      <c r="M26" s="50" t="s">
        <v>95</v>
      </c>
      <c r="N26" s="50"/>
      <c r="O26" s="45" t="str">
        <f>IF(J12&gt;=95, "Meets Criteria", IF(I12&lt;J12, "Meets Criteria", "Does Not Meet Criteria"))</f>
        <v>Does Not Meet Criteria</v>
      </c>
    </row>
    <row r="27" spans="2:15" ht="15" thickTop="1" x14ac:dyDescent="0.35">
      <c r="M27" s="81" t="s">
        <v>96</v>
      </c>
      <c r="N27" s="82"/>
      <c r="O27" s="84" t="str">
        <f>TEXT((J13-G13), "0.0") &amp; " percentage points"</f>
        <v>0.0 percentage points</v>
      </c>
    </row>
    <row r="28" spans="2:15" x14ac:dyDescent="0.35">
      <c r="M28" s="80" t="s">
        <v>92</v>
      </c>
      <c r="N28" s="80"/>
      <c r="O28" s="22" t="str">
        <f>IF(G13&gt;=95, "Meets Criteria", IF(E13&lt;G13, "Meets Criteria", "Does Not Meet Criteria"))</f>
        <v>Does Not Meet Criteria</v>
      </c>
    </row>
    <row r="29" spans="2:15" x14ac:dyDescent="0.35">
      <c r="M29" s="80" t="s">
        <v>93</v>
      </c>
      <c r="N29" s="80"/>
      <c r="O29" s="22" t="str">
        <f>IF(H13&gt;=95, "Meets Criteria", IF(G13&lt;H13, "Meets Criteria", "Does Not Meet Criteria"))</f>
        <v>Does Not Meet Criteria</v>
      </c>
    </row>
    <row r="30" spans="2:15" x14ac:dyDescent="0.35">
      <c r="M30" s="80" t="s">
        <v>94</v>
      </c>
      <c r="N30" s="80"/>
      <c r="O30" s="22" t="str">
        <f>IF(I13&gt;=95, "Meets Criteria", IF(H13&lt;I13, "Meets Criteria", "Does Not Meet Criteria"))</f>
        <v>Does Not Meet Criteria</v>
      </c>
    </row>
    <row r="31" spans="2:15" ht="15" thickBot="1" x14ac:dyDescent="0.4">
      <c r="M31" s="89" t="s">
        <v>95</v>
      </c>
      <c r="N31" s="89"/>
      <c r="O31" s="46" t="str">
        <f>IF(J13&gt;=95, "Meets Criteria", IF(I13&lt;J13, "Meets Criteria", "Does Not Meet Criteria"))</f>
        <v>Does Not Meet Criteria</v>
      </c>
    </row>
    <row r="32" spans="2:15" ht="15" thickTop="1" x14ac:dyDescent="0.35">
      <c r="M32" s="176"/>
      <c r="N32" s="176"/>
      <c r="O32" s="177"/>
    </row>
    <row r="33" spans="13:18" x14ac:dyDescent="0.35">
      <c r="M33" t="s">
        <v>97</v>
      </c>
      <c r="N33" s="176"/>
      <c r="O33" s="177"/>
    </row>
    <row r="34" spans="13:18" ht="15" thickBot="1" x14ac:dyDescent="0.4">
      <c r="M34" t="s">
        <v>139</v>
      </c>
      <c r="N34" s="154"/>
      <c r="O34" s="154"/>
    </row>
    <row r="35" spans="13:18" ht="15" thickTop="1" x14ac:dyDescent="0.35">
      <c r="M35" s="92" t="s">
        <v>99</v>
      </c>
      <c r="N35" s="68"/>
      <c r="O35" s="83" t="str">
        <f>TEXT((G14-J14),"0.0") &amp; " percentage points"</f>
        <v>0.0 percentage points</v>
      </c>
    </row>
    <row r="36" spans="13:18" x14ac:dyDescent="0.35">
      <c r="M36" s="69" t="s">
        <v>100</v>
      </c>
      <c r="N36" s="52"/>
      <c r="O36" s="22" t="str">
        <f>IF(OR(G13&gt;=95, E14&gt;G14, G14&lt;0, G14=0), "Meets Criteria", "Does Not Meet Criteria")</f>
        <v>Meets Criteria</v>
      </c>
    </row>
    <row r="37" spans="13:18" x14ac:dyDescent="0.35">
      <c r="M37" s="69" t="s">
        <v>101</v>
      </c>
      <c r="N37" s="52"/>
      <c r="O37" s="22" t="str">
        <f>IF(OR(H13&gt;=95, G14&gt;H14, H14&lt;0, H14=0), "Meets Criteria", "Does Not Meet Criteria")</f>
        <v>Meets Criteria</v>
      </c>
    </row>
    <row r="38" spans="13:18" x14ac:dyDescent="0.35">
      <c r="M38" s="69" t="s">
        <v>102</v>
      </c>
      <c r="N38" s="52"/>
      <c r="O38" s="22" t="str">
        <f>IF(OR(I13&gt;=95, H14&gt;I14, I14&lt;0, I14=0), "Meets Criteria", "Does Not Meet Criteria")</f>
        <v>Meets Criteria</v>
      </c>
    </row>
    <row r="39" spans="13:18" ht="15" thickBot="1" x14ac:dyDescent="0.4">
      <c r="M39" s="70" t="s">
        <v>103</v>
      </c>
      <c r="N39" s="71"/>
      <c r="O39" s="22" t="str">
        <f>IF(OR(J13&gt;=95, I14&gt;J14, J14&lt;0, J14=0), "Meets Criteria", "Does Not Meet Criteria")</f>
        <v>Meets Criteria</v>
      </c>
    </row>
    <row r="40" spans="13:18" ht="15" thickTop="1" x14ac:dyDescent="0.35"/>
    <row r="41" spans="13:18" x14ac:dyDescent="0.35">
      <c r="M41" t="s">
        <v>104</v>
      </c>
    </row>
    <row r="42" spans="13:18" ht="15" thickBot="1" x14ac:dyDescent="0.4">
      <c r="M42" t="s">
        <v>105</v>
      </c>
      <c r="N42" s="21"/>
      <c r="O42" s="21"/>
    </row>
    <row r="43" spans="13:18" ht="37" customHeight="1" thickTop="1" x14ac:dyDescent="0.35">
      <c r="M43" s="178" t="s">
        <v>106</v>
      </c>
      <c r="N43" s="179"/>
      <c r="O43" s="158" t="str">
        <f>IF(J12 &gt; L14,
     TEXT(J12-L14,"0.0") &amp; " percentage points above Similar District Target ",
     IF(J12 &lt; L14,
         TEXT(L14-J12,"0.0") &amp; " percentage points below Similar District Target",
         "At target"
     )
)</f>
        <v>At target</v>
      </c>
    </row>
    <row r="44" spans="13:18" x14ac:dyDescent="0.35">
      <c r="M44" s="180" t="s">
        <v>107</v>
      </c>
      <c r="N44" s="181"/>
      <c r="O44" s="159" t="str">
        <f>IF(E12 &gt; L14,
     TEXT(E12-L14,"0.0") &amp; " percentage points above Similar District Target ",
     IF(E12 &lt; L14,
         TEXT(L14-E12,"0.0") &amp; " percentage points below Similar District Target",
         "At target"
     )
)</f>
        <v>At target</v>
      </c>
    </row>
    <row r="45" spans="13:18" x14ac:dyDescent="0.35">
      <c r="M45" s="182" t="s">
        <v>108</v>
      </c>
      <c r="N45" s="183"/>
      <c r="O45" s="156" t="str">
        <f>IF(J13 &gt; L14,
     TEXT(J13-L14,"0.0") &amp; " percentage points above Similar District Target ",
     IF(J13 &lt; L14,
         TEXT(L14-J13,"0.0") &amp; " percentage points below Similar District Target",
         "At target"
     )
)</f>
        <v>At target</v>
      </c>
      <c r="R45" s="4"/>
    </row>
    <row r="46" spans="13:18" ht="15" thickBot="1" x14ac:dyDescent="0.4">
      <c r="M46" s="184" t="s">
        <v>109</v>
      </c>
      <c r="N46" s="185"/>
      <c r="O46" s="157" t="str">
        <f>IF(E13 &gt; L14,
     TEXT(E13-L14,"0.0") &amp; " percentage points above Similar District Target ",
     IF(E13 &lt; L14,
         TEXT(L14-E13,"0.0") &amp; " percentage points below Similar District Target",
         "At target"
     )
)</f>
        <v>At target</v>
      </c>
    </row>
    <row r="47" spans="13:18" ht="15" thickTop="1" x14ac:dyDescent="0.35">
      <c r="M47" s="186" t="s">
        <v>138</v>
      </c>
    </row>
    <row r="48" spans="13:18" x14ac:dyDescent="0.35">
      <c r="M48" s="186" t="s">
        <v>134</v>
      </c>
    </row>
    <row r="49" spans="13:13" x14ac:dyDescent="0.35">
      <c r="M49" s="186" t="s">
        <v>111</v>
      </c>
    </row>
    <row r="50" spans="13:13" x14ac:dyDescent="0.35">
      <c r="M50" s="186" t="s">
        <v>112</v>
      </c>
    </row>
    <row r="51" spans="13:13" x14ac:dyDescent="0.35">
      <c r="M51" s="186" t="s">
        <v>113</v>
      </c>
    </row>
    <row r="52" spans="13:13" x14ac:dyDescent="0.35">
      <c r="M52" s="186" t="s">
        <v>114</v>
      </c>
    </row>
  </sheetData>
  <sheetProtection algorithmName="SHA-512" hashValue="QjxbAsJa2BH90vSYXHdW7ROshW4qF5eGIuC7FO1c8h/ihAUjiKSCzq5VJiYDzQ1ZtxL5cQnCsnMqtT/0QpT/Lw==" saltValue="pA0DyD+mbdse2qyZbtFO1A==" spinCount="100000" sheet="1" objects="1" scenarios="1"/>
  <mergeCells count="6">
    <mergeCell ref="B17:D17"/>
    <mergeCell ref="E9:E10"/>
    <mergeCell ref="B12:D12"/>
    <mergeCell ref="B13:D13"/>
    <mergeCell ref="B14:D14"/>
    <mergeCell ref="B16:D16"/>
  </mergeCells>
  <conditionalFormatting sqref="O22 O27">
    <cfRule type="cellIs" dxfId="32" priority="4" operator="greaterThan">
      <formula>0</formula>
    </cfRule>
    <cfRule type="cellIs" dxfId="31" priority="14" operator="lessThan">
      <formula>0.1</formula>
    </cfRule>
    <cfRule type="cellIs" dxfId="30" priority="17" operator="greaterThan">
      <formula>0</formula>
    </cfRule>
  </conditionalFormatting>
  <conditionalFormatting sqref="O22">
    <cfRule type="cellIs" dxfId="29" priority="2" operator="lessThan">
      <formula>0</formula>
    </cfRule>
  </conditionalFormatting>
  <conditionalFormatting sqref="O23:O26">
    <cfRule type="cellIs" dxfId="28" priority="8" operator="greaterThan">
      <formula>-0.00001</formula>
    </cfRule>
    <cfRule type="cellIs" dxfId="27" priority="9" operator="lessThan">
      <formula>0</formula>
    </cfRule>
  </conditionalFormatting>
  <conditionalFormatting sqref="O23:O31">
    <cfRule type="containsText" dxfId="26" priority="5" operator="containsText" text="Does Not Meet Criteria">
      <formula>NOT(ISERROR(SEARCH("Does Not Meet Criteria",O23)))</formula>
    </cfRule>
  </conditionalFormatting>
  <conditionalFormatting sqref="O27">
    <cfRule type="cellIs" dxfId="25" priority="3" operator="lessThan">
      <formula>0</formula>
    </cfRule>
    <cfRule type="cellIs" dxfId="24" priority="11" operator="equal">
      <formula>"""Does Not Meet Criteria"""</formula>
    </cfRule>
  </conditionalFormatting>
  <conditionalFormatting sqref="O28:O31">
    <cfRule type="cellIs" dxfId="23" priority="6" operator="greaterThan">
      <formula>-0.00001</formula>
    </cfRule>
    <cfRule type="cellIs" dxfId="22" priority="7" operator="lessThan">
      <formula>0</formula>
    </cfRule>
  </conditionalFormatting>
  <conditionalFormatting sqref="O35">
    <cfRule type="cellIs" dxfId="21" priority="15" operator="lessThan">
      <formula>0</formula>
    </cfRule>
    <cfRule type="cellIs" dxfId="20" priority="16" operator="greaterThan">
      <formula>0</formula>
    </cfRule>
  </conditionalFormatting>
  <conditionalFormatting sqref="O35:O39">
    <cfRule type="cellIs" dxfId="19" priority="12" operator="greaterThan">
      <formula>-0.00001</formula>
    </cfRule>
    <cfRule type="cellIs" dxfId="18" priority="13" operator="lessThan">
      <formula>0</formula>
    </cfRule>
  </conditionalFormatting>
  <conditionalFormatting sqref="O36:O39">
    <cfRule type="containsText" dxfId="17" priority="10" operator="containsText" text="Does Not Meet Criteria">
      <formula>NOT(ISERROR(SEARCH("Does Not Meet Criteria",O36)))</formula>
    </cfRule>
  </conditionalFormatting>
  <dataValidations count="1">
    <dataValidation type="decimal" allowBlank="1" showInputMessage="1" showErrorMessage="1" error="Please enter a number between .01 and 100" sqref="G12:J13" xr:uid="{84B553BD-6C80-4572-84EC-F5B915069EA0}">
      <formula1>0.01</formula1>
      <formula2>100</formula2>
    </dataValidation>
  </dataValidations>
  <pageMargins left="0.7" right="0.7" top="0.75" bottom="0.75" header="0.3" footer="0.3"/>
  <pageSetup orientation="portrait"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4F4E44F8-F0C9-4AC4-B1DC-3FE0503E2F4E}">
            <xm:f>NOT(ISERROR(SEARCH("-",O22)))</xm:f>
            <xm:f>"-"</xm:f>
            <x14:dxf>
              <font>
                <color rgb="FF9C0006"/>
              </font>
              <fill>
                <patternFill>
                  <bgColor rgb="FFFFC7CE"/>
                </patternFill>
              </fill>
            </x14:dxf>
          </x14:cfRule>
          <xm:sqref>O22 O27</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92522-C1B3-4E48-A766-93D9A7FC6825}">
  <sheetPr>
    <tabColor rgb="FFDAE9F8"/>
  </sheetPr>
  <dimension ref="B2:R52"/>
  <sheetViews>
    <sheetView showGridLines="0" workbookViewId="0">
      <selection activeCell="O11" sqref="O11"/>
    </sheetView>
  </sheetViews>
  <sheetFormatPr defaultColWidth="12.1796875" defaultRowHeight="14.5" x14ac:dyDescent="0.35"/>
  <cols>
    <col min="1" max="1" width="3" customWidth="1"/>
    <col min="2" max="2" width="9.1796875" customWidth="1"/>
    <col min="3" max="3" width="11.453125" customWidth="1"/>
    <col min="4" max="4" width="26.54296875" customWidth="1"/>
    <col min="6" max="7" width="10.81640625" customWidth="1"/>
    <col min="10" max="10" width="12.1796875" customWidth="1"/>
    <col min="11" max="11" width="5.453125" customWidth="1"/>
    <col min="12" max="12" width="13" customWidth="1"/>
    <col min="13" max="13" width="10.453125" customWidth="1"/>
    <col min="14" max="14" width="25.1796875" customWidth="1"/>
    <col min="15" max="15" width="46.54296875" style="23" customWidth="1"/>
    <col min="16" max="16" width="27.453125" customWidth="1"/>
  </cols>
  <sheetData>
    <row r="2" spans="2:15" ht="23.5" customHeight="1" x14ac:dyDescent="0.35">
      <c r="B2" s="136"/>
      <c r="C2" s="137"/>
      <c r="D2" s="137"/>
      <c r="E2" s="137"/>
      <c r="F2" s="138"/>
      <c r="O2" s="21"/>
    </row>
    <row r="3" spans="2:15" ht="14.5" customHeight="1" x14ac:dyDescent="0.35">
      <c r="B3" s="142" t="s">
        <v>127</v>
      </c>
      <c r="C3" s="143"/>
      <c r="D3" s="143"/>
      <c r="E3" s="143"/>
      <c r="F3" s="144"/>
    </row>
    <row r="4" spans="2:15" ht="14.5" customHeight="1" thickBot="1" x14ac:dyDescent="0.4">
      <c r="B4" s="139"/>
      <c r="C4" s="140"/>
      <c r="D4" s="140"/>
      <c r="E4" s="140"/>
      <c r="F4" s="141"/>
    </row>
    <row r="5" spans="2:15" ht="8.15" customHeight="1" x14ac:dyDescent="0.35">
      <c r="H5" s="163"/>
      <c r="I5" s="164"/>
    </row>
    <row r="6" spans="2:15" ht="14.5" customHeight="1" x14ac:dyDescent="0.45">
      <c r="H6" s="128" t="s">
        <v>71</v>
      </c>
      <c r="I6" s="129"/>
    </row>
    <row r="7" spans="2:15" ht="14.5" customHeight="1" x14ac:dyDescent="0.45">
      <c r="H7" s="130" t="s">
        <v>72</v>
      </c>
      <c r="I7" s="165"/>
    </row>
    <row r="8" spans="2:15" ht="7.5" customHeight="1" thickBot="1" x14ac:dyDescent="0.4">
      <c r="H8" s="166"/>
      <c r="I8" s="167"/>
    </row>
    <row r="9" spans="2:15" ht="20.149999999999999" customHeight="1" x14ac:dyDescent="0.55000000000000004">
      <c r="E9" s="220" t="s">
        <v>73</v>
      </c>
      <c r="F9" s="168"/>
      <c r="H9" s="169"/>
      <c r="I9" s="169"/>
      <c r="N9" s="4"/>
      <c r="O9" s="21"/>
    </row>
    <row r="10" spans="2:15" ht="14.5" customHeight="1" x14ac:dyDescent="0.55000000000000004">
      <c r="E10" s="221"/>
      <c r="F10" s="168"/>
      <c r="H10" s="170"/>
      <c r="I10" s="170"/>
      <c r="L10" s="145"/>
      <c r="M10" s="146"/>
      <c r="N10" s="4"/>
      <c r="O10" s="21"/>
    </row>
    <row r="11" spans="2:15" ht="19" customHeight="1" thickBot="1" x14ac:dyDescent="0.4">
      <c r="B11" s="44"/>
      <c r="C11" s="44"/>
      <c r="D11" s="44"/>
      <c r="E11" s="120" t="s">
        <v>74</v>
      </c>
      <c r="F11" s="120" t="s">
        <v>75</v>
      </c>
      <c r="G11" s="121" t="s">
        <v>76</v>
      </c>
      <c r="H11" s="121" t="s">
        <v>77</v>
      </c>
      <c r="I11" s="121" t="s">
        <v>78</v>
      </c>
      <c r="J11" s="121" t="s">
        <v>79</v>
      </c>
      <c r="K11" s="171"/>
      <c r="L11" s="147" t="s">
        <v>79</v>
      </c>
      <c r="M11" s="148" t="s">
        <v>80</v>
      </c>
      <c r="N11" s="4"/>
      <c r="O11" s="21"/>
    </row>
    <row r="12" spans="2:15" ht="26.5" thickTop="1" x14ac:dyDescent="0.35">
      <c r="B12" s="222" t="s">
        <v>81</v>
      </c>
      <c r="C12" s="223"/>
      <c r="D12" s="224"/>
      <c r="E12" s="24">
        <f>('START HERE'!D65)</f>
        <v>0</v>
      </c>
      <c r="F12" s="25"/>
      <c r="G12" s="53"/>
      <c r="H12" s="54"/>
      <c r="I12" s="54"/>
      <c r="J12" s="55"/>
      <c r="K12" s="6"/>
      <c r="L12" s="147" t="s">
        <v>82</v>
      </c>
      <c r="M12" s="148" t="s">
        <v>135</v>
      </c>
      <c r="N12" s="4"/>
      <c r="O12" s="21"/>
    </row>
    <row r="13" spans="2:15" ht="16" thickBot="1" x14ac:dyDescent="0.4">
      <c r="B13" s="225" t="s">
        <v>84</v>
      </c>
      <c r="C13" s="226"/>
      <c r="D13" s="227"/>
      <c r="E13" s="26">
        <f>('START HERE'!D66)</f>
        <v>0</v>
      </c>
      <c r="F13" s="25"/>
      <c r="G13" s="56"/>
      <c r="H13" s="57"/>
      <c r="I13" s="57"/>
      <c r="J13" s="58"/>
      <c r="K13" s="6"/>
      <c r="L13" s="147" t="s">
        <v>85</v>
      </c>
      <c r="M13" s="149"/>
    </row>
    <row r="14" spans="2:15" ht="36" customHeight="1" thickTop="1" x14ac:dyDescent="0.35">
      <c r="B14" s="228" t="s">
        <v>86</v>
      </c>
      <c r="C14" s="229"/>
      <c r="D14" s="230"/>
      <c r="E14" s="59">
        <f>E12-E13</f>
        <v>0</v>
      </c>
      <c r="F14" s="60"/>
      <c r="G14" s="61">
        <f>G12-G13</f>
        <v>0</v>
      </c>
      <c r="H14" s="61">
        <f>H12-H13</f>
        <v>0</v>
      </c>
      <c r="I14" s="61">
        <f>I12-I13</f>
        <v>0</v>
      </c>
      <c r="J14" s="61">
        <f>J12-J13</f>
        <v>0</v>
      </c>
      <c r="K14" s="172"/>
      <c r="L14" s="72">
        <f xml:space="preserve"> ('START HERE'!D27)</f>
        <v>0</v>
      </c>
      <c r="M14" s="73">
        <f>('START HERE'!C27)</f>
        <v>58.1</v>
      </c>
    </row>
    <row r="15" spans="2:15" s="162" customFormat="1" ht="8.15" customHeight="1" x14ac:dyDescent="0.35">
      <c r="B15" s="64"/>
      <c r="C15" s="64"/>
      <c r="D15" s="64"/>
      <c r="E15" s="65"/>
      <c r="F15" s="65"/>
      <c r="G15" s="65"/>
      <c r="H15" s="65"/>
      <c r="I15" s="65"/>
      <c r="J15" s="65"/>
      <c r="K15" s="173"/>
      <c r="L15" s="74"/>
      <c r="M15" s="75"/>
      <c r="N15"/>
      <c r="O15" s="23"/>
    </row>
    <row r="16" spans="2:15" x14ac:dyDescent="0.35">
      <c r="B16" s="219" t="s">
        <v>87</v>
      </c>
      <c r="C16" s="219"/>
      <c r="D16" s="219"/>
      <c r="E16" s="105"/>
      <c r="F16" s="105"/>
      <c r="G16" s="66">
        <f>L14</f>
        <v>0</v>
      </c>
      <c r="H16" s="66">
        <f>L14</f>
        <v>0</v>
      </c>
      <c r="I16" s="66">
        <f>L14</f>
        <v>0</v>
      </c>
      <c r="J16" s="66">
        <f>L14</f>
        <v>0</v>
      </c>
      <c r="K16" s="6"/>
    </row>
    <row r="17" spans="2:15" x14ac:dyDescent="0.35">
      <c r="B17" s="219" t="s">
        <v>83</v>
      </c>
      <c r="C17" s="219"/>
      <c r="D17" s="219"/>
      <c r="E17" s="105"/>
      <c r="F17" s="105"/>
      <c r="G17" s="66">
        <f>M14</f>
        <v>58.1</v>
      </c>
      <c r="H17" s="66">
        <f>M14</f>
        <v>58.1</v>
      </c>
      <c r="I17" s="66">
        <f>M14</f>
        <v>58.1</v>
      </c>
      <c r="J17" s="66">
        <f>M14</f>
        <v>58.1</v>
      </c>
      <c r="K17" s="6"/>
      <c r="L17" s="6"/>
    </row>
    <row r="18" spans="2:15" x14ac:dyDescent="0.35">
      <c r="M18" s="174"/>
      <c r="N18" s="174"/>
      <c r="O18" s="175"/>
    </row>
    <row r="19" spans="2:15" ht="26" x14ac:dyDescent="0.6">
      <c r="M19" s="47" t="s">
        <v>88</v>
      </c>
      <c r="N19" s="27"/>
      <c r="O19" s="31"/>
    </row>
    <row r="20" spans="2:15" x14ac:dyDescent="0.35">
      <c r="M20" s="27" t="s">
        <v>89</v>
      </c>
      <c r="N20" s="27"/>
      <c r="O20" s="31"/>
    </row>
    <row r="21" spans="2:15" ht="15" thickBot="1" x14ac:dyDescent="0.4">
      <c r="M21" s="155" t="s">
        <v>90</v>
      </c>
      <c r="N21" s="154"/>
      <c r="O21" s="154"/>
    </row>
    <row r="22" spans="2:15" ht="15" thickTop="1" x14ac:dyDescent="0.35">
      <c r="M22" s="48" t="s">
        <v>91</v>
      </c>
      <c r="N22" s="49"/>
      <c r="O22" s="85" t="str">
        <f>TEXT((J8-G8), "0.0") &amp; " percentage points"</f>
        <v>0.0 percentage points</v>
      </c>
    </row>
    <row r="23" spans="2:15" x14ac:dyDescent="0.35">
      <c r="M23" s="50" t="s">
        <v>92</v>
      </c>
      <c r="N23" s="51"/>
      <c r="O23" s="22" t="str">
        <f>IF(G12&gt;=95, "Meets Criteria", IF(E12&lt;G12, "Meets Criteria", "Does Not Meet Criteria"))</f>
        <v>Does Not Meet Criteria</v>
      </c>
    </row>
    <row r="24" spans="2:15" x14ac:dyDescent="0.35">
      <c r="M24" s="50" t="s">
        <v>93</v>
      </c>
      <c r="N24" s="51"/>
      <c r="O24" s="22" t="str">
        <f>IF(H12&gt;=95, "Meets Criteria", IF(G12&lt;H12, "Meets Criteria", "Does Not Meet Criteria"))</f>
        <v>Does Not Meet Criteria</v>
      </c>
    </row>
    <row r="25" spans="2:15" x14ac:dyDescent="0.35">
      <c r="M25" s="50" t="s">
        <v>94</v>
      </c>
      <c r="N25" s="50"/>
      <c r="O25" s="22" t="str">
        <f>IF(I12&gt;=95, "Meets Criteria", IF(H12&lt;I12, "Meets Criteria", "Does Not Meet Criteria"))</f>
        <v>Does Not Meet Criteria</v>
      </c>
    </row>
    <row r="26" spans="2:15" ht="14.5" customHeight="1" thickBot="1" x14ac:dyDescent="0.4">
      <c r="M26" s="50" t="s">
        <v>95</v>
      </c>
      <c r="N26" s="50"/>
      <c r="O26" s="45" t="str">
        <f>IF(J12&gt;=95, "Meets Criteria", IF(I12&lt;J12, "Meets Criteria", "Does Not Meet Criteria"))</f>
        <v>Does Not Meet Criteria</v>
      </c>
    </row>
    <row r="27" spans="2:15" ht="15" thickTop="1" x14ac:dyDescent="0.35">
      <c r="M27" s="81" t="s">
        <v>96</v>
      </c>
      <c r="N27" s="82"/>
      <c r="O27" s="84" t="str">
        <f>TEXT((J13-G13), "0.0") &amp; " percentage points"</f>
        <v>0.0 percentage points</v>
      </c>
    </row>
    <row r="28" spans="2:15" x14ac:dyDescent="0.35">
      <c r="M28" s="80" t="s">
        <v>92</v>
      </c>
      <c r="N28" s="80"/>
      <c r="O28" s="22" t="str">
        <f>IF(G13&gt;=95, "Meets Criteria", IF(E13&lt;G13, "Meets Criteria", "Does Not Meet Criteria"))</f>
        <v>Does Not Meet Criteria</v>
      </c>
    </row>
    <row r="29" spans="2:15" x14ac:dyDescent="0.35">
      <c r="M29" s="80" t="s">
        <v>93</v>
      </c>
      <c r="N29" s="80"/>
      <c r="O29" s="22" t="str">
        <f>IF(H13&gt;=95, "Meets Criteria", IF(G13&lt;H13, "Meets Criteria", "Does Not Meet Criteria"))</f>
        <v>Does Not Meet Criteria</v>
      </c>
    </row>
    <row r="30" spans="2:15" x14ac:dyDescent="0.35">
      <c r="M30" s="80" t="s">
        <v>94</v>
      </c>
      <c r="N30" s="80"/>
      <c r="O30" s="22" t="str">
        <f>IF(I13&gt;=95, "Meets Criteria", IF(H13&lt;I13, "Meets Criteria", "Does Not Meet Criteria"))</f>
        <v>Does Not Meet Criteria</v>
      </c>
    </row>
    <row r="31" spans="2:15" ht="15" thickBot="1" x14ac:dyDescent="0.4">
      <c r="M31" s="89" t="s">
        <v>95</v>
      </c>
      <c r="N31" s="89"/>
      <c r="O31" s="46" t="str">
        <f>IF(J13&gt;=95, "Meets Criteria", IF(I13&lt;J13, "Meets Criteria", "Does Not Meet Criteria"))</f>
        <v>Does Not Meet Criteria</v>
      </c>
    </row>
    <row r="32" spans="2:15" ht="15" thickTop="1" x14ac:dyDescent="0.35">
      <c r="M32" s="176"/>
      <c r="N32" s="176"/>
      <c r="O32" s="177"/>
    </row>
    <row r="33" spans="13:18" x14ac:dyDescent="0.35">
      <c r="M33" t="s">
        <v>97</v>
      </c>
      <c r="N33" s="176"/>
      <c r="O33" s="177"/>
    </row>
    <row r="34" spans="13:18" ht="15" thickBot="1" x14ac:dyDescent="0.4">
      <c r="M34" t="s">
        <v>139</v>
      </c>
      <c r="N34" s="154"/>
      <c r="O34" s="154"/>
    </row>
    <row r="35" spans="13:18" ht="15" thickTop="1" x14ac:dyDescent="0.35">
      <c r="M35" s="92" t="s">
        <v>99</v>
      </c>
      <c r="N35" s="68"/>
      <c r="O35" s="83" t="str">
        <f>TEXT((G14-J14),"0.0") &amp; " percentage points"</f>
        <v>0.0 percentage points</v>
      </c>
    </row>
    <row r="36" spans="13:18" x14ac:dyDescent="0.35">
      <c r="M36" s="69" t="s">
        <v>100</v>
      </c>
      <c r="N36" s="52"/>
      <c r="O36" s="22" t="str">
        <f>IF(OR(G13&gt;=95, E14&gt;G14, G14&lt;0, G14=0), "Meets Criteria", "Does Not Meet Criteria")</f>
        <v>Meets Criteria</v>
      </c>
    </row>
    <row r="37" spans="13:18" x14ac:dyDescent="0.35">
      <c r="M37" s="69" t="s">
        <v>101</v>
      </c>
      <c r="N37" s="52"/>
      <c r="O37" s="22" t="str">
        <f>IF(OR(H13&gt;=95, G14&gt;H14, H14&lt;0, H14=0), "Meets Criteria", "Does Not Meet Criteria")</f>
        <v>Meets Criteria</v>
      </c>
    </row>
    <row r="38" spans="13:18" x14ac:dyDescent="0.35">
      <c r="M38" s="69" t="s">
        <v>102</v>
      </c>
      <c r="N38" s="52"/>
      <c r="O38" s="22" t="str">
        <f>IF(OR(I13&gt;=95, H14&gt;I14, I14&lt;0, I14=0), "Meets Criteria", "Does Not Meet Criteria")</f>
        <v>Meets Criteria</v>
      </c>
    </row>
    <row r="39" spans="13:18" ht="15" thickBot="1" x14ac:dyDescent="0.4">
      <c r="M39" s="70" t="s">
        <v>103</v>
      </c>
      <c r="N39" s="71"/>
      <c r="O39" s="46" t="str">
        <f>IF(OR(J13&gt;=95, I14&gt;J14, J14&lt;0, J14=0), "Meets Criteria", "Does Not Meet Criteria")</f>
        <v>Meets Criteria</v>
      </c>
    </row>
    <row r="40" spans="13:18" ht="15" thickTop="1" x14ac:dyDescent="0.35"/>
    <row r="41" spans="13:18" x14ac:dyDescent="0.35">
      <c r="M41" t="s">
        <v>104</v>
      </c>
    </row>
    <row r="42" spans="13:18" ht="15" thickBot="1" x14ac:dyDescent="0.4">
      <c r="M42" t="s">
        <v>105</v>
      </c>
      <c r="N42" s="21"/>
      <c r="O42" s="21"/>
    </row>
    <row r="43" spans="13:18" ht="37" customHeight="1" thickTop="1" x14ac:dyDescent="0.35">
      <c r="M43" s="178" t="s">
        <v>106</v>
      </c>
      <c r="N43" s="179"/>
      <c r="O43" s="158" t="str">
        <f>IF(J12 &gt; L14,
     TEXT(J12-L14,"0.0") &amp; " percentage points above Similar District Target ",
     IF(J12 &lt; L14,
         TEXT(L14-J12,"0.0") &amp; " percentage points below Similar District Target",
         "At target"
     )
)</f>
        <v>At target</v>
      </c>
    </row>
    <row r="44" spans="13:18" x14ac:dyDescent="0.35">
      <c r="M44" s="180" t="s">
        <v>107</v>
      </c>
      <c r="N44" s="181"/>
      <c r="O44" s="159" t="str">
        <f>IF(E12 &gt; L14,
     TEXT(E12-L14,"0.0") &amp; " percentage points above Similar District Target ",
     IF(E12 &lt; L14,
         TEXT(L14-E12,"0.0") &amp; " percentage points below Similar District Target",
         "At target"
     )
)</f>
        <v>At target</v>
      </c>
    </row>
    <row r="45" spans="13:18" x14ac:dyDescent="0.35">
      <c r="M45" s="182" t="s">
        <v>108</v>
      </c>
      <c r="N45" s="183"/>
      <c r="O45" s="156" t="str">
        <f>IF(J13 &gt; L14,
     TEXT(J13-L14,"0.0") &amp; " percentage points above Similar District Target ",
     IF(J13 &lt; L14,
         TEXT(L14-J13,"0.0") &amp; " percentage points below Similar District Target",
         "At target"
     )
)</f>
        <v>At target</v>
      </c>
      <c r="R45" s="4"/>
    </row>
    <row r="46" spans="13:18" ht="15" thickBot="1" x14ac:dyDescent="0.4">
      <c r="M46" s="184" t="s">
        <v>109</v>
      </c>
      <c r="N46" s="185"/>
      <c r="O46" s="157" t="str">
        <f>IF(E13 &gt; L14,
     TEXT(E13-L14,"0.0") &amp; " percentage points above Similar District Target ",
     IF(E13 &lt; L14,
         TEXT(L14-E13,"0.0") &amp; " percentage points below Similar District Target",
         "At target"
     )
)</f>
        <v>At target</v>
      </c>
    </row>
    <row r="47" spans="13:18" ht="15" thickTop="1" x14ac:dyDescent="0.35">
      <c r="M47" s="186" t="s">
        <v>140</v>
      </c>
    </row>
    <row r="48" spans="13:18" x14ac:dyDescent="0.35">
      <c r="M48" s="186" t="s">
        <v>134</v>
      </c>
    </row>
    <row r="49" spans="13:13" x14ac:dyDescent="0.35">
      <c r="M49" s="186" t="s">
        <v>111</v>
      </c>
    </row>
    <row r="50" spans="13:13" x14ac:dyDescent="0.35">
      <c r="M50" s="186" t="s">
        <v>112</v>
      </c>
    </row>
    <row r="51" spans="13:13" x14ac:dyDescent="0.35">
      <c r="M51" s="186" t="s">
        <v>113</v>
      </c>
    </row>
    <row r="52" spans="13:13" x14ac:dyDescent="0.35">
      <c r="M52" s="186" t="s">
        <v>114</v>
      </c>
    </row>
  </sheetData>
  <sheetProtection algorithmName="SHA-512" hashValue="jex6zYl8WYjB2OOvqVHyk3Vi84miOfUIFYOwOk80e8fqQll1C+HE79lbnZ4sHYtWs309JOx5pGTzyB30VyLsLQ==" saltValue="UdcrCRiL1sbld1j1+3lT7Q==" spinCount="100000" sheet="1" objects="1" scenarios="1"/>
  <mergeCells count="6">
    <mergeCell ref="B17:D17"/>
    <mergeCell ref="E9:E10"/>
    <mergeCell ref="B12:D12"/>
    <mergeCell ref="B13:D13"/>
    <mergeCell ref="B14:D14"/>
    <mergeCell ref="B16:D16"/>
  </mergeCells>
  <conditionalFormatting sqref="O22 O27">
    <cfRule type="cellIs" dxfId="15" priority="4" operator="greaterThan">
      <formula>0</formula>
    </cfRule>
    <cfRule type="cellIs" dxfId="14" priority="14" operator="lessThan">
      <formula>0.1</formula>
    </cfRule>
    <cfRule type="cellIs" dxfId="13" priority="17" operator="greaterThan">
      <formula>0</formula>
    </cfRule>
  </conditionalFormatting>
  <conditionalFormatting sqref="O22">
    <cfRule type="cellIs" dxfId="12" priority="2" operator="lessThan">
      <formula>0</formula>
    </cfRule>
  </conditionalFormatting>
  <conditionalFormatting sqref="O23:O26">
    <cfRule type="cellIs" dxfId="11" priority="8" operator="greaterThan">
      <formula>-0.00001</formula>
    </cfRule>
    <cfRule type="cellIs" dxfId="10" priority="9" operator="lessThan">
      <formula>0</formula>
    </cfRule>
  </conditionalFormatting>
  <conditionalFormatting sqref="O23:O31">
    <cfRule type="containsText" dxfId="9" priority="5" operator="containsText" text="Does Not Meet Criteria">
      <formula>NOT(ISERROR(SEARCH("Does Not Meet Criteria",O23)))</formula>
    </cfRule>
  </conditionalFormatting>
  <conditionalFormatting sqref="O27">
    <cfRule type="cellIs" dxfId="8" priority="3" operator="lessThan">
      <formula>0</formula>
    </cfRule>
    <cfRule type="cellIs" dxfId="7" priority="11" operator="equal">
      <formula>"""Does Not Meet Criteria"""</formula>
    </cfRule>
  </conditionalFormatting>
  <conditionalFormatting sqref="O28:O31">
    <cfRule type="cellIs" dxfId="6" priority="6" operator="greaterThan">
      <formula>-0.00001</formula>
    </cfRule>
    <cfRule type="cellIs" dxfId="5" priority="7" operator="lessThan">
      <formula>0</formula>
    </cfRule>
  </conditionalFormatting>
  <conditionalFormatting sqref="O35">
    <cfRule type="cellIs" dxfId="4" priority="15" operator="lessThan">
      <formula>0</formula>
    </cfRule>
    <cfRule type="cellIs" dxfId="3" priority="16" operator="greaterThan">
      <formula>0</formula>
    </cfRule>
  </conditionalFormatting>
  <conditionalFormatting sqref="O35:O39">
    <cfRule type="cellIs" dxfId="2" priority="12" operator="greaterThan">
      <formula>-0.00001</formula>
    </cfRule>
    <cfRule type="cellIs" dxfId="1" priority="13" operator="lessThan">
      <formula>0</formula>
    </cfRule>
  </conditionalFormatting>
  <conditionalFormatting sqref="O36:O39">
    <cfRule type="containsText" dxfId="0" priority="10" operator="containsText" text="Does Not Meet Criteria">
      <formula>NOT(ISERROR(SEARCH("Does Not Meet Criteria",O36)))</formula>
    </cfRule>
  </conditionalFormatting>
  <dataValidations count="1">
    <dataValidation type="decimal" allowBlank="1" showInputMessage="1" showErrorMessage="1" error="Please enter a number between .01 and 100" sqref="G12:J13" xr:uid="{13206B56-8B3A-4E82-9571-8B4B28EFABB6}">
      <formula1>0.01</formula1>
      <formula2>100</formula2>
    </dataValidation>
  </dataValidations>
  <pageMargins left="0.7" right="0.7" top="0.75" bottom="0.75" header="0.3" footer="0.3"/>
  <pageSetup orientation="portrait"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90B28B55-14ED-4E55-A64C-F4AC2C4FF194}">
            <xm:f>NOT(ISERROR(SEARCH("-",O22)))</xm:f>
            <xm:f>"-"</xm:f>
            <x14:dxf>
              <font>
                <color rgb="FF9C0006"/>
              </font>
              <fill>
                <patternFill>
                  <bgColor rgb="FFFFC7CE"/>
                </patternFill>
              </fill>
            </x14:dxf>
          </x14:cfRule>
          <xm:sqref>O22 O27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CEFBA-19DF-48D4-B41E-748B859E3B70}">
  <sheetPr>
    <tabColor theme="9"/>
  </sheetPr>
  <dimension ref="B1:K69"/>
  <sheetViews>
    <sheetView zoomScale="85" zoomScaleNormal="85" workbookViewId="0">
      <selection activeCell="H33" sqref="H33"/>
    </sheetView>
  </sheetViews>
  <sheetFormatPr defaultColWidth="9.1796875" defaultRowHeight="14.5" x14ac:dyDescent="0.35"/>
  <cols>
    <col min="1" max="1" width="3" style="34" customWidth="1"/>
    <col min="2" max="2" width="40.453125" style="34" customWidth="1"/>
    <col min="3" max="3" width="29.54296875" style="34" customWidth="1"/>
    <col min="4" max="4" width="24.1796875" style="34" customWidth="1"/>
    <col min="5" max="5" width="3.54296875" style="34" customWidth="1"/>
    <col min="6" max="6" width="3.453125" style="34" customWidth="1"/>
    <col min="7" max="7" width="33.81640625" style="34" customWidth="1"/>
    <col min="8" max="8" width="73.453125" style="34" customWidth="1"/>
    <col min="9" max="9" width="7.453125" style="34" customWidth="1"/>
    <col min="10" max="10" width="7.81640625" style="34" customWidth="1"/>
    <col min="11" max="11" width="21.453125" style="34" customWidth="1"/>
    <col min="12" max="12" width="14.26953125" style="34" customWidth="1"/>
    <col min="13" max="16384" width="9.1796875" style="34"/>
  </cols>
  <sheetData>
    <row r="1" spans="2:11" ht="15" thickBot="1" x14ac:dyDescent="0.4">
      <c r="B1" s="42"/>
      <c r="C1" s="42"/>
      <c r="D1" s="42"/>
      <c r="E1" s="42"/>
      <c r="F1" s="42"/>
      <c r="G1" s="42"/>
      <c r="H1" s="42"/>
      <c r="I1" s="42"/>
      <c r="J1" s="42"/>
      <c r="K1" s="42"/>
    </row>
    <row r="2" spans="2:11" ht="15" customHeight="1" thickTop="1" x14ac:dyDescent="0.35">
      <c r="B2" s="112"/>
      <c r="C2" s="42"/>
      <c r="D2" s="113"/>
      <c r="E2" s="42"/>
      <c r="F2" s="42"/>
      <c r="G2" s="42"/>
      <c r="H2" s="42"/>
      <c r="I2" s="42"/>
      <c r="J2" s="42"/>
      <c r="K2" s="42"/>
    </row>
    <row r="3" spans="2:11" ht="18.649999999999999" customHeight="1" x14ac:dyDescent="0.6">
      <c r="B3" s="79" t="s">
        <v>31</v>
      </c>
      <c r="C3" s="42"/>
      <c r="D3" s="78" t="s">
        <v>32</v>
      </c>
      <c r="E3" s="42"/>
      <c r="F3" s="42"/>
      <c r="G3" s="42"/>
      <c r="H3" s="42"/>
      <c r="I3" s="42"/>
      <c r="J3" s="42"/>
      <c r="K3" s="42"/>
    </row>
    <row r="4" spans="2:11" ht="15" customHeight="1" thickBot="1" x14ac:dyDescent="0.4">
      <c r="B4" s="114"/>
      <c r="C4" s="42"/>
      <c r="D4" s="115"/>
      <c r="E4" s="42"/>
      <c r="F4" s="42"/>
      <c r="G4" s="42"/>
      <c r="H4" s="42"/>
      <c r="I4" s="42"/>
      <c r="J4" s="42"/>
      <c r="K4" s="42"/>
    </row>
    <row r="5" spans="2:11" ht="15" thickTop="1" x14ac:dyDescent="0.35">
      <c r="B5" s="42"/>
      <c r="C5" s="42"/>
      <c r="D5" s="42"/>
      <c r="E5" s="42"/>
      <c r="F5" s="42"/>
      <c r="G5" s="42"/>
      <c r="H5" s="42"/>
      <c r="I5" s="42"/>
      <c r="J5" s="42"/>
      <c r="K5" s="42"/>
    </row>
    <row r="7" spans="2:11" ht="21" x14ac:dyDescent="0.5">
      <c r="B7" s="43" t="s">
        <v>33</v>
      </c>
      <c r="C7" s="33"/>
      <c r="D7" s="33"/>
      <c r="E7" s="42"/>
      <c r="F7" s="42"/>
      <c r="G7" s="43" t="s">
        <v>34</v>
      </c>
      <c r="H7" s="42"/>
      <c r="I7" s="42"/>
      <c r="J7" s="42"/>
      <c r="K7" s="42"/>
    </row>
    <row r="9" spans="2:11" ht="14.5" customHeight="1" x14ac:dyDescent="0.35">
      <c r="B9" s="63" t="s">
        <v>141</v>
      </c>
      <c r="C9" s="116"/>
      <c r="D9" s="63"/>
      <c r="E9" s="42"/>
      <c r="F9" s="42"/>
      <c r="G9" s="76" t="s">
        <v>35</v>
      </c>
      <c r="H9" s="118"/>
      <c r="I9" s="42"/>
      <c r="J9" s="42"/>
      <c r="K9" s="42"/>
    </row>
    <row r="10" spans="2:11" ht="29.5" thickBot="1" x14ac:dyDescent="0.4">
      <c r="B10" s="42"/>
      <c r="C10" s="38" t="s">
        <v>36</v>
      </c>
      <c r="D10" s="38" t="s">
        <v>37</v>
      </c>
      <c r="E10" s="42"/>
      <c r="F10" s="42"/>
      <c r="G10" s="123" t="s">
        <v>38</v>
      </c>
      <c r="H10" s="42"/>
      <c r="I10" s="42"/>
      <c r="J10" s="42"/>
      <c r="K10" s="42"/>
    </row>
    <row r="11" spans="2:11" ht="15" thickTop="1" x14ac:dyDescent="0.35">
      <c r="B11" s="35" t="s">
        <v>39</v>
      </c>
      <c r="C11" s="199">
        <v>82</v>
      </c>
      <c r="D11" s="204"/>
      <c r="E11" s="42"/>
      <c r="F11" s="42"/>
      <c r="G11" s="35" t="s">
        <v>39</v>
      </c>
      <c r="H11" s="42" t="str">
        <f>IF(ISBLANK(D11),"",IF(D38&gt;D11,TEXT((D38-D11),"0.0")&amp;" percentage points above Similar District Target",IF(D38&lt;D11,TEXT((D11-D38),"0.0")&amp;" percentage points below Similar District Target","At target")))</f>
        <v/>
      </c>
      <c r="I11" s="42"/>
      <c r="J11" s="42"/>
      <c r="K11" s="117"/>
    </row>
    <row r="12" spans="2:11" x14ac:dyDescent="0.35">
      <c r="B12" s="36" t="s">
        <v>40</v>
      </c>
      <c r="C12" s="200">
        <v>78.3</v>
      </c>
      <c r="D12" s="205"/>
      <c r="E12" s="42"/>
      <c r="F12" s="42"/>
      <c r="G12" s="36" t="s">
        <v>40</v>
      </c>
      <c r="H12" s="42" t="str">
        <f>IF(ISBLANK(D12),"",IF(D40&gt;D12,TEXT((D40-D12),"0.0")&amp;" percentage points above Similar District Target",IF(D40&lt;D12,TEXT((D12-D40),"0.0")&amp;" percentage points below Similar District Target","At target")))</f>
        <v/>
      </c>
      <c r="I12" s="42"/>
      <c r="J12" s="42"/>
      <c r="K12" s="117"/>
    </row>
    <row r="13" spans="2:11" x14ac:dyDescent="0.35">
      <c r="B13" s="35" t="s">
        <v>41</v>
      </c>
      <c r="C13" s="199">
        <v>52.6</v>
      </c>
      <c r="D13" s="205"/>
      <c r="E13" s="42"/>
      <c r="F13" s="42"/>
      <c r="G13" s="35" t="s">
        <v>41</v>
      </c>
      <c r="H13" s="42" t="str">
        <f>IF(ISBLANK(D13),"",IF(D42&gt;D13,TEXT((D42-D13),"0.0")&amp;" percentage points above Similar District Target",IF(D42&lt;D13,TEXT((D13-D42),"0.0")&amp;" percentage points below Similar District Target","At target")))</f>
        <v/>
      </c>
      <c r="I13" s="42"/>
      <c r="J13" s="42"/>
      <c r="K13" s="117"/>
    </row>
    <row r="14" spans="2:11" x14ac:dyDescent="0.35">
      <c r="B14" s="36" t="s">
        <v>42</v>
      </c>
      <c r="C14" s="200">
        <v>52</v>
      </c>
      <c r="D14" s="205"/>
      <c r="E14" s="42"/>
      <c r="F14" s="42"/>
      <c r="G14" s="36" t="s">
        <v>42</v>
      </c>
      <c r="H14" s="42" t="str">
        <f>IF(ISBLANK(D14),"",IF(D44&gt;D14,TEXT((D44-D14),"0.0")&amp;" percentage points above Similar District Target",IF(D44&lt;D14,TEXT((D14-D44),"0.0")&amp;" percentage points below Similar District Target","At target")))</f>
        <v/>
      </c>
      <c r="I14" s="42"/>
      <c r="J14" s="42"/>
      <c r="K14" s="117"/>
    </row>
    <row r="15" spans="2:11" x14ac:dyDescent="0.35">
      <c r="B15" s="35" t="s">
        <v>43</v>
      </c>
      <c r="C15" s="199">
        <v>94.9</v>
      </c>
      <c r="D15" s="205"/>
      <c r="E15" s="42"/>
      <c r="F15" s="42"/>
      <c r="G15" s="35" t="s">
        <v>43</v>
      </c>
      <c r="H15" s="42" t="str">
        <f>IF(ISBLANK(D15),"",IF(D46&gt;D15,TEXT((D46-D15),"0.0")&amp;" percentage points above Similar District Target",IF(D46&lt;D15,TEXT((D15-D46),"0.0")&amp;" percentage points below Similar District Target","At target")))</f>
        <v/>
      </c>
      <c r="I15" s="42"/>
      <c r="J15" s="42"/>
      <c r="K15" s="117"/>
    </row>
    <row r="16" spans="2:11" ht="15.5" x14ac:dyDescent="0.35">
      <c r="B16" s="36" t="s">
        <v>44</v>
      </c>
      <c r="C16" s="200">
        <v>92.3</v>
      </c>
      <c r="D16" s="205"/>
      <c r="E16" s="42"/>
      <c r="F16" s="42"/>
      <c r="G16" s="36" t="s">
        <v>44</v>
      </c>
      <c r="H16" s="42" t="str">
        <f>IF(ISBLANK(D16),"",IF(D48&gt;D16,TEXT((D48-D16),"0.0")&amp;" percentage points above Similar District Target",IF(D48&lt;D16,TEXT((D16-D48),"0.0")&amp;" percentage points below Similar District Target","At target")))</f>
        <v/>
      </c>
      <c r="I16" s="42"/>
      <c r="J16" s="189"/>
      <c r="K16" s="190"/>
    </row>
    <row r="17" spans="2:11" ht="15" thickBot="1" x14ac:dyDescent="0.4">
      <c r="B17" s="35" t="s">
        <v>45</v>
      </c>
      <c r="C17" s="199">
        <v>95.4</v>
      </c>
      <c r="D17" s="206"/>
      <c r="E17" s="42"/>
      <c r="F17" s="42"/>
      <c r="G17" s="35" t="s">
        <v>45</v>
      </c>
      <c r="H17" s="42" t="str">
        <f>IF(ISBLANK(D17),"",IF(D50&gt;D17,TEXT((D50-D17),"0.0")&amp;" percentage points above Similar District Target",IF(D50&lt;D17,TEXT((D17-D50),"0.0")&amp;" percentage points below Similar District Target","At target")))</f>
        <v/>
      </c>
      <c r="I17" s="42"/>
      <c r="J17" s="123"/>
      <c r="K17" s="42"/>
    </row>
    <row r="18" spans="2:11" ht="15" thickTop="1" x14ac:dyDescent="0.35">
      <c r="B18" s="42"/>
      <c r="C18" s="42"/>
      <c r="D18" s="42"/>
      <c r="E18" s="42"/>
      <c r="F18" s="42"/>
      <c r="G18" s="36"/>
      <c r="H18" s="42"/>
      <c r="I18" s="42"/>
      <c r="J18" s="36"/>
      <c r="K18" s="42"/>
    </row>
    <row r="19" spans="2:11" ht="19" customHeight="1" x14ac:dyDescent="0.5">
      <c r="B19" s="43"/>
      <c r="C19" s="33"/>
      <c r="D19" s="42"/>
      <c r="E19" s="42"/>
      <c r="F19" s="42"/>
      <c r="G19" s="36"/>
      <c r="H19" s="42"/>
      <c r="I19" s="42"/>
      <c r="J19" s="36"/>
      <c r="K19" s="42"/>
    </row>
    <row r="20" spans="2:11" ht="21" x14ac:dyDescent="0.5">
      <c r="B20" s="43" t="s">
        <v>130</v>
      </c>
      <c r="C20" s="42"/>
      <c r="D20" s="42"/>
      <c r="E20" s="42"/>
      <c r="F20" s="42"/>
      <c r="G20" s="36"/>
      <c r="H20" s="42"/>
      <c r="I20" s="42"/>
      <c r="J20" s="36"/>
      <c r="K20" s="42"/>
    </row>
    <row r="21" spans="2:11" x14ac:dyDescent="0.35">
      <c r="B21" s="42"/>
      <c r="C21" s="42"/>
      <c r="D21" s="42"/>
      <c r="E21" s="42"/>
      <c r="F21" s="42"/>
      <c r="G21" s="36"/>
      <c r="H21" s="42"/>
      <c r="I21" s="42"/>
      <c r="J21" s="36"/>
      <c r="K21" s="42"/>
    </row>
    <row r="22" spans="2:11" ht="15.5" x14ac:dyDescent="0.35">
      <c r="B22" s="62" t="s">
        <v>46</v>
      </c>
      <c r="C22" s="116"/>
      <c r="D22" s="116"/>
      <c r="E22" s="42"/>
      <c r="F22" s="42"/>
      <c r="G22" s="76" t="s">
        <v>47</v>
      </c>
      <c r="H22" s="77"/>
      <c r="I22" s="42"/>
      <c r="J22" s="36"/>
      <c r="K22" s="42"/>
    </row>
    <row r="23" spans="2:11" ht="29.5" thickBot="1" x14ac:dyDescent="0.4">
      <c r="B23" s="42"/>
      <c r="C23" s="38" t="s">
        <v>131</v>
      </c>
      <c r="D23" s="38" t="s">
        <v>48</v>
      </c>
      <c r="E23" s="42"/>
      <c r="F23" s="42"/>
      <c r="G23" s="123" t="s">
        <v>38</v>
      </c>
      <c r="H23" s="42"/>
      <c r="I23" s="42"/>
      <c r="J23" s="36"/>
      <c r="K23" s="42"/>
    </row>
    <row r="24" spans="2:11" ht="25.5" customHeight="1" thickTop="1" x14ac:dyDescent="0.35">
      <c r="B24" s="194" t="s">
        <v>49</v>
      </c>
      <c r="C24" s="119">
        <v>68.099999999999994</v>
      </c>
      <c r="D24" s="201"/>
      <c r="E24" s="42"/>
      <c r="F24" s="42"/>
      <c r="G24" s="188" t="s">
        <v>50</v>
      </c>
      <c r="H24" s="42" t="str">
        <f>IF(ISBLANK(D24),"",IF(D59&gt;D24,TEXT((D59-D24),"0.0")&amp;" index points above Similar District Target",IF(D59&lt;D24,TEXT((D24-D59),"0.0")&amp;" index points below Similar District Target","At target")))</f>
        <v/>
      </c>
      <c r="I24" s="42"/>
      <c r="J24" s="36"/>
      <c r="K24" s="42"/>
    </row>
    <row r="25" spans="2:11" ht="29" x14ac:dyDescent="0.35">
      <c r="B25" s="195" t="s">
        <v>51</v>
      </c>
      <c r="C25" s="42">
        <v>167.2</v>
      </c>
      <c r="D25" s="202"/>
      <c r="E25" s="42"/>
      <c r="F25" s="42"/>
      <c r="G25" s="35" t="s">
        <v>52</v>
      </c>
      <c r="H25" s="42" t="str">
        <f>IF(ISBLANK(D25),"",IF(D61&gt;D25,TEXT((D61-D25),"0.0")&amp;" composite score points above Similar District Target",IF(D61&lt;D25,TEXT((D25-D61),"0.0")&amp;" composite score points below Similar District Target","At target")))</f>
        <v/>
      </c>
      <c r="I25" s="42"/>
      <c r="J25" s="36"/>
      <c r="K25" s="42"/>
    </row>
    <row r="26" spans="2:11" ht="29" x14ac:dyDescent="0.35">
      <c r="B26" s="194" t="s">
        <v>53</v>
      </c>
      <c r="C26" s="119">
        <v>14.4</v>
      </c>
      <c r="D26" s="202"/>
      <c r="E26" s="42"/>
      <c r="F26" s="42"/>
      <c r="G26" s="188" t="s">
        <v>54</v>
      </c>
      <c r="H26" s="42" t="str">
        <f>IF(ISBLANK(D26),"",IF(D63&gt;D26,TEXT((D63-D26),"0.0")&amp;" percentage points above Similar District Target",IF(D63&lt;D26,TEXT((D26-D63),"0.0")&amp;" percentage points below Similar District Target","At target")))</f>
        <v/>
      </c>
      <c r="I26" s="42"/>
      <c r="J26" s="36"/>
      <c r="K26" s="42"/>
    </row>
    <row r="27" spans="2:11" ht="29.5" thickBot="1" x14ac:dyDescent="0.4">
      <c r="B27" s="198" t="s">
        <v>55</v>
      </c>
      <c r="C27" s="42">
        <v>58.1</v>
      </c>
      <c r="D27" s="203"/>
      <c r="E27" s="42"/>
      <c r="F27" s="42"/>
      <c r="G27" s="35" t="s">
        <v>56</v>
      </c>
      <c r="H27" s="42" t="str">
        <f>IF(ISBLANK(D27),"",IF(D65&gt;D27,TEXT((D65-D27),"0.0")&amp;" percentage points above Similar District Target",IF(D65&lt;D27,TEXT((D27-D65),"0.0")&amp;" percentage points below Similar District Target","At target")))</f>
        <v/>
      </c>
      <c r="I27" s="42"/>
      <c r="J27" s="36"/>
      <c r="K27" s="42"/>
    </row>
    <row r="28" spans="2:11" x14ac:dyDescent="0.35">
      <c r="B28" s="35" t="s">
        <v>132</v>
      </c>
      <c r="C28" s="119"/>
      <c r="D28" s="119"/>
      <c r="E28" s="42"/>
      <c r="F28" s="42"/>
      <c r="G28" s="42"/>
      <c r="H28" s="42"/>
      <c r="I28" s="42"/>
      <c r="J28" s="36"/>
      <c r="K28" s="42"/>
    </row>
    <row r="29" spans="2:11" x14ac:dyDescent="0.35">
      <c r="B29" s="186" t="s">
        <v>137</v>
      </c>
      <c r="C29" s="42"/>
      <c r="D29" s="42"/>
      <c r="E29" s="42"/>
      <c r="F29" s="42"/>
      <c r="G29" s="36"/>
      <c r="H29" s="42" t="str">
        <f>IF(ISBLANK(A49),"",IF(A49&gt;#REF!,TEXT((A49-#REF!),"0.0")&amp;" percentage points above Statewide Target",IF(A49&lt;#REF!,TEXT((#REF!-A49),"0.0")&amp;" percentage points below Statewide Target","At target")))</f>
        <v/>
      </c>
      <c r="I29" s="42"/>
      <c r="J29" s="42"/>
      <c r="K29" s="42"/>
    </row>
    <row r="30" spans="2:11" x14ac:dyDescent="0.35">
      <c r="B30" s="186" t="s">
        <v>133</v>
      </c>
      <c r="C30" s="42"/>
      <c r="D30" s="42"/>
      <c r="E30" s="42"/>
      <c r="F30" s="42"/>
      <c r="G30" s="36"/>
      <c r="H30" s="42" t="str">
        <f>IF(ISBLANK(A51),"",IF(A51&gt;#REF!,TEXT((A51-#REF!),"0.0")&amp;" percentage points above Statewide Target",IF(A51&lt;#REF!,TEXT((#REF!-A51),"0.0")&amp;" percentage points below Statewide Target","At target")))</f>
        <v/>
      </c>
      <c r="I30" s="42"/>
      <c r="J30" s="42"/>
      <c r="K30" s="42"/>
    </row>
    <row r="31" spans="2:11" x14ac:dyDescent="0.35">
      <c r="B31" s="186" t="s">
        <v>129</v>
      </c>
      <c r="C31" s="42"/>
      <c r="D31" s="42"/>
      <c r="E31" s="42"/>
      <c r="F31" s="42"/>
      <c r="G31" s="36"/>
      <c r="H31" s="42" t="str">
        <f>IF(ISBLANK(A53),"",IF(A53&gt;#REF!,TEXT((A53-#REF!),"0.0")&amp;" percentage points above Statewide Target",IF(A53&lt;#REF!,TEXT((#REF!-A53),"0.0")&amp;" percentage points below Statewide Target","At target")))</f>
        <v/>
      </c>
      <c r="I31" s="42"/>
      <c r="J31" s="42"/>
      <c r="K31" s="42"/>
    </row>
    <row r="32" spans="2:11" x14ac:dyDescent="0.35">
      <c r="B32" s="42"/>
      <c r="C32" s="42"/>
      <c r="D32" s="42"/>
      <c r="E32" s="42"/>
      <c r="F32" s="42"/>
      <c r="G32" s="36"/>
      <c r="H32" s="42" t="str">
        <f>IF(ISBLANK(A54),"",IF(A54&gt;#REF!,TEXT((A54-#REF!),"0.0")&amp;" index points above Statewide Target",IF(A54&lt;#REF!,TEXT((#REF!-A54),"0.0")&amp;" index points below Statewide Target","At target")))</f>
        <v/>
      </c>
      <c r="I32" s="42"/>
      <c r="J32" s="42"/>
      <c r="K32" s="42"/>
    </row>
    <row r="33" spans="2:8" ht="21" x14ac:dyDescent="0.5">
      <c r="B33" s="43" t="s">
        <v>60</v>
      </c>
      <c r="C33" s="33"/>
      <c r="D33" s="42"/>
      <c r="E33" s="42"/>
      <c r="F33" s="42"/>
      <c r="G33" s="36"/>
      <c r="H33" s="42" t="str">
        <f>IF(ISBLANK(A55),"",IF(A55&gt;#REF!,TEXT((A55-#REF!),"0.0")&amp;" composite score points above Statewide Target",IF(A55&lt;#REF!,TEXT((#REF!-A55),"0.0")&amp;" composite score points below Statewide Target","At target")))</f>
        <v/>
      </c>
    </row>
    <row r="34" spans="2:8" x14ac:dyDescent="0.35">
      <c r="B34" s="42"/>
      <c r="C34" s="42"/>
      <c r="D34" s="42"/>
      <c r="E34" s="42"/>
      <c r="F34" s="42"/>
      <c r="G34" s="36"/>
      <c r="H34" s="42" t="str">
        <f>IF(ISBLANK(A56),"",IF(A56&gt;#REF!,TEXT((A56-#REF!),"0.0")&amp;" percentage points above Statewide Target",IF(A56&lt;#REF!,TEXT((#REF!-A56),"0.0")&amp;" percentage points below Statewide Target","At target")))</f>
        <v/>
      </c>
    </row>
    <row r="35" spans="2:8" x14ac:dyDescent="0.35">
      <c r="B35" s="42"/>
      <c r="C35" s="42"/>
      <c r="D35" s="42"/>
      <c r="E35" s="42"/>
      <c r="F35" s="42"/>
      <c r="G35" s="36"/>
      <c r="H35" s="42" t="str">
        <f>IF(ISBLANK(A57),"",IF(A57&gt;#REF!,TEXT((A57-#REF!),"0.0")&amp;" percentage points above Statewide Target",IF(A57&lt;#REF!,TEXT((#REF!-A57),"0.0")&amp;" percentage points below Statewide Target","At target")))</f>
        <v/>
      </c>
    </row>
    <row r="36" spans="2:8" x14ac:dyDescent="0.35">
      <c r="B36" s="62" t="s">
        <v>46</v>
      </c>
      <c r="C36" s="116"/>
      <c r="D36" s="116"/>
      <c r="E36" s="42"/>
      <c r="F36" s="42"/>
      <c r="G36" s="42"/>
      <c r="H36" s="42"/>
    </row>
    <row r="37" spans="2:8" ht="29.5" thickBot="1" x14ac:dyDescent="0.4">
      <c r="B37" s="42"/>
      <c r="C37" s="37" t="s">
        <v>61</v>
      </c>
      <c r="D37" s="38" t="s">
        <v>62</v>
      </c>
      <c r="E37" s="42"/>
      <c r="F37" s="42"/>
      <c r="G37" s="42"/>
      <c r="H37" s="42"/>
    </row>
    <row r="38" spans="2:8" ht="15" thickTop="1" x14ac:dyDescent="0.35">
      <c r="B38" s="35" t="s">
        <v>39</v>
      </c>
      <c r="C38" s="119" t="s">
        <v>38</v>
      </c>
      <c r="D38" s="191"/>
      <c r="E38" s="42"/>
      <c r="F38" s="42"/>
      <c r="G38" s="42"/>
      <c r="H38" s="42"/>
    </row>
    <row r="39" spans="2:8" x14ac:dyDescent="0.35">
      <c r="B39" s="35"/>
      <c r="C39" s="119" t="s">
        <v>63</v>
      </c>
      <c r="D39" s="192"/>
      <c r="E39" s="42"/>
      <c r="F39" s="42"/>
      <c r="G39" s="42"/>
      <c r="H39" s="42"/>
    </row>
    <row r="40" spans="2:8" x14ac:dyDescent="0.35">
      <c r="B40" s="36" t="s">
        <v>40</v>
      </c>
      <c r="C40" s="42" t="s">
        <v>38</v>
      </c>
      <c r="D40" s="192"/>
      <c r="E40" s="42"/>
      <c r="F40" s="42"/>
      <c r="G40" s="42"/>
      <c r="H40" s="42"/>
    </row>
    <row r="41" spans="2:8" x14ac:dyDescent="0.35">
      <c r="B41" s="36"/>
      <c r="C41" s="42" t="s">
        <v>63</v>
      </c>
      <c r="D41" s="192"/>
      <c r="E41" s="42"/>
      <c r="F41" s="42"/>
      <c r="G41" s="42"/>
      <c r="H41" s="42"/>
    </row>
    <row r="42" spans="2:8" x14ac:dyDescent="0.35">
      <c r="B42" s="35" t="s">
        <v>41</v>
      </c>
      <c r="C42" s="119" t="s">
        <v>38</v>
      </c>
      <c r="D42" s="192"/>
      <c r="E42" s="42"/>
      <c r="F42" s="42"/>
      <c r="G42" s="42"/>
      <c r="H42" s="42"/>
    </row>
    <row r="43" spans="2:8" x14ac:dyDescent="0.35">
      <c r="B43" s="35"/>
      <c r="C43" s="119" t="s">
        <v>63</v>
      </c>
      <c r="D43" s="192"/>
      <c r="E43" s="42"/>
      <c r="F43" s="42"/>
      <c r="G43" s="42"/>
      <c r="H43" s="42"/>
    </row>
    <row r="44" spans="2:8" x14ac:dyDescent="0.35">
      <c r="B44" s="36" t="s">
        <v>42</v>
      </c>
      <c r="C44" s="42" t="s">
        <v>38</v>
      </c>
      <c r="D44" s="192"/>
      <c r="E44" s="42"/>
      <c r="F44" s="42"/>
      <c r="G44" s="42"/>
      <c r="H44" s="42"/>
    </row>
    <row r="45" spans="2:8" x14ac:dyDescent="0.35">
      <c r="B45" s="36"/>
      <c r="C45" s="42" t="s">
        <v>63</v>
      </c>
      <c r="D45" s="192"/>
      <c r="E45" s="42"/>
      <c r="F45" s="42"/>
      <c r="G45" s="42"/>
      <c r="H45" s="42"/>
    </row>
    <row r="46" spans="2:8" x14ac:dyDescent="0.35">
      <c r="B46" s="35" t="s">
        <v>43</v>
      </c>
      <c r="C46" s="119" t="s">
        <v>38</v>
      </c>
      <c r="D46" s="192"/>
      <c r="E46" s="187"/>
      <c r="F46" s="42"/>
      <c r="G46" s="42"/>
      <c r="H46" s="42"/>
    </row>
    <row r="47" spans="2:8" x14ac:dyDescent="0.35">
      <c r="B47" s="35"/>
      <c r="C47" s="119" t="s">
        <v>63</v>
      </c>
      <c r="D47" s="192"/>
      <c r="E47"/>
      <c r="F47" s="42"/>
      <c r="G47" s="42"/>
      <c r="H47" s="42"/>
    </row>
    <row r="48" spans="2:8" x14ac:dyDescent="0.35">
      <c r="B48" s="36" t="s">
        <v>44</v>
      </c>
      <c r="C48" s="42" t="s">
        <v>38</v>
      </c>
      <c r="D48" s="192"/>
      <c r="E48" s="42"/>
      <c r="F48" s="42"/>
      <c r="G48" s="42"/>
      <c r="H48" s="42"/>
    </row>
    <row r="49" spans="2:4" x14ac:dyDescent="0.35">
      <c r="B49" s="36"/>
      <c r="C49" s="42" t="s">
        <v>63</v>
      </c>
      <c r="D49" s="192"/>
    </row>
    <row r="50" spans="2:4" x14ac:dyDescent="0.35">
      <c r="B50" s="35" t="s">
        <v>45</v>
      </c>
      <c r="C50" s="119" t="s">
        <v>38</v>
      </c>
      <c r="D50" s="192"/>
    </row>
    <row r="51" spans="2:4" ht="15" thickBot="1" x14ac:dyDescent="0.4">
      <c r="B51" s="119"/>
      <c r="C51" s="119" t="s">
        <v>63</v>
      </c>
      <c r="D51" s="193"/>
    </row>
    <row r="52" spans="2:4" ht="15" thickTop="1" x14ac:dyDescent="0.35">
      <c r="B52" s="42"/>
      <c r="C52" s="42"/>
      <c r="D52" s="42"/>
    </row>
    <row r="54" spans="2:4" ht="21" x14ac:dyDescent="0.5">
      <c r="B54" s="43" t="s">
        <v>64</v>
      </c>
      <c r="C54" s="33"/>
      <c r="D54" s="42"/>
    </row>
    <row r="55" spans="2:4" x14ac:dyDescent="0.35">
      <c r="B55" s="42"/>
      <c r="C55" s="42"/>
      <c r="D55" s="42"/>
    </row>
    <row r="56" spans="2:4" x14ac:dyDescent="0.35">
      <c r="B56" s="42"/>
      <c r="C56" s="42"/>
      <c r="D56" s="42"/>
    </row>
    <row r="57" spans="2:4" x14ac:dyDescent="0.35">
      <c r="B57" s="62" t="s">
        <v>46</v>
      </c>
      <c r="C57" s="116"/>
      <c r="D57" s="116"/>
    </row>
    <row r="58" spans="2:4" ht="29.5" thickBot="1" x14ac:dyDescent="0.4">
      <c r="B58" s="42"/>
      <c r="C58" s="37" t="s">
        <v>61</v>
      </c>
      <c r="D58" s="38" t="s">
        <v>65</v>
      </c>
    </row>
    <row r="59" spans="2:4" ht="15" thickTop="1" x14ac:dyDescent="0.35">
      <c r="B59" s="35" t="s">
        <v>50</v>
      </c>
      <c r="C59" s="119" t="s">
        <v>38</v>
      </c>
      <c r="D59" s="201"/>
    </row>
    <row r="60" spans="2:4" x14ac:dyDescent="0.35">
      <c r="B60" s="196" t="s">
        <v>66</v>
      </c>
      <c r="C60" s="119" t="s">
        <v>63</v>
      </c>
      <c r="D60" s="202"/>
    </row>
    <row r="61" spans="2:4" x14ac:dyDescent="0.35">
      <c r="B61" s="36" t="s">
        <v>52</v>
      </c>
      <c r="C61" s="42" t="s">
        <v>38</v>
      </c>
      <c r="D61" s="202"/>
    </row>
    <row r="62" spans="2:4" x14ac:dyDescent="0.35">
      <c r="B62" s="197" t="s">
        <v>67</v>
      </c>
      <c r="C62" s="42" t="s">
        <v>63</v>
      </c>
      <c r="D62" s="202"/>
    </row>
    <row r="63" spans="2:4" x14ac:dyDescent="0.35">
      <c r="B63" s="35" t="s">
        <v>54</v>
      </c>
      <c r="C63" s="119" t="s">
        <v>38</v>
      </c>
      <c r="D63" s="202"/>
    </row>
    <row r="64" spans="2:4" x14ac:dyDescent="0.35">
      <c r="B64" s="196" t="s">
        <v>68</v>
      </c>
      <c r="C64" s="119" t="s">
        <v>63</v>
      </c>
      <c r="D64" s="202"/>
    </row>
    <row r="65" spans="2:4" x14ac:dyDescent="0.35">
      <c r="B65" s="36" t="s">
        <v>56</v>
      </c>
      <c r="C65" s="42" t="s">
        <v>38</v>
      </c>
      <c r="D65" s="202"/>
    </row>
    <row r="66" spans="2:4" ht="15" thickBot="1" x14ac:dyDescent="0.4">
      <c r="B66" s="197" t="s">
        <v>69</v>
      </c>
      <c r="C66" s="42" t="s">
        <v>63</v>
      </c>
      <c r="D66" s="203"/>
    </row>
    <row r="67" spans="2:4" x14ac:dyDescent="0.35">
      <c r="B67" s="35" t="s">
        <v>57</v>
      </c>
      <c r="C67" s="119"/>
      <c r="D67" s="119"/>
    </row>
    <row r="68" spans="2:4" x14ac:dyDescent="0.35">
      <c r="B68" s="186" t="s">
        <v>58</v>
      </c>
      <c r="C68" s="42"/>
      <c r="D68" s="42"/>
    </row>
    <row r="69" spans="2:4" x14ac:dyDescent="0.35">
      <c r="B69" s="186" t="s">
        <v>59</v>
      </c>
      <c r="C69" s="42"/>
      <c r="D69" s="42"/>
    </row>
  </sheetData>
  <sheetProtection algorithmName="SHA-512" hashValue="pq/JI/oePl/OMlbfh+WxSmFI7ygXoAFA4y8t9pOI51MPvape7Z20Gkn/3A73w47w7xQgkCy48I8VeuHncG4PCg==" saltValue="GZJqrzt/XI2lWRKWF3VQxg==" spinCount="100000" sheet="1" objects="1" scenarios="1"/>
  <conditionalFormatting sqref="D11 D13 D15 D17">
    <cfRule type="cellIs" dxfId="202" priority="10" operator="greaterThan">
      <formula>0</formula>
    </cfRule>
  </conditionalFormatting>
  <conditionalFormatting sqref="D12 D14 D16">
    <cfRule type="cellIs" dxfId="201" priority="9" operator="greaterThan">
      <formula>0</formula>
    </cfRule>
  </conditionalFormatting>
  <conditionalFormatting sqref="D24 D26">
    <cfRule type="cellIs" dxfId="200" priority="6" operator="greaterThan">
      <formula>0</formula>
    </cfRule>
  </conditionalFormatting>
  <conditionalFormatting sqref="D25 D27">
    <cfRule type="cellIs" dxfId="199" priority="5" operator="greaterThan">
      <formula>0</formula>
    </cfRule>
  </conditionalFormatting>
  <conditionalFormatting sqref="D38:D39 D42:D43 D46:D47 D50:D51">
    <cfRule type="cellIs" dxfId="198" priority="12" operator="greaterThan">
      <formula>0</formula>
    </cfRule>
  </conditionalFormatting>
  <conditionalFormatting sqref="D40:D41 D44:D45 D48:D49">
    <cfRule type="cellIs" dxfId="197" priority="11" operator="greaterThan">
      <formula>0</formula>
    </cfRule>
  </conditionalFormatting>
  <conditionalFormatting sqref="D59:D60 D63:D64">
    <cfRule type="cellIs" dxfId="196" priority="8" operator="greaterThan">
      <formula>0</formula>
    </cfRule>
  </conditionalFormatting>
  <conditionalFormatting sqref="D61:D62 D65:D66">
    <cfRule type="cellIs" dxfId="195" priority="7" operator="greaterThan">
      <formula>0</formula>
    </cfRule>
  </conditionalFormatting>
  <conditionalFormatting sqref="H24:H27">
    <cfRule type="containsText" dxfId="194" priority="1" operator="containsText" text="above">
      <formula>NOT(ISERROR(SEARCH("above",H24)))</formula>
    </cfRule>
    <cfRule type="containsText" dxfId="193" priority="2" operator="containsText" text="below">
      <formula>NOT(ISERROR(SEARCH("below",H24)))</formula>
    </cfRule>
  </conditionalFormatting>
  <conditionalFormatting sqref="H29:H35">
    <cfRule type="containsText" dxfId="192" priority="3" operator="containsText" text="above">
      <formula>NOT(ISERROR(SEARCH("above",H29)))</formula>
    </cfRule>
    <cfRule type="containsText" dxfId="191" priority="4" operator="containsText" text="below">
      <formula>NOT(ISERROR(SEARCH("below",H29)))</formula>
    </cfRule>
  </conditionalFormatting>
  <conditionalFormatting sqref="H11:I17 H18:H21 I23:I29">
    <cfRule type="containsText" dxfId="190" priority="13" operator="containsText" text="above">
      <formula>NOT(ISERROR(SEARCH("above",H11)))</formula>
    </cfRule>
  </conditionalFormatting>
  <conditionalFormatting sqref="H11:J17 H18:H21 I23:I29">
    <cfRule type="containsText" dxfId="189" priority="14" operator="containsText" text="below">
      <formula>NOT(ISERROR(SEARCH("below",H11)))</formula>
    </cfRule>
  </conditionalFormatting>
  <conditionalFormatting sqref="K18:K28">
    <cfRule type="containsText" dxfId="188" priority="15" operator="containsText" text="above">
      <formula>NOT(ISERROR(SEARCH("above",K18)))</formula>
    </cfRule>
    <cfRule type="containsText" dxfId="187" priority="16" operator="containsText" text="below">
      <formula>NOT(ISERROR(SEARCH("below",K18)))</formula>
    </cfRule>
  </conditionalFormatting>
  <dataValidations count="3">
    <dataValidation type="decimal" allowBlank="1" showInputMessage="1" showErrorMessage="1" sqref="D26:D27 D11:D17 D38:D51 D63:D66" xr:uid="{7C4BDE2E-B6DB-4D04-811C-AD9B3639E4E8}">
      <formula1>0</formula1>
      <formula2>100</formula2>
    </dataValidation>
    <dataValidation type="decimal" allowBlank="1" showInputMessage="1" showErrorMessage="1" sqref="D24 D59:D60" xr:uid="{75C6C489-B871-4141-B56A-CE47C486B710}">
      <formula1>0</formula1>
      <formula2>150</formula2>
    </dataValidation>
    <dataValidation type="decimal" allowBlank="1" showInputMessage="1" showErrorMessage="1" sqref="D25 D61:D62" xr:uid="{682665E3-C3D2-4E06-BED8-802277591CE2}">
      <formula1>0</formula1>
      <formula2>400</formula2>
    </dataValidation>
  </dataValidations>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2167F-03EF-4CC4-A02A-F5D5376DCE2E}">
  <sheetPr>
    <tabColor rgb="FFFFFFCC"/>
  </sheetPr>
  <dimension ref="B2:R52"/>
  <sheetViews>
    <sheetView showGridLines="0" zoomScale="85" zoomScaleNormal="85" workbookViewId="0">
      <selection activeCell="G12" sqref="G12:J13"/>
    </sheetView>
  </sheetViews>
  <sheetFormatPr defaultColWidth="12.1796875" defaultRowHeight="14.5" x14ac:dyDescent="0.35"/>
  <cols>
    <col min="1" max="1" width="3" customWidth="1"/>
    <col min="2" max="2" width="9.1796875" customWidth="1"/>
    <col min="3" max="3" width="11.453125" customWidth="1"/>
    <col min="4" max="4" width="27.54296875" customWidth="1"/>
    <col min="5" max="5" width="9.1796875"/>
    <col min="6" max="7" width="10.81640625" customWidth="1"/>
    <col min="8" max="9" width="9.1796875"/>
    <col min="10" max="10" width="12.1796875" customWidth="1"/>
    <col min="11" max="11" width="5.453125" customWidth="1"/>
    <col min="12" max="12" width="13" customWidth="1"/>
    <col min="13" max="13" width="10.453125" customWidth="1"/>
    <col min="14" max="14" width="25.1796875" customWidth="1"/>
    <col min="15" max="15" width="46.54296875" style="23" customWidth="1"/>
    <col min="16" max="16" width="27.453125" customWidth="1"/>
  </cols>
  <sheetData>
    <row r="2" spans="2:15" ht="15.65" customHeight="1" x14ac:dyDescent="0.35">
      <c r="B2" s="136"/>
      <c r="C2" s="137"/>
      <c r="D2" s="137"/>
      <c r="E2" s="137"/>
      <c r="F2" s="138"/>
      <c r="O2" s="21"/>
    </row>
    <row r="3" spans="2:15" ht="14.5" customHeight="1" x14ac:dyDescent="0.35">
      <c r="B3" s="142" t="s">
        <v>70</v>
      </c>
      <c r="C3" s="143"/>
      <c r="D3" s="143"/>
      <c r="E3" s="143"/>
      <c r="F3" s="144"/>
    </row>
    <row r="4" spans="2:15" ht="15" customHeight="1" thickBot="1" x14ac:dyDescent="0.4">
      <c r="B4" s="139"/>
      <c r="C4" s="140"/>
      <c r="D4" s="140"/>
      <c r="E4" s="140"/>
      <c r="F4" s="141"/>
    </row>
    <row r="5" spans="2:15" x14ac:dyDescent="0.35">
      <c r="H5" s="126"/>
      <c r="I5" s="127"/>
    </row>
    <row r="6" spans="2:15" ht="14.5" customHeight="1" x14ac:dyDescent="0.45">
      <c r="H6" s="128" t="s">
        <v>71</v>
      </c>
      <c r="I6" s="129"/>
    </row>
    <row r="7" spans="2:15" ht="14.5" customHeight="1" x14ac:dyDescent="0.45">
      <c r="H7" s="130" t="s">
        <v>72</v>
      </c>
      <c r="I7" s="131"/>
    </row>
    <row r="8" spans="2:15" ht="7" customHeight="1" thickBot="1" x14ac:dyDescent="0.4">
      <c r="H8" s="132"/>
      <c r="I8" s="133"/>
    </row>
    <row r="9" spans="2:15" ht="25" customHeight="1" x14ac:dyDescent="0.55000000000000004">
      <c r="E9" s="220" t="s">
        <v>73</v>
      </c>
      <c r="F9" s="1"/>
      <c r="H9" s="2"/>
      <c r="I9" s="2"/>
      <c r="N9" s="4"/>
      <c r="O9" s="21"/>
    </row>
    <row r="10" spans="2:15" ht="8.5" customHeight="1" x14ac:dyDescent="0.55000000000000004">
      <c r="E10" s="221"/>
      <c r="F10" s="1"/>
      <c r="H10" s="3"/>
      <c r="I10" s="3"/>
      <c r="L10" s="145"/>
      <c r="M10" s="146"/>
      <c r="N10" s="4"/>
      <c r="O10" s="21"/>
    </row>
    <row r="11" spans="2:15" ht="19" customHeight="1" thickBot="1" x14ac:dyDescent="0.4">
      <c r="B11" s="44"/>
      <c r="C11" s="44"/>
      <c r="D11" s="44"/>
      <c r="E11" s="120" t="s">
        <v>74</v>
      </c>
      <c r="F11" s="120" t="s">
        <v>75</v>
      </c>
      <c r="G11" s="121" t="s">
        <v>76</v>
      </c>
      <c r="H11" s="121" t="s">
        <v>77</v>
      </c>
      <c r="I11" s="121" t="s">
        <v>78</v>
      </c>
      <c r="J11" s="121" t="s">
        <v>79</v>
      </c>
      <c r="K11" s="5"/>
      <c r="L11" s="147" t="s">
        <v>79</v>
      </c>
      <c r="M11" s="148" t="s">
        <v>80</v>
      </c>
      <c r="N11" s="4"/>
      <c r="O11" s="21"/>
    </row>
    <row r="12" spans="2:15" ht="25.5" customHeight="1" thickTop="1" x14ac:dyDescent="0.35">
      <c r="B12" s="222" t="s">
        <v>81</v>
      </c>
      <c r="C12" s="223"/>
      <c r="D12" s="224"/>
      <c r="E12" s="24">
        <f>('START HERE'!D38)</f>
        <v>0</v>
      </c>
      <c r="F12" s="25"/>
      <c r="G12" s="53"/>
      <c r="H12" s="54"/>
      <c r="I12" s="54"/>
      <c r="J12" s="55"/>
      <c r="K12" s="6"/>
      <c r="L12" s="147" t="s">
        <v>82</v>
      </c>
      <c r="M12" s="148" t="s">
        <v>83</v>
      </c>
      <c r="N12" s="4"/>
      <c r="O12" s="21"/>
    </row>
    <row r="13" spans="2:15" ht="16" thickBot="1" x14ac:dyDescent="0.4">
      <c r="B13" s="225" t="s">
        <v>84</v>
      </c>
      <c r="C13" s="226"/>
      <c r="D13" s="227"/>
      <c r="E13" s="26">
        <f>('START HERE'!D39)</f>
        <v>0</v>
      </c>
      <c r="F13" s="25"/>
      <c r="G13" s="56"/>
      <c r="H13" s="57"/>
      <c r="I13" s="57"/>
      <c r="J13" s="58"/>
      <c r="K13" s="6"/>
      <c r="L13" s="147" t="s">
        <v>85</v>
      </c>
      <c r="M13" s="149"/>
    </row>
    <row r="14" spans="2:15" ht="33" customHeight="1" thickTop="1" x14ac:dyDescent="0.35">
      <c r="B14" s="228" t="s">
        <v>86</v>
      </c>
      <c r="C14" s="229"/>
      <c r="D14" s="230"/>
      <c r="E14" s="59">
        <f t="shared" ref="E14" si="0">E12-E13</f>
        <v>0</v>
      </c>
      <c r="F14" s="60"/>
      <c r="G14" s="61">
        <f t="shared" ref="G14:J14" si="1">G12-G13</f>
        <v>0</v>
      </c>
      <c r="H14" s="61">
        <f t="shared" si="1"/>
        <v>0</v>
      </c>
      <c r="I14" s="61">
        <f t="shared" si="1"/>
        <v>0</v>
      </c>
      <c r="J14" s="61">
        <f t="shared" si="1"/>
        <v>0</v>
      </c>
      <c r="K14" s="7"/>
      <c r="L14" s="231">
        <f>'START HERE'!D11</f>
        <v>0</v>
      </c>
      <c r="M14" s="231">
        <f>'START HERE'!C11</f>
        <v>82</v>
      </c>
    </row>
    <row r="15" spans="2:15" s="8" customFormat="1" ht="8.15" customHeight="1" x14ac:dyDescent="0.35">
      <c r="B15" s="64"/>
      <c r="C15" s="64"/>
      <c r="D15" s="64"/>
      <c r="E15" s="65"/>
      <c r="F15" s="65"/>
      <c r="G15" s="65"/>
      <c r="H15" s="65"/>
      <c r="I15" s="65"/>
      <c r="J15" s="65"/>
      <c r="K15" s="9"/>
      <c r="L15" s="232"/>
      <c r="M15" s="232"/>
      <c r="N15"/>
      <c r="O15" s="23"/>
    </row>
    <row r="16" spans="2:15" x14ac:dyDescent="0.35">
      <c r="B16" s="219" t="s">
        <v>87</v>
      </c>
      <c r="C16" s="219"/>
      <c r="D16" s="219"/>
      <c r="E16" s="105"/>
      <c r="F16" s="105"/>
      <c r="G16" s="66">
        <f>L14</f>
        <v>0</v>
      </c>
      <c r="H16" s="66">
        <f>L14</f>
        <v>0</v>
      </c>
      <c r="I16" s="66">
        <f>L14</f>
        <v>0</v>
      </c>
      <c r="J16" s="66">
        <f>L14</f>
        <v>0</v>
      </c>
      <c r="K16" s="6"/>
    </row>
    <row r="17" spans="2:15" x14ac:dyDescent="0.35">
      <c r="B17" s="219" t="s">
        <v>83</v>
      </c>
      <c r="C17" s="219"/>
      <c r="D17" s="219"/>
      <c r="E17" s="105"/>
      <c r="F17" s="105"/>
      <c r="G17" s="66">
        <f>M14</f>
        <v>82</v>
      </c>
      <c r="H17" s="66">
        <f>M14</f>
        <v>82</v>
      </c>
      <c r="I17" s="66">
        <f>M14</f>
        <v>82</v>
      </c>
      <c r="J17" s="66">
        <f>M14</f>
        <v>82</v>
      </c>
      <c r="K17" s="6"/>
      <c r="L17" s="6"/>
    </row>
    <row r="18" spans="2:15" x14ac:dyDescent="0.35">
      <c r="M18" s="160"/>
      <c r="N18" s="160"/>
      <c r="O18" s="161"/>
    </row>
    <row r="19" spans="2:15" ht="26" x14ac:dyDescent="0.6">
      <c r="M19" s="47" t="s">
        <v>88</v>
      </c>
      <c r="N19" s="27"/>
      <c r="O19" s="31"/>
    </row>
    <row r="20" spans="2:15" ht="15.65" customHeight="1" x14ac:dyDescent="0.35">
      <c r="M20" s="27" t="s">
        <v>89</v>
      </c>
      <c r="N20" s="27"/>
      <c r="O20" s="31"/>
    </row>
    <row r="21" spans="2:15" ht="15" thickBot="1" x14ac:dyDescent="0.4">
      <c r="M21" s="155" t="s">
        <v>90</v>
      </c>
      <c r="N21" s="154"/>
      <c r="O21" s="154"/>
    </row>
    <row r="22" spans="2:15" ht="15" thickTop="1" x14ac:dyDescent="0.35">
      <c r="M22" s="48" t="s">
        <v>91</v>
      </c>
      <c r="N22" s="49"/>
      <c r="O22" s="85" t="str">
        <f>TEXT((J12-G12), "0.0") &amp; " percentage points"</f>
        <v>0.0 percentage points</v>
      </c>
    </row>
    <row r="23" spans="2:15" x14ac:dyDescent="0.35">
      <c r="M23" s="50" t="s">
        <v>92</v>
      </c>
      <c r="N23" s="51"/>
      <c r="O23" s="22" t="str">
        <f>IF(G12&gt;=95, "Meets Criteria", IF(E12&lt;G12, "Meets Criteria", "Does Not Meet Criteria"))</f>
        <v>Does Not Meet Criteria</v>
      </c>
    </row>
    <row r="24" spans="2:15" x14ac:dyDescent="0.35">
      <c r="M24" s="50" t="s">
        <v>93</v>
      </c>
      <c r="N24" s="51"/>
      <c r="O24" s="22" t="str">
        <f>IF(H12&gt;=95, "Meets Criteria", IF(G12&lt;H12, "Meets Criteria", "Does Not Meet Criteria"))</f>
        <v>Does Not Meet Criteria</v>
      </c>
    </row>
    <row r="25" spans="2:15" x14ac:dyDescent="0.35">
      <c r="M25" s="50" t="s">
        <v>94</v>
      </c>
      <c r="N25" s="50"/>
      <c r="O25" s="22" t="str">
        <f>IF(I12&gt;=95, "Meets Criteria", IF(H12&lt;I12, "Meets Criteria", "Does Not Meet Criteria"))</f>
        <v>Does Not Meet Criteria</v>
      </c>
    </row>
    <row r="26" spans="2:15" ht="14.5" customHeight="1" x14ac:dyDescent="0.35">
      <c r="M26" s="50" t="s">
        <v>95</v>
      </c>
      <c r="N26" s="50"/>
      <c r="O26" s="45" t="str">
        <f>IF(J12&gt;=95, "Meets Criteria", IF(I12&lt;J12, "Meets Criteria", "Does Not Meet Criteria"))</f>
        <v>Does Not Meet Criteria</v>
      </c>
    </row>
    <row r="27" spans="2:15" x14ac:dyDescent="0.35">
      <c r="M27" s="81" t="s">
        <v>96</v>
      </c>
      <c r="N27" s="82"/>
      <c r="O27" s="84" t="str">
        <f>TEXT((J13-G13), "0.0") &amp; " percentage points"</f>
        <v>0.0 percentage points</v>
      </c>
    </row>
    <row r="28" spans="2:15" x14ac:dyDescent="0.35">
      <c r="M28" s="80" t="s">
        <v>92</v>
      </c>
      <c r="N28" s="80"/>
      <c r="O28" s="22" t="str">
        <f>IF(G13&gt;=95, "Meets Criteria", IF(E13&lt;G13, "Meets Criteria", "Does Not Meet Criteria"))</f>
        <v>Does Not Meet Criteria</v>
      </c>
    </row>
    <row r="29" spans="2:15" x14ac:dyDescent="0.35">
      <c r="M29" s="80" t="s">
        <v>93</v>
      </c>
      <c r="N29" s="80"/>
      <c r="O29" s="22" t="str">
        <f>IF(H13&gt;=95, "Meets Criteria", IF(G13&lt;H13, "Meets Criteria", "Does Not Meet Criteria"))</f>
        <v>Does Not Meet Criteria</v>
      </c>
    </row>
    <row r="30" spans="2:15" x14ac:dyDescent="0.35">
      <c r="M30" s="80" t="s">
        <v>94</v>
      </c>
      <c r="N30" s="80"/>
      <c r="O30" s="22" t="str">
        <f>IF(I13&gt;=95, "Meets Criteria", IF(H13&lt;I13, "Meets Criteria", "Does Not Meet Criteria"))</f>
        <v>Does Not Meet Criteria</v>
      </c>
    </row>
    <row r="31" spans="2:15" x14ac:dyDescent="0.35">
      <c r="M31" s="89" t="s">
        <v>95</v>
      </c>
      <c r="N31" s="89"/>
      <c r="O31" s="46" t="str">
        <f>IF(J13&gt;=95, "Meets Criteria", IF(I13&lt;J13, "Meets Criteria", "Does Not Meet Criteria"))</f>
        <v>Does Not Meet Criteria</v>
      </c>
    </row>
    <row r="32" spans="2:15" ht="15" thickTop="1" x14ac:dyDescent="0.35">
      <c r="M32" s="67"/>
      <c r="N32" s="67"/>
      <c r="O32" s="30"/>
    </row>
    <row r="33" spans="13:18" x14ac:dyDescent="0.35">
      <c r="M33" t="s">
        <v>97</v>
      </c>
      <c r="N33" s="67"/>
      <c r="O33" s="30"/>
    </row>
    <row r="34" spans="13:18" ht="15" thickBot="1" x14ac:dyDescent="0.4">
      <c r="M34" t="s">
        <v>98</v>
      </c>
      <c r="N34" s="154"/>
      <c r="O34" s="154"/>
    </row>
    <row r="35" spans="13:18" ht="15" thickTop="1" x14ac:dyDescent="0.35">
      <c r="M35" s="92" t="s">
        <v>99</v>
      </c>
      <c r="N35" s="68"/>
      <c r="O35" s="83" t="str">
        <f>TEXT((G14-J14),"0.0") &amp; " percentage points"</f>
        <v>0.0 percentage points</v>
      </c>
    </row>
    <row r="36" spans="13:18" x14ac:dyDescent="0.35">
      <c r="M36" s="69" t="s">
        <v>100</v>
      </c>
      <c r="N36" s="52"/>
      <c r="O36" s="22" t="str">
        <f>IF(OR(G13&gt;=95, E14&gt;G14, G14&lt;0, G14=0), "Meets Criteria", "Does Not Meet Criteria")</f>
        <v>Meets Criteria</v>
      </c>
    </row>
    <row r="37" spans="13:18" x14ac:dyDescent="0.35">
      <c r="M37" s="69" t="s">
        <v>101</v>
      </c>
      <c r="N37" s="52"/>
      <c r="O37" s="22" t="str">
        <f>IF(OR(H13&gt;=95, G14&gt;H14, H14&lt;0, H14=0), "Meets Criteria", "Does Not Meet Criteria")</f>
        <v>Meets Criteria</v>
      </c>
    </row>
    <row r="38" spans="13:18" x14ac:dyDescent="0.35">
      <c r="M38" s="69" t="s">
        <v>102</v>
      </c>
      <c r="N38" s="52"/>
      <c r="O38" s="22" t="str">
        <f>IF(OR(I13&gt;=95, H14&gt;I14, I14&lt;0, I14=0), "Meets Criteria", "Does Not Meet Criteria")</f>
        <v>Meets Criteria</v>
      </c>
    </row>
    <row r="39" spans="13:18" x14ac:dyDescent="0.35">
      <c r="M39" s="70" t="s">
        <v>103</v>
      </c>
      <c r="N39" s="71"/>
      <c r="O39" s="46" t="str">
        <f>IF(OR(J13&gt;=95, I14&gt;J14, J14&lt;0, J14=0), "Meets Criteria", "Does Not Meet Criteria")</f>
        <v>Meets Criteria</v>
      </c>
    </row>
    <row r="40" spans="13:18" ht="15" thickTop="1" x14ac:dyDescent="0.35"/>
    <row r="41" spans="13:18" x14ac:dyDescent="0.35">
      <c r="M41" t="s">
        <v>104</v>
      </c>
    </row>
    <row r="42" spans="13:18" ht="15" thickBot="1" x14ac:dyDescent="0.4">
      <c r="M42" t="s">
        <v>105</v>
      </c>
      <c r="N42" s="21"/>
      <c r="O42" s="21"/>
    </row>
    <row r="43" spans="13:18" ht="15" thickTop="1" x14ac:dyDescent="0.35">
      <c r="M43" s="97" t="s">
        <v>106</v>
      </c>
      <c r="N43" s="98"/>
      <c r="O43" s="158" t="str">
        <f>IF(J12 &gt; L14,
     TEXT(J12-L14,"0.0") &amp; " percentage points above Similar District Target ",
     IF(J12 &lt; L14,
         TEXT(L14-J12,"0.0") &amp; " percentage points below Similar District Target",
         "At target"
     )
)</f>
        <v>At target</v>
      </c>
    </row>
    <row r="44" spans="13:18" x14ac:dyDescent="0.35">
      <c r="M44" s="134" t="s">
        <v>107</v>
      </c>
      <c r="N44" s="94"/>
      <c r="O44" s="159" t="str">
        <f>IF(E12 &gt; L14,
     TEXT(E12-L14,"0.0") &amp; " percentage points above Similar District Target ",
     IF(E12 &lt; L14,
         TEXT(L14-E12,"0.0") &amp; " percentage points below Similar District Target",
         "At target"
     )
)</f>
        <v>At target</v>
      </c>
    </row>
    <row r="45" spans="13:18" x14ac:dyDescent="0.35">
      <c r="M45" s="95" t="s">
        <v>108</v>
      </c>
      <c r="N45" s="96"/>
      <c r="O45" s="156" t="str">
        <f>IF(J13 &gt; L14,
     TEXT(J13-L14,"0.0") &amp; " percentage points above Similar District Target ",
     IF(J13 &lt; L14,
         TEXT(L14-J13,"0.0") &amp; " percentage points below Similar District Target",
         "At target"
     )
)</f>
        <v>At target</v>
      </c>
      <c r="R45" s="4"/>
    </row>
    <row r="46" spans="13:18" x14ac:dyDescent="0.35">
      <c r="M46" s="135" t="s">
        <v>109</v>
      </c>
      <c r="N46" s="100"/>
      <c r="O46" s="157" t="str">
        <f>IF(E13 &gt; L14,
     TEXT(E13-L14,"0.0") &amp; " percentage points above Similar District Target ",
     IF(E13 &lt; L14,
         TEXT(L14-E13,"0.0") &amp; " percentage points below Similar District Target",
         "At target"
     )
)</f>
        <v>At target</v>
      </c>
    </row>
    <row r="47" spans="13:18" ht="15" thickTop="1" x14ac:dyDescent="0.35"/>
    <row r="48" spans="13:18" x14ac:dyDescent="0.35">
      <c r="M48" s="186" t="s">
        <v>110</v>
      </c>
    </row>
    <row r="49" spans="13:13" x14ac:dyDescent="0.35">
      <c r="M49" s="186" t="s">
        <v>111</v>
      </c>
    </row>
    <row r="50" spans="13:13" x14ac:dyDescent="0.35">
      <c r="M50" s="186" t="s">
        <v>112</v>
      </c>
    </row>
    <row r="51" spans="13:13" x14ac:dyDescent="0.35">
      <c r="M51" s="186" t="s">
        <v>113</v>
      </c>
    </row>
    <row r="52" spans="13:13" x14ac:dyDescent="0.35">
      <c r="M52" s="186" t="s">
        <v>114</v>
      </c>
    </row>
  </sheetData>
  <sheetProtection algorithmName="SHA-512" hashValue="ERiLEmy3mt00r7RsCX7y9hsdTKkf+cijn7F/QaTlyjllht6OZ8knpaSEmIr1rQaKLV0u6+qNnemanOUMgTLhKw==" saltValue="gjNzpEq5KU0+yb/znnaFYg==" spinCount="100000" sheet="1" objects="1" scenarios="1"/>
  <mergeCells count="8">
    <mergeCell ref="B16:D16"/>
    <mergeCell ref="B17:D17"/>
    <mergeCell ref="L14:L15"/>
    <mergeCell ref="M14:M15"/>
    <mergeCell ref="E9:E10"/>
    <mergeCell ref="B12:D12"/>
    <mergeCell ref="B13:D13"/>
    <mergeCell ref="B14:D14"/>
  </mergeCells>
  <conditionalFormatting sqref="O22 O27">
    <cfRule type="cellIs" dxfId="185" priority="4" operator="greaterThan">
      <formula>0</formula>
    </cfRule>
    <cfRule type="cellIs" dxfId="184" priority="17" operator="lessThan">
      <formula>0.1</formula>
    </cfRule>
    <cfRule type="cellIs" dxfId="183" priority="20" operator="greaterThan">
      <formula>0</formula>
    </cfRule>
  </conditionalFormatting>
  <conditionalFormatting sqref="O22">
    <cfRule type="cellIs" dxfId="182" priority="2" operator="lessThan">
      <formula>0</formula>
    </cfRule>
  </conditionalFormatting>
  <conditionalFormatting sqref="O23:O26">
    <cfRule type="cellIs" dxfId="181" priority="9" operator="greaterThan">
      <formula>-0.00001</formula>
    </cfRule>
    <cfRule type="cellIs" dxfId="180" priority="10" operator="lessThan">
      <formula>0</formula>
    </cfRule>
  </conditionalFormatting>
  <conditionalFormatting sqref="O23:O31">
    <cfRule type="containsText" dxfId="179" priority="5" operator="containsText" text="Does Not Meet Criteria">
      <formula>NOT(ISERROR(SEARCH("Does Not Meet Criteria",O23)))</formula>
    </cfRule>
  </conditionalFormatting>
  <conditionalFormatting sqref="O27">
    <cfRule type="cellIs" dxfId="178" priority="3" operator="lessThan">
      <formula>0</formula>
    </cfRule>
    <cfRule type="cellIs" dxfId="177" priority="14" operator="equal">
      <formula>"""Does Not Meet Criteria"""</formula>
    </cfRule>
  </conditionalFormatting>
  <conditionalFormatting sqref="O28:O31">
    <cfRule type="cellIs" dxfId="176" priority="6" operator="greaterThan">
      <formula>-0.00001</formula>
    </cfRule>
    <cfRule type="cellIs" dxfId="175" priority="7" operator="lessThan">
      <formula>0</formula>
    </cfRule>
  </conditionalFormatting>
  <conditionalFormatting sqref="O35">
    <cfRule type="cellIs" dxfId="174" priority="18" operator="lessThan">
      <formula>0</formula>
    </cfRule>
    <cfRule type="cellIs" dxfId="173" priority="19" operator="greaterThan">
      <formula>0</formula>
    </cfRule>
  </conditionalFormatting>
  <conditionalFormatting sqref="O35:O39">
    <cfRule type="cellIs" dxfId="172" priority="15" operator="greaterThan">
      <formula>-0.00001</formula>
    </cfRule>
    <cfRule type="cellIs" dxfId="171" priority="16" operator="lessThan">
      <formula>0</formula>
    </cfRule>
  </conditionalFormatting>
  <conditionalFormatting sqref="O36:O39">
    <cfRule type="containsText" dxfId="170" priority="12" operator="containsText" text="Does Not Meet Criteria">
      <formula>NOT(ISERROR(SEARCH("Does Not Meet Criteria",O36)))</formula>
    </cfRule>
  </conditionalFormatting>
  <dataValidations count="1">
    <dataValidation type="decimal" allowBlank="1" showInputMessage="1" showErrorMessage="1" error="Text" sqref="G12:J13" xr:uid="{1D17065A-37E7-482C-97D0-8C9F3361DDC8}">
      <formula1>1</formula1>
      <formula2>100</formula2>
    </dataValidation>
  </dataValidations>
  <pageMargins left="0.7" right="0.7" top="0.75" bottom="0.75" header="0.3" footer="0.3"/>
  <pageSetup orientation="portrait"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7BBFF1E1-9C39-484F-800E-4F527DDBB526}">
            <xm:f>NOT(ISERROR(SEARCH("-",O22)))</xm:f>
            <xm:f>"-"</xm:f>
            <x14:dxf>
              <font>
                <color rgb="FF9C0006"/>
              </font>
              <fill>
                <patternFill>
                  <bgColor rgb="FFFFC7CE"/>
                </patternFill>
              </fill>
            </x14:dxf>
          </x14:cfRule>
          <xm:sqref>O22 O27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A5165-67BD-4FF2-B62C-C87BCD065848}">
  <sheetPr>
    <tabColor rgb="FFFFFFCC"/>
  </sheetPr>
  <dimension ref="B2:R52"/>
  <sheetViews>
    <sheetView showGridLines="0" workbookViewId="0">
      <selection activeCell="T28" sqref="T28"/>
    </sheetView>
  </sheetViews>
  <sheetFormatPr defaultColWidth="12.1796875" defaultRowHeight="14.5" x14ac:dyDescent="0.35"/>
  <cols>
    <col min="1" max="1" width="3" customWidth="1"/>
    <col min="2" max="2" width="9.1796875" customWidth="1"/>
    <col min="3" max="3" width="11.453125" customWidth="1"/>
    <col min="4" max="4" width="26.1796875" customWidth="1"/>
    <col min="5" max="5" width="9.1796875" bestFit="1" customWidth="1"/>
    <col min="6" max="7" width="10.81640625" customWidth="1"/>
    <col min="8" max="9" width="9.1796875" bestFit="1" customWidth="1"/>
    <col min="10" max="10" width="12.1796875" customWidth="1"/>
    <col min="11" max="11" width="5.453125" customWidth="1"/>
    <col min="12" max="12" width="13" customWidth="1"/>
    <col min="13" max="13" width="10.453125" customWidth="1"/>
    <col min="14" max="14" width="25.1796875" customWidth="1"/>
    <col min="15" max="15" width="46.54296875" style="23" customWidth="1"/>
    <col min="16" max="16" width="27.453125" customWidth="1"/>
  </cols>
  <sheetData>
    <row r="2" spans="2:15" ht="23.5" customHeight="1" x14ac:dyDescent="0.35">
      <c r="B2" s="136"/>
      <c r="C2" s="137"/>
      <c r="D2" s="137"/>
      <c r="E2" s="137"/>
      <c r="F2" s="138"/>
      <c r="O2" s="21"/>
    </row>
    <row r="3" spans="2:15" ht="14.5" customHeight="1" x14ac:dyDescent="0.35">
      <c r="B3" s="142" t="s">
        <v>115</v>
      </c>
      <c r="C3" s="143"/>
      <c r="D3" s="143"/>
      <c r="E3" s="143"/>
      <c r="F3" s="144"/>
    </row>
    <row r="4" spans="2:15" ht="14.5" customHeight="1" thickBot="1" x14ac:dyDescent="0.4">
      <c r="B4" s="139"/>
      <c r="C4" s="140"/>
      <c r="D4" s="140"/>
      <c r="E4" s="140"/>
      <c r="F4" s="141"/>
    </row>
    <row r="5" spans="2:15" ht="8.15" customHeight="1" x14ac:dyDescent="0.35">
      <c r="H5" s="126"/>
      <c r="I5" s="127"/>
    </row>
    <row r="6" spans="2:15" ht="14.5" customHeight="1" x14ac:dyDescent="0.45">
      <c r="H6" s="128" t="s">
        <v>71</v>
      </c>
      <c r="I6" s="129"/>
    </row>
    <row r="7" spans="2:15" ht="14.5" customHeight="1" x14ac:dyDescent="0.45">
      <c r="H7" s="130" t="s">
        <v>72</v>
      </c>
      <c r="I7" s="131"/>
    </row>
    <row r="8" spans="2:15" ht="8.5" customHeight="1" thickBot="1" x14ac:dyDescent="0.4">
      <c r="H8" s="132"/>
      <c r="I8" s="133"/>
    </row>
    <row r="9" spans="2:15" ht="21.65" customHeight="1" x14ac:dyDescent="0.55000000000000004">
      <c r="E9" s="220" t="s">
        <v>73</v>
      </c>
      <c r="F9" s="1"/>
      <c r="H9" s="2"/>
      <c r="I9" s="2"/>
      <c r="N9" s="4"/>
      <c r="O9" s="21"/>
    </row>
    <row r="10" spans="2:15" ht="8.15" customHeight="1" x14ac:dyDescent="0.55000000000000004">
      <c r="E10" s="221"/>
      <c r="F10" s="1"/>
      <c r="H10" s="3"/>
      <c r="I10" s="3"/>
      <c r="L10" s="145"/>
      <c r="M10" s="146"/>
      <c r="N10" s="4"/>
      <c r="O10" s="21"/>
    </row>
    <row r="11" spans="2:15" ht="19" thickBot="1" x14ac:dyDescent="0.4">
      <c r="B11" s="44"/>
      <c r="C11" s="44"/>
      <c r="D11" s="44"/>
      <c r="E11" s="120" t="s">
        <v>74</v>
      </c>
      <c r="F11" s="120" t="s">
        <v>75</v>
      </c>
      <c r="G11" s="121" t="s">
        <v>76</v>
      </c>
      <c r="H11" s="121" t="s">
        <v>77</v>
      </c>
      <c r="I11" s="121" t="s">
        <v>78</v>
      </c>
      <c r="J11" s="121" t="s">
        <v>79</v>
      </c>
      <c r="K11" s="5"/>
      <c r="L11" s="147" t="s">
        <v>79</v>
      </c>
      <c r="M11" s="148" t="s">
        <v>80</v>
      </c>
      <c r="N11" s="4"/>
      <c r="O11" s="21"/>
    </row>
    <row r="12" spans="2:15" ht="22" customHeight="1" thickTop="1" x14ac:dyDescent="0.35">
      <c r="B12" s="222" t="s">
        <v>81</v>
      </c>
      <c r="C12" s="223"/>
      <c r="D12" s="224"/>
      <c r="E12" s="24">
        <f>('START HERE'!D40)</f>
        <v>0</v>
      </c>
      <c r="F12" s="25"/>
      <c r="G12" s="53"/>
      <c r="H12" s="54"/>
      <c r="I12" s="54"/>
      <c r="J12" s="55"/>
      <c r="K12" s="6"/>
      <c r="L12" s="147" t="s">
        <v>82</v>
      </c>
      <c r="M12" s="148" t="s">
        <v>83</v>
      </c>
      <c r="N12" s="4"/>
      <c r="O12" s="21"/>
    </row>
    <row r="13" spans="2:15" ht="20.149999999999999" customHeight="1" thickBot="1" x14ac:dyDescent="0.4">
      <c r="B13" s="225" t="s">
        <v>84</v>
      </c>
      <c r="C13" s="226"/>
      <c r="D13" s="227"/>
      <c r="E13" s="24">
        <f>('START HERE'!D41)</f>
        <v>0</v>
      </c>
      <c r="F13" s="25"/>
      <c r="G13" s="56"/>
      <c r="H13" s="57"/>
      <c r="I13" s="57"/>
      <c r="J13" s="58"/>
      <c r="K13" s="6"/>
      <c r="L13" s="147" t="s">
        <v>85</v>
      </c>
      <c r="M13" s="149"/>
    </row>
    <row r="14" spans="2:15" ht="36" customHeight="1" thickTop="1" x14ac:dyDescent="0.35">
      <c r="B14" s="228" t="s">
        <v>86</v>
      </c>
      <c r="C14" s="229"/>
      <c r="D14" s="230"/>
      <c r="E14" s="59">
        <f>E12-E13</f>
        <v>0</v>
      </c>
      <c r="F14" s="60"/>
      <c r="G14" s="61">
        <f>G12-G13</f>
        <v>0</v>
      </c>
      <c r="H14" s="61">
        <f>H12-H13</f>
        <v>0</v>
      </c>
      <c r="I14" s="61">
        <f>I12-I13</f>
        <v>0</v>
      </c>
      <c r="J14" s="61">
        <f>J12-J13</f>
        <v>0</v>
      </c>
      <c r="K14" s="7"/>
      <c r="L14" s="231">
        <f>'START HERE'!D12</f>
        <v>0</v>
      </c>
      <c r="M14" s="231">
        <f>'START HERE'!C12</f>
        <v>78.3</v>
      </c>
    </row>
    <row r="15" spans="2:15" s="8" customFormat="1" ht="8.15" customHeight="1" x14ac:dyDescent="0.35">
      <c r="B15" s="64"/>
      <c r="C15" s="64"/>
      <c r="D15" s="64"/>
      <c r="E15" s="65"/>
      <c r="F15" s="65"/>
      <c r="G15" s="65"/>
      <c r="H15" s="65"/>
      <c r="I15" s="65"/>
      <c r="J15" s="65"/>
      <c r="K15" s="9"/>
      <c r="L15" s="232"/>
      <c r="M15" s="232"/>
      <c r="N15"/>
      <c r="O15" s="23"/>
    </row>
    <row r="16" spans="2:15" x14ac:dyDescent="0.35">
      <c r="B16" s="219" t="s">
        <v>87</v>
      </c>
      <c r="C16" s="219"/>
      <c r="D16" s="219"/>
      <c r="E16" s="105"/>
      <c r="F16" s="105"/>
      <c r="G16" s="66">
        <f>L14</f>
        <v>0</v>
      </c>
      <c r="H16" s="66">
        <f>L14</f>
        <v>0</v>
      </c>
      <c r="I16" s="66">
        <f>L14</f>
        <v>0</v>
      </c>
      <c r="J16" s="66">
        <f>L14</f>
        <v>0</v>
      </c>
      <c r="K16" s="6"/>
    </row>
    <row r="17" spans="2:17" x14ac:dyDescent="0.35">
      <c r="B17" s="219" t="s">
        <v>83</v>
      </c>
      <c r="C17" s="219"/>
      <c r="D17" s="219"/>
      <c r="E17" s="105"/>
      <c r="F17" s="105"/>
      <c r="G17" s="66">
        <f>M14</f>
        <v>78.3</v>
      </c>
      <c r="H17" s="66">
        <f>M14</f>
        <v>78.3</v>
      </c>
      <c r="I17" s="66">
        <f>M14</f>
        <v>78.3</v>
      </c>
      <c r="J17" s="66">
        <f>M14</f>
        <v>78.3</v>
      </c>
      <c r="K17" s="6"/>
      <c r="L17" s="6"/>
    </row>
    <row r="18" spans="2:17" x14ac:dyDescent="0.35">
      <c r="M18" s="160"/>
      <c r="N18" s="160"/>
      <c r="O18" s="161"/>
    </row>
    <row r="19" spans="2:17" ht="26" x14ac:dyDescent="0.6">
      <c r="M19" s="47" t="s">
        <v>88</v>
      </c>
      <c r="N19" s="27"/>
      <c r="O19" s="31"/>
    </row>
    <row r="20" spans="2:17" x14ac:dyDescent="0.35">
      <c r="M20" s="27" t="s">
        <v>89</v>
      </c>
      <c r="N20" s="27"/>
      <c r="O20" s="31"/>
    </row>
    <row r="21" spans="2:17" ht="15" thickBot="1" x14ac:dyDescent="0.4">
      <c r="M21" s="155" t="s">
        <v>90</v>
      </c>
      <c r="N21" s="125"/>
      <c r="O21" s="125"/>
    </row>
    <row r="22" spans="2:17" ht="15" thickTop="1" x14ac:dyDescent="0.35">
      <c r="M22" s="48" t="s">
        <v>91</v>
      </c>
      <c r="N22" s="49"/>
      <c r="O22" s="85" t="str">
        <f>TEXT((J12-G12), "0.0") &amp; " percentage points"</f>
        <v>0.0 percentage points</v>
      </c>
    </row>
    <row r="23" spans="2:17" x14ac:dyDescent="0.35">
      <c r="M23" s="50" t="s">
        <v>92</v>
      </c>
      <c r="N23" s="51"/>
      <c r="O23" s="22" t="str">
        <f>IF(G12&gt;=95, "Meets Criteria", IF(E12&lt;G12, "Meets Criteria", "Does Not Meet Criteria"))</f>
        <v>Does Not Meet Criteria</v>
      </c>
    </row>
    <row r="24" spans="2:17" x14ac:dyDescent="0.35">
      <c r="M24" s="50" t="s">
        <v>93</v>
      </c>
      <c r="N24" s="51"/>
      <c r="O24" s="22" t="str">
        <f>IF(H12&gt;=95, "Meets Criteria", IF(G12&lt;H12, "Meets Criteria", "Does Not Meet Criteria"))</f>
        <v>Does Not Meet Criteria</v>
      </c>
    </row>
    <row r="25" spans="2:17" x14ac:dyDescent="0.35">
      <c r="M25" s="50" t="s">
        <v>94</v>
      </c>
      <c r="N25" s="50"/>
      <c r="O25" s="22" t="str">
        <f>IF(I12&gt;=95, "Meets Criteria", IF(H12&lt;I12, "Meets Criteria", "Does Not Meet Criteria"))</f>
        <v>Does Not Meet Criteria</v>
      </c>
    </row>
    <row r="26" spans="2:17" ht="14.5" customHeight="1" thickBot="1" x14ac:dyDescent="0.4">
      <c r="M26" s="50" t="s">
        <v>95</v>
      </c>
      <c r="N26" s="50"/>
      <c r="O26" s="45" t="str">
        <f>IF(J12&gt;=95, "Meets Criteria", IF(I12&lt;J12, "Meets Criteria", "Does Not Meet Criteria"))</f>
        <v>Does Not Meet Criteria</v>
      </c>
      <c r="Q26" s="27"/>
    </row>
    <row r="27" spans="2:17" ht="15" thickTop="1" x14ac:dyDescent="0.35">
      <c r="M27" s="81" t="s">
        <v>96</v>
      </c>
      <c r="N27" s="82"/>
      <c r="O27" s="84" t="str">
        <f>TEXT((J13-G13), "0.0") &amp; " percentage points"</f>
        <v>0.0 percentage points</v>
      </c>
    </row>
    <row r="28" spans="2:17" x14ac:dyDescent="0.35">
      <c r="M28" s="80" t="s">
        <v>92</v>
      </c>
      <c r="N28" s="80"/>
      <c r="O28" s="22" t="str">
        <f>IF(G13&gt;=95, "Meets Criteria", IF(E13&lt;G13, "Meets Criteria", "Does Not Meet Criteria"))</f>
        <v>Does Not Meet Criteria</v>
      </c>
    </row>
    <row r="29" spans="2:17" x14ac:dyDescent="0.35">
      <c r="M29" s="80" t="s">
        <v>93</v>
      </c>
      <c r="N29" s="80"/>
      <c r="O29" s="22" t="str">
        <f>IF(H13&gt;=95, "Meets Criteria", IF(G13&lt;H13, "Meets Criteria", "Does Not Meet Criteria"))</f>
        <v>Does Not Meet Criteria</v>
      </c>
    </row>
    <row r="30" spans="2:17" x14ac:dyDescent="0.35">
      <c r="M30" s="80" t="s">
        <v>94</v>
      </c>
      <c r="N30" s="80"/>
      <c r="O30" s="22" t="str">
        <f>IF(I13&gt;=95, "Meets Criteria", IF(H13&lt;I13, "Meets Criteria", "Does Not Meet Criteria"))</f>
        <v>Does Not Meet Criteria</v>
      </c>
    </row>
    <row r="31" spans="2:17" ht="15" thickBot="1" x14ac:dyDescent="0.4">
      <c r="M31" s="89" t="s">
        <v>95</v>
      </c>
      <c r="N31" s="89"/>
      <c r="O31" s="46" t="str">
        <f>IF(J13&gt;=95, "Meets Criteria", IF(I13&lt;J13, "Meets Criteria", "Does Not Meet Criteria"))</f>
        <v>Does Not Meet Criteria</v>
      </c>
    </row>
    <row r="32" spans="2:17" ht="15" thickTop="1" x14ac:dyDescent="0.35">
      <c r="M32" s="67"/>
      <c r="N32" s="67"/>
      <c r="O32" s="30"/>
    </row>
    <row r="33" spans="13:18" x14ac:dyDescent="0.35">
      <c r="M33" t="s">
        <v>97</v>
      </c>
      <c r="N33" s="67"/>
      <c r="O33" s="30"/>
    </row>
    <row r="34" spans="13:18" ht="15" thickBot="1" x14ac:dyDescent="0.4">
      <c r="M34" t="s">
        <v>98</v>
      </c>
      <c r="N34" s="154"/>
      <c r="O34" s="154"/>
    </row>
    <row r="35" spans="13:18" ht="15" thickTop="1" x14ac:dyDescent="0.35">
      <c r="M35" s="92" t="s">
        <v>99</v>
      </c>
      <c r="N35" s="68"/>
      <c r="O35" s="83" t="str">
        <f>TEXT((G14-J14),"0.0") &amp; " percentage points"</f>
        <v>0.0 percentage points</v>
      </c>
    </row>
    <row r="36" spans="13:18" x14ac:dyDescent="0.35">
      <c r="M36" s="69" t="s">
        <v>100</v>
      </c>
      <c r="N36" s="52"/>
      <c r="O36" s="22" t="str">
        <f>IF(OR(G13&gt;=95, E14&gt;G14, G14&lt;0, G14=0), "Meets Criteria", "Does Not Meet Criteria")</f>
        <v>Meets Criteria</v>
      </c>
    </row>
    <row r="37" spans="13:18" x14ac:dyDescent="0.35">
      <c r="M37" s="69" t="s">
        <v>101</v>
      </c>
      <c r="N37" s="52"/>
      <c r="O37" s="22" t="str">
        <f>IF(OR(H13&gt;=95, G14&gt;H14, H14&lt;0, H14=0), "Meets Criteria", "Does Not Meet Criteria")</f>
        <v>Meets Criteria</v>
      </c>
    </row>
    <row r="38" spans="13:18" x14ac:dyDescent="0.35">
      <c r="M38" s="69" t="s">
        <v>102</v>
      </c>
      <c r="N38" s="52"/>
      <c r="O38" s="22" t="str">
        <f>IF(OR(I13&gt;=95, H14&gt;I14, I14&lt;0, I14=0), "Meets Criteria", "Does Not Meet Criteria")</f>
        <v>Meets Criteria</v>
      </c>
    </row>
    <row r="39" spans="13:18" ht="15" thickBot="1" x14ac:dyDescent="0.4">
      <c r="M39" s="70" t="s">
        <v>103</v>
      </c>
      <c r="N39" s="71"/>
      <c r="O39" s="46" t="str">
        <f>IF(OR(J13&gt;=95, I14&gt;J14, J14&lt;0, J14=0), "Meets Criteria", "Does Not Meet Criteria")</f>
        <v>Meets Criteria</v>
      </c>
    </row>
    <row r="40" spans="13:18" ht="15" thickTop="1" x14ac:dyDescent="0.35"/>
    <row r="41" spans="13:18" x14ac:dyDescent="0.35">
      <c r="M41" t="s">
        <v>104</v>
      </c>
    </row>
    <row r="42" spans="13:18" ht="15" thickBot="1" x14ac:dyDescent="0.4">
      <c r="M42" t="s">
        <v>105</v>
      </c>
      <c r="N42" s="21"/>
      <c r="O42" s="21"/>
    </row>
    <row r="43" spans="13:18" ht="37" customHeight="1" thickTop="1" x14ac:dyDescent="0.35">
      <c r="M43" s="97" t="s">
        <v>106</v>
      </c>
      <c r="N43" s="98"/>
      <c r="O43" s="158" t="str">
        <f>IF(J12 &gt; L14,
     TEXT(J12-L14,"0.0") &amp; " percentage points above Similar District Target ",
     IF(J12 &lt; L14,
         TEXT(L14-J12,"0.0") &amp; " percentage points below Similar District Target",
         "At target"
     )
)</f>
        <v>At target</v>
      </c>
    </row>
    <row r="44" spans="13:18" x14ac:dyDescent="0.35">
      <c r="M44" s="134" t="s">
        <v>107</v>
      </c>
      <c r="N44" s="94"/>
      <c r="O44" s="159" t="str">
        <f>IF(E12 &gt; L14,
     TEXT(E12-L14,"0.0") &amp; " percentage points above Similar District Target ",
     IF(E12 &lt; L14,
         TEXT(L14-E12,"0.0") &amp; " percentage points below Similar District Target",
         "At target"
     )
)</f>
        <v>At target</v>
      </c>
    </row>
    <row r="45" spans="13:18" x14ac:dyDescent="0.35">
      <c r="M45" s="95" t="s">
        <v>108</v>
      </c>
      <c r="N45" s="96"/>
      <c r="O45" s="156" t="str">
        <f>IF(J13 &gt; L14,
     TEXT(J13-L14,"0.0") &amp; " percentage points above Similar District Target ",
     IF(J13 &lt; L14,
         TEXT(L14-J13,"0.0") &amp; " percentage points below Similar District Target",
         "At target"
     )
)</f>
        <v>At target</v>
      </c>
      <c r="R45" s="4"/>
    </row>
    <row r="46" spans="13:18" ht="15" thickBot="1" x14ac:dyDescent="0.4">
      <c r="M46" s="135" t="s">
        <v>109</v>
      </c>
      <c r="N46" s="100"/>
      <c r="O46" s="157" t="str">
        <f>IF(E13 &gt; L14,
     TEXT(E13-L14,"0.0") &amp; " percentage points above Similar District Target ",
     IF(E13 &lt; L14,
         TEXT(L14-E13,"0.0") &amp; " percentage points below Similar District Target",
         "At target"
     )
)</f>
        <v>At target</v>
      </c>
    </row>
    <row r="47" spans="13:18" ht="15" thickTop="1" x14ac:dyDescent="0.35"/>
    <row r="48" spans="13:18" x14ac:dyDescent="0.35">
      <c r="M48" s="186" t="s">
        <v>110</v>
      </c>
    </row>
    <row r="49" spans="13:13" x14ac:dyDescent="0.35">
      <c r="M49" s="186" t="s">
        <v>111</v>
      </c>
    </row>
    <row r="50" spans="13:13" x14ac:dyDescent="0.35">
      <c r="M50" s="186" t="s">
        <v>112</v>
      </c>
    </row>
    <row r="51" spans="13:13" x14ac:dyDescent="0.35">
      <c r="M51" s="186" t="s">
        <v>113</v>
      </c>
    </row>
    <row r="52" spans="13:13" x14ac:dyDescent="0.35">
      <c r="M52" s="186" t="s">
        <v>114</v>
      </c>
    </row>
  </sheetData>
  <sheetProtection algorithmName="SHA-512" hashValue="0Li8NOjvQ+Q6fC05yOp/b3LjtXmg+exhDcS/UBsDkiJxiK0bSknclHj0iMb6wup0bSWzduGSgkPSZrwrN7mTGw==" saltValue="d3hCARdPoEoKk7id1L7FFQ==" spinCount="100000" sheet="1" objects="1" scenarios="1"/>
  <mergeCells count="8">
    <mergeCell ref="M14:M15"/>
    <mergeCell ref="B16:D16"/>
    <mergeCell ref="B17:D17"/>
    <mergeCell ref="E9:E10"/>
    <mergeCell ref="B12:D12"/>
    <mergeCell ref="B13:D13"/>
    <mergeCell ref="B14:D14"/>
    <mergeCell ref="L14:L15"/>
  </mergeCells>
  <conditionalFormatting sqref="O22 O27">
    <cfRule type="cellIs" dxfId="168" priority="4" operator="greaterThan">
      <formula>0</formula>
    </cfRule>
    <cfRule type="cellIs" dxfId="167" priority="17" operator="lessThan">
      <formula>0.1</formula>
    </cfRule>
    <cfRule type="cellIs" dxfId="166" priority="20" operator="greaterThan">
      <formula>0</formula>
    </cfRule>
  </conditionalFormatting>
  <conditionalFormatting sqref="O22">
    <cfRule type="cellIs" dxfId="165" priority="2" operator="lessThan">
      <formula>0</formula>
    </cfRule>
  </conditionalFormatting>
  <conditionalFormatting sqref="O23:O26">
    <cfRule type="cellIs" dxfId="164" priority="9" operator="greaterThan">
      <formula>-0.00001</formula>
    </cfRule>
    <cfRule type="cellIs" dxfId="163" priority="10" operator="lessThan">
      <formula>0</formula>
    </cfRule>
  </conditionalFormatting>
  <conditionalFormatting sqref="O23:O31">
    <cfRule type="containsText" dxfId="162" priority="5" operator="containsText" text="Does Not Meet Criteria">
      <formula>NOT(ISERROR(SEARCH("Does Not Meet Criteria",O23)))</formula>
    </cfRule>
  </conditionalFormatting>
  <conditionalFormatting sqref="O27">
    <cfRule type="cellIs" dxfId="161" priority="3" operator="lessThan">
      <formula>0</formula>
    </cfRule>
    <cfRule type="cellIs" dxfId="160" priority="14" operator="equal">
      <formula>"""Does Not Meet Criteria"""</formula>
    </cfRule>
  </conditionalFormatting>
  <conditionalFormatting sqref="O28:O31">
    <cfRule type="cellIs" dxfId="159" priority="6" operator="greaterThan">
      <formula>-0.00001</formula>
    </cfRule>
    <cfRule type="cellIs" dxfId="158" priority="7" operator="lessThan">
      <formula>0</formula>
    </cfRule>
  </conditionalFormatting>
  <conditionalFormatting sqref="O35">
    <cfRule type="cellIs" dxfId="157" priority="18" operator="lessThan">
      <formula>0</formula>
    </cfRule>
    <cfRule type="cellIs" dxfId="156" priority="19" operator="greaterThan">
      <formula>0</formula>
    </cfRule>
  </conditionalFormatting>
  <conditionalFormatting sqref="O35:O39">
    <cfRule type="cellIs" dxfId="155" priority="15" operator="greaterThan">
      <formula>-0.00001</formula>
    </cfRule>
    <cfRule type="cellIs" dxfId="154" priority="16" operator="lessThan">
      <formula>0</formula>
    </cfRule>
  </conditionalFormatting>
  <conditionalFormatting sqref="O36:O39">
    <cfRule type="containsText" dxfId="153" priority="12" operator="containsText" text="Does Not Meet Criteria">
      <formula>NOT(ISERROR(SEARCH("Does Not Meet Criteria",O36)))</formula>
    </cfRule>
  </conditionalFormatting>
  <dataValidations count="1">
    <dataValidation type="decimal" allowBlank="1" showInputMessage="1" showErrorMessage="1" error="Text" sqref="G12:J13" xr:uid="{7C3E41A2-B36D-41E1-A72A-ADB9C99E41A2}">
      <formula1>1</formula1>
      <formula2>100</formula2>
    </dataValidation>
  </dataValidations>
  <pageMargins left="0.7" right="0.7" top="0.75" bottom="0.75" header="0.3" footer="0.3"/>
  <pageSetup orientation="portrait"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171FBA14-5733-45CD-966F-C381B0FCAC01}">
            <xm:f>NOT(ISERROR(SEARCH("-",O22)))</xm:f>
            <xm:f>"-"</xm:f>
            <x14:dxf>
              <font>
                <color rgb="FF9C0006"/>
              </font>
              <fill>
                <patternFill>
                  <bgColor rgb="FFFFC7CE"/>
                </patternFill>
              </fill>
            </x14:dxf>
          </x14:cfRule>
          <xm:sqref>O22 O27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B7C72-B7BB-4168-A199-F25ADE7787DD}">
  <sheetPr>
    <tabColor rgb="FFFFFFCC"/>
  </sheetPr>
  <dimension ref="B2:R52"/>
  <sheetViews>
    <sheetView showGridLines="0" workbookViewId="0">
      <selection activeCell="O12" sqref="O12"/>
    </sheetView>
  </sheetViews>
  <sheetFormatPr defaultColWidth="12.1796875" defaultRowHeight="14.5" x14ac:dyDescent="0.35"/>
  <cols>
    <col min="1" max="1" width="3" customWidth="1"/>
    <col min="2" max="2" width="9.1796875" customWidth="1"/>
    <col min="3" max="3" width="11.453125" customWidth="1"/>
    <col min="4" max="4" width="25" customWidth="1"/>
    <col min="5" max="5" width="9.1796875" bestFit="1" customWidth="1"/>
    <col min="6" max="7" width="10.81640625" customWidth="1"/>
    <col min="8" max="9" width="9.1796875" bestFit="1" customWidth="1"/>
    <col min="10" max="10" width="12.1796875" customWidth="1"/>
    <col min="11" max="11" width="5.453125" customWidth="1"/>
    <col min="12" max="12" width="13" customWidth="1"/>
    <col min="13" max="13" width="10.453125" customWidth="1"/>
    <col min="14" max="14" width="25.1796875" customWidth="1"/>
    <col min="15" max="15" width="46.54296875" style="23" customWidth="1"/>
    <col min="16" max="16" width="27.453125" customWidth="1"/>
  </cols>
  <sheetData>
    <row r="2" spans="2:15" ht="23.5" customHeight="1" x14ac:dyDescent="0.35">
      <c r="B2" s="136"/>
      <c r="C2" s="137"/>
      <c r="D2" s="137"/>
      <c r="E2" s="137"/>
      <c r="F2" s="138"/>
      <c r="O2" s="21"/>
    </row>
    <row r="3" spans="2:15" ht="14.5" customHeight="1" x14ac:dyDescent="0.35">
      <c r="B3" s="142" t="s">
        <v>116</v>
      </c>
      <c r="C3" s="143"/>
      <c r="D3" s="143"/>
      <c r="E3" s="143"/>
      <c r="F3" s="144"/>
    </row>
    <row r="4" spans="2:15" ht="14.5" customHeight="1" thickBot="1" x14ac:dyDescent="0.4">
      <c r="B4" s="139"/>
      <c r="C4" s="140"/>
      <c r="D4" s="140"/>
      <c r="E4" s="140"/>
      <c r="F4" s="141"/>
    </row>
    <row r="5" spans="2:15" ht="8.15" customHeight="1" x14ac:dyDescent="0.35">
      <c r="H5" s="126"/>
      <c r="I5" s="127"/>
    </row>
    <row r="6" spans="2:15" ht="14.5" customHeight="1" x14ac:dyDescent="0.45">
      <c r="H6" s="128" t="s">
        <v>71</v>
      </c>
      <c r="I6" s="129"/>
    </row>
    <row r="7" spans="2:15" ht="14.5" customHeight="1" x14ac:dyDescent="0.45">
      <c r="H7" s="130" t="s">
        <v>72</v>
      </c>
      <c r="I7" s="131"/>
    </row>
    <row r="8" spans="2:15" ht="7.5" customHeight="1" thickBot="1" x14ac:dyDescent="0.4">
      <c r="H8" s="132"/>
      <c r="I8" s="133"/>
    </row>
    <row r="9" spans="2:15" ht="14.15" customHeight="1" x14ac:dyDescent="0.35">
      <c r="E9" s="220" t="s">
        <v>73</v>
      </c>
      <c r="F9" s="1"/>
      <c r="H9" s="150"/>
      <c r="I9" s="150"/>
      <c r="N9" s="4"/>
      <c r="O9" s="21"/>
    </row>
    <row r="10" spans="2:15" ht="14.5" customHeight="1" x14ac:dyDescent="0.55000000000000004">
      <c r="E10" s="221"/>
      <c r="F10" s="1"/>
      <c r="H10" s="3"/>
      <c r="I10" s="3"/>
      <c r="L10" s="145"/>
      <c r="M10" s="146"/>
      <c r="N10" s="4"/>
      <c r="O10" s="21"/>
    </row>
    <row r="11" spans="2:15" ht="19" customHeight="1" thickBot="1" x14ac:dyDescent="0.4">
      <c r="B11" s="44"/>
      <c r="C11" s="44"/>
      <c r="D11" s="44"/>
      <c r="E11" s="120" t="s">
        <v>74</v>
      </c>
      <c r="F11" s="120" t="s">
        <v>75</v>
      </c>
      <c r="G11" s="121" t="s">
        <v>76</v>
      </c>
      <c r="H11" s="121" t="s">
        <v>77</v>
      </c>
      <c r="I11" s="121" t="s">
        <v>78</v>
      </c>
      <c r="J11" s="121" t="s">
        <v>79</v>
      </c>
      <c r="K11" s="5"/>
      <c r="L11" s="147" t="s">
        <v>79</v>
      </c>
      <c r="M11" s="148" t="s">
        <v>80</v>
      </c>
      <c r="N11" s="4"/>
      <c r="O11" s="21"/>
    </row>
    <row r="12" spans="2:15" ht="25" customHeight="1" thickTop="1" x14ac:dyDescent="0.35">
      <c r="B12" s="222" t="s">
        <v>81</v>
      </c>
      <c r="C12" s="223"/>
      <c r="D12" s="224"/>
      <c r="E12" s="24">
        <f>('START HERE'!D42)</f>
        <v>0</v>
      </c>
      <c r="F12" s="25"/>
      <c r="G12" s="53"/>
      <c r="H12" s="54"/>
      <c r="I12" s="54"/>
      <c r="J12" s="55"/>
      <c r="K12" s="6"/>
      <c r="L12" s="147" t="s">
        <v>82</v>
      </c>
      <c r="M12" s="148" t="s">
        <v>83</v>
      </c>
      <c r="N12" s="4"/>
      <c r="O12" s="21"/>
    </row>
    <row r="13" spans="2:15" ht="15.65" customHeight="1" thickBot="1" x14ac:dyDescent="0.4">
      <c r="B13" s="225" t="s">
        <v>84</v>
      </c>
      <c r="C13" s="226"/>
      <c r="D13" s="227"/>
      <c r="E13" s="26">
        <f>('START HERE'!D43)</f>
        <v>0</v>
      </c>
      <c r="F13" s="25"/>
      <c r="G13" s="56"/>
      <c r="H13" s="57"/>
      <c r="I13" s="57"/>
      <c r="J13" s="58"/>
      <c r="K13" s="6"/>
      <c r="L13" s="147" t="s">
        <v>85</v>
      </c>
      <c r="M13" s="149"/>
    </row>
    <row r="14" spans="2:15" ht="37" customHeight="1" thickTop="1" x14ac:dyDescent="0.35">
      <c r="B14" s="228" t="s">
        <v>86</v>
      </c>
      <c r="C14" s="229"/>
      <c r="D14" s="230"/>
      <c r="E14" s="59">
        <f>E12-E13</f>
        <v>0</v>
      </c>
      <c r="F14" s="60"/>
      <c r="G14" s="61">
        <f>G12-G13</f>
        <v>0</v>
      </c>
      <c r="H14" s="61">
        <f>H12-H13</f>
        <v>0</v>
      </c>
      <c r="I14" s="61">
        <f>I12-I13</f>
        <v>0</v>
      </c>
      <c r="J14" s="61">
        <f>J12-J13</f>
        <v>0</v>
      </c>
      <c r="K14" s="7"/>
      <c r="L14" s="231">
        <f>'START HERE'!D13</f>
        <v>0</v>
      </c>
      <c r="M14" s="231">
        <f>'START HERE'!C13</f>
        <v>52.6</v>
      </c>
    </row>
    <row r="15" spans="2:15" s="8" customFormat="1" ht="8.15" customHeight="1" x14ac:dyDescent="0.35">
      <c r="B15" s="64"/>
      <c r="C15" s="64"/>
      <c r="D15" s="64"/>
      <c r="E15" s="65"/>
      <c r="F15" s="65"/>
      <c r="G15" s="65"/>
      <c r="H15" s="65"/>
      <c r="I15" s="65"/>
      <c r="J15" s="65"/>
      <c r="K15" s="9"/>
      <c r="L15" s="232"/>
      <c r="M15" s="232"/>
      <c r="N15"/>
      <c r="O15" s="23"/>
    </row>
    <row r="16" spans="2:15" x14ac:dyDescent="0.35">
      <c r="B16" s="219" t="s">
        <v>87</v>
      </c>
      <c r="C16" s="219"/>
      <c r="D16" s="219"/>
      <c r="E16" s="105"/>
      <c r="F16" s="105"/>
      <c r="G16" s="66">
        <f>L14</f>
        <v>0</v>
      </c>
      <c r="H16" s="66">
        <f>L14</f>
        <v>0</v>
      </c>
      <c r="I16" s="66">
        <f>L14</f>
        <v>0</v>
      </c>
      <c r="J16" s="66">
        <f>L14</f>
        <v>0</v>
      </c>
      <c r="K16" s="6"/>
    </row>
    <row r="17" spans="2:16" x14ac:dyDescent="0.35">
      <c r="B17" s="219" t="s">
        <v>83</v>
      </c>
      <c r="C17" s="219"/>
      <c r="D17" s="219"/>
      <c r="E17" s="105"/>
      <c r="F17" s="105"/>
      <c r="G17" s="66">
        <f>M14</f>
        <v>52.6</v>
      </c>
      <c r="H17" s="66">
        <f>M14</f>
        <v>52.6</v>
      </c>
      <c r="I17" s="66">
        <f>M14</f>
        <v>52.6</v>
      </c>
      <c r="J17" s="66">
        <f>M14</f>
        <v>52.6</v>
      </c>
      <c r="K17" s="6"/>
      <c r="L17" s="6"/>
    </row>
    <row r="18" spans="2:16" x14ac:dyDescent="0.35">
      <c r="M18" s="160"/>
      <c r="N18" s="160"/>
      <c r="O18" s="161"/>
    </row>
    <row r="19" spans="2:16" ht="26" x14ac:dyDescent="0.6">
      <c r="M19" s="47" t="s">
        <v>88</v>
      </c>
      <c r="N19" s="27"/>
      <c r="O19" s="31"/>
    </row>
    <row r="20" spans="2:16" x14ac:dyDescent="0.35">
      <c r="M20" s="27" t="s">
        <v>89</v>
      </c>
      <c r="N20" s="27"/>
      <c r="O20" s="31"/>
    </row>
    <row r="21" spans="2:16" ht="15" thickBot="1" x14ac:dyDescent="0.4">
      <c r="M21" s="155" t="s">
        <v>90</v>
      </c>
      <c r="N21" s="125"/>
      <c r="O21" s="125"/>
      <c r="P21" s="27"/>
    </row>
    <row r="22" spans="2:16" ht="15" thickTop="1" x14ac:dyDescent="0.35">
      <c r="M22" s="48" t="s">
        <v>91</v>
      </c>
      <c r="N22" s="49"/>
      <c r="O22" s="85" t="str">
        <f>TEXT((J12-G12), "0.0") &amp; " percentage points"</f>
        <v>0.0 percentage points</v>
      </c>
      <c r="P22" s="20"/>
    </row>
    <row r="23" spans="2:16" x14ac:dyDescent="0.35">
      <c r="M23" s="50" t="s">
        <v>92</v>
      </c>
      <c r="N23" s="51"/>
      <c r="O23" s="22" t="str">
        <f>IF(G12&gt;=95, "Meets Criteria", IF(E12&lt;G12, "Meets Criteria", "Does Not Meet Criteria"))</f>
        <v>Does Not Meet Criteria</v>
      </c>
    </row>
    <row r="24" spans="2:16" x14ac:dyDescent="0.35">
      <c r="M24" s="50" t="s">
        <v>93</v>
      </c>
      <c r="N24" s="51"/>
      <c r="O24" s="22" t="str">
        <f>IF(H12&gt;=95, "Meets Criteria", IF(G12&lt;H12, "Meets Criteria", "Does Not Meet Criteria"))</f>
        <v>Does Not Meet Criteria</v>
      </c>
    </row>
    <row r="25" spans="2:16" x14ac:dyDescent="0.35">
      <c r="M25" s="50" t="s">
        <v>94</v>
      </c>
      <c r="N25" s="50"/>
      <c r="O25" s="22" t="str">
        <f>IF(I12&gt;=95, "Meets Criteria", IF(H12&lt;I12, "Meets Criteria", "Does Not Meet Criteria"))</f>
        <v>Does Not Meet Criteria</v>
      </c>
    </row>
    <row r="26" spans="2:16" ht="14.5" customHeight="1" thickBot="1" x14ac:dyDescent="0.4">
      <c r="M26" s="50" t="s">
        <v>95</v>
      </c>
      <c r="N26" s="50"/>
      <c r="O26" s="45" t="str">
        <f>IF(J12&gt;=95, "Meets Criteria", IF(I12&lt;J12, "Meets Criteria", "Does Not Meet Criteria"))</f>
        <v>Does Not Meet Criteria</v>
      </c>
    </row>
    <row r="27" spans="2:16" ht="15" thickTop="1" x14ac:dyDescent="0.35">
      <c r="M27" s="81" t="s">
        <v>96</v>
      </c>
      <c r="N27" s="82"/>
      <c r="O27" s="84" t="str">
        <f>TEXT((J13-G13), "0.0") &amp; " percentage points"</f>
        <v>0.0 percentage points</v>
      </c>
    </row>
    <row r="28" spans="2:16" x14ac:dyDescent="0.35">
      <c r="M28" s="80" t="s">
        <v>92</v>
      </c>
      <c r="N28" s="80"/>
      <c r="O28" s="22" t="str">
        <f>IF(G13&gt;=95, "Meets Criteria", IF(E13&lt;G13, "Meets Criteria", "Does Not Meet Criteria"))</f>
        <v>Does Not Meet Criteria</v>
      </c>
    </row>
    <row r="29" spans="2:16" x14ac:dyDescent="0.35">
      <c r="M29" s="80" t="s">
        <v>93</v>
      </c>
      <c r="N29" s="80"/>
      <c r="O29" s="22" t="str">
        <f>IF(H13&gt;=95, "Meets Criteria", IF(G13&lt;H13, "Meets Criteria", "Does Not Meet Criteria"))</f>
        <v>Does Not Meet Criteria</v>
      </c>
    </row>
    <row r="30" spans="2:16" x14ac:dyDescent="0.35">
      <c r="M30" s="80" t="s">
        <v>94</v>
      </c>
      <c r="N30" s="80"/>
      <c r="O30" s="22" t="str">
        <f>IF(I13&gt;=95, "Meets Criteria", IF(H13&lt;I13, "Meets Criteria", "Does Not Meet Criteria"))</f>
        <v>Does Not Meet Criteria</v>
      </c>
    </row>
    <row r="31" spans="2:16" ht="15" thickBot="1" x14ac:dyDescent="0.4">
      <c r="M31" s="89" t="s">
        <v>95</v>
      </c>
      <c r="N31" s="89"/>
      <c r="O31" s="46" t="str">
        <f>IF(J13&gt;=95, "Meets Criteria", IF(I13&lt;J13, "Meets Criteria", "Does Not Meet Criteria"))</f>
        <v>Does Not Meet Criteria</v>
      </c>
    </row>
    <row r="32" spans="2:16" ht="15" thickTop="1" x14ac:dyDescent="0.35">
      <c r="M32" s="67"/>
      <c r="N32" s="67"/>
      <c r="O32" s="30"/>
    </row>
    <row r="33" spans="13:18" x14ac:dyDescent="0.35">
      <c r="M33" t="s">
        <v>97</v>
      </c>
      <c r="N33" s="67"/>
      <c r="O33" s="30"/>
    </row>
    <row r="34" spans="13:18" ht="15" thickBot="1" x14ac:dyDescent="0.4">
      <c r="M34" t="s">
        <v>98</v>
      </c>
      <c r="N34" s="154"/>
      <c r="O34" s="154"/>
    </row>
    <row r="35" spans="13:18" ht="15" thickTop="1" x14ac:dyDescent="0.35">
      <c r="M35" s="92" t="s">
        <v>99</v>
      </c>
      <c r="N35" s="68"/>
      <c r="O35" s="83" t="str">
        <f>TEXT((G14-J14),"0.0") &amp; " percentage points"</f>
        <v>0.0 percentage points</v>
      </c>
    </row>
    <row r="36" spans="13:18" x14ac:dyDescent="0.35">
      <c r="M36" s="69" t="s">
        <v>100</v>
      </c>
      <c r="N36" s="52"/>
      <c r="O36" s="22" t="str">
        <f>IF(OR(G13&gt;=95, E14&gt;G14, G14&lt;0, G14=0), "Meets Criteria", "Does Not Meet Criteria")</f>
        <v>Meets Criteria</v>
      </c>
    </row>
    <row r="37" spans="13:18" x14ac:dyDescent="0.35">
      <c r="M37" s="69" t="s">
        <v>101</v>
      </c>
      <c r="N37" s="52"/>
      <c r="O37" s="22" t="str">
        <f>IF(OR(H13&gt;=95, G14&gt;H14, H14&lt;0, H14=0), "Meets Criteria", "Does Not Meet Criteria")</f>
        <v>Meets Criteria</v>
      </c>
    </row>
    <row r="38" spans="13:18" x14ac:dyDescent="0.35">
      <c r="M38" s="69" t="s">
        <v>102</v>
      </c>
      <c r="N38" s="52"/>
      <c r="O38" s="22" t="str">
        <f>IF(OR(I13&gt;=95, H14&gt;I14, I14&lt;0, I14=0), "Meets Criteria", "Does Not Meet Criteria")</f>
        <v>Meets Criteria</v>
      </c>
    </row>
    <row r="39" spans="13:18" ht="15" thickBot="1" x14ac:dyDescent="0.4">
      <c r="M39" s="70" t="s">
        <v>103</v>
      </c>
      <c r="N39" s="71"/>
      <c r="O39" s="46" t="str">
        <f>IF(OR(J13&gt;=95, I14&gt;J14, J14&lt;0, J14=0), "Meets Criteria", "Does Not Meet Criteria")</f>
        <v>Meets Criteria</v>
      </c>
    </row>
    <row r="40" spans="13:18" ht="15" thickTop="1" x14ac:dyDescent="0.35"/>
    <row r="41" spans="13:18" x14ac:dyDescent="0.35">
      <c r="M41" t="s">
        <v>104</v>
      </c>
    </row>
    <row r="42" spans="13:18" ht="15" thickBot="1" x14ac:dyDescent="0.4">
      <c r="M42" t="s">
        <v>105</v>
      </c>
      <c r="N42" s="21"/>
      <c r="O42" s="21"/>
    </row>
    <row r="43" spans="13:18" ht="37" customHeight="1" thickTop="1" x14ac:dyDescent="0.35">
      <c r="M43" s="97" t="s">
        <v>106</v>
      </c>
      <c r="N43" s="98"/>
      <c r="O43" s="158" t="str">
        <f>IF(J12 &gt; L14,
     TEXT(J12-L14,"0.0") &amp; " percentage points above Similar District Target ",
     IF(J12 &lt; L14,
         TEXT(L14-J12,"0.0") &amp; " percentage points below Similar District Target",
         "At target"
     )
)</f>
        <v>At target</v>
      </c>
    </row>
    <row r="44" spans="13:18" x14ac:dyDescent="0.35">
      <c r="M44" s="134" t="s">
        <v>107</v>
      </c>
      <c r="N44" s="151"/>
      <c r="O44" s="159" t="str">
        <f>IF(E12 &gt; L14,
     TEXT(E12-L14,"0.0") &amp; " percentage points above Similar District Target ",
     IF(E12 &lt; L14,
         TEXT(L14-E12,"0.0") &amp; " percentage points below Similar District Target",
         "At target"
     )
)</f>
        <v>At target</v>
      </c>
    </row>
    <row r="45" spans="13:18" x14ac:dyDescent="0.35">
      <c r="M45" s="95" t="s">
        <v>108</v>
      </c>
      <c r="N45" s="96"/>
      <c r="O45" s="156" t="str">
        <f>IF(J13 &gt; L14,
     TEXT(J13-L14,"0.0") &amp; " percentage points above Similar District Target ",
     IF(J13 &lt; L14,
         TEXT(L14-J13,"0.0") &amp; " percentage points below Similar District Target",
         "At target"
     )
)</f>
        <v>At target</v>
      </c>
      <c r="R45" s="4"/>
    </row>
    <row r="46" spans="13:18" ht="15" thickBot="1" x14ac:dyDescent="0.4">
      <c r="M46" s="135" t="s">
        <v>109</v>
      </c>
      <c r="N46" s="100"/>
      <c r="O46" s="157" t="str">
        <f>IF(E13 &gt; L14,
     TEXT(E13-L14,"0.0") &amp; " percentage points above Similar District Target ",
     IF(E13 &lt; L14,
         TEXT(L14-E13,"0.0") &amp; " percentage points below Similar District Target",
         "At target"
     )
)</f>
        <v>At target</v>
      </c>
    </row>
    <row r="47" spans="13:18" ht="15" thickTop="1" x14ac:dyDescent="0.35"/>
    <row r="48" spans="13:18" x14ac:dyDescent="0.35">
      <c r="M48" s="186" t="s">
        <v>110</v>
      </c>
    </row>
    <row r="49" spans="13:13" x14ac:dyDescent="0.35">
      <c r="M49" s="186" t="s">
        <v>111</v>
      </c>
    </row>
    <row r="50" spans="13:13" x14ac:dyDescent="0.35">
      <c r="M50" s="186" t="s">
        <v>112</v>
      </c>
    </row>
    <row r="51" spans="13:13" x14ac:dyDescent="0.35">
      <c r="M51" s="186" t="s">
        <v>113</v>
      </c>
    </row>
    <row r="52" spans="13:13" x14ac:dyDescent="0.35">
      <c r="M52" s="186" t="s">
        <v>114</v>
      </c>
    </row>
  </sheetData>
  <sheetProtection algorithmName="SHA-512" hashValue="PjtJ1PXHIfmRyX9N3MFbNGi0g1JZ3bOI/Q/Ci9gU++s7kd1jrDLJ+aQOmKnaanIZWxGr7YW9FSdxTatW1WIrUg==" saltValue="MPpXLHcWRoP/qqL0+jzKgQ==" spinCount="100000" sheet="1" objects="1" scenarios="1"/>
  <mergeCells count="8">
    <mergeCell ref="M14:M15"/>
    <mergeCell ref="B16:D16"/>
    <mergeCell ref="B17:D17"/>
    <mergeCell ref="E9:E10"/>
    <mergeCell ref="B12:D12"/>
    <mergeCell ref="B13:D13"/>
    <mergeCell ref="B14:D14"/>
    <mergeCell ref="L14:L15"/>
  </mergeCells>
  <conditionalFormatting sqref="O22 O27">
    <cfRule type="cellIs" dxfId="151" priority="4" operator="greaterThan">
      <formula>0</formula>
    </cfRule>
    <cfRule type="cellIs" dxfId="150" priority="17" operator="lessThan">
      <formula>0.1</formula>
    </cfRule>
    <cfRule type="cellIs" dxfId="149" priority="20" operator="greaterThan">
      <formula>0</formula>
    </cfRule>
  </conditionalFormatting>
  <conditionalFormatting sqref="O22">
    <cfRule type="cellIs" dxfId="148" priority="2" operator="lessThan">
      <formula>0</formula>
    </cfRule>
  </conditionalFormatting>
  <conditionalFormatting sqref="O23:O26">
    <cfRule type="cellIs" dxfId="147" priority="9" operator="greaterThan">
      <formula>-0.00001</formula>
    </cfRule>
    <cfRule type="cellIs" dxfId="146" priority="10" operator="lessThan">
      <formula>0</formula>
    </cfRule>
  </conditionalFormatting>
  <conditionalFormatting sqref="O23:O31">
    <cfRule type="containsText" dxfId="145" priority="5" operator="containsText" text="Does Not Meet Criteria">
      <formula>NOT(ISERROR(SEARCH("Does Not Meet Criteria",O23)))</formula>
    </cfRule>
  </conditionalFormatting>
  <conditionalFormatting sqref="O27">
    <cfRule type="cellIs" dxfId="144" priority="3" operator="lessThan">
      <formula>0</formula>
    </cfRule>
    <cfRule type="cellIs" dxfId="143" priority="14" operator="equal">
      <formula>"""Does Not Meet Criteria"""</formula>
    </cfRule>
  </conditionalFormatting>
  <conditionalFormatting sqref="O28:O31">
    <cfRule type="cellIs" dxfId="142" priority="6" operator="greaterThan">
      <formula>-0.00001</formula>
    </cfRule>
    <cfRule type="cellIs" dxfId="141" priority="7" operator="lessThan">
      <formula>0</formula>
    </cfRule>
  </conditionalFormatting>
  <conditionalFormatting sqref="O35">
    <cfRule type="cellIs" dxfId="140" priority="18" operator="lessThan">
      <formula>0</formula>
    </cfRule>
    <cfRule type="cellIs" dxfId="139" priority="19" operator="greaterThan">
      <formula>0</formula>
    </cfRule>
  </conditionalFormatting>
  <conditionalFormatting sqref="O35:O39">
    <cfRule type="cellIs" dxfId="138" priority="15" operator="greaterThan">
      <formula>-0.00001</formula>
    </cfRule>
    <cfRule type="cellIs" dxfId="137" priority="16" operator="lessThan">
      <formula>0</formula>
    </cfRule>
  </conditionalFormatting>
  <conditionalFormatting sqref="O36:O39">
    <cfRule type="containsText" dxfId="136" priority="12" operator="containsText" text="Does Not Meet Criteria">
      <formula>NOT(ISERROR(SEARCH("Does Not Meet Criteria",O36)))</formula>
    </cfRule>
  </conditionalFormatting>
  <dataValidations count="1">
    <dataValidation type="decimal" allowBlank="1" showInputMessage="1" showErrorMessage="1" error="Text" sqref="G12:J13" xr:uid="{38B3A848-968A-4D3A-B61A-67FDE5119924}">
      <formula1>1</formula1>
      <formula2>100</formula2>
    </dataValidation>
  </dataValidations>
  <pageMargins left="0.7" right="0.7" top="0.75" bottom="0.75" header="0.3" footer="0.3"/>
  <pageSetup orientation="portrait"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A8AC0F77-B913-45F1-9914-8D9823558683}">
            <xm:f>NOT(ISERROR(SEARCH("-",O22)))</xm:f>
            <xm:f>"-"</xm:f>
            <x14:dxf>
              <font>
                <color rgb="FF9C0006"/>
              </font>
              <fill>
                <patternFill>
                  <bgColor rgb="FFFFC7CE"/>
                </patternFill>
              </fill>
            </x14:dxf>
          </x14:cfRule>
          <xm:sqref>O22 O27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BC787-DFB4-485B-90A3-CE435EF62E51}">
  <sheetPr>
    <tabColor rgb="FFFFFFCC"/>
  </sheetPr>
  <dimension ref="B2:R52"/>
  <sheetViews>
    <sheetView showGridLines="0" workbookViewId="0">
      <selection activeCell="N12" sqref="N12"/>
    </sheetView>
  </sheetViews>
  <sheetFormatPr defaultColWidth="12.1796875" defaultRowHeight="14.5" x14ac:dyDescent="0.35"/>
  <cols>
    <col min="1" max="1" width="3" customWidth="1"/>
    <col min="2" max="2" width="9.1796875" customWidth="1"/>
    <col min="3" max="3" width="11.453125" customWidth="1"/>
    <col min="4" max="4" width="25.7265625" customWidth="1"/>
    <col min="5" max="5" width="12.1796875" bestFit="1" customWidth="1"/>
    <col min="6" max="7" width="10.81640625" customWidth="1"/>
    <col min="8" max="9" width="12.1796875" bestFit="1" customWidth="1"/>
    <col min="10" max="10" width="12.1796875" customWidth="1"/>
    <col min="11" max="11" width="5.453125" customWidth="1"/>
    <col min="12" max="12" width="13" customWidth="1"/>
    <col min="13" max="13" width="10.453125" customWidth="1"/>
    <col min="14" max="14" width="25.1796875" customWidth="1"/>
    <col min="15" max="15" width="46.54296875" style="23" customWidth="1"/>
    <col min="16" max="16" width="27.453125" customWidth="1"/>
  </cols>
  <sheetData>
    <row r="2" spans="2:15" ht="23.5" customHeight="1" x14ac:dyDescent="0.35">
      <c r="B2" s="136"/>
      <c r="C2" s="137"/>
      <c r="D2" s="137"/>
      <c r="E2" s="137"/>
      <c r="F2" s="138"/>
      <c r="O2" s="21"/>
    </row>
    <row r="3" spans="2:15" ht="14.5" customHeight="1" x14ac:dyDescent="0.35">
      <c r="B3" s="142" t="s">
        <v>117</v>
      </c>
      <c r="C3" s="143"/>
      <c r="D3" s="143"/>
      <c r="E3" s="143"/>
      <c r="F3" s="144"/>
    </row>
    <row r="4" spans="2:15" ht="14.5" customHeight="1" thickBot="1" x14ac:dyDescent="0.4">
      <c r="B4" s="139"/>
      <c r="C4" s="140"/>
      <c r="D4" s="140"/>
      <c r="E4" s="140"/>
      <c r="F4" s="141"/>
    </row>
    <row r="5" spans="2:15" ht="8.15" customHeight="1" x14ac:dyDescent="0.35">
      <c r="H5" s="126"/>
      <c r="I5" s="127"/>
    </row>
    <row r="6" spans="2:15" ht="14.5" customHeight="1" x14ac:dyDescent="0.45">
      <c r="H6" s="128" t="s">
        <v>71</v>
      </c>
      <c r="I6" s="129"/>
    </row>
    <row r="7" spans="2:15" ht="14.5" customHeight="1" x14ac:dyDescent="0.45">
      <c r="H7" s="130" t="s">
        <v>72</v>
      </c>
      <c r="I7" s="131"/>
    </row>
    <row r="8" spans="2:15" ht="8.15" customHeight="1" thickBot="1" x14ac:dyDescent="0.4">
      <c r="H8" s="132"/>
      <c r="I8" s="133"/>
    </row>
    <row r="9" spans="2:15" ht="20.149999999999999" customHeight="1" x14ac:dyDescent="0.55000000000000004">
      <c r="E9" s="220" t="s">
        <v>73</v>
      </c>
      <c r="F9" s="1"/>
      <c r="H9" s="2"/>
      <c r="I9" s="2"/>
      <c r="N9" s="4"/>
      <c r="O9" s="21"/>
    </row>
    <row r="10" spans="2:15" ht="14.5" customHeight="1" x14ac:dyDescent="0.55000000000000004">
      <c r="E10" s="221"/>
      <c r="F10" s="1"/>
      <c r="H10" s="3"/>
      <c r="I10" s="3"/>
      <c r="L10" s="145"/>
      <c r="M10" s="146"/>
      <c r="N10" s="4"/>
      <c r="O10" s="21"/>
    </row>
    <row r="11" spans="2:15" ht="19" customHeight="1" thickBot="1" x14ac:dyDescent="0.4">
      <c r="B11" s="44"/>
      <c r="C11" s="44"/>
      <c r="D11" s="44"/>
      <c r="E11" s="120" t="s">
        <v>74</v>
      </c>
      <c r="F11" s="120" t="s">
        <v>75</v>
      </c>
      <c r="G11" s="121" t="s">
        <v>76</v>
      </c>
      <c r="H11" s="121" t="s">
        <v>77</v>
      </c>
      <c r="I11" s="121" t="s">
        <v>78</v>
      </c>
      <c r="J11" s="121" t="s">
        <v>79</v>
      </c>
      <c r="K11" s="5"/>
      <c r="L11" s="147" t="s">
        <v>79</v>
      </c>
      <c r="M11" s="148" t="s">
        <v>80</v>
      </c>
      <c r="N11" s="4"/>
      <c r="O11" s="21"/>
    </row>
    <row r="12" spans="2:15" ht="24.65" customHeight="1" thickTop="1" x14ac:dyDescent="0.35">
      <c r="B12" s="222" t="s">
        <v>81</v>
      </c>
      <c r="C12" s="223"/>
      <c r="D12" s="224"/>
      <c r="E12" s="24">
        <f>('START HERE'!D44)</f>
        <v>0</v>
      </c>
      <c r="F12" s="25"/>
      <c r="G12" s="53"/>
      <c r="H12" s="54"/>
      <c r="I12" s="54"/>
      <c r="J12" s="55"/>
      <c r="K12" s="6"/>
      <c r="L12" s="147" t="s">
        <v>82</v>
      </c>
      <c r="M12" s="148" t="s">
        <v>83</v>
      </c>
      <c r="N12" s="4"/>
      <c r="O12" s="21"/>
    </row>
    <row r="13" spans="2:15" ht="15.65" customHeight="1" thickBot="1" x14ac:dyDescent="0.4">
      <c r="B13" s="225" t="s">
        <v>84</v>
      </c>
      <c r="C13" s="226"/>
      <c r="D13" s="227"/>
      <c r="E13" s="26">
        <f>('START HERE'!D45)</f>
        <v>0</v>
      </c>
      <c r="F13" s="25"/>
      <c r="G13" s="56"/>
      <c r="H13" s="57"/>
      <c r="I13" s="57"/>
      <c r="J13" s="58"/>
      <c r="K13" s="6"/>
      <c r="L13" s="147" t="s">
        <v>85</v>
      </c>
      <c r="M13" s="149"/>
    </row>
    <row r="14" spans="2:15" ht="37.5" customHeight="1" thickTop="1" x14ac:dyDescent="0.35">
      <c r="B14" s="228" t="s">
        <v>86</v>
      </c>
      <c r="C14" s="229"/>
      <c r="D14" s="230"/>
      <c r="E14" s="59">
        <f>E12-E13</f>
        <v>0</v>
      </c>
      <c r="F14" s="60"/>
      <c r="G14" s="61">
        <f>G12-G13</f>
        <v>0</v>
      </c>
      <c r="H14" s="61">
        <f>H12-H13</f>
        <v>0</v>
      </c>
      <c r="I14" s="61">
        <f>I12-I13</f>
        <v>0</v>
      </c>
      <c r="J14" s="61">
        <f>J12-J13</f>
        <v>0</v>
      </c>
      <c r="K14" s="7"/>
      <c r="L14" s="231">
        <f>'START HERE'!D14</f>
        <v>0</v>
      </c>
      <c r="M14" s="231">
        <f>'START HERE'!C14</f>
        <v>52</v>
      </c>
    </row>
    <row r="15" spans="2:15" s="8" customFormat="1" ht="8.15" customHeight="1" x14ac:dyDescent="0.35">
      <c r="B15" s="64"/>
      <c r="C15" s="64"/>
      <c r="D15" s="64"/>
      <c r="E15" s="65"/>
      <c r="F15" s="65"/>
      <c r="G15" s="65"/>
      <c r="H15" s="65"/>
      <c r="I15" s="65"/>
      <c r="J15" s="65"/>
      <c r="K15" s="9"/>
      <c r="L15" s="232"/>
      <c r="M15" s="232"/>
      <c r="N15"/>
      <c r="O15" s="23"/>
    </row>
    <row r="16" spans="2:15" x14ac:dyDescent="0.35">
      <c r="B16" s="219" t="s">
        <v>87</v>
      </c>
      <c r="C16" s="219"/>
      <c r="D16" s="219"/>
      <c r="E16" s="105"/>
      <c r="F16" s="105"/>
      <c r="G16" s="66">
        <f>L14</f>
        <v>0</v>
      </c>
      <c r="H16" s="66">
        <f>L14</f>
        <v>0</v>
      </c>
      <c r="I16" s="66">
        <f>L14</f>
        <v>0</v>
      </c>
      <c r="J16" s="66">
        <f>L14</f>
        <v>0</v>
      </c>
      <c r="K16" s="6"/>
    </row>
    <row r="17" spans="2:15" x14ac:dyDescent="0.35">
      <c r="B17" s="219" t="s">
        <v>83</v>
      </c>
      <c r="C17" s="219"/>
      <c r="D17" s="219"/>
      <c r="E17" s="105"/>
      <c r="F17" s="105"/>
      <c r="G17" s="66">
        <f>M14</f>
        <v>52</v>
      </c>
      <c r="H17" s="66">
        <f>M14</f>
        <v>52</v>
      </c>
      <c r="I17" s="66">
        <f>M14</f>
        <v>52</v>
      </c>
      <c r="J17" s="66">
        <f>M14</f>
        <v>52</v>
      </c>
      <c r="K17" s="6"/>
      <c r="L17" s="6"/>
    </row>
    <row r="18" spans="2:15" x14ac:dyDescent="0.35">
      <c r="M18" s="160"/>
      <c r="N18" s="160"/>
      <c r="O18" s="161"/>
    </row>
    <row r="19" spans="2:15" ht="26" x14ac:dyDescent="0.6">
      <c r="M19" s="47" t="s">
        <v>88</v>
      </c>
      <c r="N19" s="27"/>
      <c r="O19" s="31"/>
    </row>
    <row r="20" spans="2:15" x14ac:dyDescent="0.35">
      <c r="M20" s="27" t="s">
        <v>89</v>
      </c>
      <c r="N20" s="27"/>
      <c r="O20" s="31"/>
    </row>
    <row r="21" spans="2:15" ht="15" thickBot="1" x14ac:dyDescent="0.4">
      <c r="M21" s="155" t="s">
        <v>90</v>
      </c>
      <c r="N21" s="125"/>
      <c r="O21" s="125"/>
    </row>
    <row r="22" spans="2:15" ht="15" thickTop="1" x14ac:dyDescent="0.35">
      <c r="M22" s="48" t="s">
        <v>91</v>
      </c>
      <c r="N22" s="49"/>
      <c r="O22" s="85" t="str">
        <f>TEXT((J12-G12), "0.0") &amp; " percentage points"</f>
        <v>0.0 percentage points</v>
      </c>
    </row>
    <row r="23" spans="2:15" x14ac:dyDescent="0.35">
      <c r="M23" s="50" t="s">
        <v>92</v>
      </c>
      <c r="N23" s="51"/>
      <c r="O23" s="22" t="str">
        <f>IF(G12&gt;=95, "Meets Criteria", IF(E12&lt;G12, "Meets Criteria", "Does Not Meet Criteria"))</f>
        <v>Does Not Meet Criteria</v>
      </c>
    </row>
    <row r="24" spans="2:15" x14ac:dyDescent="0.35">
      <c r="M24" s="50" t="s">
        <v>93</v>
      </c>
      <c r="N24" s="51"/>
      <c r="O24" s="22" t="str">
        <f>IF(H12&gt;=95, "Meets Criteria", IF(G12&lt;H12, "Meets Criteria", "Does Not Meet Criteria"))</f>
        <v>Does Not Meet Criteria</v>
      </c>
    </row>
    <row r="25" spans="2:15" x14ac:dyDescent="0.35">
      <c r="M25" s="50" t="s">
        <v>94</v>
      </c>
      <c r="N25" s="50"/>
      <c r="O25" s="22" t="str">
        <f>IF(I12&gt;=95, "Meets Criteria", IF(H12&lt;I12, "Meets Criteria", "Does Not Meet Criteria"))</f>
        <v>Does Not Meet Criteria</v>
      </c>
    </row>
    <row r="26" spans="2:15" ht="14.5" customHeight="1" thickBot="1" x14ac:dyDescent="0.4">
      <c r="M26" s="50" t="s">
        <v>95</v>
      </c>
      <c r="N26" s="50"/>
      <c r="O26" s="45" t="str">
        <f>IF(J12&gt;=95, "Meets Criteria", IF(I12&lt;J12, "Meets Criteria", "Does Not Meet Criteria"))</f>
        <v>Does Not Meet Criteria</v>
      </c>
    </row>
    <row r="27" spans="2:15" ht="15" thickTop="1" x14ac:dyDescent="0.35">
      <c r="M27" s="81" t="s">
        <v>96</v>
      </c>
      <c r="N27" s="82"/>
      <c r="O27" s="84" t="str">
        <f>TEXT((J13-G13), "0.0") &amp; " percentage points"</f>
        <v>0.0 percentage points</v>
      </c>
    </row>
    <row r="28" spans="2:15" x14ac:dyDescent="0.35">
      <c r="M28" s="80" t="s">
        <v>92</v>
      </c>
      <c r="N28" s="80"/>
      <c r="O28" s="22" t="str">
        <f>IF(G13&gt;=95, "Meets Criteria", IF(E13&lt;G13, "Meets Criteria", "Does Not Meet Criteria"))</f>
        <v>Does Not Meet Criteria</v>
      </c>
    </row>
    <row r="29" spans="2:15" x14ac:dyDescent="0.35">
      <c r="M29" s="80" t="s">
        <v>93</v>
      </c>
      <c r="N29" s="80"/>
      <c r="O29" s="22" t="str">
        <f>IF(H13&gt;=95, "Meets Criteria", IF(G13&lt;H13, "Meets Criteria", "Does Not Meet Criteria"))</f>
        <v>Does Not Meet Criteria</v>
      </c>
    </row>
    <row r="30" spans="2:15" x14ac:dyDescent="0.35">
      <c r="M30" s="80" t="s">
        <v>94</v>
      </c>
      <c r="N30" s="80"/>
      <c r="O30" s="22" t="str">
        <f>IF(I13&gt;=95, "Meets Criteria", IF(H13&lt;I13, "Meets Criteria", "Does Not Meet Criteria"))</f>
        <v>Does Not Meet Criteria</v>
      </c>
    </row>
    <row r="31" spans="2:15" ht="15" thickBot="1" x14ac:dyDescent="0.4">
      <c r="M31" s="89" t="s">
        <v>95</v>
      </c>
      <c r="N31" s="89"/>
      <c r="O31" s="46" t="str">
        <f>IF(J13&gt;=95, "Meets Criteria", IF(I13&lt;J13, "Meets Criteria", "Does Not Meet Criteria"))</f>
        <v>Does Not Meet Criteria</v>
      </c>
    </row>
    <row r="32" spans="2:15" ht="15" thickTop="1" x14ac:dyDescent="0.35">
      <c r="M32" s="67"/>
      <c r="N32" s="67"/>
      <c r="O32" s="30"/>
    </row>
    <row r="33" spans="13:18" x14ac:dyDescent="0.35">
      <c r="M33" t="s">
        <v>97</v>
      </c>
      <c r="N33" s="67"/>
      <c r="O33" s="30"/>
    </row>
    <row r="34" spans="13:18" ht="15" thickBot="1" x14ac:dyDescent="0.4">
      <c r="M34" t="s">
        <v>98</v>
      </c>
      <c r="N34" s="154"/>
      <c r="O34" s="154"/>
    </row>
    <row r="35" spans="13:18" ht="15" thickTop="1" x14ac:dyDescent="0.35">
      <c r="M35" s="92" t="s">
        <v>99</v>
      </c>
      <c r="N35" s="68"/>
      <c r="O35" s="83" t="str">
        <f>TEXT((G14-J14),"0.0") &amp; " percentage points"</f>
        <v>0.0 percentage points</v>
      </c>
    </row>
    <row r="36" spans="13:18" x14ac:dyDescent="0.35">
      <c r="M36" s="69" t="s">
        <v>100</v>
      </c>
      <c r="N36" s="52"/>
      <c r="O36" s="22" t="str">
        <f>IF(OR(G13&gt;=95, E14&gt;G14, G14&lt;0, G14=0), "Meets Criteria", "Does Not Meet Criteria")</f>
        <v>Meets Criteria</v>
      </c>
    </row>
    <row r="37" spans="13:18" x14ac:dyDescent="0.35">
      <c r="M37" s="69" t="s">
        <v>101</v>
      </c>
      <c r="N37" s="52"/>
      <c r="O37" s="22" t="str">
        <f>IF(OR(H13&gt;=95, G14&gt;H14, H14&lt;0, H14=0), "Meets Criteria", "Does Not Meet Criteria")</f>
        <v>Meets Criteria</v>
      </c>
    </row>
    <row r="38" spans="13:18" x14ac:dyDescent="0.35">
      <c r="M38" s="69" t="s">
        <v>102</v>
      </c>
      <c r="N38" s="52"/>
      <c r="O38" s="22" t="str">
        <f>IF(OR(I13&gt;=95, H14&gt;I14, I14&lt;0, I14=0), "Meets Criteria", "Does Not Meet Criteria")</f>
        <v>Meets Criteria</v>
      </c>
    </row>
    <row r="39" spans="13:18" ht="15" thickBot="1" x14ac:dyDescent="0.4">
      <c r="M39" s="70" t="s">
        <v>103</v>
      </c>
      <c r="N39" s="71"/>
      <c r="O39" s="46" t="str">
        <f>IF(OR(J13&gt;=95, I14&gt;J14, J14&lt;0, J14=0), "Meets Criteria", "Does Not Meet Criteria")</f>
        <v>Meets Criteria</v>
      </c>
    </row>
    <row r="40" spans="13:18" ht="15" thickTop="1" x14ac:dyDescent="0.35"/>
    <row r="41" spans="13:18" x14ac:dyDescent="0.35">
      <c r="M41" t="s">
        <v>104</v>
      </c>
    </row>
    <row r="42" spans="13:18" ht="15" thickBot="1" x14ac:dyDescent="0.4">
      <c r="M42" t="s">
        <v>105</v>
      </c>
      <c r="N42" s="21"/>
      <c r="O42" s="21"/>
    </row>
    <row r="43" spans="13:18" ht="37" customHeight="1" thickTop="1" x14ac:dyDescent="0.35">
      <c r="M43" s="97" t="s">
        <v>106</v>
      </c>
      <c r="N43" s="98"/>
      <c r="O43" s="158" t="str">
        <f>IF(J12 &gt; L14,
     TEXT(J12-L14,"0.0") &amp; " percentage points P40 Similar District Target ",
     IF(J12 &lt; L14,
         TEXT(L14-J12,"0.0") &amp; " percentage points below Similar District Target",
         "At target"
     )
)</f>
        <v>At target</v>
      </c>
    </row>
    <row r="44" spans="13:18" x14ac:dyDescent="0.35">
      <c r="M44" s="134" t="s">
        <v>107</v>
      </c>
      <c r="N44" s="94"/>
      <c r="O44" s="159" t="str">
        <f>IF(E12 &gt; L14,
     TEXT(E12-L14,"0.0") &amp; " percentage points above Similar District Target ",
     IF(E12 &lt; L14,
         TEXT(L14-E12,"0.0") &amp; " percentage points below Similar District Target",
         "At target"
     )
)</f>
        <v>At target</v>
      </c>
    </row>
    <row r="45" spans="13:18" x14ac:dyDescent="0.35">
      <c r="M45" s="95" t="s">
        <v>108</v>
      </c>
      <c r="N45" s="96"/>
      <c r="O45" s="156" t="str">
        <f>IF(J13 &gt; L14,
     TEXT(J13-L14,"0.0") &amp; " percentage points above Similar District Target ",
     IF(J13 &lt; L14,
         TEXT(L14-J13,"0.0") &amp; " percentage points below Similar District Target",
         "At target"
     )
)</f>
        <v>At target</v>
      </c>
      <c r="R45" s="4"/>
    </row>
    <row r="46" spans="13:18" ht="15" thickBot="1" x14ac:dyDescent="0.4">
      <c r="M46" s="135" t="s">
        <v>109</v>
      </c>
      <c r="N46" s="100"/>
      <c r="O46" s="157" t="str">
        <f>IF(E13 &gt; L14,
     TEXT(E13-L14,"0.0") &amp; " percentage points above Similar District Target ",
     IF(E13 &lt; L14,
         TEXT(L14-E13,"0.0") &amp; " percentage points below Similar District Target",
         "At target"
     )
)</f>
        <v>At target</v>
      </c>
    </row>
    <row r="47" spans="13:18" ht="15" thickTop="1" x14ac:dyDescent="0.35"/>
    <row r="48" spans="13:18" x14ac:dyDescent="0.35">
      <c r="M48" s="186" t="s">
        <v>110</v>
      </c>
    </row>
    <row r="49" spans="13:13" x14ac:dyDescent="0.35">
      <c r="M49" s="186" t="s">
        <v>111</v>
      </c>
    </row>
    <row r="50" spans="13:13" x14ac:dyDescent="0.35">
      <c r="M50" s="186" t="s">
        <v>112</v>
      </c>
    </row>
    <row r="51" spans="13:13" x14ac:dyDescent="0.35">
      <c r="M51" s="186" t="s">
        <v>113</v>
      </c>
    </row>
    <row r="52" spans="13:13" x14ac:dyDescent="0.35">
      <c r="M52" s="186" t="s">
        <v>114</v>
      </c>
    </row>
  </sheetData>
  <sheetProtection algorithmName="SHA-512" hashValue="6cHeFGkib1Zo7N7JA+jv63cZsLQhZsBAW/UoiC9ebdwPdFolUpNISlwf/Ax5WPhLpIW/yqWlGocWKj4tjwypTA==" saltValue="cixdB4UKwmWQbOkjCMNLjw==" spinCount="100000" sheet="1" objects="1" scenarios="1"/>
  <mergeCells count="8">
    <mergeCell ref="M14:M15"/>
    <mergeCell ref="B16:D16"/>
    <mergeCell ref="B17:D17"/>
    <mergeCell ref="E9:E10"/>
    <mergeCell ref="B12:D12"/>
    <mergeCell ref="B13:D13"/>
    <mergeCell ref="B14:D14"/>
    <mergeCell ref="L14:L15"/>
  </mergeCells>
  <conditionalFormatting sqref="O22 O27">
    <cfRule type="cellIs" dxfId="134" priority="4" operator="greaterThan">
      <formula>0</formula>
    </cfRule>
    <cfRule type="cellIs" dxfId="133" priority="15" operator="lessThan">
      <formula>0.1</formula>
    </cfRule>
    <cfRule type="cellIs" dxfId="132" priority="18" operator="greaterThan">
      <formula>0</formula>
    </cfRule>
  </conditionalFormatting>
  <conditionalFormatting sqref="O22">
    <cfRule type="cellIs" dxfId="131" priority="2" operator="lessThan">
      <formula>0</formula>
    </cfRule>
  </conditionalFormatting>
  <conditionalFormatting sqref="O23:O26">
    <cfRule type="cellIs" dxfId="130" priority="8" operator="greaterThan">
      <formula>-0.00001</formula>
    </cfRule>
    <cfRule type="cellIs" dxfId="129" priority="9" operator="lessThan">
      <formula>0</formula>
    </cfRule>
  </conditionalFormatting>
  <conditionalFormatting sqref="O23:O31">
    <cfRule type="containsText" dxfId="128" priority="5" operator="containsText" text="Does Not Meet Criteria">
      <formula>NOT(ISERROR(SEARCH("Does Not Meet Criteria",O23)))</formula>
    </cfRule>
  </conditionalFormatting>
  <conditionalFormatting sqref="O27">
    <cfRule type="cellIs" dxfId="127" priority="3" operator="lessThan">
      <formula>0</formula>
    </cfRule>
    <cfRule type="cellIs" dxfId="126" priority="12" operator="equal">
      <formula>"""Does Not Meet Criteria"""</formula>
    </cfRule>
  </conditionalFormatting>
  <conditionalFormatting sqref="O28:O31">
    <cfRule type="cellIs" dxfId="125" priority="6" operator="greaterThan">
      <formula>-0.00001</formula>
    </cfRule>
    <cfRule type="cellIs" dxfId="124" priority="7" operator="lessThan">
      <formula>0</formula>
    </cfRule>
  </conditionalFormatting>
  <conditionalFormatting sqref="O35">
    <cfRule type="cellIs" dxfId="123" priority="16" operator="lessThan">
      <formula>0</formula>
    </cfRule>
    <cfRule type="cellIs" dxfId="122" priority="17" operator="greaterThan">
      <formula>0</formula>
    </cfRule>
  </conditionalFormatting>
  <conditionalFormatting sqref="O35:O39">
    <cfRule type="cellIs" dxfId="121" priority="13" operator="greaterThan">
      <formula>-0.00001</formula>
    </cfRule>
    <cfRule type="cellIs" dxfId="120" priority="14" operator="lessThan">
      <formula>0</formula>
    </cfRule>
  </conditionalFormatting>
  <conditionalFormatting sqref="O36:O39">
    <cfRule type="containsText" dxfId="119" priority="11" operator="containsText" text="Does Not Meet Criteria">
      <formula>NOT(ISERROR(SEARCH("Does Not Meet Criteria",O36)))</formula>
    </cfRule>
  </conditionalFormatting>
  <dataValidations count="1">
    <dataValidation type="decimal" allowBlank="1" showInputMessage="1" showErrorMessage="1" error="Text" sqref="G12:J13" xr:uid="{A4842993-3C35-40C9-9447-ED17AC728E7D}">
      <formula1>1</formula1>
      <formula2>100</formula2>
    </dataValidation>
  </dataValidations>
  <pageMargins left="0.7" right="0.7" top="0.75" bottom="0.75" header="0.3" footer="0.3"/>
  <pageSetup orientation="portrait"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503B54FB-EFD8-40C4-B10F-4137D51C3B07}">
            <xm:f>NOT(ISERROR(SEARCH("-",O22)))</xm:f>
            <xm:f>"-"</xm:f>
            <x14:dxf>
              <font>
                <color rgb="FF9C0006"/>
              </font>
              <fill>
                <patternFill>
                  <bgColor rgb="FFFFC7CE"/>
                </patternFill>
              </fill>
            </x14:dxf>
          </x14:cfRule>
          <xm:sqref>O22 O27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CA3A5-7776-4CF1-A334-87F1B84DA0C2}">
  <sheetPr>
    <tabColor rgb="FFFFFFCC"/>
  </sheetPr>
  <dimension ref="B2:R52"/>
  <sheetViews>
    <sheetView showGridLines="0" workbookViewId="0">
      <selection activeCell="O12" sqref="O12"/>
    </sheetView>
  </sheetViews>
  <sheetFormatPr defaultColWidth="12.1796875" defaultRowHeight="14.5" x14ac:dyDescent="0.35"/>
  <cols>
    <col min="1" max="1" width="3" customWidth="1"/>
    <col min="2" max="2" width="9.1796875" customWidth="1"/>
    <col min="3" max="3" width="11.453125" customWidth="1"/>
    <col min="4" max="4" width="26.81640625" customWidth="1"/>
    <col min="5" max="5" width="12.1796875" bestFit="1" customWidth="1"/>
    <col min="6" max="7" width="10.81640625" customWidth="1"/>
    <col min="8" max="9" width="12.1796875" bestFit="1" customWidth="1"/>
    <col min="10" max="10" width="12.1796875" customWidth="1"/>
    <col min="11" max="11" width="5.453125" customWidth="1"/>
    <col min="12" max="12" width="13" customWidth="1"/>
    <col min="13" max="13" width="10.453125" customWidth="1"/>
    <col min="14" max="14" width="25.1796875" customWidth="1"/>
    <col min="15" max="15" width="46.54296875" style="23" customWidth="1"/>
    <col min="16" max="16" width="27.453125" customWidth="1"/>
  </cols>
  <sheetData>
    <row r="2" spans="2:15" ht="23.5" customHeight="1" x14ac:dyDescent="0.35">
      <c r="B2" s="136"/>
      <c r="C2" s="137"/>
      <c r="D2" s="137"/>
      <c r="E2" s="137"/>
      <c r="F2" s="138"/>
      <c r="O2" s="21"/>
    </row>
    <row r="3" spans="2:15" ht="14.5" customHeight="1" x14ac:dyDescent="0.35">
      <c r="B3" s="142" t="s">
        <v>118</v>
      </c>
      <c r="C3" s="143"/>
      <c r="D3" s="143"/>
      <c r="E3" s="143"/>
      <c r="F3" s="144"/>
    </row>
    <row r="4" spans="2:15" ht="14.5" customHeight="1" thickBot="1" x14ac:dyDescent="0.4">
      <c r="B4" s="139"/>
      <c r="C4" s="140"/>
      <c r="D4" s="140"/>
      <c r="E4" s="140"/>
      <c r="F4" s="141"/>
    </row>
    <row r="5" spans="2:15" ht="8.15" customHeight="1" x14ac:dyDescent="0.35">
      <c r="H5" s="126"/>
      <c r="I5" s="127"/>
    </row>
    <row r="6" spans="2:15" ht="14.5" customHeight="1" x14ac:dyDescent="0.45">
      <c r="H6" s="128" t="s">
        <v>71</v>
      </c>
      <c r="I6" s="129"/>
    </row>
    <row r="7" spans="2:15" ht="14.5" customHeight="1" x14ac:dyDescent="0.45">
      <c r="H7" s="130" t="s">
        <v>72</v>
      </c>
      <c r="I7" s="131"/>
    </row>
    <row r="8" spans="2:15" ht="6.65" customHeight="1" thickBot="1" x14ac:dyDescent="0.4">
      <c r="H8" s="132"/>
      <c r="I8" s="133"/>
    </row>
    <row r="9" spans="2:15" ht="18" customHeight="1" x14ac:dyDescent="0.55000000000000004">
      <c r="E9" s="220" t="s">
        <v>73</v>
      </c>
      <c r="F9" s="1"/>
      <c r="H9" s="2"/>
      <c r="I9" s="2"/>
      <c r="N9" s="4"/>
      <c r="O9" s="21"/>
    </row>
    <row r="10" spans="2:15" ht="14.5" customHeight="1" x14ac:dyDescent="0.55000000000000004">
      <c r="E10" s="221"/>
      <c r="F10" s="1"/>
      <c r="H10" s="3"/>
      <c r="I10" s="3"/>
      <c r="L10" s="145"/>
      <c r="M10" s="146"/>
      <c r="N10" s="4"/>
      <c r="O10" s="21"/>
    </row>
    <row r="11" spans="2:15" ht="19" customHeight="1" thickBot="1" x14ac:dyDescent="0.4">
      <c r="B11" s="44"/>
      <c r="C11" s="44"/>
      <c r="D11" s="44"/>
      <c r="E11" s="120" t="s">
        <v>74</v>
      </c>
      <c r="F11" s="120" t="s">
        <v>75</v>
      </c>
      <c r="G11" s="121" t="s">
        <v>76</v>
      </c>
      <c r="H11" s="121" t="s">
        <v>77</v>
      </c>
      <c r="I11" s="121" t="s">
        <v>78</v>
      </c>
      <c r="J11" s="121" t="s">
        <v>79</v>
      </c>
      <c r="K11" s="5"/>
      <c r="L11" s="147" t="s">
        <v>79</v>
      </c>
      <c r="M11" s="148" t="s">
        <v>80</v>
      </c>
      <c r="N11" s="4"/>
      <c r="O11" s="21"/>
    </row>
    <row r="12" spans="2:15" ht="23.5" customHeight="1" thickTop="1" x14ac:dyDescent="0.35">
      <c r="B12" s="222" t="s">
        <v>81</v>
      </c>
      <c r="C12" s="223"/>
      <c r="D12" s="224"/>
      <c r="E12" s="24">
        <f>('START HERE'!D46)</f>
        <v>0</v>
      </c>
      <c r="F12" s="25"/>
      <c r="G12" s="53"/>
      <c r="H12" s="54"/>
      <c r="I12" s="54"/>
      <c r="J12" s="55"/>
      <c r="K12" s="6"/>
      <c r="L12" s="147" t="s">
        <v>82</v>
      </c>
      <c r="M12" s="148" t="s">
        <v>83</v>
      </c>
      <c r="N12" s="4"/>
      <c r="O12" s="21"/>
    </row>
    <row r="13" spans="2:15" ht="18.649999999999999" customHeight="1" thickBot="1" x14ac:dyDescent="0.4">
      <c r="B13" s="225" t="s">
        <v>84</v>
      </c>
      <c r="C13" s="226"/>
      <c r="D13" s="227"/>
      <c r="E13" s="26">
        <f>('START HERE'!D47)</f>
        <v>0</v>
      </c>
      <c r="F13" s="25"/>
      <c r="G13" s="56"/>
      <c r="H13" s="57"/>
      <c r="I13" s="57"/>
      <c r="J13" s="58"/>
      <c r="K13" s="6"/>
      <c r="L13" s="147" t="s">
        <v>85</v>
      </c>
      <c r="M13" s="149"/>
    </row>
    <row r="14" spans="2:15" ht="35.5" customHeight="1" thickTop="1" x14ac:dyDescent="0.35">
      <c r="B14" s="228" t="s">
        <v>86</v>
      </c>
      <c r="C14" s="229"/>
      <c r="D14" s="230"/>
      <c r="E14" s="59">
        <f>E12-E13</f>
        <v>0</v>
      </c>
      <c r="F14" s="60"/>
      <c r="G14" s="61">
        <f>G12-G13</f>
        <v>0</v>
      </c>
      <c r="H14" s="61">
        <f>H12-H13</f>
        <v>0</v>
      </c>
      <c r="I14" s="61">
        <f>I12-I13</f>
        <v>0</v>
      </c>
      <c r="J14" s="61">
        <f>J12-J13</f>
        <v>0</v>
      </c>
      <c r="K14" s="7"/>
      <c r="L14" s="231">
        <f>'START HERE'!D15</f>
        <v>0</v>
      </c>
      <c r="M14" s="231">
        <f>'START HERE'!C15</f>
        <v>94.9</v>
      </c>
    </row>
    <row r="15" spans="2:15" s="122" customFormat="1" ht="8.15" customHeight="1" x14ac:dyDescent="0.35">
      <c r="B15" s="64"/>
      <c r="C15" s="64"/>
      <c r="D15" s="64"/>
      <c r="E15" s="65"/>
      <c r="F15" s="65"/>
      <c r="G15" s="65"/>
      <c r="H15" s="65"/>
      <c r="I15" s="65"/>
      <c r="J15" s="65"/>
      <c r="K15" s="9"/>
      <c r="L15" s="232"/>
      <c r="M15" s="232"/>
      <c r="N15"/>
      <c r="O15" s="23"/>
    </row>
    <row r="16" spans="2:15" x14ac:dyDescent="0.35">
      <c r="B16" s="219" t="s">
        <v>87</v>
      </c>
      <c r="C16" s="219"/>
      <c r="D16" s="219"/>
      <c r="E16" s="105"/>
      <c r="F16" s="105"/>
      <c r="G16" s="66">
        <f>L14</f>
        <v>0</v>
      </c>
      <c r="H16" s="66">
        <f>L14</f>
        <v>0</v>
      </c>
      <c r="I16" s="66">
        <f>L14</f>
        <v>0</v>
      </c>
      <c r="J16" s="66">
        <f>L14</f>
        <v>0</v>
      </c>
      <c r="K16" s="6"/>
    </row>
    <row r="17" spans="2:15" x14ac:dyDescent="0.35">
      <c r="B17" s="219" t="s">
        <v>83</v>
      </c>
      <c r="C17" s="219"/>
      <c r="D17" s="219"/>
      <c r="E17" s="105"/>
      <c r="F17" s="105"/>
      <c r="G17" s="66">
        <f>M14</f>
        <v>94.9</v>
      </c>
      <c r="H17" s="66">
        <f>M14</f>
        <v>94.9</v>
      </c>
      <c r="I17" s="66">
        <f>M14</f>
        <v>94.9</v>
      </c>
      <c r="J17" s="66">
        <f>M14</f>
        <v>94.9</v>
      </c>
      <c r="K17" s="6"/>
      <c r="L17" s="6"/>
    </row>
    <row r="18" spans="2:15" x14ac:dyDescent="0.35">
      <c r="M18" s="160"/>
      <c r="N18" s="160"/>
      <c r="O18" s="161"/>
    </row>
    <row r="19" spans="2:15" ht="26" x14ac:dyDescent="0.6">
      <c r="M19" s="47" t="s">
        <v>88</v>
      </c>
      <c r="N19" s="27"/>
      <c r="O19" s="31"/>
    </row>
    <row r="20" spans="2:15" x14ac:dyDescent="0.35">
      <c r="M20" s="27" t="s">
        <v>89</v>
      </c>
      <c r="N20" s="27"/>
      <c r="O20" s="31"/>
    </row>
    <row r="21" spans="2:15" ht="15" thickBot="1" x14ac:dyDescent="0.4">
      <c r="M21" s="155" t="s">
        <v>90</v>
      </c>
      <c r="N21" s="125"/>
      <c r="O21" s="125"/>
    </row>
    <row r="22" spans="2:15" ht="15" thickTop="1" x14ac:dyDescent="0.35">
      <c r="M22" s="48" t="s">
        <v>91</v>
      </c>
      <c r="N22" s="49"/>
      <c r="O22" s="85" t="str">
        <f>TEXT((J12-G12), "0.0") &amp; " percentage points"</f>
        <v>0.0 percentage points</v>
      </c>
    </row>
    <row r="23" spans="2:15" x14ac:dyDescent="0.35">
      <c r="M23" s="50" t="s">
        <v>92</v>
      </c>
      <c r="N23" s="51"/>
      <c r="O23" s="22" t="str">
        <f>IF(G12&gt;=95, "Meets Criteria", IF(E12&lt;G12, "Meets Criteria", "Does Not Meet Criteria"))</f>
        <v>Does Not Meet Criteria</v>
      </c>
    </row>
    <row r="24" spans="2:15" x14ac:dyDescent="0.35">
      <c r="M24" s="50" t="s">
        <v>93</v>
      </c>
      <c r="N24" s="51"/>
      <c r="O24" s="22" t="str">
        <f>IF(H12&gt;=95, "Meets Criteria", IF(G12&lt;H12, "Meets Criteria", "Does Not Meet Criteria"))</f>
        <v>Does Not Meet Criteria</v>
      </c>
    </row>
    <row r="25" spans="2:15" x14ac:dyDescent="0.35">
      <c r="M25" s="50" t="s">
        <v>94</v>
      </c>
      <c r="N25" s="50"/>
      <c r="O25" s="22" t="str">
        <f>IF(I12&gt;=95, "Meets Criteria", IF(H12&lt;I12, "Meets Criteria", "Does Not Meet Criteria"))</f>
        <v>Does Not Meet Criteria</v>
      </c>
    </row>
    <row r="26" spans="2:15" ht="14.5" customHeight="1" thickBot="1" x14ac:dyDescent="0.4">
      <c r="M26" s="50" t="s">
        <v>95</v>
      </c>
      <c r="N26" s="50"/>
      <c r="O26" s="45" t="str">
        <f>IF(J12&gt;=95, "Meets Criteria", IF(I12&lt;J12, "Meets Criteria", "Does Not Meet Criteria"))</f>
        <v>Does Not Meet Criteria</v>
      </c>
    </row>
    <row r="27" spans="2:15" ht="15" thickTop="1" x14ac:dyDescent="0.35">
      <c r="M27" s="81" t="s">
        <v>96</v>
      </c>
      <c r="N27" s="82"/>
      <c r="O27" s="84" t="str">
        <f>TEXT((J13-G13), "0.0") &amp; " percentage points"</f>
        <v>0.0 percentage points</v>
      </c>
    </row>
    <row r="28" spans="2:15" x14ac:dyDescent="0.35">
      <c r="M28" s="80" t="s">
        <v>92</v>
      </c>
      <c r="N28" s="80"/>
      <c r="O28" s="22" t="str">
        <f>IF(G13&gt;=95, "Meets Criteria", IF(E13&lt;G13, "Meets Criteria", "Does Not Meet Criteria"))</f>
        <v>Does Not Meet Criteria</v>
      </c>
    </row>
    <row r="29" spans="2:15" x14ac:dyDescent="0.35">
      <c r="M29" s="80" t="s">
        <v>93</v>
      </c>
      <c r="N29" s="80"/>
      <c r="O29" s="22" t="str">
        <f>IF(H13&gt;=95, "Meets Criteria", IF(G13&lt;H13, "Meets Criteria", "Does Not Meet Criteria"))</f>
        <v>Does Not Meet Criteria</v>
      </c>
    </row>
    <row r="30" spans="2:15" x14ac:dyDescent="0.35">
      <c r="M30" s="80" t="s">
        <v>94</v>
      </c>
      <c r="N30" s="80"/>
      <c r="O30" s="22" t="str">
        <f>IF(I13&gt;=95, "Meets Criteria", IF(H13&lt;I13, "Meets Criteria", "Does Not Meet Criteria"))</f>
        <v>Does Not Meet Criteria</v>
      </c>
    </row>
    <row r="31" spans="2:15" ht="15" thickBot="1" x14ac:dyDescent="0.4">
      <c r="M31" s="89" t="s">
        <v>95</v>
      </c>
      <c r="N31" s="89"/>
      <c r="O31" s="46" t="str">
        <f>IF(J13&gt;=95, "Meets Criteria", IF(I13&lt;J13, "Meets Criteria", "Does Not Meet Criteria"))</f>
        <v>Does Not Meet Criteria</v>
      </c>
    </row>
    <row r="32" spans="2:15" ht="15" thickTop="1" x14ac:dyDescent="0.35">
      <c r="M32" s="67"/>
      <c r="N32" s="67"/>
      <c r="O32" s="30"/>
    </row>
    <row r="33" spans="13:18" x14ac:dyDescent="0.35">
      <c r="M33" t="s">
        <v>97</v>
      </c>
      <c r="N33" s="67"/>
      <c r="O33" s="30"/>
    </row>
    <row r="34" spans="13:18" ht="15" thickBot="1" x14ac:dyDescent="0.4">
      <c r="M34" t="s">
        <v>98</v>
      </c>
      <c r="N34" s="154"/>
      <c r="O34" s="154"/>
    </row>
    <row r="35" spans="13:18" ht="15" thickTop="1" x14ac:dyDescent="0.35">
      <c r="M35" s="92" t="s">
        <v>99</v>
      </c>
      <c r="N35" s="68"/>
      <c r="O35" s="83" t="str">
        <f>TEXT((G14-J14),"0.0") &amp; " percentage points"</f>
        <v>0.0 percentage points</v>
      </c>
    </row>
    <row r="36" spans="13:18" x14ac:dyDescent="0.35">
      <c r="M36" s="69" t="s">
        <v>100</v>
      </c>
      <c r="N36" s="52"/>
      <c r="O36" s="22" t="str">
        <f>IF(OR(G13&gt;=95, E14&gt;G14, G14&lt;0, G14=0), "Meets Criteria", "Does Not Meet Criteria")</f>
        <v>Meets Criteria</v>
      </c>
    </row>
    <row r="37" spans="13:18" x14ac:dyDescent="0.35">
      <c r="M37" s="69" t="s">
        <v>101</v>
      </c>
      <c r="N37" s="52"/>
      <c r="O37" s="22" t="str">
        <f>IF(OR(H13&gt;=95, G14&gt;H14, H14&lt;0, H14=0), "Meets Criteria", "Does Not Meet Criteria")</f>
        <v>Meets Criteria</v>
      </c>
    </row>
    <row r="38" spans="13:18" x14ac:dyDescent="0.35">
      <c r="M38" s="69" t="s">
        <v>102</v>
      </c>
      <c r="N38" s="52"/>
      <c r="O38" s="22" t="str">
        <f>IF(OR(I13&gt;=95, H14&gt;I14, I14&lt;0, I14=0), "Meets Criteria", "Does Not Meet Criteria")</f>
        <v>Meets Criteria</v>
      </c>
    </row>
    <row r="39" spans="13:18" ht="15" thickBot="1" x14ac:dyDescent="0.4">
      <c r="M39" s="70" t="s">
        <v>103</v>
      </c>
      <c r="N39" s="71"/>
      <c r="O39" s="46" t="str">
        <f>IF(OR(J13&gt;=95, I14&gt;J14, J14&lt;0, J14=0), "Meets Criteria", "Does Not Meet Criteria")</f>
        <v>Meets Criteria</v>
      </c>
    </row>
    <row r="40" spans="13:18" ht="15" thickTop="1" x14ac:dyDescent="0.35"/>
    <row r="41" spans="13:18" x14ac:dyDescent="0.35">
      <c r="M41" t="s">
        <v>104</v>
      </c>
    </row>
    <row r="42" spans="13:18" ht="15" thickBot="1" x14ac:dyDescent="0.4">
      <c r="M42" t="s">
        <v>105</v>
      </c>
      <c r="N42" s="21"/>
      <c r="O42" s="21"/>
    </row>
    <row r="43" spans="13:18" ht="37" customHeight="1" thickTop="1" x14ac:dyDescent="0.35">
      <c r="M43" s="97" t="s">
        <v>106</v>
      </c>
      <c r="N43" s="98"/>
      <c r="O43" s="158" t="str">
        <f>IF(J12 &gt; L14,
     TEXT(J12-L14,"0.0") &amp; " percentage points above Similar District Target ",
     IF(J12 &lt; L14,
         TEXT(L14-J12,"0.0") &amp; " percentage points below Similar District Target",
         "At target"
     )
)</f>
        <v>At target</v>
      </c>
    </row>
    <row r="44" spans="13:18" x14ac:dyDescent="0.35">
      <c r="M44" s="134" t="s">
        <v>107</v>
      </c>
      <c r="N44" s="94"/>
      <c r="O44" s="159" t="str">
        <f>IF(E12 &gt; L14,
     TEXT(E12-L14,"0.0") &amp; " percentage points above Similar District Target ",
     IF(E12 &lt; L14,
         TEXT(L14-E12,"0.0") &amp; " percentage points below Similar District Target",
         "At target"
     )
)</f>
        <v>At target</v>
      </c>
    </row>
    <row r="45" spans="13:18" x14ac:dyDescent="0.35">
      <c r="M45" s="95" t="s">
        <v>108</v>
      </c>
      <c r="N45" s="96"/>
      <c r="O45" s="156" t="str">
        <f>IF(J13 &gt; L14,
     TEXT(J13-L14,"0.0") &amp; " percentage points above Similar District Target ",
     IF(J13 &lt; L14,
         TEXT(L14-J13,"0.0") &amp; " percentage points below Similar District Target",
         "At target"
     )
)</f>
        <v>At target</v>
      </c>
      <c r="R45" s="4"/>
    </row>
    <row r="46" spans="13:18" ht="15" thickBot="1" x14ac:dyDescent="0.4">
      <c r="M46" s="135" t="s">
        <v>109</v>
      </c>
      <c r="N46" s="100"/>
      <c r="O46" s="157" t="str">
        <f>IF(E13 &gt; L14,
     TEXT(E13-L14,"0.0") &amp; " percentage points above Similar District Target ",
     IF(E13 &lt; L14,
         TEXT(L14-E13,"0.0") &amp; " percentage points below Similar District Target",
         "At target"
     )
)</f>
        <v>At target</v>
      </c>
    </row>
    <row r="47" spans="13:18" ht="15" thickTop="1" x14ac:dyDescent="0.35"/>
    <row r="48" spans="13:18" x14ac:dyDescent="0.35">
      <c r="M48" s="186" t="s">
        <v>110</v>
      </c>
    </row>
    <row r="49" spans="13:13" x14ac:dyDescent="0.35">
      <c r="M49" s="186" t="s">
        <v>111</v>
      </c>
    </row>
    <row r="50" spans="13:13" x14ac:dyDescent="0.35">
      <c r="M50" s="186" t="s">
        <v>112</v>
      </c>
    </row>
    <row r="51" spans="13:13" x14ac:dyDescent="0.35">
      <c r="M51" s="186" t="s">
        <v>113</v>
      </c>
    </row>
    <row r="52" spans="13:13" x14ac:dyDescent="0.35">
      <c r="M52" s="186" t="s">
        <v>114</v>
      </c>
    </row>
  </sheetData>
  <sheetProtection algorithmName="SHA-512" hashValue="1tVtpp9qBRTzu/WBzlNw64sLF0RXjJI1xVl/xrGBsMG385Fve71imgGScIeGzbHcmeYj1T2pl9WXQJtCZh4P2A==" saltValue="p16tpMkWVfmUa4h9XFXcrg==" spinCount="100000" sheet="1" objects="1" scenarios="1"/>
  <mergeCells count="8">
    <mergeCell ref="M14:M15"/>
    <mergeCell ref="B16:D16"/>
    <mergeCell ref="B17:D17"/>
    <mergeCell ref="E9:E10"/>
    <mergeCell ref="B12:D12"/>
    <mergeCell ref="B13:D13"/>
    <mergeCell ref="B14:D14"/>
    <mergeCell ref="L14:L15"/>
  </mergeCells>
  <conditionalFormatting sqref="O22 O27">
    <cfRule type="cellIs" dxfId="117" priority="4" operator="greaterThan">
      <formula>0</formula>
    </cfRule>
    <cfRule type="cellIs" dxfId="116" priority="15" operator="lessThan">
      <formula>0.1</formula>
    </cfRule>
    <cfRule type="cellIs" dxfId="115" priority="18" operator="greaterThan">
      <formula>0</formula>
    </cfRule>
  </conditionalFormatting>
  <conditionalFormatting sqref="O22">
    <cfRule type="cellIs" dxfId="114" priority="2" operator="lessThan">
      <formula>0</formula>
    </cfRule>
  </conditionalFormatting>
  <conditionalFormatting sqref="O23:O26">
    <cfRule type="cellIs" dxfId="113" priority="8" operator="greaterThan">
      <formula>-0.00001</formula>
    </cfRule>
    <cfRule type="cellIs" dxfId="112" priority="9" operator="lessThan">
      <formula>0</formula>
    </cfRule>
  </conditionalFormatting>
  <conditionalFormatting sqref="O23:O31">
    <cfRule type="containsText" dxfId="111" priority="5" operator="containsText" text="Does Not Meet Criteria">
      <formula>NOT(ISERROR(SEARCH("Does Not Meet Criteria",O23)))</formula>
    </cfRule>
  </conditionalFormatting>
  <conditionalFormatting sqref="O27">
    <cfRule type="cellIs" dxfId="110" priority="3" operator="lessThan">
      <formula>0</formula>
    </cfRule>
    <cfRule type="cellIs" dxfId="109" priority="12" operator="equal">
      <formula>"""Does Not Meet Criteria"""</formula>
    </cfRule>
  </conditionalFormatting>
  <conditionalFormatting sqref="O28:O31">
    <cfRule type="cellIs" dxfId="108" priority="6" operator="greaterThan">
      <formula>-0.00001</formula>
    </cfRule>
    <cfRule type="cellIs" dxfId="107" priority="7" operator="lessThan">
      <formula>0</formula>
    </cfRule>
  </conditionalFormatting>
  <conditionalFormatting sqref="O35">
    <cfRule type="cellIs" dxfId="106" priority="16" operator="lessThan">
      <formula>0</formula>
    </cfRule>
    <cfRule type="cellIs" dxfId="105" priority="17" operator="greaterThan">
      <formula>0</formula>
    </cfRule>
  </conditionalFormatting>
  <conditionalFormatting sqref="O35:O39">
    <cfRule type="cellIs" dxfId="104" priority="13" operator="greaterThan">
      <formula>-0.00001</formula>
    </cfRule>
    <cfRule type="cellIs" dxfId="103" priority="14" operator="lessThan">
      <formula>0</formula>
    </cfRule>
  </conditionalFormatting>
  <conditionalFormatting sqref="O36:O39">
    <cfRule type="containsText" dxfId="102" priority="11" operator="containsText" text="Does Not Meet Criteria">
      <formula>NOT(ISERROR(SEARCH("Does Not Meet Criteria",O36)))</formula>
    </cfRule>
  </conditionalFormatting>
  <dataValidations count="1">
    <dataValidation type="decimal" allowBlank="1" showInputMessage="1" showErrorMessage="1" error="Text" sqref="G12:J13" xr:uid="{77F78CC6-5191-4B66-B504-6F3105F5CE6D}">
      <formula1>1</formula1>
      <formula2>100</formula2>
    </dataValidation>
  </dataValidations>
  <pageMargins left="0.7" right="0.7" top="0.75" bottom="0.75" header="0.3" footer="0.3"/>
  <pageSetup orientation="portrait"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9CC14204-5D7B-48BB-A2C8-9B1A6B6C5C86}">
            <xm:f>NOT(ISERROR(SEARCH("-",O22)))</xm:f>
            <xm:f>"-"</xm:f>
            <x14:dxf>
              <font>
                <color rgb="FF9C0006"/>
              </font>
              <fill>
                <patternFill>
                  <bgColor rgb="FFFFC7CE"/>
                </patternFill>
              </fill>
            </x14:dxf>
          </x14:cfRule>
          <xm:sqref>O22 O27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48E12-6F72-4C9A-B167-96E5B98DA969}">
  <sheetPr>
    <tabColor rgb="FFFFFFCC"/>
  </sheetPr>
  <dimension ref="B2:R52"/>
  <sheetViews>
    <sheetView showGridLines="0" workbookViewId="0">
      <selection activeCell="N13" sqref="N13"/>
    </sheetView>
  </sheetViews>
  <sheetFormatPr defaultColWidth="12.1796875" defaultRowHeight="14.5" x14ac:dyDescent="0.35"/>
  <cols>
    <col min="1" max="1" width="3" customWidth="1"/>
    <col min="2" max="2" width="9.1796875" customWidth="1"/>
    <col min="3" max="3" width="11.453125" customWidth="1"/>
    <col min="4" max="4" width="24.7265625" customWidth="1"/>
    <col min="6" max="7" width="10.81640625" customWidth="1"/>
    <col min="10" max="10" width="12.1796875" customWidth="1"/>
    <col min="11" max="11" width="5.453125" customWidth="1"/>
    <col min="12" max="12" width="13" customWidth="1"/>
    <col min="13" max="13" width="10.453125" customWidth="1"/>
    <col min="14" max="14" width="25.1796875" customWidth="1"/>
    <col min="15" max="15" width="46.54296875" style="23" customWidth="1"/>
    <col min="16" max="16" width="27.453125" customWidth="1"/>
  </cols>
  <sheetData>
    <row r="2" spans="2:15" ht="23.5" customHeight="1" x14ac:dyDescent="0.35">
      <c r="B2" s="136"/>
      <c r="C2" s="137"/>
      <c r="D2" s="137"/>
      <c r="E2" s="137"/>
      <c r="F2" s="138"/>
      <c r="O2" s="21"/>
    </row>
    <row r="3" spans="2:15" ht="14.5" customHeight="1" x14ac:dyDescent="0.35">
      <c r="B3" s="142" t="s">
        <v>119</v>
      </c>
      <c r="C3" s="143"/>
      <c r="D3" s="143"/>
      <c r="E3" s="143"/>
      <c r="F3" s="144"/>
    </row>
    <row r="4" spans="2:15" ht="14.5" customHeight="1" thickBot="1" x14ac:dyDescent="0.4">
      <c r="B4" s="139"/>
      <c r="C4" s="140"/>
      <c r="D4" s="140"/>
      <c r="E4" s="140"/>
      <c r="F4" s="141"/>
    </row>
    <row r="5" spans="2:15" ht="8.15" customHeight="1" x14ac:dyDescent="0.35">
      <c r="H5" s="126"/>
      <c r="I5" s="127"/>
    </row>
    <row r="6" spans="2:15" ht="14.5" customHeight="1" x14ac:dyDescent="0.45">
      <c r="H6" s="128" t="s">
        <v>71</v>
      </c>
      <c r="I6" s="129"/>
    </row>
    <row r="7" spans="2:15" ht="14.5" customHeight="1" x14ac:dyDescent="0.45">
      <c r="H7" s="130" t="s">
        <v>72</v>
      </c>
      <c r="I7" s="131"/>
    </row>
    <row r="8" spans="2:15" ht="8.5" customHeight="1" thickBot="1" x14ac:dyDescent="0.4">
      <c r="H8" s="132"/>
      <c r="I8" s="133"/>
    </row>
    <row r="9" spans="2:15" ht="22.5" customHeight="1" x14ac:dyDescent="0.55000000000000004">
      <c r="E9" s="220" t="s">
        <v>73</v>
      </c>
      <c r="F9" s="1"/>
      <c r="H9" s="2"/>
      <c r="I9" s="2"/>
      <c r="N9" s="4"/>
      <c r="O9" s="21"/>
    </row>
    <row r="10" spans="2:15" ht="14.5" customHeight="1" x14ac:dyDescent="0.55000000000000004">
      <c r="E10" s="221"/>
      <c r="F10" s="1"/>
      <c r="H10" s="3"/>
      <c r="I10" s="3"/>
      <c r="L10" s="145"/>
      <c r="M10" s="146"/>
      <c r="N10" s="4"/>
      <c r="O10" s="21"/>
    </row>
    <row r="11" spans="2:15" ht="19" customHeight="1" thickBot="1" x14ac:dyDescent="0.4">
      <c r="B11" s="44"/>
      <c r="C11" s="44"/>
      <c r="D11" s="44"/>
      <c r="E11" s="120" t="s">
        <v>74</v>
      </c>
      <c r="F11" s="120" t="s">
        <v>75</v>
      </c>
      <c r="G11" s="121" t="s">
        <v>76</v>
      </c>
      <c r="H11" s="121" t="s">
        <v>77</v>
      </c>
      <c r="I11" s="121" t="s">
        <v>78</v>
      </c>
      <c r="J11" s="121" t="s">
        <v>79</v>
      </c>
      <c r="K11" s="5"/>
      <c r="L11" s="147" t="s">
        <v>79</v>
      </c>
      <c r="M11" s="148" t="s">
        <v>80</v>
      </c>
      <c r="N11" s="4"/>
      <c r="O11" s="21"/>
    </row>
    <row r="12" spans="2:15" ht="26.5" thickTop="1" x14ac:dyDescent="0.35">
      <c r="B12" s="222" t="s">
        <v>81</v>
      </c>
      <c r="C12" s="223"/>
      <c r="D12" s="224"/>
      <c r="E12" s="24">
        <f>('START HERE'!D48)</f>
        <v>0</v>
      </c>
      <c r="F12" s="25"/>
      <c r="G12" s="53"/>
      <c r="H12" s="54"/>
      <c r="I12" s="54"/>
      <c r="J12" s="55"/>
      <c r="K12" s="6"/>
      <c r="L12" s="147" t="s">
        <v>82</v>
      </c>
      <c r="M12" s="148" t="s">
        <v>83</v>
      </c>
      <c r="N12" s="4"/>
      <c r="O12" s="21"/>
    </row>
    <row r="13" spans="2:15" ht="16" thickBot="1" x14ac:dyDescent="0.4">
      <c r="B13" s="225" t="s">
        <v>84</v>
      </c>
      <c r="C13" s="226"/>
      <c r="D13" s="227"/>
      <c r="E13" s="26">
        <f>('START HERE'!D49)</f>
        <v>0</v>
      </c>
      <c r="F13" s="25"/>
      <c r="G13" s="56"/>
      <c r="H13" s="57"/>
      <c r="I13" s="57"/>
      <c r="J13" s="58"/>
      <c r="K13" s="6"/>
      <c r="L13" s="147" t="s">
        <v>85</v>
      </c>
      <c r="M13" s="149"/>
    </row>
    <row r="14" spans="2:15" ht="37" customHeight="1" thickTop="1" x14ac:dyDescent="0.35">
      <c r="B14" s="228" t="s">
        <v>86</v>
      </c>
      <c r="C14" s="229"/>
      <c r="D14" s="230"/>
      <c r="E14" s="59">
        <f t="shared" ref="E14" si="0">E12-E13</f>
        <v>0</v>
      </c>
      <c r="F14" s="60"/>
      <c r="G14" s="61">
        <f t="shared" ref="G14" si="1">G12-G13</f>
        <v>0</v>
      </c>
      <c r="H14" s="61">
        <f t="shared" ref="H14" si="2">H12-H13</f>
        <v>0</v>
      </c>
      <c r="I14" s="61">
        <f t="shared" ref="I14" si="3">I12-I13</f>
        <v>0</v>
      </c>
      <c r="J14" s="61">
        <f t="shared" ref="J14" si="4">J12-J13</f>
        <v>0</v>
      </c>
      <c r="K14" s="7"/>
      <c r="L14" s="72">
        <f xml:space="preserve"> ('START HERE'!D16)</f>
        <v>0</v>
      </c>
      <c r="M14" s="73">
        <f>('START HERE'!C16)</f>
        <v>92.3</v>
      </c>
    </row>
    <row r="15" spans="2:15" s="8" customFormat="1" ht="8.15" customHeight="1" x14ac:dyDescent="0.35">
      <c r="B15" s="64"/>
      <c r="C15" s="64"/>
      <c r="D15" s="64"/>
      <c r="E15" s="65"/>
      <c r="F15" s="65"/>
      <c r="G15" s="65"/>
      <c r="H15" s="65"/>
      <c r="I15" s="65"/>
      <c r="J15" s="65"/>
      <c r="K15" s="9"/>
      <c r="L15" s="74"/>
      <c r="M15" s="75"/>
      <c r="N15"/>
      <c r="O15" s="23"/>
    </row>
    <row r="16" spans="2:15" x14ac:dyDescent="0.35">
      <c r="B16" s="219" t="s">
        <v>87</v>
      </c>
      <c r="C16" s="219"/>
      <c r="D16" s="219"/>
      <c r="E16" s="105"/>
      <c r="F16" s="105"/>
      <c r="G16" s="66">
        <f>L14</f>
        <v>0</v>
      </c>
      <c r="H16" s="66">
        <f>L14</f>
        <v>0</v>
      </c>
      <c r="I16" s="66">
        <f>L14</f>
        <v>0</v>
      </c>
      <c r="J16" s="66">
        <f>L14</f>
        <v>0</v>
      </c>
      <c r="K16" s="6"/>
    </row>
    <row r="17" spans="2:15" x14ac:dyDescent="0.35">
      <c r="B17" s="219" t="s">
        <v>83</v>
      </c>
      <c r="C17" s="219"/>
      <c r="D17" s="219"/>
      <c r="E17" s="105"/>
      <c r="F17" s="105"/>
      <c r="G17" s="66">
        <f>M14</f>
        <v>92.3</v>
      </c>
      <c r="H17" s="66">
        <f>M14</f>
        <v>92.3</v>
      </c>
      <c r="I17" s="66">
        <f>M14</f>
        <v>92.3</v>
      </c>
      <c r="J17" s="66">
        <f>M14</f>
        <v>92.3</v>
      </c>
      <c r="K17" s="6"/>
      <c r="L17" s="6"/>
    </row>
    <row r="18" spans="2:15" x14ac:dyDescent="0.35">
      <c r="M18" s="160"/>
      <c r="N18" s="160"/>
      <c r="O18" s="161"/>
    </row>
    <row r="19" spans="2:15" ht="26" x14ac:dyDescent="0.6">
      <c r="M19" s="47" t="s">
        <v>88</v>
      </c>
      <c r="N19" s="27"/>
      <c r="O19" s="31"/>
    </row>
    <row r="20" spans="2:15" x14ac:dyDescent="0.35">
      <c r="M20" s="27" t="s">
        <v>89</v>
      </c>
      <c r="N20" s="27"/>
      <c r="O20" s="31"/>
    </row>
    <row r="21" spans="2:15" ht="15" thickBot="1" x14ac:dyDescent="0.4">
      <c r="M21" s="155" t="s">
        <v>90</v>
      </c>
      <c r="N21" s="154"/>
      <c r="O21" s="154"/>
    </row>
    <row r="22" spans="2:15" ht="15" thickTop="1" x14ac:dyDescent="0.35">
      <c r="M22" s="48" t="s">
        <v>91</v>
      </c>
      <c r="N22" s="49"/>
      <c r="O22" s="85" t="str">
        <f>TEXT((J12-G12), "0.0") &amp; " percentage points"</f>
        <v>0.0 percentage points</v>
      </c>
    </row>
    <row r="23" spans="2:15" x14ac:dyDescent="0.35">
      <c r="M23" s="50" t="s">
        <v>92</v>
      </c>
      <c r="N23" s="51"/>
      <c r="O23" s="22" t="str">
        <f>IF(G12&gt;=95, "Meets Criteria", IF(E12&lt;G12, "Meets Criteria", "Does Not Meet Criteria"))</f>
        <v>Does Not Meet Criteria</v>
      </c>
    </row>
    <row r="24" spans="2:15" x14ac:dyDescent="0.35">
      <c r="M24" s="50" t="s">
        <v>93</v>
      </c>
      <c r="N24" s="51"/>
      <c r="O24" s="22" t="str">
        <f>IF(H12&gt;=95, "Meets Criteria", IF(G12&lt;H12, "Meets Criteria", "Does Not Meet Criteria"))</f>
        <v>Does Not Meet Criteria</v>
      </c>
    </row>
    <row r="25" spans="2:15" x14ac:dyDescent="0.35">
      <c r="M25" s="50" t="s">
        <v>94</v>
      </c>
      <c r="N25" s="50"/>
      <c r="O25" s="22" t="str">
        <f>IF(I12&gt;=95, "Meets Criteria", IF(H12&lt;I12, "Meets Criteria", "Does Not Meet Criteria"))</f>
        <v>Does Not Meet Criteria</v>
      </c>
    </row>
    <row r="26" spans="2:15" ht="14.5" customHeight="1" thickBot="1" x14ac:dyDescent="0.4">
      <c r="M26" s="50" t="s">
        <v>95</v>
      </c>
      <c r="N26" s="50"/>
      <c r="O26" s="45" t="str">
        <f>IF(J12&gt;=95, "Meets Criteria", IF(I12&lt;J12, "Meets Criteria", "Does Not Meet Criteria"))</f>
        <v>Does Not Meet Criteria</v>
      </c>
    </row>
    <row r="27" spans="2:15" ht="15" thickTop="1" x14ac:dyDescent="0.35">
      <c r="M27" s="81" t="s">
        <v>96</v>
      </c>
      <c r="N27" s="82"/>
      <c r="O27" s="84" t="str">
        <f>TEXT((J13-G13), "0.0") &amp; " percentage points"</f>
        <v>0.0 percentage points</v>
      </c>
    </row>
    <row r="28" spans="2:15" x14ac:dyDescent="0.35">
      <c r="M28" s="80" t="s">
        <v>92</v>
      </c>
      <c r="N28" s="80"/>
      <c r="O28" s="22" t="str">
        <f>IF(G13&gt;=95, "Meets Criteria", IF(E13&lt;G13, "Meets Criteria", "Does Not Meet Criteria"))</f>
        <v>Does Not Meet Criteria</v>
      </c>
    </row>
    <row r="29" spans="2:15" x14ac:dyDescent="0.35">
      <c r="M29" s="80" t="s">
        <v>93</v>
      </c>
      <c r="N29" s="80"/>
      <c r="O29" s="22" t="str">
        <f>IF(H13&gt;=95, "Meets Criteria", IF(G13&lt;H13, "Meets Criteria", "Does Not Meet Criteria"))</f>
        <v>Does Not Meet Criteria</v>
      </c>
    </row>
    <row r="30" spans="2:15" x14ac:dyDescent="0.35">
      <c r="M30" s="80" t="s">
        <v>94</v>
      </c>
      <c r="N30" s="80"/>
      <c r="O30" s="22" t="str">
        <f>IF(I13&gt;=95, "Meets Criteria", IF(H13&lt;I13, "Meets Criteria", "Does Not Meet Criteria"))</f>
        <v>Does Not Meet Criteria</v>
      </c>
    </row>
    <row r="31" spans="2:15" ht="15" thickBot="1" x14ac:dyDescent="0.4">
      <c r="M31" s="89" t="s">
        <v>95</v>
      </c>
      <c r="N31" s="89"/>
      <c r="O31" s="46" t="str">
        <f>IF(J13&gt;=95, "Meets Criteria", IF(I13&lt;J13, "Meets Criteria", "Does Not Meet Criteria"))</f>
        <v>Does Not Meet Criteria</v>
      </c>
    </row>
    <row r="32" spans="2:15" ht="15" thickTop="1" x14ac:dyDescent="0.35">
      <c r="M32" s="67"/>
      <c r="N32" s="67"/>
      <c r="O32" s="30"/>
    </row>
    <row r="33" spans="13:18" x14ac:dyDescent="0.35">
      <c r="M33" t="s">
        <v>97</v>
      </c>
      <c r="N33" s="67"/>
      <c r="O33" s="30"/>
    </row>
    <row r="34" spans="13:18" ht="15" thickBot="1" x14ac:dyDescent="0.4">
      <c r="M34" t="s">
        <v>98</v>
      </c>
      <c r="N34" s="154"/>
      <c r="O34" s="154"/>
    </row>
    <row r="35" spans="13:18" ht="15" thickTop="1" x14ac:dyDescent="0.35">
      <c r="M35" s="92" t="s">
        <v>99</v>
      </c>
      <c r="N35" s="68"/>
      <c r="O35" s="83" t="str">
        <f>TEXT((G14-J14),"0.0") &amp; " percentage points"</f>
        <v>0.0 percentage points</v>
      </c>
    </row>
    <row r="36" spans="13:18" x14ac:dyDescent="0.35">
      <c r="M36" s="69" t="s">
        <v>100</v>
      </c>
      <c r="N36" s="52"/>
      <c r="O36" s="22" t="str">
        <f>IF(OR(G13&gt;=95, E14&gt;G14, G14&lt;0, G14=0), "Meets Criteria", "Does Not Meet Criteria")</f>
        <v>Meets Criteria</v>
      </c>
    </row>
    <row r="37" spans="13:18" x14ac:dyDescent="0.35">
      <c r="M37" s="69" t="s">
        <v>101</v>
      </c>
      <c r="N37" s="52"/>
      <c r="O37" s="22" t="str">
        <f>IF(OR(H13&gt;=95, G14&gt;H14, H14&lt;0, H14=0), "Meets Criteria", "Does Not Meet Criteria")</f>
        <v>Meets Criteria</v>
      </c>
    </row>
    <row r="38" spans="13:18" x14ac:dyDescent="0.35">
      <c r="M38" s="69" t="s">
        <v>102</v>
      </c>
      <c r="N38" s="52"/>
      <c r="O38" s="22" t="str">
        <f>IF(OR(I13&gt;=95, H14&gt;I14, I14&lt;0, I14=0), "Meets Criteria", "Does Not Meet Criteria")</f>
        <v>Meets Criteria</v>
      </c>
    </row>
    <row r="39" spans="13:18" ht="15" thickBot="1" x14ac:dyDescent="0.4">
      <c r="M39" s="70" t="s">
        <v>103</v>
      </c>
      <c r="N39" s="71"/>
      <c r="O39" s="46" t="str">
        <f>IF(OR(J13&gt;=95, I14&gt;J14, J14&lt;0, J14=0), "Meets Criteria", "Does Not Meet Criteria")</f>
        <v>Meets Criteria</v>
      </c>
    </row>
    <row r="40" spans="13:18" ht="15" thickTop="1" x14ac:dyDescent="0.35"/>
    <row r="41" spans="13:18" x14ac:dyDescent="0.35">
      <c r="M41" t="s">
        <v>104</v>
      </c>
    </row>
    <row r="42" spans="13:18" ht="15" thickBot="1" x14ac:dyDescent="0.4">
      <c r="M42" t="s">
        <v>105</v>
      </c>
      <c r="N42" s="21"/>
      <c r="O42" s="21"/>
    </row>
    <row r="43" spans="13:18" ht="37" customHeight="1" thickTop="1" x14ac:dyDescent="0.35">
      <c r="M43" s="97" t="s">
        <v>106</v>
      </c>
      <c r="N43" s="98"/>
      <c r="O43" s="158" t="str">
        <f>IF(J12 &gt; L14,
     TEXT(J12-L14,"0.0") &amp; " percentage points above Similar District Target ",
     IF(J12 &lt; L14,
         TEXT(L14-J12,"0.0") &amp; " percentage points below Similar District Target",
         "At target"
     )
)</f>
        <v>At target</v>
      </c>
    </row>
    <row r="44" spans="13:18" x14ac:dyDescent="0.35">
      <c r="M44" s="93" t="s">
        <v>107</v>
      </c>
      <c r="N44" s="94"/>
      <c r="O44" s="159" t="str">
        <f>IF(E12 &gt; L14,
     TEXT(E12-L14,"0.0") &amp; " percentage points above Similar District Target ",
     IF(E12 &lt; L14,
         TEXT(L14-E12,"0.0") &amp; " percentage points below Similar District Target",
         "At target"
     )
)</f>
        <v>At target</v>
      </c>
    </row>
    <row r="45" spans="13:18" x14ac:dyDescent="0.35">
      <c r="M45" s="95" t="s">
        <v>108</v>
      </c>
      <c r="N45" s="96"/>
      <c r="O45" s="156" t="str">
        <f>IF(J13 &gt; L14,
     TEXT(J13-L14,"0.0") &amp; " percentage points above Similar District Target ",
     IF(J13 &lt; L14,
         TEXT(L14-J13,"0.0") &amp; " percentage points below Similar District Target",
         "At target"
     )
)</f>
        <v>At target</v>
      </c>
      <c r="R45" s="4"/>
    </row>
    <row r="46" spans="13:18" ht="15" thickBot="1" x14ac:dyDescent="0.4">
      <c r="M46" s="99" t="s">
        <v>109</v>
      </c>
      <c r="N46" s="100"/>
      <c r="O46" s="157" t="str">
        <f>IF(E13 &gt; L14,
     TEXT(E13-L14,"0.0") &amp; " percentage points above Similar District Target ",
     IF(E13 &lt; L14,
         TEXT(L14-E13,"0.0") &amp; " percentage points below Similar District Target",
         "At target"
     )
)</f>
        <v>At target</v>
      </c>
    </row>
    <row r="47" spans="13:18" ht="15" thickTop="1" x14ac:dyDescent="0.35"/>
    <row r="48" spans="13:18" x14ac:dyDescent="0.35">
      <c r="M48" s="186" t="s">
        <v>110</v>
      </c>
    </row>
    <row r="49" spans="13:13" x14ac:dyDescent="0.35">
      <c r="M49" s="186" t="s">
        <v>111</v>
      </c>
    </row>
    <row r="50" spans="13:13" x14ac:dyDescent="0.35">
      <c r="M50" s="186" t="s">
        <v>112</v>
      </c>
    </row>
    <row r="51" spans="13:13" x14ac:dyDescent="0.35">
      <c r="M51" s="186" t="s">
        <v>113</v>
      </c>
    </row>
    <row r="52" spans="13:13" x14ac:dyDescent="0.35">
      <c r="M52" s="186" t="s">
        <v>114</v>
      </c>
    </row>
  </sheetData>
  <sheetProtection algorithmName="SHA-512" hashValue="diKW/M2neHBdNAzVdKQxWYaxsi9CZ0nU0BpVQzRl5H6Ie+xZ2oDVWEQb8nhe6qRt92rjj4+S3CajzFkWtJtlQg==" saltValue="zIZWdM5cluzlZ16cGAwQ5A==" spinCount="100000" sheet="1" objects="1" scenarios="1"/>
  <mergeCells count="6">
    <mergeCell ref="E9:E10"/>
    <mergeCell ref="B12:D12"/>
    <mergeCell ref="B13:D13"/>
    <mergeCell ref="B14:D14"/>
    <mergeCell ref="B17:D17"/>
    <mergeCell ref="B16:D16"/>
  </mergeCells>
  <conditionalFormatting sqref="O22 O27">
    <cfRule type="cellIs" dxfId="100" priority="4" operator="greaterThan">
      <formula>0</formula>
    </cfRule>
    <cfRule type="cellIs" dxfId="99" priority="25" operator="lessThan">
      <formula>0.1</formula>
    </cfRule>
    <cfRule type="cellIs" dxfId="98" priority="29" operator="greaterThan">
      <formula>0</formula>
    </cfRule>
  </conditionalFormatting>
  <conditionalFormatting sqref="O22">
    <cfRule type="cellIs" dxfId="97" priority="2" operator="lessThan">
      <formula>0</formula>
    </cfRule>
  </conditionalFormatting>
  <conditionalFormatting sqref="O23:O26">
    <cfRule type="cellIs" dxfId="96" priority="9" operator="greaterThan">
      <formula>-0.00001</formula>
    </cfRule>
    <cfRule type="cellIs" dxfId="95" priority="10" operator="lessThan">
      <formula>0</formula>
    </cfRule>
  </conditionalFormatting>
  <conditionalFormatting sqref="O23:O31">
    <cfRule type="containsText" dxfId="94" priority="5" operator="containsText" text="Does Not Meet Criteria">
      <formula>NOT(ISERROR(SEARCH("Does Not Meet Criteria",O23)))</formula>
    </cfRule>
  </conditionalFormatting>
  <conditionalFormatting sqref="O27">
    <cfRule type="cellIs" dxfId="93" priority="3" operator="lessThan">
      <formula>0</formula>
    </cfRule>
    <cfRule type="cellIs" dxfId="92" priority="14" operator="equal">
      <formula>"""Does Not Meet Criteria"""</formula>
    </cfRule>
  </conditionalFormatting>
  <conditionalFormatting sqref="O28:O31">
    <cfRule type="cellIs" dxfId="91" priority="6" operator="greaterThan">
      <formula>-0.00001</formula>
    </cfRule>
    <cfRule type="cellIs" dxfId="90" priority="7" operator="lessThan">
      <formula>0</formula>
    </cfRule>
  </conditionalFormatting>
  <conditionalFormatting sqref="O35">
    <cfRule type="cellIs" dxfId="89" priority="27" operator="lessThan">
      <formula>0</formula>
    </cfRule>
    <cfRule type="cellIs" dxfId="88" priority="28" operator="greaterThan">
      <formula>0</formula>
    </cfRule>
  </conditionalFormatting>
  <conditionalFormatting sqref="O35:O39">
    <cfRule type="cellIs" dxfId="87" priority="17" operator="greaterThan">
      <formula>-0.00001</formula>
    </cfRule>
    <cfRule type="cellIs" dxfId="86" priority="18" operator="lessThan">
      <formula>0</formula>
    </cfRule>
  </conditionalFormatting>
  <conditionalFormatting sqref="O36:O39">
    <cfRule type="containsText" dxfId="85" priority="12" operator="containsText" text="Does Not Meet Criteria">
      <formula>NOT(ISERROR(SEARCH("Does Not Meet Criteria",O36)))</formula>
    </cfRule>
  </conditionalFormatting>
  <dataValidations count="1">
    <dataValidation type="decimal" allowBlank="1" showInputMessage="1" showErrorMessage="1" error="Text" sqref="G12:J13" xr:uid="{A04104CA-66B1-4773-BF5E-50DF928F52D6}">
      <formula1>1</formula1>
      <formula2>100</formula2>
    </dataValidation>
  </dataValidations>
  <pageMargins left="0.7" right="0.7" top="0.75" bottom="0.75" header="0.3" footer="0.3"/>
  <pageSetup orientation="portrait"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D3D72A00-64AB-4895-AE72-7D593AAF24C4}">
            <xm:f>NOT(ISERROR(SEARCH("-",O22)))</xm:f>
            <xm:f>"-"</xm:f>
            <x14:dxf>
              <font>
                <color rgb="FF9C0006"/>
              </font>
              <fill>
                <patternFill>
                  <bgColor rgb="FFFFC7CE"/>
                </patternFill>
              </fill>
            </x14:dxf>
          </x14:cfRule>
          <xm:sqref>O22 O27</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F19A0-5D10-4439-86AD-9D4E99611617}">
  <sheetPr>
    <tabColor rgb="FFFFFFCC"/>
  </sheetPr>
  <dimension ref="B2:R52"/>
  <sheetViews>
    <sheetView showGridLines="0" workbookViewId="0">
      <selection activeCell="O14" sqref="O14"/>
    </sheetView>
  </sheetViews>
  <sheetFormatPr defaultColWidth="12.1796875" defaultRowHeight="14.5" x14ac:dyDescent="0.35"/>
  <cols>
    <col min="1" max="1" width="3" customWidth="1"/>
    <col min="2" max="2" width="9.1796875" customWidth="1"/>
    <col min="3" max="3" width="11.453125" customWidth="1"/>
    <col min="4" max="4" width="26.54296875" customWidth="1"/>
    <col min="6" max="7" width="10.81640625" customWidth="1"/>
    <col min="10" max="10" width="12.1796875" customWidth="1"/>
    <col min="11" max="11" width="5.453125" customWidth="1"/>
    <col min="12" max="12" width="13" customWidth="1"/>
    <col min="13" max="13" width="10.453125" customWidth="1"/>
    <col min="14" max="14" width="25.1796875" customWidth="1"/>
    <col min="15" max="15" width="46.54296875" style="23" customWidth="1"/>
    <col min="16" max="16" width="27.453125" customWidth="1"/>
  </cols>
  <sheetData>
    <row r="2" spans="2:15" ht="23.5" customHeight="1" x14ac:dyDescent="0.35">
      <c r="B2" s="136"/>
      <c r="C2" s="137"/>
      <c r="D2" s="137"/>
      <c r="E2" s="137"/>
      <c r="F2" s="138"/>
      <c r="O2" s="21"/>
    </row>
    <row r="3" spans="2:15" ht="14.5" customHeight="1" x14ac:dyDescent="0.35">
      <c r="B3" s="142" t="s">
        <v>120</v>
      </c>
      <c r="C3" s="143"/>
      <c r="D3" s="143"/>
      <c r="E3" s="143"/>
      <c r="F3" s="144"/>
    </row>
    <row r="4" spans="2:15" ht="14.5" customHeight="1" thickBot="1" x14ac:dyDescent="0.4">
      <c r="B4" s="139"/>
      <c r="C4" s="140"/>
      <c r="D4" s="140"/>
      <c r="E4" s="140"/>
      <c r="F4" s="141"/>
    </row>
    <row r="5" spans="2:15" ht="8.15" customHeight="1" x14ac:dyDescent="0.35">
      <c r="H5" s="126"/>
      <c r="I5" s="127"/>
    </row>
    <row r="6" spans="2:15" ht="14.5" customHeight="1" x14ac:dyDescent="0.45">
      <c r="H6" s="128" t="s">
        <v>71</v>
      </c>
      <c r="I6" s="129"/>
    </row>
    <row r="7" spans="2:15" ht="14.5" customHeight="1" x14ac:dyDescent="0.45">
      <c r="H7" s="130" t="s">
        <v>72</v>
      </c>
      <c r="I7" s="131"/>
    </row>
    <row r="8" spans="2:15" ht="7.5" customHeight="1" thickBot="1" x14ac:dyDescent="0.4">
      <c r="H8" s="132"/>
      <c r="I8" s="133"/>
    </row>
    <row r="9" spans="2:15" ht="20.149999999999999" customHeight="1" x14ac:dyDescent="0.55000000000000004">
      <c r="E9" s="220" t="s">
        <v>73</v>
      </c>
      <c r="F9" s="1"/>
      <c r="H9" s="2"/>
      <c r="I9" s="2"/>
      <c r="N9" s="4"/>
      <c r="O9" s="21"/>
    </row>
    <row r="10" spans="2:15" ht="14.5" customHeight="1" x14ac:dyDescent="0.55000000000000004">
      <c r="E10" s="221"/>
      <c r="F10" s="1"/>
      <c r="H10" s="3"/>
      <c r="I10" s="3"/>
      <c r="L10" s="145"/>
      <c r="M10" s="146"/>
      <c r="N10" s="4"/>
      <c r="O10" s="21"/>
    </row>
    <row r="11" spans="2:15" ht="19" customHeight="1" thickBot="1" x14ac:dyDescent="0.4">
      <c r="B11" s="44"/>
      <c r="C11" s="44"/>
      <c r="D11" s="44"/>
      <c r="E11" s="120" t="s">
        <v>74</v>
      </c>
      <c r="F11" s="120" t="s">
        <v>75</v>
      </c>
      <c r="G11" s="121" t="s">
        <v>76</v>
      </c>
      <c r="H11" s="121" t="s">
        <v>77</v>
      </c>
      <c r="I11" s="121" t="s">
        <v>78</v>
      </c>
      <c r="J11" s="121" t="s">
        <v>79</v>
      </c>
      <c r="K11" s="5"/>
      <c r="L11" s="147" t="s">
        <v>79</v>
      </c>
      <c r="M11" s="148" t="s">
        <v>80</v>
      </c>
      <c r="N11" s="4"/>
      <c r="O11" s="21"/>
    </row>
    <row r="12" spans="2:15" ht="26.5" thickTop="1" x14ac:dyDescent="0.35">
      <c r="B12" s="222" t="s">
        <v>81</v>
      </c>
      <c r="C12" s="223"/>
      <c r="D12" s="224"/>
      <c r="E12" s="24">
        <f>('START HERE'!D50)</f>
        <v>0</v>
      </c>
      <c r="F12" s="25"/>
      <c r="G12" s="53"/>
      <c r="H12" s="54"/>
      <c r="I12" s="54"/>
      <c r="J12" s="55"/>
      <c r="K12" s="6"/>
      <c r="L12" s="147" t="s">
        <v>82</v>
      </c>
      <c r="M12" s="148" t="s">
        <v>83</v>
      </c>
      <c r="N12" s="4"/>
      <c r="O12" s="21"/>
    </row>
    <row r="13" spans="2:15" ht="16" thickBot="1" x14ac:dyDescent="0.4">
      <c r="B13" s="225" t="s">
        <v>84</v>
      </c>
      <c r="C13" s="226"/>
      <c r="D13" s="227"/>
      <c r="E13" s="26">
        <f>('START HERE'!D51)</f>
        <v>0</v>
      </c>
      <c r="F13" s="25"/>
      <c r="G13" s="56"/>
      <c r="H13" s="57"/>
      <c r="I13" s="57"/>
      <c r="J13" s="58"/>
      <c r="K13" s="6"/>
      <c r="L13" s="147" t="s">
        <v>85</v>
      </c>
      <c r="M13" s="149"/>
    </row>
    <row r="14" spans="2:15" ht="36" customHeight="1" thickTop="1" x14ac:dyDescent="0.35">
      <c r="B14" s="228" t="s">
        <v>86</v>
      </c>
      <c r="C14" s="229"/>
      <c r="D14" s="230"/>
      <c r="E14" s="59">
        <f>E12-E13</f>
        <v>0</v>
      </c>
      <c r="F14" s="60"/>
      <c r="G14" s="61">
        <f>G12-G13</f>
        <v>0</v>
      </c>
      <c r="H14" s="61">
        <f>H12-H13</f>
        <v>0</v>
      </c>
      <c r="I14" s="61">
        <f>I12-I13</f>
        <v>0</v>
      </c>
      <c r="J14" s="61">
        <f>J12-J13</f>
        <v>0</v>
      </c>
      <c r="K14" s="7"/>
      <c r="L14" s="72">
        <f xml:space="preserve"> ('START HERE'!D17)</f>
        <v>0</v>
      </c>
      <c r="M14" s="73">
        <f>('START HERE'!C17)</f>
        <v>95.4</v>
      </c>
    </row>
    <row r="15" spans="2:15" s="8" customFormat="1" ht="8.15" customHeight="1" x14ac:dyDescent="0.35">
      <c r="B15" s="64"/>
      <c r="C15" s="64"/>
      <c r="D15" s="64"/>
      <c r="E15" s="65"/>
      <c r="F15" s="65"/>
      <c r="G15" s="65"/>
      <c r="H15" s="65"/>
      <c r="I15" s="65"/>
      <c r="J15" s="65"/>
      <c r="K15" s="9"/>
      <c r="L15" s="74"/>
      <c r="M15" s="75"/>
      <c r="N15"/>
      <c r="O15" s="23"/>
    </row>
    <row r="16" spans="2:15" x14ac:dyDescent="0.35">
      <c r="B16" s="219" t="s">
        <v>87</v>
      </c>
      <c r="C16" s="219"/>
      <c r="D16" s="219"/>
      <c r="E16" s="105"/>
      <c r="F16" s="105"/>
      <c r="G16" s="66">
        <f>L14</f>
        <v>0</v>
      </c>
      <c r="H16" s="66">
        <f>L14</f>
        <v>0</v>
      </c>
      <c r="I16" s="66">
        <f>L14</f>
        <v>0</v>
      </c>
      <c r="J16" s="66">
        <f>L14</f>
        <v>0</v>
      </c>
      <c r="K16" s="6"/>
    </row>
    <row r="17" spans="2:15" x14ac:dyDescent="0.35">
      <c r="B17" s="219" t="s">
        <v>83</v>
      </c>
      <c r="C17" s="219"/>
      <c r="D17" s="219"/>
      <c r="E17" s="105"/>
      <c r="F17" s="105"/>
      <c r="G17" s="66">
        <f>M14</f>
        <v>95.4</v>
      </c>
      <c r="H17" s="66">
        <f>M14</f>
        <v>95.4</v>
      </c>
      <c r="I17" s="66">
        <f>M14</f>
        <v>95.4</v>
      </c>
      <c r="J17" s="66">
        <f>M14</f>
        <v>95.4</v>
      </c>
      <c r="K17" s="6"/>
      <c r="L17" s="6"/>
    </row>
    <row r="18" spans="2:15" x14ac:dyDescent="0.35">
      <c r="M18" s="160"/>
      <c r="N18" s="160"/>
      <c r="O18" s="161"/>
    </row>
    <row r="19" spans="2:15" ht="26" x14ac:dyDescent="0.6">
      <c r="M19" s="47" t="s">
        <v>88</v>
      </c>
      <c r="N19" s="27"/>
      <c r="O19" s="31"/>
    </row>
    <row r="20" spans="2:15" x14ac:dyDescent="0.35">
      <c r="M20" s="27" t="s">
        <v>89</v>
      </c>
      <c r="N20" s="27"/>
      <c r="O20" s="31"/>
    </row>
    <row r="21" spans="2:15" ht="15" thickBot="1" x14ac:dyDescent="0.4">
      <c r="M21" s="155" t="s">
        <v>90</v>
      </c>
      <c r="N21" s="154"/>
      <c r="O21" s="154"/>
    </row>
    <row r="22" spans="2:15" ht="15" thickTop="1" x14ac:dyDescent="0.35">
      <c r="M22" s="48" t="s">
        <v>91</v>
      </c>
      <c r="N22" s="49"/>
      <c r="O22" s="85" t="str">
        <f>TEXT((J12-G12), "0.0") &amp; " percentage points"</f>
        <v>0.0 percentage points</v>
      </c>
    </row>
    <row r="23" spans="2:15" x14ac:dyDescent="0.35">
      <c r="M23" s="50" t="s">
        <v>92</v>
      </c>
      <c r="N23" s="51"/>
      <c r="O23" s="22" t="str">
        <f>IF(G12&gt;=95, "Meets Criteria", IF(E12&lt;G12, "Meets Criteria", "Does Not Meet Criteria"))</f>
        <v>Does Not Meet Criteria</v>
      </c>
    </row>
    <row r="24" spans="2:15" x14ac:dyDescent="0.35">
      <c r="M24" s="50" t="s">
        <v>93</v>
      </c>
      <c r="N24" s="51"/>
      <c r="O24" s="22" t="str">
        <f>IF(H12&gt;=95, "Meets Criteria", IF(G12&lt;H12, "Meets Criteria", "Does Not Meet Criteria"))</f>
        <v>Does Not Meet Criteria</v>
      </c>
    </row>
    <row r="25" spans="2:15" x14ac:dyDescent="0.35">
      <c r="M25" s="50" t="s">
        <v>94</v>
      </c>
      <c r="N25" s="50"/>
      <c r="O25" s="22" t="str">
        <f>IF(I12&gt;=95, "Meets Criteria", IF(H12&lt;I12, "Meets Criteria", "Does Not Meet Criteria"))</f>
        <v>Does Not Meet Criteria</v>
      </c>
    </row>
    <row r="26" spans="2:15" ht="14.5" customHeight="1" thickBot="1" x14ac:dyDescent="0.4">
      <c r="M26" s="50" t="s">
        <v>95</v>
      </c>
      <c r="N26" s="50"/>
      <c r="O26" s="45" t="str">
        <f>IF(J12&gt;=95, "Meets Criteria", IF(I12&lt;J12, "Meets Criteria", "Does Not Meet Criteria"))</f>
        <v>Does Not Meet Criteria</v>
      </c>
    </row>
    <row r="27" spans="2:15" ht="15" thickTop="1" x14ac:dyDescent="0.35">
      <c r="M27" s="81" t="s">
        <v>96</v>
      </c>
      <c r="N27" s="82"/>
      <c r="O27" s="84" t="str">
        <f>TEXT((J13-G13), "0.0") &amp; " percentage points"</f>
        <v>0.0 percentage points</v>
      </c>
    </row>
    <row r="28" spans="2:15" x14ac:dyDescent="0.35">
      <c r="M28" s="80" t="s">
        <v>92</v>
      </c>
      <c r="N28" s="80"/>
      <c r="O28" s="22" t="str">
        <f>IF(G13&gt;=95, "Meets Criteria", IF(E13&lt;G13, "Meets Criteria", "Does Not Meet Criteria"))</f>
        <v>Does Not Meet Criteria</v>
      </c>
    </row>
    <row r="29" spans="2:15" x14ac:dyDescent="0.35">
      <c r="M29" s="80" t="s">
        <v>93</v>
      </c>
      <c r="N29" s="80"/>
      <c r="O29" s="22" t="str">
        <f>IF(H13&gt;=95, "Meets Criteria", IF(G13&lt;H13, "Meets Criteria", "Does Not Meet Criteria"))</f>
        <v>Does Not Meet Criteria</v>
      </c>
    </row>
    <row r="30" spans="2:15" x14ac:dyDescent="0.35">
      <c r="M30" s="80" t="s">
        <v>94</v>
      </c>
      <c r="N30" s="80"/>
      <c r="O30" s="22" t="str">
        <f>IF(I13&gt;=95, "Meets Criteria", IF(H13&lt;I13, "Meets Criteria", "Does Not Meet Criteria"))</f>
        <v>Does Not Meet Criteria</v>
      </c>
    </row>
    <row r="31" spans="2:15" ht="15" thickBot="1" x14ac:dyDescent="0.4">
      <c r="M31" s="89" t="s">
        <v>95</v>
      </c>
      <c r="N31" s="89"/>
      <c r="O31" s="46" t="str">
        <f>IF(J13&gt;=95, "Meets Criteria", IF(I13&lt;J13, "Meets Criteria", "Does Not Meet Criteria"))</f>
        <v>Does Not Meet Criteria</v>
      </c>
    </row>
    <row r="32" spans="2:15" ht="15" thickTop="1" x14ac:dyDescent="0.35">
      <c r="M32" s="67"/>
      <c r="N32" s="67"/>
      <c r="O32" s="30"/>
    </row>
    <row r="33" spans="13:18" x14ac:dyDescent="0.35">
      <c r="M33" t="s">
        <v>97</v>
      </c>
      <c r="N33" s="67"/>
      <c r="O33" s="30"/>
    </row>
    <row r="34" spans="13:18" ht="15" thickBot="1" x14ac:dyDescent="0.4">
      <c r="M34" t="s">
        <v>98</v>
      </c>
      <c r="N34" s="154"/>
      <c r="O34" s="154"/>
    </row>
    <row r="35" spans="13:18" ht="15" thickTop="1" x14ac:dyDescent="0.35">
      <c r="M35" s="92" t="s">
        <v>99</v>
      </c>
      <c r="N35" s="68"/>
      <c r="O35" s="83" t="str">
        <f>TEXT((G14-J14),"0.0") &amp; " percentage points"</f>
        <v>0.0 percentage points</v>
      </c>
    </row>
    <row r="36" spans="13:18" x14ac:dyDescent="0.35">
      <c r="M36" s="69" t="s">
        <v>100</v>
      </c>
      <c r="N36" s="52"/>
      <c r="O36" s="22" t="str">
        <f>IF(OR(G13&gt;=95, E14&gt;G14, G14&lt;0), "Meets Criteria", "Does Not Meet Criteria")</f>
        <v>Does Not Meet Criteria</v>
      </c>
    </row>
    <row r="37" spans="13:18" x14ac:dyDescent="0.35">
      <c r="M37" s="69" t="s">
        <v>101</v>
      </c>
      <c r="N37" s="52"/>
      <c r="O37" s="22" t="str">
        <f>IF(OR(H13&gt;=95, G14&gt;H14, H14&lt;0), "Meets Criteria", "Does Not Meet Criteria")</f>
        <v>Does Not Meet Criteria</v>
      </c>
    </row>
    <row r="38" spans="13:18" x14ac:dyDescent="0.35">
      <c r="M38" s="69" t="s">
        <v>102</v>
      </c>
      <c r="N38" s="52"/>
      <c r="O38" s="22" t="str">
        <f>IF(OR(I13&gt;=95, H14&gt;I14, I14&lt;0), "Meets Criteria", "Does Not Meet Criteria")</f>
        <v>Does Not Meet Criteria</v>
      </c>
    </row>
    <row r="39" spans="13:18" ht="15" thickBot="1" x14ac:dyDescent="0.4">
      <c r="M39" s="70" t="s">
        <v>103</v>
      </c>
      <c r="N39" s="71"/>
      <c r="O39" s="46" t="str">
        <f>IF(OR(J13&gt;=95, I14&gt;J14, J14&lt;0), "Meets Criteria", "Does Not Meet Criteria")</f>
        <v>Does Not Meet Criteria</v>
      </c>
    </row>
    <row r="40" spans="13:18" ht="15" thickTop="1" x14ac:dyDescent="0.35"/>
    <row r="41" spans="13:18" x14ac:dyDescent="0.35">
      <c r="M41" t="s">
        <v>104</v>
      </c>
    </row>
    <row r="42" spans="13:18" ht="15" thickBot="1" x14ac:dyDescent="0.4">
      <c r="M42" t="s">
        <v>105</v>
      </c>
      <c r="N42" s="21"/>
      <c r="O42" s="21"/>
    </row>
    <row r="43" spans="13:18" ht="37" customHeight="1" thickTop="1" x14ac:dyDescent="0.35">
      <c r="M43" s="97" t="s">
        <v>106</v>
      </c>
      <c r="N43" s="98"/>
      <c r="O43" s="158" t="str">
        <f>IF(J12 &gt; L14,
     TEXT(J12-L14,"0.0") &amp; " percentage points above Similar District Target ",
     IF(J12 &lt; L14,
         TEXT(L14-J12,"0.0") &amp; " percentage points below Similar District Target",
         "At target"
     )
)</f>
        <v>At target</v>
      </c>
    </row>
    <row r="44" spans="13:18" x14ac:dyDescent="0.35">
      <c r="M44" s="134" t="s">
        <v>107</v>
      </c>
      <c r="N44" s="94"/>
      <c r="O44" s="159" t="str">
        <f>IF(E12 &gt; L14,
     TEXT(E12-L14,"0.0") &amp; " percentage points above Similar District Target ",
     IF(E12 &lt; L14,
         TEXT(L14-E12,"0.0") &amp; " percentage points below Similar District Target",
         "At target"
     )
)</f>
        <v>At target</v>
      </c>
    </row>
    <row r="45" spans="13:18" x14ac:dyDescent="0.35">
      <c r="M45" s="95" t="s">
        <v>108</v>
      </c>
      <c r="N45" s="96"/>
      <c r="O45" s="156" t="str">
        <f>IF(J13 &gt; L14,
     TEXT(J13-L14,"0.0") &amp; " percentage points above Similar District Target ",
     IF(J13 &lt; L14,
         TEXT(L14-J13,"0.0") &amp; " percentage points below Similar District Target",
         "At target"
     )
)</f>
        <v>At target</v>
      </c>
      <c r="R45" s="4"/>
    </row>
    <row r="46" spans="13:18" ht="15" thickBot="1" x14ac:dyDescent="0.4">
      <c r="M46" s="135" t="s">
        <v>109</v>
      </c>
      <c r="N46" s="100"/>
      <c r="O46" s="157" t="str">
        <f>IF(E13 &gt; L14,
     TEXT(E13-L14,"0.0") &amp; " percentage points above Similar District Target ",
     IF(E13 &lt; L14,
         TEXT(L14-E13,"0.0") &amp; " percentage points below Similar District Target",
         "At target"
     )
)</f>
        <v>At target</v>
      </c>
    </row>
    <row r="47" spans="13:18" ht="15" thickTop="1" x14ac:dyDescent="0.35"/>
    <row r="48" spans="13:18" x14ac:dyDescent="0.35">
      <c r="M48" s="186" t="s">
        <v>110</v>
      </c>
    </row>
    <row r="49" spans="13:13" x14ac:dyDescent="0.35">
      <c r="M49" s="186" t="s">
        <v>111</v>
      </c>
    </row>
    <row r="50" spans="13:13" x14ac:dyDescent="0.35">
      <c r="M50" s="186" t="s">
        <v>112</v>
      </c>
    </row>
    <row r="51" spans="13:13" x14ac:dyDescent="0.35">
      <c r="M51" s="186" t="s">
        <v>113</v>
      </c>
    </row>
    <row r="52" spans="13:13" x14ac:dyDescent="0.35">
      <c r="M52" s="186" t="s">
        <v>114</v>
      </c>
    </row>
  </sheetData>
  <sheetProtection algorithmName="SHA-512" hashValue="cgIZIorkCfGTVou/ROwfPK4aQKfWebhoWlxjRs+4/drpa50MC8+uWosRrinLt9UiurGChZwa9YDqwtd9zxTG0g==" saltValue="7hjRcHcPJ32ki28q42kDjQ==" spinCount="100000" sheet="1" objects="1" scenarios="1"/>
  <mergeCells count="6">
    <mergeCell ref="B17:D17"/>
    <mergeCell ref="E9:E10"/>
    <mergeCell ref="B12:D12"/>
    <mergeCell ref="B13:D13"/>
    <mergeCell ref="B14:D14"/>
    <mergeCell ref="B16:D16"/>
  </mergeCells>
  <conditionalFormatting sqref="O22 O27">
    <cfRule type="cellIs" dxfId="83" priority="4" operator="greaterThan">
      <formula>0</formula>
    </cfRule>
    <cfRule type="cellIs" dxfId="82" priority="15" operator="lessThan">
      <formula>0.1</formula>
    </cfRule>
    <cfRule type="cellIs" dxfId="81" priority="18" operator="greaterThan">
      <formula>0</formula>
    </cfRule>
  </conditionalFormatting>
  <conditionalFormatting sqref="O22">
    <cfRule type="cellIs" dxfId="80" priority="2" operator="lessThan">
      <formula>0</formula>
    </cfRule>
  </conditionalFormatting>
  <conditionalFormatting sqref="O23:O26">
    <cfRule type="cellIs" dxfId="79" priority="8" operator="greaterThan">
      <formula>-0.00001</formula>
    </cfRule>
    <cfRule type="cellIs" dxfId="78" priority="9" operator="lessThan">
      <formula>0</formula>
    </cfRule>
  </conditionalFormatting>
  <conditionalFormatting sqref="O23:O31">
    <cfRule type="containsText" dxfId="77" priority="5" operator="containsText" text="Does Not Meet Criteria">
      <formula>NOT(ISERROR(SEARCH("Does Not Meet Criteria",O23)))</formula>
    </cfRule>
  </conditionalFormatting>
  <conditionalFormatting sqref="O27">
    <cfRule type="cellIs" dxfId="76" priority="3" operator="lessThan">
      <formula>0</formula>
    </cfRule>
    <cfRule type="cellIs" dxfId="75" priority="12" operator="equal">
      <formula>"""Does Not Meet Criteria"""</formula>
    </cfRule>
  </conditionalFormatting>
  <conditionalFormatting sqref="O28:O31">
    <cfRule type="cellIs" dxfId="74" priority="6" operator="greaterThan">
      <formula>-0.00001</formula>
    </cfRule>
    <cfRule type="cellIs" dxfId="73" priority="7" operator="lessThan">
      <formula>0</formula>
    </cfRule>
  </conditionalFormatting>
  <conditionalFormatting sqref="O35">
    <cfRule type="cellIs" dxfId="72" priority="16" operator="lessThan">
      <formula>0</formula>
    </cfRule>
    <cfRule type="cellIs" dxfId="71" priority="17" operator="greaterThan">
      <formula>0</formula>
    </cfRule>
  </conditionalFormatting>
  <conditionalFormatting sqref="O35:O39">
    <cfRule type="cellIs" dxfId="70" priority="13" operator="greaterThan">
      <formula>-0.00001</formula>
    </cfRule>
    <cfRule type="cellIs" dxfId="69" priority="14" operator="lessThan">
      <formula>0</formula>
    </cfRule>
  </conditionalFormatting>
  <conditionalFormatting sqref="O36:O39">
    <cfRule type="containsText" dxfId="68" priority="11" operator="containsText" text="Does Not Meet Criteria">
      <formula>NOT(ISERROR(SEARCH("Does Not Meet Criteria",O36)))</formula>
    </cfRule>
  </conditionalFormatting>
  <dataValidations count="1">
    <dataValidation type="decimal" allowBlank="1" showInputMessage="1" showErrorMessage="1" error="Please enter a number between .01 and 100" sqref="G12:J13" xr:uid="{7A30D7B3-7EB1-443A-955B-C00FCA8F230A}">
      <formula1>0.01</formula1>
      <formula2>100</formula2>
    </dataValidation>
  </dataValidations>
  <pageMargins left="0.7" right="0.7" top="0.75" bottom="0.75" header="0.3" footer="0.3"/>
  <pageSetup orientation="portrait"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17D13DE0-9E5F-45AE-924A-9E7FADC4C8B6}">
            <xm:f>NOT(ISERROR(SEARCH("-",O22)))</xm:f>
            <xm:f>"-"</xm:f>
            <x14:dxf>
              <font>
                <color rgb="FF9C0006"/>
              </font>
              <fill>
                <patternFill>
                  <bgColor rgb="FFFFC7CE"/>
                </patternFill>
              </fill>
            </x14:dxf>
          </x14:cfRule>
          <xm:sqref>O22 O27</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C441A3BE1A3347AA20236DA7B0BC92" ma:contentTypeVersion="2" ma:contentTypeDescription="Create a new document." ma:contentTypeScope="" ma:versionID="0eed6b1d2a2c001facec702c5a177b53">
  <xsd:schema xmlns:xsd="http://www.w3.org/2001/XMLSchema" xmlns:xs="http://www.w3.org/2001/XMLSchema" xmlns:p="http://schemas.microsoft.com/office/2006/metadata/properties" xmlns:ns1="http://schemas.microsoft.com/sharepoint/v3" xmlns:ns2="54031767-dd6d-417c-ab73-583408f47564" targetNamespace="http://schemas.microsoft.com/office/2006/metadata/properties" ma:root="true" ma:fieldsID="d9458e77cf9d198ba6dbaf0b974a459d" ns1:_="" ns2:_="">
    <xsd:import namespace="http://schemas.microsoft.com/sharepoint/v3"/>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9AFDE3E-5638-49DD-84A9-6642BA930596}"/>
</file>

<file path=customXml/itemProps2.xml><?xml version="1.0" encoding="utf-8"?>
<ds:datastoreItem xmlns:ds="http://schemas.openxmlformats.org/officeDocument/2006/customXml" ds:itemID="{7DD8E7EC-490E-4E55-AFFA-BA460956883B}"/>
</file>

<file path=customXml/itemProps3.xml><?xml version="1.0" encoding="utf-8"?>
<ds:datastoreItem xmlns:ds="http://schemas.openxmlformats.org/officeDocument/2006/customXml" ds:itemID="{26E52873-D0EF-444E-B88B-1EE1776DB82A}"/>
</file>

<file path=docMetadata/LabelInfo.xml><?xml version="1.0" encoding="utf-8"?>
<clbl:labelList xmlns:clbl="http://schemas.microsoft.com/office/2020/mipLabelMetadata">
  <clbl:label id="{7730ea53-6f5e-4160-81a5-992a9105450a}" enabled="1" method="Standard" siteId="{b4f51418-b269-49a2-935a-fa54bf584fc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INSTRUCTIONS</vt:lpstr>
      <vt:lpstr>START HERE</vt:lpstr>
      <vt:lpstr>K-2 REGULAR ATTENDANCE</vt:lpstr>
      <vt:lpstr>K-12 REGULAR ATTENDANCE</vt:lpstr>
      <vt:lpstr>3RD GRADE ENGLISH LANGUAGE ARTS</vt:lpstr>
      <vt:lpstr>8TH GRADE MATH</vt:lpstr>
      <vt:lpstr>9TH GRADE ON-TRACK</vt:lpstr>
      <vt:lpstr>4-YEAR GRADUATION</vt:lpstr>
      <vt:lpstr>5-YEAR COMPLETION</vt:lpstr>
      <vt:lpstr>FIFTH GRADE SCIENCE ACHIEVEMENT</vt:lpstr>
      <vt:lpstr>CAREER &amp; WORKFORCE READINESS</vt:lpstr>
      <vt:lpstr>MULTILINGUAL PROFICIENCY</vt:lpstr>
      <vt:lpstr>POSTSECONDARY READINESS</vt:lpstr>
      <vt:lpstr>'START HERE'!Start_Here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pgt26</dc:description>
  <cp:lastModifiedBy/>
  <cp:revision>1</cp:revision>
  <dcterms:created xsi:type="dcterms:W3CDTF">2026-04-06T16:56:41Z</dcterms:created>
  <dcterms:modified xsi:type="dcterms:W3CDTF">2026-05-27T17:40:49Z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0x01010084C441A3BE1A3347AA20236DA7B0BC92</vt:lpwstr>
  </property>
</Properties>
</file>