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<sst xmlns="http://schemas.openxmlformats.org/spreadsheetml/2006/main" count="348" uniqueCount="50">
  <si>
    <t>OREGON SPECIAL ED ASSESSMENT,  by SUBJECT, by TEST_TYPE</t>
  </si>
  <si>
    <t>R/L Participation, No Disability, all grades:</t>
  </si>
  <si>
    <t>R/L Participation, SWD, all grades:</t>
  </si>
  <si>
    <t>SUBJ</t>
  </si>
  <si>
    <t>GR</t>
  </si>
  <si>
    <t>TEST TYPE</t>
  </si>
  <si>
    <t>VLO</t>
  </si>
  <si>
    <t>LO</t>
  </si>
  <si>
    <t>NEAR</t>
  </si>
  <si>
    <t>MEETS</t>
  </si>
  <si>
    <t>EXCD</t>
  </si>
  <si>
    <t>AYP TOTAL</t>
  </si>
  <si>
    <t>ABS</t>
  </si>
  <si>
    <t>LEPM</t>
  </si>
  <si>
    <t>SPEM</t>
  </si>
  <si>
    <t>%</t>
  </si>
  <si>
    <t>AYP PART</t>
  </si>
  <si>
    <t>NON PART</t>
  </si>
  <si>
    <t>PART</t>
  </si>
  <si>
    <t>AYP RATE</t>
  </si>
  <si>
    <t>Total %</t>
  </si>
  <si>
    <t>Alt %</t>
  </si>
  <si>
    <t>Reading/Literature Knowledge and Skills</t>
  </si>
  <si>
    <t>RL</t>
  </si>
  <si>
    <t>03</t>
  </si>
  <si>
    <t>CLRAS</t>
  </si>
  <si>
    <t>Extended</t>
  </si>
  <si>
    <t>No Test</t>
  </si>
  <si>
    <t>Pencil</t>
  </si>
  <si>
    <t>TESA</t>
  </si>
  <si>
    <t>Total</t>
  </si>
  <si>
    <t>05</t>
  </si>
  <si>
    <t>08</t>
  </si>
  <si>
    <t>10</t>
  </si>
  <si>
    <t>Writing Participation, No Disab, all grades:</t>
  </si>
  <si>
    <t>Writing Participation, SWD, all grades:</t>
  </si>
  <si>
    <t>Writing Performance Assessment</t>
  </si>
  <si>
    <t>WR</t>
  </si>
  <si>
    <t>Math K/S Participation, No Disab, all grades:</t>
  </si>
  <si>
    <t>Math K/S Participation, SWD, all grades:</t>
  </si>
  <si>
    <t>Mathematics Knowledge and Skills</t>
  </si>
  <si>
    <t>MA</t>
  </si>
  <si>
    <t>CLARS</t>
  </si>
  <si>
    <t>Math P/S Participation, No Disab, all grades:</t>
  </si>
  <si>
    <t>Math P/S Participation, SWD, all grades:</t>
  </si>
  <si>
    <t>Mathematics Problem Solving</t>
  </si>
  <si>
    <t>PS</t>
  </si>
  <si>
    <t>Science Participation, all grades:</t>
  </si>
  <si>
    <t>Science</t>
  </si>
  <si>
    <t>SC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</si>
</sst>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 quotePrefix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0" fontId="2" fillId="0" borderId="0" xfId="19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6" fontId="0" fillId="0" borderId="2" xfId="15" applyNumberFormat="1" applyFont="1" applyFill="1" applyBorder="1" applyAlignment="1">
      <alignment horizontal="center"/>
    </xf>
    <xf numFmtId="10" fontId="1" fillId="0" borderId="3" xfId="19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5" xfId="19" applyNumberFormat="1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5" xfId="19" applyNumberFormat="1" applyFill="1" applyBorder="1" applyAlignment="1">
      <alignment/>
    </xf>
    <xf numFmtId="10" fontId="0" fillId="0" borderId="5" xfId="19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0" fontId="0" fillId="0" borderId="7" xfId="19" applyNumberFormat="1" applyFill="1" applyBorder="1" applyAlignment="1">
      <alignment/>
    </xf>
    <xf numFmtId="10" fontId="0" fillId="0" borderId="8" xfId="19" applyNumberFormat="1" applyFill="1" applyBorder="1" applyAlignment="1">
      <alignment/>
    </xf>
    <xf numFmtId="10" fontId="0" fillId="0" borderId="0" xfId="19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166" fontId="0" fillId="0" borderId="2" xfId="15" applyNumberFormat="1" applyFill="1" applyBorder="1" applyAlignment="1">
      <alignment/>
    </xf>
    <xf numFmtId="10" fontId="0" fillId="0" borderId="3" xfId="19" applyNumberFormat="1" applyFill="1" applyBorder="1" applyAlignment="1">
      <alignment/>
    </xf>
    <xf numFmtId="166" fontId="0" fillId="0" borderId="2" xfId="15" applyNumberFormat="1" applyBorder="1" applyAlignment="1">
      <alignment/>
    </xf>
    <xf numFmtId="10" fontId="0" fillId="0" borderId="3" xfId="19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7" xfId="19" applyNumberFormat="1" applyBorder="1" applyAlignment="1">
      <alignment/>
    </xf>
    <xf numFmtId="10" fontId="0" fillId="0" borderId="8" xfId="19" applyNumberFormat="1" applyBorder="1" applyAlignment="1">
      <alignment/>
    </xf>
    <xf numFmtId="164" fontId="1" fillId="0" borderId="0" xfId="19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0" fontId="1" fillId="0" borderId="0" xfId="19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6" fontId="0" fillId="0" borderId="2" xfId="15" applyNumberFormat="1" applyFont="1" applyBorder="1" applyAlignment="1">
      <alignment horizontal="center"/>
    </xf>
    <xf numFmtId="10" fontId="1" fillId="0" borderId="3" xfId="19" applyNumberFormat="1" applyFont="1" applyBorder="1" applyAlignment="1">
      <alignment horizontal="center"/>
    </xf>
    <xf numFmtId="10" fontId="0" fillId="0" borderId="2" xfId="19" applyNumberFormat="1" applyBorder="1" applyAlignment="1">
      <alignment/>
    </xf>
    <xf numFmtId="10" fontId="0" fillId="2" borderId="0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167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0" fontId="1" fillId="0" borderId="0" xfId="19" applyNumberFormat="1" applyFont="1" applyAlignment="1">
      <alignment horizontal="left"/>
    </xf>
    <xf numFmtId="0" fontId="1" fillId="0" borderId="0" xfId="0" applyFont="1" applyAlignment="1">
      <alignment horizontal="left"/>
    </xf>
    <xf numFmtId="167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6" fontId="0" fillId="0" borderId="2" xfId="15" applyNumberFormat="1" applyFont="1" applyBorder="1" applyAlignment="1">
      <alignment horizontal="left"/>
    </xf>
    <xf numFmtId="10" fontId="1" fillId="0" borderId="3" xfId="19" applyNumberFormat="1" applyFont="1" applyBorder="1" applyAlignment="1">
      <alignment horizontal="left"/>
    </xf>
    <xf numFmtId="167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0" fontId="1" fillId="0" borderId="3" xfId="19" applyNumberFormat="1" applyFon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0" xfId="15" applyNumberFormat="1" applyBorder="1" applyAlignment="1">
      <alignment/>
    </xf>
    <xf numFmtId="1" fontId="2" fillId="0" borderId="1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left" wrapText="1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 quotePrefix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0" fontId="2" fillId="0" borderId="3" xfId="19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0" fontId="1" fillId="0" borderId="5" xfId="19" applyNumberFormat="1" applyFont="1" applyBorder="1" applyAlignment="1">
      <alignment/>
    </xf>
    <xf numFmtId="166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%20SpedAssessData%20(2%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% NCEO"/>
      <sheetName val="testtype "/>
      <sheetName val="by_disablility"/>
    </sheetNames>
    <sheetDataSet>
      <sheetData sheetId="2">
        <row r="3">
          <cell r="N3">
            <v>146711</v>
          </cell>
          <cell r="P3">
            <v>143576</v>
          </cell>
        </row>
        <row r="55">
          <cell r="N55">
            <v>110819</v>
          </cell>
          <cell r="P55">
            <v>107237</v>
          </cell>
        </row>
        <row r="98">
          <cell r="N98">
            <v>146629</v>
          </cell>
          <cell r="P98">
            <v>143172</v>
          </cell>
        </row>
        <row r="154">
          <cell r="N154">
            <v>73885</v>
          </cell>
          <cell r="P154">
            <v>72032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workbookViewId="0" topLeftCell="A1">
      <selection activeCell="E3" sqref="E3"/>
    </sheetView>
  </sheetViews>
  <sheetFormatPr defaultColWidth="9.140625" defaultRowHeight="12.75"/>
  <cols>
    <col min="1" max="1" width="5.7109375" style="2" bestFit="1" customWidth="1"/>
    <col min="2" max="2" width="4.28125" style="2" customWidth="1"/>
    <col min="3" max="3" width="10.421875" style="2" customWidth="1"/>
    <col min="4" max="4" width="7.140625" style="2" customWidth="1"/>
    <col min="5" max="5" width="6.57421875" style="2" customWidth="1"/>
    <col min="6" max="6" width="6.8515625" style="2" customWidth="1"/>
    <col min="7" max="7" width="7.57421875" style="2" customWidth="1"/>
    <col min="8" max="8" width="6.140625" style="2" customWidth="1"/>
    <col min="9" max="9" width="7.7109375" style="2" customWidth="1"/>
    <col min="10" max="10" width="5.00390625" style="2" customWidth="1"/>
    <col min="11" max="11" width="6.28125" style="2" customWidth="1"/>
    <col min="12" max="12" width="6.57421875" style="2" customWidth="1"/>
    <col min="13" max="13" width="5.28125" style="2" customWidth="1"/>
    <col min="14" max="14" width="8.00390625" style="2" customWidth="1"/>
    <col min="15" max="15" width="6.8515625" style="2" customWidth="1"/>
    <col min="16" max="16" width="8.140625" style="2" customWidth="1"/>
    <col min="17" max="17" width="8.421875" style="2" customWidth="1"/>
    <col min="18" max="18" width="9.28125" style="3" customWidth="1"/>
    <col min="19" max="19" width="8.00390625" style="39" customWidth="1"/>
  </cols>
  <sheetData>
    <row r="1" spans="1:19" ht="12.75">
      <c r="A1" s="1" t="s">
        <v>0</v>
      </c>
      <c r="S1" s="4"/>
    </row>
    <row r="2" spans="1:19" ht="12.75">
      <c r="A2" s="1"/>
      <c r="Q2" s="5" t="s">
        <v>1</v>
      </c>
      <c r="R2" s="6">
        <f>'[1]by_disablility'!P3/'[1]by_disablility'!N3</f>
        <v>0.9786314591271275</v>
      </c>
      <c r="S2" s="4"/>
    </row>
    <row r="3" spans="1:19" s="7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s="1"/>
      <c r="P3" s="1"/>
      <c r="Q3" s="5" t="s">
        <v>2</v>
      </c>
      <c r="R3" s="6">
        <f>SUM(P11+P19+P28+P37)/(N11+N19+N28+N37)</f>
        <v>0.9708329121300596</v>
      </c>
      <c r="S3" s="8"/>
    </row>
    <row r="4" spans="1:19" s="15" customFormat="1" ht="22.5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1" t="s">
        <v>15</v>
      </c>
      <c r="N4" s="9" t="s">
        <v>16</v>
      </c>
      <c r="O4" s="10" t="s">
        <v>17</v>
      </c>
      <c r="P4" s="9" t="s">
        <v>18</v>
      </c>
      <c r="Q4" s="12" t="s">
        <v>19</v>
      </c>
      <c r="R4" s="13" t="s">
        <v>20</v>
      </c>
      <c r="S4" s="14" t="s">
        <v>21</v>
      </c>
    </row>
    <row r="5" spans="1:19" s="22" customFormat="1" ht="12.75">
      <c r="A5" s="16" t="s">
        <v>22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7"/>
      <c r="P5" s="18"/>
      <c r="Q5" s="19"/>
      <c r="R5" s="20">
        <f>SUM(O6:P10)</f>
        <v>40717</v>
      </c>
      <c r="S5" s="21"/>
    </row>
    <row r="6" spans="1:19" ht="12.75">
      <c r="A6" s="23" t="s">
        <v>23</v>
      </c>
      <c r="B6" s="24" t="s">
        <v>24</v>
      </c>
      <c r="C6" s="24" t="s">
        <v>25</v>
      </c>
      <c r="D6" s="24">
        <v>0</v>
      </c>
      <c r="E6" s="24">
        <v>0</v>
      </c>
      <c r="F6" s="24">
        <v>4</v>
      </c>
      <c r="G6" s="24">
        <v>55</v>
      </c>
      <c r="H6" s="24">
        <v>37</v>
      </c>
      <c r="I6" s="24">
        <v>96</v>
      </c>
      <c r="J6" s="24">
        <v>0</v>
      </c>
      <c r="K6" s="24">
        <v>0</v>
      </c>
      <c r="L6" s="24">
        <v>0</v>
      </c>
      <c r="M6" s="24">
        <v>0</v>
      </c>
      <c r="N6" s="24">
        <v>99</v>
      </c>
      <c r="O6" s="24">
        <v>0</v>
      </c>
      <c r="P6" s="24">
        <v>99</v>
      </c>
      <c r="Q6" s="25">
        <v>1</v>
      </c>
      <c r="R6" s="26">
        <f>P6/R5</f>
        <v>0.0024314168529115604</v>
      </c>
      <c r="S6" s="27">
        <f>SUM(R6:R7)</f>
        <v>0.024486086892452782</v>
      </c>
    </row>
    <row r="7" spans="1:19" ht="12.75">
      <c r="A7" s="23" t="s">
        <v>23</v>
      </c>
      <c r="B7" s="24" t="s">
        <v>24</v>
      </c>
      <c r="C7" s="24" t="s">
        <v>26</v>
      </c>
      <c r="D7" s="24">
        <v>0</v>
      </c>
      <c r="E7" s="24">
        <v>0</v>
      </c>
      <c r="F7" s="24">
        <v>136</v>
      </c>
      <c r="G7" s="24">
        <v>274</v>
      </c>
      <c r="H7" s="24">
        <v>441</v>
      </c>
      <c r="I7" s="24">
        <v>851</v>
      </c>
      <c r="J7" s="24">
        <v>0</v>
      </c>
      <c r="K7" s="24">
        <v>0</v>
      </c>
      <c r="L7" s="24">
        <v>0</v>
      </c>
      <c r="M7" s="24">
        <v>0</v>
      </c>
      <c r="N7" s="24">
        <v>898</v>
      </c>
      <c r="O7" s="24">
        <v>0</v>
      </c>
      <c r="P7" s="24">
        <v>898</v>
      </c>
      <c r="Q7" s="25">
        <v>1</v>
      </c>
      <c r="R7" s="26">
        <f>P7/R5</f>
        <v>0.022054670039541223</v>
      </c>
      <c r="S7" s="27"/>
    </row>
    <row r="8" spans="1:19" ht="12.75">
      <c r="A8" s="28" t="s">
        <v>23</v>
      </c>
      <c r="B8" s="29" t="s">
        <v>24</v>
      </c>
      <c r="C8" s="29" t="s">
        <v>27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1</v>
      </c>
      <c r="M8" s="29">
        <v>0</v>
      </c>
      <c r="N8" s="29">
        <v>538</v>
      </c>
      <c r="O8" s="29">
        <v>538</v>
      </c>
      <c r="P8" s="29">
        <v>0</v>
      </c>
      <c r="Q8" s="30">
        <v>0</v>
      </c>
      <c r="R8" s="31">
        <f>P8/R5</f>
        <v>0</v>
      </c>
      <c r="S8" s="32"/>
    </row>
    <row r="9" spans="1:19" ht="12.75">
      <c r="A9" s="28" t="s">
        <v>23</v>
      </c>
      <c r="B9" s="29" t="s">
        <v>24</v>
      </c>
      <c r="C9" s="29" t="s">
        <v>28</v>
      </c>
      <c r="D9" s="29">
        <v>1145</v>
      </c>
      <c r="E9" s="29">
        <v>1076</v>
      </c>
      <c r="F9" s="29">
        <v>1474</v>
      </c>
      <c r="G9" s="29">
        <v>6796</v>
      </c>
      <c r="H9" s="29">
        <v>10457</v>
      </c>
      <c r="I9" s="29">
        <v>20948</v>
      </c>
      <c r="J9" s="29">
        <v>10</v>
      </c>
      <c r="K9" s="29">
        <v>146</v>
      </c>
      <c r="L9" s="29">
        <v>242</v>
      </c>
      <c r="M9" s="29">
        <v>27</v>
      </c>
      <c r="N9" s="29">
        <v>21687</v>
      </c>
      <c r="O9" s="29">
        <v>78</v>
      </c>
      <c r="P9" s="29">
        <v>21609</v>
      </c>
      <c r="Q9" s="30">
        <v>0.9964</v>
      </c>
      <c r="R9" s="31">
        <f>P9/R5</f>
        <v>0.5307119876218779</v>
      </c>
      <c r="S9" s="32"/>
    </row>
    <row r="10" spans="1:19" ht="12.75">
      <c r="A10" s="28" t="s">
        <v>23</v>
      </c>
      <c r="B10" s="29" t="s">
        <v>24</v>
      </c>
      <c r="C10" s="29" t="s">
        <v>29</v>
      </c>
      <c r="D10" s="29">
        <v>156</v>
      </c>
      <c r="E10" s="29">
        <v>600</v>
      </c>
      <c r="F10" s="29">
        <v>1060</v>
      </c>
      <c r="G10" s="29">
        <v>7405</v>
      </c>
      <c r="H10" s="29">
        <v>7455</v>
      </c>
      <c r="I10" s="29">
        <v>16676</v>
      </c>
      <c r="J10" s="29">
        <v>0</v>
      </c>
      <c r="K10" s="29">
        <v>4</v>
      </c>
      <c r="L10" s="29">
        <v>82</v>
      </c>
      <c r="M10" s="29">
        <v>0</v>
      </c>
      <c r="N10" s="29">
        <v>17495</v>
      </c>
      <c r="O10" s="29">
        <v>0</v>
      </c>
      <c r="P10" s="29">
        <v>17495</v>
      </c>
      <c r="Q10" s="30">
        <v>1</v>
      </c>
      <c r="R10" s="31">
        <f>P10/R5</f>
        <v>0.42967310951199744</v>
      </c>
      <c r="S10" s="33"/>
    </row>
    <row r="11" spans="1:19" ht="12.75">
      <c r="A11" s="34"/>
      <c r="B11" s="35"/>
      <c r="C11" s="35" t="s">
        <v>30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>SUM(N6:N10)</f>
        <v>40717</v>
      </c>
      <c r="O11" s="35">
        <f>SUM(O6:O10)</f>
        <v>616</v>
      </c>
      <c r="P11" s="35">
        <f>SUM(P6:P10)</f>
        <v>40101</v>
      </c>
      <c r="Q11" s="36"/>
      <c r="R11" s="37">
        <f>SUM(R6:R10)</f>
        <v>0.9848711840263281</v>
      </c>
      <c r="S11" s="38"/>
    </row>
    <row r="12" ht="12.75">
      <c r="Q12" s="3"/>
    </row>
    <row r="13" spans="1:19" ht="12.7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43">
        <f>SUM(O14:P18)</f>
        <v>41422</v>
      </c>
      <c r="S13" s="44"/>
    </row>
    <row r="14" spans="1:19" ht="12.75">
      <c r="A14" s="23" t="s">
        <v>23</v>
      </c>
      <c r="B14" s="24" t="s">
        <v>31</v>
      </c>
      <c r="C14" s="24" t="s">
        <v>25</v>
      </c>
      <c r="D14" s="24">
        <v>0</v>
      </c>
      <c r="E14" s="24">
        <v>0</v>
      </c>
      <c r="F14" s="24">
        <v>4</v>
      </c>
      <c r="G14" s="24">
        <v>63</v>
      </c>
      <c r="H14" s="24">
        <v>48</v>
      </c>
      <c r="I14" s="24">
        <v>115</v>
      </c>
      <c r="J14" s="24">
        <v>0</v>
      </c>
      <c r="K14" s="24">
        <v>0</v>
      </c>
      <c r="L14" s="24">
        <v>0</v>
      </c>
      <c r="M14" s="24">
        <v>0</v>
      </c>
      <c r="N14" s="24">
        <v>117</v>
      </c>
      <c r="O14" s="24">
        <v>0</v>
      </c>
      <c r="P14" s="24">
        <v>117</v>
      </c>
      <c r="Q14" s="25">
        <v>1</v>
      </c>
      <c r="R14" s="26">
        <f>P14/R13</f>
        <v>0.0028245859688088453</v>
      </c>
      <c r="S14" s="27">
        <f>SUM(R14:R15)</f>
        <v>0.01267442421901405</v>
      </c>
    </row>
    <row r="15" spans="1:19" ht="12.75">
      <c r="A15" s="23" t="s">
        <v>23</v>
      </c>
      <c r="B15" s="24" t="s">
        <v>31</v>
      </c>
      <c r="C15" s="24" t="s">
        <v>26</v>
      </c>
      <c r="D15" s="24">
        <v>0</v>
      </c>
      <c r="E15" s="24">
        <v>0</v>
      </c>
      <c r="F15" s="24">
        <v>48</v>
      </c>
      <c r="G15" s="24">
        <v>117</v>
      </c>
      <c r="H15" s="24">
        <v>223</v>
      </c>
      <c r="I15" s="24">
        <v>388</v>
      </c>
      <c r="J15" s="24">
        <v>0</v>
      </c>
      <c r="K15" s="24">
        <v>0</v>
      </c>
      <c r="L15" s="24">
        <v>0</v>
      </c>
      <c r="M15" s="24">
        <v>0</v>
      </c>
      <c r="N15" s="24">
        <v>408</v>
      </c>
      <c r="O15" s="24">
        <v>0</v>
      </c>
      <c r="P15" s="24">
        <v>408</v>
      </c>
      <c r="Q15" s="25">
        <v>1</v>
      </c>
      <c r="R15" s="26">
        <f>P15/R13</f>
        <v>0.009849838250205205</v>
      </c>
      <c r="S15" s="27"/>
    </row>
    <row r="16" spans="1:19" ht="12.75">
      <c r="A16" s="28" t="s">
        <v>23</v>
      </c>
      <c r="B16" s="29" t="s">
        <v>31</v>
      </c>
      <c r="C16" s="29" t="s">
        <v>27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481</v>
      </c>
      <c r="O16" s="29">
        <v>481</v>
      </c>
      <c r="P16" s="29">
        <v>0</v>
      </c>
      <c r="Q16" s="30">
        <v>0</v>
      </c>
      <c r="R16" s="31">
        <f>P16/R13</f>
        <v>0</v>
      </c>
      <c r="S16" s="32"/>
    </row>
    <row r="17" spans="1:19" ht="12.75">
      <c r="A17" s="28" t="s">
        <v>23</v>
      </c>
      <c r="B17" s="29" t="s">
        <v>31</v>
      </c>
      <c r="C17" s="29" t="s">
        <v>28</v>
      </c>
      <c r="D17" s="29">
        <v>866</v>
      </c>
      <c r="E17" s="29">
        <v>1620</v>
      </c>
      <c r="F17" s="29">
        <v>2166</v>
      </c>
      <c r="G17" s="29">
        <v>10631</v>
      </c>
      <c r="H17" s="29">
        <v>4689</v>
      </c>
      <c r="I17" s="29">
        <v>19973</v>
      </c>
      <c r="J17" s="29">
        <v>9</v>
      </c>
      <c r="K17" s="29">
        <v>44</v>
      </c>
      <c r="L17" s="29">
        <v>111</v>
      </c>
      <c r="M17" s="29">
        <v>18</v>
      </c>
      <c r="N17" s="29">
        <v>20598</v>
      </c>
      <c r="O17" s="29">
        <v>55</v>
      </c>
      <c r="P17" s="29">
        <v>20543</v>
      </c>
      <c r="Q17" s="30">
        <v>0.9973</v>
      </c>
      <c r="R17" s="31">
        <f>P17/R13</f>
        <v>0.4959441842499155</v>
      </c>
      <c r="S17" s="32"/>
    </row>
    <row r="18" spans="1:19" ht="12.75">
      <c r="A18" s="28" t="s">
        <v>23</v>
      </c>
      <c r="B18" s="29" t="s">
        <v>31</v>
      </c>
      <c r="C18" s="29" t="s">
        <v>29</v>
      </c>
      <c r="D18" s="29">
        <v>242</v>
      </c>
      <c r="E18" s="29">
        <v>1421</v>
      </c>
      <c r="F18" s="29">
        <v>2238</v>
      </c>
      <c r="G18" s="29">
        <v>10969</v>
      </c>
      <c r="H18" s="29">
        <v>4226</v>
      </c>
      <c r="I18" s="29">
        <v>19096</v>
      </c>
      <c r="J18" s="29">
        <v>0</v>
      </c>
      <c r="K18" s="29">
        <v>6</v>
      </c>
      <c r="L18" s="29">
        <v>31</v>
      </c>
      <c r="M18" s="29">
        <v>0</v>
      </c>
      <c r="N18" s="29">
        <v>19818</v>
      </c>
      <c r="O18" s="29">
        <v>0</v>
      </c>
      <c r="P18" s="29">
        <v>19818</v>
      </c>
      <c r="Q18" s="30">
        <v>1</v>
      </c>
      <c r="R18" s="31">
        <f>P18/R13</f>
        <v>0.47844140794746753</v>
      </c>
      <c r="S18" s="33"/>
    </row>
    <row r="19" spans="1:19" ht="12.75">
      <c r="A19" s="34"/>
      <c r="B19" s="35"/>
      <c r="C19" s="35" t="s">
        <v>30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>SUM(N14:N18)</f>
        <v>41422</v>
      </c>
      <c r="O19" s="35">
        <f>SUM(O14:O18)</f>
        <v>536</v>
      </c>
      <c r="P19" s="35">
        <f>SUM(P14:P18)</f>
        <v>40886</v>
      </c>
      <c r="Q19" s="36"/>
      <c r="R19" s="37">
        <f>SUM(R14:R18)</f>
        <v>0.9870600164163972</v>
      </c>
      <c r="S19" s="38"/>
    </row>
    <row r="20" ht="12.75">
      <c r="Q20" s="3"/>
    </row>
    <row r="21" spans="1:19" ht="12.7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5">
        <f>SUM(O22:P27)</f>
        <v>44208</v>
      </c>
      <c r="S21" s="46"/>
    </row>
    <row r="22" spans="1:19" ht="12.75">
      <c r="A22" s="28" t="s">
        <v>23</v>
      </c>
      <c r="B22" s="29" t="s">
        <v>32</v>
      </c>
      <c r="C22" s="29"/>
      <c r="D22" s="29">
        <v>0</v>
      </c>
      <c r="E22" s="29">
        <v>0</v>
      </c>
      <c r="F22" s="29">
        <v>0</v>
      </c>
      <c r="G22" s="29">
        <v>0</v>
      </c>
      <c r="H22" s="29">
        <v>1</v>
      </c>
      <c r="I22" s="29">
        <v>1</v>
      </c>
      <c r="J22" s="29">
        <v>0</v>
      </c>
      <c r="K22" s="29">
        <v>0</v>
      </c>
      <c r="L22" s="29">
        <v>0</v>
      </c>
      <c r="M22" s="29">
        <v>0</v>
      </c>
      <c r="N22" s="29">
        <v>1</v>
      </c>
      <c r="O22" s="29">
        <v>0</v>
      </c>
      <c r="P22" s="29">
        <v>1</v>
      </c>
      <c r="Q22" s="30">
        <v>1</v>
      </c>
      <c r="R22" s="47">
        <f>P22/R21</f>
        <v>2.2620340209916757E-05</v>
      </c>
      <c r="S22" s="33"/>
    </row>
    <row r="23" spans="1:19" ht="12.75">
      <c r="A23" s="23" t="s">
        <v>23</v>
      </c>
      <c r="B23" s="24" t="s">
        <v>32</v>
      </c>
      <c r="C23" s="24" t="s">
        <v>25</v>
      </c>
      <c r="D23" s="24">
        <v>0</v>
      </c>
      <c r="E23" s="24">
        <v>0</v>
      </c>
      <c r="F23" s="24">
        <v>0</v>
      </c>
      <c r="G23" s="24">
        <v>28</v>
      </c>
      <c r="H23" s="24">
        <v>74</v>
      </c>
      <c r="I23" s="24">
        <v>102</v>
      </c>
      <c r="J23" s="24">
        <v>0</v>
      </c>
      <c r="K23" s="24">
        <v>0</v>
      </c>
      <c r="L23" s="24">
        <v>0</v>
      </c>
      <c r="M23" s="24">
        <v>0</v>
      </c>
      <c r="N23" s="24">
        <v>105</v>
      </c>
      <c r="O23" s="24">
        <v>0</v>
      </c>
      <c r="P23" s="24">
        <v>105</v>
      </c>
      <c r="Q23" s="25">
        <v>1</v>
      </c>
      <c r="R23" s="26">
        <f>P23/R21</f>
        <v>0.0023751357220412597</v>
      </c>
      <c r="S23" s="27">
        <f>SUM(R23:R24)</f>
        <v>0.00565508505247919</v>
      </c>
    </row>
    <row r="24" spans="1:19" ht="12.75">
      <c r="A24" s="23" t="s">
        <v>23</v>
      </c>
      <c r="B24" s="24" t="s">
        <v>32</v>
      </c>
      <c r="C24" s="24" t="s">
        <v>26</v>
      </c>
      <c r="D24" s="24">
        <v>0</v>
      </c>
      <c r="E24" s="24">
        <v>0</v>
      </c>
      <c r="F24" s="24">
        <v>13</v>
      </c>
      <c r="G24" s="24">
        <v>37</v>
      </c>
      <c r="H24" s="24">
        <v>85</v>
      </c>
      <c r="I24" s="24">
        <v>135</v>
      </c>
      <c r="J24" s="24">
        <v>0</v>
      </c>
      <c r="K24" s="24">
        <v>0</v>
      </c>
      <c r="L24" s="24">
        <v>0</v>
      </c>
      <c r="M24" s="24">
        <v>0</v>
      </c>
      <c r="N24" s="24">
        <v>145</v>
      </c>
      <c r="O24" s="24">
        <v>0</v>
      </c>
      <c r="P24" s="24">
        <v>145</v>
      </c>
      <c r="Q24" s="25">
        <v>1</v>
      </c>
      <c r="R24" s="26">
        <f>P24/R21</f>
        <v>0.00327994933043793</v>
      </c>
      <c r="S24" s="27"/>
    </row>
    <row r="25" spans="1:19" ht="12.75">
      <c r="A25" s="28" t="s">
        <v>23</v>
      </c>
      <c r="B25" s="29" t="s">
        <v>32</v>
      </c>
      <c r="C25" s="29" t="s">
        <v>27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1</v>
      </c>
      <c r="M25" s="29">
        <v>0</v>
      </c>
      <c r="N25" s="29">
        <v>870</v>
      </c>
      <c r="O25" s="29">
        <v>870</v>
      </c>
      <c r="P25" s="29">
        <v>0</v>
      </c>
      <c r="Q25" s="30">
        <v>0</v>
      </c>
      <c r="R25" s="47">
        <f>P25/R21</f>
        <v>0</v>
      </c>
      <c r="S25" s="33"/>
    </row>
    <row r="26" spans="1:19" ht="12.75">
      <c r="A26" s="28" t="s">
        <v>23</v>
      </c>
      <c r="B26" s="29" t="s">
        <v>32</v>
      </c>
      <c r="C26" s="29" t="s">
        <v>28</v>
      </c>
      <c r="D26" s="29">
        <v>438</v>
      </c>
      <c r="E26" s="29">
        <v>2198</v>
      </c>
      <c r="F26" s="29">
        <v>3564</v>
      </c>
      <c r="G26" s="29">
        <v>5208</v>
      </c>
      <c r="H26" s="29">
        <v>5093</v>
      </c>
      <c r="I26" s="29">
        <v>16501</v>
      </c>
      <c r="J26" s="29">
        <v>36</v>
      </c>
      <c r="K26" s="29">
        <v>27</v>
      </c>
      <c r="L26" s="29">
        <v>45</v>
      </c>
      <c r="M26" s="29">
        <v>20</v>
      </c>
      <c r="N26" s="29">
        <v>16980</v>
      </c>
      <c r="O26" s="29">
        <v>120</v>
      </c>
      <c r="P26" s="29">
        <v>16860</v>
      </c>
      <c r="Q26" s="30">
        <v>0.9929</v>
      </c>
      <c r="R26" s="47">
        <f>P26/R21</f>
        <v>0.38137893593919653</v>
      </c>
      <c r="S26" s="33"/>
    </row>
    <row r="27" spans="1:19" ht="12.75">
      <c r="A27" s="28" t="s">
        <v>23</v>
      </c>
      <c r="B27" s="29" t="s">
        <v>32</v>
      </c>
      <c r="C27" s="29" t="s">
        <v>29</v>
      </c>
      <c r="D27" s="29">
        <v>246</v>
      </c>
      <c r="E27" s="29">
        <v>3549</v>
      </c>
      <c r="F27" s="29">
        <v>6333</v>
      </c>
      <c r="G27" s="29">
        <v>8639</v>
      </c>
      <c r="H27" s="29">
        <v>6471</v>
      </c>
      <c r="I27" s="29">
        <v>25238</v>
      </c>
      <c r="J27" s="29">
        <v>0</v>
      </c>
      <c r="K27" s="29">
        <v>1</v>
      </c>
      <c r="L27" s="29">
        <v>7</v>
      </c>
      <c r="M27" s="29">
        <v>0</v>
      </c>
      <c r="N27" s="29">
        <v>26107</v>
      </c>
      <c r="O27" s="29">
        <v>0</v>
      </c>
      <c r="P27" s="29">
        <v>26107</v>
      </c>
      <c r="Q27" s="30">
        <v>1</v>
      </c>
      <c r="R27" s="47">
        <f>P27/R21</f>
        <v>0.5905492218602968</v>
      </c>
      <c r="S27" s="33"/>
    </row>
    <row r="28" spans="1:19" ht="12.75">
      <c r="A28" s="34"/>
      <c r="B28" s="35"/>
      <c r="C28" s="35" t="s">
        <v>30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>
        <f>SUM(N22:N27)</f>
        <v>44208</v>
      </c>
      <c r="O28" s="35">
        <f>SUM(O22:O27)</f>
        <v>990</v>
      </c>
      <c r="P28" s="35">
        <f>SUM(P22:P27)</f>
        <v>43218</v>
      </c>
      <c r="Q28" s="36"/>
      <c r="R28" s="48">
        <f>SUM(R22:R27)</f>
        <v>0.9776058631921825</v>
      </c>
      <c r="S28" s="49"/>
    </row>
    <row r="29" ht="12.75">
      <c r="Q29" s="3"/>
    </row>
    <row r="30" spans="1:19" ht="12.7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45">
        <f>SUM(O31:P36)</f>
        <v>41822</v>
      </c>
      <c r="S30" s="46"/>
    </row>
    <row r="31" spans="1:19" ht="12.75">
      <c r="A31" s="28" t="s">
        <v>23</v>
      </c>
      <c r="B31" s="29" t="s">
        <v>33</v>
      </c>
      <c r="C31" s="29"/>
      <c r="D31" s="29">
        <v>0</v>
      </c>
      <c r="E31" s="29">
        <v>0</v>
      </c>
      <c r="F31" s="29">
        <v>0</v>
      </c>
      <c r="G31" s="29">
        <v>1075</v>
      </c>
      <c r="H31" s="29">
        <v>596</v>
      </c>
      <c r="I31" s="29">
        <v>1671</v>
      </c>
      <c r="J31" s="29">
        <v>0</v>
      </c>
      <c r="K31" s="29">
        <v>0</v>
      </c>
      <c r="L31" s="29">
        <v>0</v>
      </c>
      <c r="M31" s="29">
        <v>0</v>
      </c>
      <c r="N31" s="29">
        <v>1687</v>
      </c>
      <c r="O31" s="29">
        <v>0</v>
      </c>
      <c r="P31" s="29">
        <v>1687</v>
      </c>
      <c r="Q31" s="30">
        <v>1</v>
      </c>
      <c r="R31" s="47">
        <f>P31/R30</f>
        <v>0.040337621347616086</v>
      </c>
      <c r="S31" s="33"/>
    </row>
    <row r="32" spans="1:19" ht="12.75">
      <c r="A32" s="23" t="s">
        <v>23</v>
      </c>
      <c r="B32" s="24" t="s">
        <v>33</v>
      </c>
      <c r="C32" s="24" t="s">
        <v>25</v>
      </c>
      <c r="D32" s="24">
        <v>0</v>
      </c>
      <c r="E32" s="24">
        <v>0</v>
      </c>
      <c r="F32" s="24">
        <v>2</v>
      </c>
      <c r="G32" s="24">
        <v>33</v>
      </c>
      <c r="H32" s="24">
        <v>55</v>
      </c>
      <c r="I32" s="24">
        <v>90</v>
      </c>
      <c r="J32" s="24">
        <v>0</v>
      </c>
      <c r="K32" s="24">
        <v>0</v>
      </c>
      <c r="L32" s="24">
        <v>0</v>
      </c>
      <c r="M32" s="24">
        <v>0</v>
      </c>
      <c r="N32" s="24">
        <v>90</v>
      </c>
      <c r="O32" s="24">
        <v>0</v>
      </c>
      <c r="P32" s="24">
        <v>90</v>
      </c>
      <c r="Q32" s="25">
        <v>1</v>
      </c>
      <c r="R32" s="26">
        <f>P32/R30</f>
        <v>0.0021519774281478646</v>
      </c>
      <c r="S32" s="27">
        <f>SUM(R32:R33)</f>
        <v>0.0052125675481803834</v>
      </c>
    </row>
    <row r="33" spans="1:19" ht="12.75">
      <c r="A33" s="23" t="s">
        <v>23</v>
      </c>
      <c r="B33" s="24" t="s">
        <v>33</v>
      </c>
      <c r="C33" s="24" t="s">
        <v>26</v>
      </c>
      <c r="D33" s="24">
        <v>0</v>
      </c>
      <c r="E33" s="24">
        <v>0</v>
      </c>
      <c r="F33" s="24">
        <v>25</v>
      </c>
      <c r="G33" s="24">
        <v>31</v>
      </c>
      <c r="H33" s="24">
        <v>70</v>
      </c>
      <c r="I33" s="24">
        <v>126</v>
      </c>
      <c r="J33" s="24">
        <v>0</v>
      </c>
      <c r="K33" s="24">
        <v>0</v>
      </c>
      <c r="L33" s="24">
        <v>0</v>
      </c>
      <c r="M33" s="24">
        <v>0</v>
      </c>
      <c r="N33" s="24">
        <v>128</v>
      </c>
      <c r="O33" s="24">
        <v>0</v>
      </c>
      <c r="P33" s="24">
        <v>128</v>
      </c>
      <c r="Q33" s="25">
        <v>1</v>
      </c>
      <c r="R33" s="26">
        <f>P33/R30</f>
        <v>0.003060590120032519</v>
      </c>
      <c r="S33" s="27"/>
    </row>
    <row r="34" spans="1:19" ht="12.75">
      <c r="A34" s="28" t="s">
        <v>23</v>
      </c>
      <c r="B34" s="29" t="s">
        <v>33</v>
      </c>
      <c r="C34" s="29" t="s">
        <v>27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2559</v>
      </c>
      <c r="O34" s="29">
        <v>2559</v>
      </c>
      <c r="P34" s="29">
        <v>0</v>
      </c>
      <c r="Q34" s="30">
        <v>0</v>
      </c>
      <c r="R34" s="47">
        <f>P34/R30</f>
        <v>0</v>
      </c>
      <c r="S34" s="33"/>
    </row>
    <row r="35" spans="1:19" ht="12.75">
      <c r="A35" s="28" t="s">
        <v>23</v>
      </c>
      <c r="B35" s="29" t="s">
        <v>33</v>
      </c>
      <c r="C35" s="29" t="s">
        <v>28</v>
      </c>
      <c r="D35" s="29">
        <v>479</v>
      </c>
      <c r="E35" s="29">
        <v>3260</v>
      </c>
      <c r="F35" s="29">
        <v>3989</v>
      </c>
      <c r="G35" s="29">
        <v>4275</v>
      </c>
      <c r="H35" s="29">
        <v>2158</v>
      </c>
      <c r="I35" s="29">
        <v>14161</v>
      </c>
      <c r="J35" s="29">
        <v>71</v>
      </c>
      <c r="K35" s="29">
        <v>43</v>
      </c>
      <c r="L35" s="29">
        <v>17</v>
      </c>
      <c r="M35" s="29">
        <v>30</v>
      </c>
      <c r="N35" s="29">
        <v>14654</v>
      </c>
      <c r="O35" s="29">
        <v>204</v>
      </c>
      <c r="P35" s="29">
        <v>14450</v>
      </c>
      <c r="Q35" s="30">
        <v>0.9861</v>
      </c>
      <c r="R35" s="47">
        <f>P35/R30</f>
        <v>0.34551193151929604</v>
      </c>
      <c r="S35" s="33"/>
    </row>
    <row r="36" spans="1:19" ht="12.75">
      <c r="A36" s="28" t="s">
        <v>23</v>
      </c>
      <c r="B36" s="29" t="s">
        <v>33</v>
      </c>
      <c r="C36" s="29" t="s">
        <v>29</v>
      </c>
      <c r="D36" s="29">
        <v>143</v>
      </c>
      <c r="E36" s="29">
        <v>4034</v>
      </c>
      <c r="F36" s="29">
        <v>6544</v>
      </c>
      <c r="G36" s="29">
        <v>8606</v>
      </c>
      <c r="H36" s="29">
        <v>2668</v>
      </c>
      <c r="I36" s="29">
        <v>21995</v>
      </c>
      <c r="J36" s="29">
        <v>0</v>
      </c>
      <c r="K36" s="29">
        <v>7</v>
      </c>
      <c r="L36" s="29">
        <v>26</v>
      </c>
      <c r="M36" s="29">
        <v>0</v>
      </c>
      <c r="N36" s="29">
        <v>22704</v>
      </c>
      <c r="O36" s="29">
        <v>0</v>
      </c>
      <c r="P36" s="29">
        <v>22704</v>
      </c>
      <c r="Q36" s="30">
        <v>1</v>
      </c>
      <c r="R36" s="47">
        <f>P36/R30</f>
        <v>0.542872172540768</v>
      </c>
      <c r="S36" s="33"/>
    </row>
    <row r="37" spans="1:19" ht="12.75">
      <c r="A37" s="34"/>
      <c r="B37" s="35"/>
      <c r="C37" s="35" t="s">
        <v>30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>
        <f>SUM(N31:N36)</f>
        <v>41822</v>
      </c>
      <c r="O37" s="35">
        <f>SUM(O31:O36)</f>
        <v>2763</v>
      </c>
      <c r="P37" s="35">
        <f>SUM(P31:P36)</f>
        <v>39059</v>
      </c>
      <c r="Q37" s="36"/>
      <c r="R37" s="48">
        <f>SUM(R31:R36)</f>
        <v>0.9339342929558605</v>
      </c>
      <c r="S37" s="49"/>
    </row>
    <row r="39" spans="1:19" s="7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P39" s="1"/>
      <c r="Q39" s="5" t="s">
        <v>34</v>
      </c>
      <c r="R39" s="50">
        <f>'[1]by_disablility'!P55/'[1]by_disablility'!N55</f>
        <v>0.9676770228931861</v>
      </c>
      <c r="S39" s="8"/>
    </row>
    <row r="40" spans="1:19" s="7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  <c r="Q40" s="5" t="s">
        <v>35</v>
      </c>
      <c r="R40" s="6">
        <f>SUM(P49+P56+P64)/(N49+N56+N64)</f>
        <v>0.9541363288553014</v>
      </c>
      <c r="S40" s="8"/>
    </row>
    <row r="41" spans="1:19" s="15" customFormat="1" ht="22.5">
      <c r="A41" s="9" t="s">
        <v>3</v>
      </c>
      <c r="B41" s="10" t="s">
        <v>4</v>
      </c>
      <c r="C41" s="9" t="s">
        <v>5</v>
      </c>
      <c r="D41" s="9" t="s">
        <v>6</v>
      </c>
      <c r="E41" s="9" t="s">
        <v>7</v>
      </c>
      <c r="F41" s="9" t="s">
        <v>8</v>
      </c>
      <c r="G41" s="9" t="s">
        <v>9</v>
      </c>
      <c r="H41" s="9" t="s">
        <v>10</v>
      </c>
      <c r="I41" s="9" t="s">
        <v>11</v>
      </c>
      <c r="J41" s="9" t="s">
        <v>12</v>
      </c>
      <c r="K41" s="9" t="s">
        <v>13</v>
      </c>
      <c r="L41" s="9" t="s">
        <v>14</v>
      </c>
      <c r="M41" s="11" t="s">
        <v>15</v>
      </c>
      <c r="N41" s="9" t="s">
        <v>16</v>
      </c>
      <c r="O41" s="10" t="s">
        <v>17</v>
      </c>
      <c r="P41" s="9" t="s">
        <v>18</v>
      </c>
      <c r="Q41" s="12" t="s">
        <v>19</v>
      </c>
      <c r="R41" s="13" t="s">
        <v>20</v>
      </c>
      <c r="S41" s="14" t="s">
        <v>21</v>
      </c>
    </row>
    <row r="42" spans="1:19" s="22" customFormat="1" ht="12.75">
      <c r="A42" s="51" t="s">
        <v>36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1"/>
      <c r="P42" s="52"/>
      <c r="Q42" s="53"/>
      <c r="S42" s="54"/>
    </row>
    <row r="43" spans="1:19" s="22" customFormat="1" ht="12.75">
      <c r="A43" s="16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7"/>
      <c r="P43" s="18"/>
      <c r="Q43" s="55"/>
      <c r="R43" s="56">
        <f>SUM(O44:P48)</f>
        <v>41206</v>
      </c>
      <c r="S43" s="57"/>
    </row>
    <row r="44" spans="1:19" ht="12.75">
      <c r="A44" s="40" t="s">
        <v>37</v>
      </c>
      <c r="B44" s="41" t="s">
        <v>31</v>
      </c>
      <c r="C44" s="41"/>
      <c r="D44" s="41">
        <v>0</v>
      </c>
      <c r="E44" s="41">
        <v>1</v>
      </c>
      <c r="F44" s="41">
        <v>2</v>
      </c>
      <c r="G44" s="41">
        <v>2</v>
      </c>
      <c r="H44" s="41">
        <v>0</v>
      </c>
      <c r="I44" s="41">
        <v>5</v>
      </c>
      <c r="J44" s="41">
        <v>0</v>
      </c>
      <c r="K44" s="41">
        <v>0</v>
      </c>
      <c r="L44" s="41">
        <v>0</v>
      </c>
      <c r="M44" s="41">
        <v>0</v>
      </c>
      <c r="N44" s="41">
        <v>7</v>
      </c>
      <c r="O44" s="41">
        <v>0</v>
      </c>
      <c r="P44" s="41">
        <v>7</v>
      </c>
      <c r="Q44" s="42">
        <v>1</v>
      </c>
      <c r="R44" s="58">
        <f>P44/R43</f>
        <v>0.00016987817308159006</v>
      </c>
      <c r="S44" s="46"/>
    </row>
    <row r="45" spans="1:19" ht="12.75">
      <c r="A45" s="23" t="s">
        <v>37</v>
      </c>
      <c r="B45" s="24" t="s">
        <v>31</v>
      </c>
      <c r="C45" s="24" t="s">
        <v>25</v>
      </c>
      <c r="D45" s="24">
        <v>0</v>
      </c>
      <c r="E45" s="24">
        <v>0</v>
      </c>
      <c r="F45" s="24">
        <v>6</v>
      </c>
      <c r="G45" s="24">
        <v>92</v>
      </c>
      <c r="H45" s="24">
        <v>24</v>
      </c>
      <c r="I45" s="24">
        <v>122</v>
      </c>
      <c r="J45" s="24">
        <v>0</v>
      </c>
      <c r="K45" s="24">
        <v>0</v>
      </c>
      <c r="L45" s="24">
        <v>0</v>
      </c>
      <c r="M45" s="24">
        <v>0</v>
      </c>
      <c r="N45" s="24">
        <v>124</v>
      </c>
      <c r="O45" s="24">
        <v>0</v>
      </c>
      <c r="P45" s="24">
        <v>124</v>
      </c>
      <c r="Q45" s="25">
        <v>1</v>
      </c>
      <c r="R45" s="59">
        <f>P45/R43</f>
        <v>0.003009270494588167</v>
      </c>
      <c r="S45" s="27">
        <f>SUM(R45:R46)</f>
        <v>0.011430374217346988</v>
      </c>
    </row>
    <row r="46" spans="1:19" ht="12.75">
      <c r="A46" s="23" t="s">
        <v>37</v>
      </c>
      <c r="B46" s="24" t="s">
        <v>31</v>
      </c>
      <c r="C46" s="24" t="s">
        <v>26</v>
      </c>
      <c r="D46" s="24">
        <v>0</v>
      </c>
      <c r="E46" s="24">
        <v>0</v>
      </c>
      <c r="F46" s="24">
        <v>56</v>
      </c>
      <c r="G46" s="24">
        <v>126</v>
      </c>
      <c r="H46" s="24">
        <v>152</v>
      </c>
      <c r="I46" s="24">
        <v>334</v>
      </c>
      <c r="J46" s="24">
        <v>0</v>
      </c>
      <c r="K46" s="24">
        <v>0</v>
      </c>
      <c r="L46" s="24">
        <v>0</v>
      </c>
      <c r="M46" s="24">
        <v>0</v>
      </c>
      <c r="N46" s="24">
        <v>347</v>
      </c>
      <c r="O46" s="24">
        <v>0</v>
      </c>
      <c r="P46" s="24">
        <v>347</v>
      </c>
      <c r="Q46" s="25">
        <v>1</v>
      </c>
      <c r="R46" s="59">
        <f>P46/R43</f>
        <v>0.00842110372275882</v>
      </c>
      <c r="S46" s="27"/>
    </row>
    <row r="47" spans="1:19" ht="12.75">
      <c r="A47" s="28" t="s">
        <v>37</v>
      </c>
      <c r="B47" s="29" t="s">
        <v>31</v>
      </c>
      <c r="C47" s="29" t="s">
        <v>27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685</v>
      </c>
      <c r="O47" s="29">
        <v>685</v>
      </c>
      <c r="P47" s="29">
        <v>0</v>
      </c>
      <c r="Q47" s="30">
        <v>0</v>
      </c>
      <c r="R47" s="60">
        <f>P47/R43</f>
        <v>0</v>
      </c>
      <c r="S47" s="33"/>
    </row>
    <row r="48" spans="1:19" ht="12.75">
      <c r="A48" s="28" t="s">
        <v>37</v>
      </c>
      <c r="B48" s="29" t="s">
        <v>31</v>
      </c>
      <c r="C48" s="29" t="s">
        <v>28</v>
      </c>
      <c r="D48" s="29">
        <v>193</v>
      </c>
      <c r="E48" s="29">
        <v>13199</v>
      </c>
      <c r="F48" s="29">
        <v>12314</v>
      </c>
      <c r="G48" s="29">
        <v>12403</v>
      </c>
      <c r="H48" s="29">
        <v>711</v>
      </c>
      <c r="I48" s="29">
        <v>38820</v>
      </c>
      <c r="J48" s="29">
        <v>84</v>
      </c>
      <c r="K48" s="29">
        <v>449</v>
      </c>
      <c r="L48" s="29">
        <v>221</v>
      </c>
      <c r="M48" s="29">
        <v>37</v>
      </c>
      <c r="N48" s="29">
        <v>40043</v>
      </c>
      <c r="O48" s="29">
        <v>255</v>
      </c>
      <c r="P48" s="29">
        <v>39788</v>
      </c>
      <c r="Q48" s="30">
        <v>0.9936</v>
      </c>
      <c r="R48" s="60">
        <f>P48/R43</f>
        <v>0.9655875357957578</v>
      </c>
      <c r="S48" s="33"/>
    </row>
    <row r="49" spans="1:19" ht="12.75">
      <c r="A49" s="34"/>
      <c r="B49" s="35"/>
      <c r="C49" s="35" t="s">
        <v>30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>
        <f>SUM(N44:N48)</f>
        <v>41206</v>
      </c>
      <c r="O49" s="35">
        <f>SUM(O44:O48)</f>
        <v>940</v>
      </c>
      <c r="P49" s="35">
        <f>SUM(P44:P48)</f>
        <v>40266</v>
      </c>
      <c r="Q49" s="36"/>
      <c r="R49" s="48">
        <f>SUM(R44:R48)</f>
        <v>0.9771877881861865</v>
      </c>
      <c r="S49" s="49"/>
    </row>
    <row r="50" spans="17:18" ht="12.75">
      <c r="Q50" s="3"/>
      <c r="R50"/>
    </row>
    <row r="51" spans="1:19" ht="12.7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2"/>
      <c r="R51" s="45">
        <f>SUM(O52:P55)</f>
        <v>44013</v>
      </c>
      <c r="S51" s="46"/>
    </row>
    <row r="52" spans="1:19" ht="12.75">
      <c r="A52" s="23" t="s">
        <v>37</v>
      </c>
      <c r="B52" s="24" t="s">
        <v>32</v>
      </c>
      <c r="C52" s="24" t="s">
        <v>25</v>
      </c>
      <c r="D52" s="24">
        <v>0</v>
      </c>
      <c r="E52" s="24">
        <v>0</v>
      </c>
      <c r="F52" s="24">
        <v>0</v>
      </c>
      <c r="G52" s="24">
        <v>47</v>
      </c>
      <c r="H52" s="24">
        <v>54</v>
      </c>
      <c r="I52" s="24">
        <v>101</v>
      </c>
      <c r="J52" s="24">
        <v>0</v>
      </c>
      <c r="K52" s="24">
        <v>0</v>
      </c>
      <c r="L52" s="24">
        <v>0</v>
      </c>
      <c r="M52" s="24">
        <v>0</v>
      </c>
      <c r="N52" s="24">
        <v>104</v>
      </c>
      <c r="O52" s="24">
        <v>0</v>
      </c>
      <c r="P52" s="24">
        <v>104</v>
      </c>
      <c r="Q52" s="25">
        <v>1</v>
      </c>
      <c r="R52" s="59">
        <f>O52/R51</f>
        <v>0</v>
      </c>
      <c r="S52" s="27">
        <f>SUM(R52:R53)</f>
        <v>0.0030445550178356397</v>
      </c>
    </row>
    <row r="53" spans="1:19" ht="12.75">
      <c r="A53" s="23" t="s">
        <v>37</v>
      </c>
      <c r="B53" s="24" t="s">
        <v>32</v>
      </c>
      <c r="C53" s="24" t="s">
        <v>26</v>
      </c>
      <c r="D53" s="24">
        <v>0</v>
      </c>
      <c r="E53" s="24">
        <v>0</v>
      </c>
      <c r="F53" s="24">
        <v>12</v>
      </c>
      <c r="G53" s="24">
        <v>53</v>
      </c>
      <c r="H53" s="24">
        <v>65</v>
      </c>
      <c r="I53" s="24">
        <v>130</v>
      </c>
      <c r="J53" s="24">
        <v>0</v>
      </c>
      <c r="K53" s="24">
        <v>0</v>
      </c>
      <c r="L53" s="24">
        <v>0</v>
      </c>
      <c r="M53" s="24">
        <v>0</v>
      </c>
      <c r="N53" s="24">
        <v>135</v>
      </c>
      <c r="O53" s="24">
        <v>1</v>
      </c>
      <c r="P53" s="24">
        <v>134</v>
      </c>
      <c r="Q53" s="25">
        <v>0.9926</v>
      </c>
      <c r="R53" s="59">
        <f>P53/R51</f>
        <v>0.0030445550178356397</v>
      </c>
      <c r="S53" s="27"/>
    </row>
    <row r="54" spans="1:19" ht="12.75">
      <c r="A54" s="28" t="s">
        <v>37</v>
      </c>
      <c r="B54" s="29" t="s">
        <v>32</v>
      </c>
      <c r="C54" s="29" t="s">
        <v>27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3</v>
      </c>
      <c r="M54" s="29">
        <v>0</v>
      </c>
      <c r="N54" s="29">
        <v>1136</v>
      </c>
      <c r="O54" s="29">
        <v>1136</v>
      </c>
      <c r="P54" s="29">
        <v>0</v>
      </c>
      <c r="Q54" s="30">
        <v>0</v>
      </c>
      <c r="R54" s="60">
        <f>P54/R51</f>
        <v>0</v>
      </c>
      <c r="S54" s="33"/>
    </row>
    <row r="55" spans="1:19" ht="12.75">
      <c r="A55" s="28" t="s">
        <v>37</v>
      </c>
      <c r="B55" s="29" t="s">
        <v>32</v>
      </c>
      <c r="C55" s="29" t="s">
        <v>28</v>
      </c>
      <c r="D55" s="29">
        <v>263</v>
      </c>
      <c r="E55" s="29">
        <v>12844</v>
      </c>
      <c r="F55" s="29">
        <v>12673</v>
      </c>
      <c r="G55" s="29">
        <v>14439</v>
      </c>
      <c r="H55" s="29">
        <v>1160</v>
      </c>
      <c r="I55" s="29">
        <v>41379</v>
      </c>
      <c r="J55" s="29">
        <v>182</v>
      </c>
      <c r="K55" s="29">
        <v>375</v>
      </c>
      <c r="L55" s="29">
        <v>117</v>
      </c>
      <c r="M55" s="29">
        <v>31</v>
      </c>
      <c r="N55" s="29">
        <v>42638</v>
      </c>
      <c r="O55" s="29">
        <v>444</v>
      </c>
      <c r="P55" s="29">
        <v>42194</v>
      </c>
      <c r="Q55" s="30">
        <v>0.9896</v>
      </c>
      <c r="R55" s="60">
        <f>P55/R51</f>
        <v>0.9586713016608729</v>
      </c>
      <c r="S55" s="33"/>
    </row>
    <row r="56" spans="1:19" ht="12.75">
      <c r="A56" s="34"/>
      <c r="B56" s="35"/>
      <c r="C56" s="35" t="s">
        <v>30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>
        <f>SUM(N52:N55)</f>
        <v>44013</v>
      </c>
      <c r="O56" s="35">
        <f>SUM(O52:O55)</f>
        <v>1581</v>
      </c>
      <c r="P56" s="35">
        <f>SUM(P52:P55)</f>
        <v>42432</v>
      </c>
      <c r="Q56" s="36"/>
      <c r="R56" s="48">
        <f>SUM(R52:R55)</f>
        <v>0.9617158566787085</v>
      </c>
      <c r="S56" s="49"/>
    </row>
    <row r="57" spans="17:18" ht="12.75">
      <c r="Q57" s="3"/>
      <c r="R57"/>
    </row>
    <row r="58" spans="1:19" ht="12.7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5">
        <f>SUM(O59:P63)</f>
        <v>41548</v>
      </c>
      <c r="S58" s="46"/>
    </row>
    <row r="59" spans="1:19" ht="12.75">
      <c r="A59" s="28" t="s">
        <v>37</v>
      </c>
      <c r="B59" s="29" t="s">
        <v>33</v>
      </c>
      <c r="C59" s="29"/>
      <c r="D59" s="29">
        <v>0</v>
      </c>
      <c r="E59" s="29">
        <v>0</v>
      </c>
      <c r="F59" s="29">
        <v>9</v>
      </c>
      <c r="G59" s="29">
        <v>885</v>
      </c>
      <c r="H59" s="29">
        <v>131</v>
      </c>
      <c r="I59" s="29">
        <v>1025</v>
      </c>
      <c r="J59" s="29">
        <v>0</v>
      </c>
      <c r="K59" s="29">
        <v>0</v>
      </c>
      <c r="L59" s="29">
        <v>0</v>
      </c>
      <c r="M59" s="29">
        <v>0</v>
      </c>
      <c r="N59" s="29">
        <v>1039</v>
      </c>
      <c r="O59" s="29">
        <v>0</v>
      </c>
      <c r="P59" s="29">
        <v>1039</v>
      </c>
      <c r="Q59" s="30">
        <v>1</v>
      </c>
      <c r="R59" s="60">
        <f>P59/R58</f>
        <v>0.025007220564166748</v>
      </c>
      <c r="S59" s="33"/>
    </row>
    <row r="60" spans="1:19" ht="12.75">
      <c r="A60" s="23" t="s">
        <v>37</v>
      </c>
      <c r="B60" s="24" t="s">
        <v>33</v>
      </c>
      <c r="C60" s="24" t="s">
        <v>25</v>
      </c>
      <c r="D60" s="24">
        <v>0</v>
      </c>
      <c r="E60" s="24">
        <v>0</v>
      </c>
      <c r="F60" s="24">
        <v>3</v>
      </c>
      <c r="G60" s="24">
        <v>50</v>
      </c>
      <c r="H60" s="24">
        <v>38</v>
      </c>
      <c r="I60" s="24">
        <v>91</v>
      </c>
      <c r="J60" s="24">
        <v>0</v>
      </c>
      <c r="K60" s="24">
        <v>0</v>
      </c>
      <c r="L60" s="24">
        <v>0</v>
      </c>
      <c r="M60" s="24">
        <v>0</v>
      </c>
      <c r="N60" s="24">
        <v>91</v>
      </c>
      <c r="O60" s="24">
        <v>0</v>
      </c>
      <c r="P60" s="24">
        <v>91</v>
      </c>
      <c r="Q60" s="25">
        <v>1</v>
      </c>
      <c r="R60" s="59">
        <f>P60/R58</f>
        <v>0.002190237797246558</v>
      </c>
      <c r="S60" s="27">
        <f>SUM(R60:R61)</f>
        <v>0.004909983633387889</v>
      </c>
    </row>
    <row r="61" spans="1:19" ht="12.75">
      <c r="A61" s="23" t="s">
        <v>37</v>
      </c>
      <c r="B61" s="24" t="s">
        <v>33</v>
      </c>
      <c r="C61" s="24" t="s">
        <v>26</v>
      </c>
      <c r="D61" s="24">
        <v>0</v>
      </c>
      <c r="E61" s="24">
        <v>0</v>
      </c>
      <c r="F61" s="24">
        <v>7</v>
      </c>
      <c r="G61" s="24">
        <v>46</v>
      </c>
      <c r="H61" s="24">
        <v>58</v>
      </c>
      <c r="I61" s="24">
        <v>111</v>
      </c>
      <c r="J61" s="24">
        <v>0</v>
      </c>
      <c r="K61" s="24">
        <v>0</v>
      </c>
      <c r="L61" s="24">
        <v>0</v>
      </c>
      <c r="M61" s="24">
        <v>0</v>
      </c>
      <c r="N61" s="24">
        <v>113</v>
      </c>
      <c r="O61" s="24">
        <v>0</v>
      </c>
      <c r="P61" s="24">
        <v>113</v>
      </c>
      <c r="Q61" s="25">
        <v>1</v>
      </c>
      <c r="R61" s="59">
        <f>P61/R58</f>
        <v>0.0027197458361413306</v>
      </c>
      <c r="S61" s="27"/>
    </row>
    <row r="62" spans="1:19" ht="12.75">
      <c r="A62" s="28" t="s">
        <v>37</v>
      </c>
      <c r="B62" s="29" t="s">
        <v>33</v>
      </c>
      <c r="C62" s="29" t="s">
        <v>27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1</v>
      </c>
      <c r="M62" s="29">
        <v>0</v>
      </c>
      <c r="N62" s="29">
        <v>2255</v>
      </c>
      <c r="O62" s="29">
        <v>2255</v>
      </c>
      <c r="P62" s="29">
        <v>0</v>
      </c>
      <c r="Q62" s="30">
        <v>0</v>
      </c>
      <c r="R62" s="60">
        <f>P62/R58</f>
        <v>0</v>
      </c>
      <c r="S62" s="33"/>
    </row>
    <row r="63" spans="1:19" ht="12.75">
      <c r="A63" s="28" t="s">
        <v>37</v>
      </c>
      <c r="B63" s="29" t="s">
        <v>33</v>
      </c>
      <c r="C63" s="29" t="s">
        <v>28</v>
      </c>
      <c r="D63" s="29">
        <v>270</v>
      </c>
      <c r="E63" s="29">
        <v>8717</v>
      </c>
      <c r="F63" s="29">
        <v>10252</v>
      </c>
      <c r="G63" s="29">
        <v>15665</v>
      </c>
      <c r="H63" s="29">
        <v>1509</v>
      </c>
      <c r="I63" s="29">
        <v>36413</v>
      </c>
      <c r="J63" s="29">
        <v>413</v>
      </c>
      <c r="K63" s="29">
        <v>418</v>
      </c>
      <c r="L63" s="29">
        <v>76</v>
      </c>
      <c r="M63" s="29">
        <v>54</v>
      </c>
      <c r="N63" s="29">
        <v>38050</v>
      </c>
      <c r="O63" s="29">
        <v>1038</v>
      </c>
      <c r="P63" s="29">
        <v>37012</v>
      </c>
      <c r="Q63" s="30">
        <v>0.9727</v>
      </c>
      <c r="R63" s="60">
        <f>P63/R58</f>
        <v>0.890825069798787</v>
      </c>
      <c r="S63" s="33"/>
    </row>
    <row r="64" spans="1:19" ht="12.75">
      <c r="A64" s="34"/>
      <c r="B64" s="35"/>
      <c r="C64" s="35" t="s">
        <v>30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>
        <f>SUM(N59:N63)</f>
        <v>41548</v>
      </c>
      <c r="O64" s="35">
        <f>SUM(O59:O63)</f>
        <v>3293</v>
      </c>
      <c r="P64" s="35">
        <f>SUM(P59:P63)</f>
        <v>38255</v>
      </c>
      <c r="Q64" s="36"/>
      <c r="R64" s="48">
        <f>SUM(R59:R63)</f>
        <v>0.9207422739963416</v>
      </c>
      <c r="S64" s="49"/>
    </row>
    <row r="66" spans="1:19" s="7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N66" s="1"/>
      <c r="O66" s="1"/>
      <c r="P66" s="1"/>
      <c r="Q66" s="5" t="s">
        <v>38</v>
      </c>
      <c r="R66" s="6">
        <f>'[1]by_disablility'!P98/'[1]by_disablility'!N98</f>
        <v>0.9764234905782622</v>
      </c>
      <c r="S66" s="8"/>
    </row>
    <row r="67" spans="1:19" s="7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N67" s="1"/>
      <c r="O67" s="1"/>
      <c r="P67" s="1"/>
      <c r="Q67" s="5" t="s">
        <v>39</v>
      </c>
      <c r="R67" s="6">
        <f>SUM(P76+P84+P93+P102)/(N76+N84+N93+N102)</f>
        <v>0.9726036361905669</v>
      </c>
      <c r="S67" s="8"/>
    </row>
    <row r="68" spans="1:19" s="15" customFormat="1" ht="22.5">
      <c r="A68" s="9" t="s">
        <v>3</v>
      </c>
      <c r="B68" s="10" t="s">
        <v>4</v>
      </c>
      <c r="C68" s="9" t="s">
        <v>5</v>
      </c>
      <c r="D68" s="9" t="s">
        <v>6</v>
      </c>
      <c r="E68" s="9" t="s">
        <v>7</v>
      </c>
      <c r="F68" s="9" t="s">
        <v>8</v>
      </c>
      <c r="G68" s="9" t="s">
        <v>9</v>
      </c>
      <c r="H68" s="9" t="s">
        <v>10</v>
      </c>
      <c r="I68" s="9" t="s">
        <v>11</v>
      </c>
      <c r="J68" s="9" t="s">
        <v>12</v>
      </c>
      <c r="K68" s="9" t="s">
        <v>13</v>
      </c>
      <c r="L68" s="9" t="s">
        <v>14</v>
      </c>
      <c r="M68" s="11" t="s">
        <v>15</v>
      </c>
      <c r="N68" s="9" t="s">
        <v>16</v>
      </c>
      <c r="O68" s="10" t="s">
        <v>17</v>
      </c>
      <c r="P68" s="9" t="s">
        <v>18</v>
      </c>
      <c r="Q68" s="12" t="s">
        <v>19</v>
      </c>
      <c r="R68" s="13" t="s">
        <v>20</v>
      </c>
      <c r="S68" s="14" t="s">
        <v>21</v>
      </c>
    </row>
    <row r="69" spans="1:19" s="64" customFormat="1" ht="12.75">
      <c r="A69" s="51" t="s">
        <v>40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61"/>
      <c r="P69" s="51"/>
      <c r="Q69" s="62"/>
      <c r="R69" s="62"/>
      <c r="S69" s="63"/>
    </row>
    <row r="70" spans="1:19" s="64" customFormat="1" ht="12.7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5"/>
      <c r="P70" s="17"/>
      <c r="Q70" s="66"/>
      <c r="R70" s="67">
        <f>SUM(O71:P75)</f>
        <v>40719</v>
      </c>
      <c r="S70" s="68"/>
    </row>
    <row r="71" spans="1:19" ht="12.75">
      <c r="A71" s="23" t="s">
        <v>41</v>
      </c>
      <c r="B71" s="24" t="s">
        <v>24</v>
      </c>
      <c r="C71" s="24" t="s">
        <v>42</v>
      </c>
      <c r="D71" s="24">
        <v>0</v>
      </c>
      <c r="E71" s="24">
        <v>0</v>
      </c>
      <c r="F71" s="24">
        <v>4</v>
      </c>
      <c r="G71" s="24">
        <v>62</v>
      </c>
      <c r="H71" s="24">
        <v>29</v>
      </c>
      <c r="I71" s="24">
        <v>95</v>
      </c>
      <c r="J71" s="24">
        <v>0</v>
      </c>
      <c r="K71" s="24">
        <v>0</v>
      </c>
      <c r="L71" s="24">
        <v>0</v>
      </c>
      <c r="M71" s="24">
        <v>0</v>
      </c>
      <c r="N71" s="24">
        <v>98</v>
      </c>
      <c r="O71" s="24">
        <v>0</v>
      </c>
      <c r="P71" s="24">
        <v>98</v>
      </c>
      <c r="Q71" s="25">
        <v>1</v>
      </c>
      <c r="R71" s="26">
        <f>P71/R70</f>
        <v>0.0024067388688327317</v>
      </c>
      <c r="S71" s="27">
        <f>SUM(R71:R72)</f>
        <v>0.01760848743829662</v>
      </c>
    </row>
    <row r="72" spans="1:19" ht="12.75">
      <c r="A72" s="23" t="s">
        <v>41</v>
      </c>
      <c r="B72" s="24" t="s">
        <v>24</v>
      </c>
      <c r="C72" s="24" t="s">
        <v>26</v>
      </c>
      <c r="D72" s="24">
        <v>0</v>
      </c>
      <c r="E72" s="24">
        <v>0</v>
      </c>
      <c r="F72" s="24">
        <v>100</v>
      </c>
      <c r="G72" s="24">
        <v>261</v>
      </c>
      <c r="H72" s="24">
        <v>229</v>
      </c>
      <c r="I72" s="24">
        <v>590</v>
      </c>
      <c r="J72" s="24">
        <v>0</v>
      </c>
      <c r="K72" s="24">
        <v>0</v>
      </c>
      <c r="L72" s="24">
        <v>0</v>
      </c>
      <c r="M72" s="24">
        <v>0</v>
      </c>
      <c r="N72" s="24">
        <v>619</v>
      </c>
      <c r="O72" s="24">
        <v>0</v>
      </c>
      <c r="P72" s="24">
        <v>619</v>
      </c>
      <c r="Q72" s="25">
        <v>1</v>
      </c>
      <c r="R72" s="26">
        <f>P72/R70</f>
        <v>0.015201748569463887</v>
      </c>
      <c r="S72" s="27"/>
    </row>
    <row r="73" spans="1:19" ht="12.75">
      <c r="A73" s="28" t="s">
        <v>41</v>
      </c>
      <c r="B73" s="29" t="s">
        <v>24</v>
      </c>
      <c r="C73" s="29" t="s">
        <v>27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1</v>
      </c>
      <c r="L73" s="29">
        <v>1</v>
      </c>
      <c r="M73" s="29">
        <v>1</v>
      </c>
      <c r="N73" s="29">
        <v>417</v>
      </c>
      <c r="O73" s="29">
        <v>417</v>
      </c>
      <c r="P73" s="29">
        <v>0</v>
      </c>
      <c r="Q73" s="30">
        <v>0</v>
      </c>
      <c r="R73" s="47">
        <f>P73/R70</f>
        <v>0</v>
      </c>
      <c r="S73" s="33"/>
    </row>
    <row r="74" spans="1:19" ht="12.75">
      <c r="A74" s="28" t="s">
        <v>41</v>
      </c>
      <c r="B74" s="29" t="s">
        <v>24</v>
      </c>
      <c r="C74" s="29" t="s">
        <v>28</v>
      </c>
      <c r="D74" s="29">
        <v>217</v>
      </c>
      <c r="E74" s="29">
        <v>1431</v>
      </c>
      <c r="F74" s="29">
        <v>2058</v>
      </c>
      <c r="G74" s="29">
        <v>8625</v>
      </c>
      <c r="H74" s="29">
        <v>7851</v>
      </c>
      <c r="I74" s="29">
        <v>20182</v>
      </c>
      <c r="J74" s="29">
        <v>14</v>
      </c>
      <c r="K74" s="29">
        <v>35</v>
      </c>
      <c r="L74" s="29">
        <v>56</v>
      </c>
      <c r="M74" s="29">
        <v>22</v>
      </c>
      <c r="N74" s="29">
        <v>20981</v>
      </c>
      <c r="O74" s="29">
        <v>76</v>
      </c>
      <c r="P74" s="29">
        <v>20905</v>
      </c>
      <c r="Q74" s="30">
        <v>0.9964</v>
      </c>
      <c r="R74" s="47">
        <f>P74/R70</f>
        <v>0.5133966944178393</v>
      </c>
      <c r="S74" s="33"/>
    </row>
    <row r="75" spans="1:19" ht="12.75">
      <c r="A75" s="28" t="s">
        <v>41</v>
      </c>
      <c r="B75" s="29" t="s">
        <v>24</v>
      </c>
      <c r="C75" s="29" t="s">
        <v>29</v>
      </c>
      <c r="D75" s="29">
        <v>34</v>
      </c>
      <c r="E75" s="29">
        <v>837</v>
      </c>
      <c r="F75" s="29">
        <v>1623</v>
      </c>
      <c r="G75" s="29">
        <v>9060</v>
      </c>
      <c r="H75" s="29">
        <v>6169</v>
      </c>
      <c r="I75" s="29">
        <v>17723</v>
      </c>
      <c r="J75" s="29">
        <v>0</v>
      </c>
      <c r="K75" s="29">
        <v>2</v>
      </c>
      <c r="L75" s="29">
        <v>6</v>
      </c>
      <c r="M75" s="29">
        <v>0</v>
      </c>
      <c r="N75" s="29">
        <v>18604</v>
      </c>
      <c r="O75" s="29">
        <v>0</v>
      </c>
      <c r="P75" s="29">
        <v>18604</v>
      </c>
      <c r="Q75" s="30">
        <v>1</v>
      </c>
      <c r="R75" s="47">
        <f>P75/R70</f>
        <v>0.4568874481200422</v>
      </c>
      <c r="S75" s="33"/>
    </row>
    <row r="76" spans="1:19" ht="12.75">
      <c r="A76" s="34"/>
      <c r="B76" s="35"/>
      <c r="C76" s="35" t="s">
        <v>30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>
        <f>SUM(N71:N75)</f>
        <v>40719</v>
      </c>
      <c r="O76" s="35">
        <f>SUM(O71:O75)</f>
        <v>493</v>
      </c>
      <c r="P76" s="35">
        <f>SUM(P71:P75)</f>
        <v>40226</v>
      </c>
      <c r="Q76" s="36"/>
      <c r="R76" s="48">
        <f>SUM(R71:R75)</f>
        <v>0.9878926299761781</v>
      </c>
      <c r="S76" s="49"/>
    </row>
    <row r="77" ht="12.75">
      <c r="Q77" s="3"/>
    </row>
    <row r="78" spans="1:19" ht="12.7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2"/>
      <c r="R78" s="45">
        <f>SUM(O79:P83)</f>
        <v>41404</v>
      </c>
      <c r="S78" s="46"/>
    </row>
    <row r="79" spans="1:19" ht="12.75">
      <c r="A79" s="23" t="s">
        <v>41</v>
      </c>
      <c r="B79" s="24" t="s">
        <v>31</v>
      </c>
      <c r="C79" s="24" t="s">
        <v>25</v>
      </c>
      <c r="D79" s="24">
        <v>0</v>
      </c>
      <c r="E79" s="24">
        <v>0</v>
      </c>
      <c r="F79" s="24">
        <v>3</v>
      </c>
      <c r="G79" s="24">
        <v>67</v>
      </c>
      <c r="H79" s="24">
        <v>42</v>
      </c>
      <c r="I79" s="24">
        <v>112</v>
      </c>
      <c r="J79" s="24">
        <v>0</v>
      </c>
      <c r="K79" s="24">
        <v>0</v>
      </c>
      <c r="L79" s="24">
        <v>0</v>
      </c>
      <c r="M79" s="24">
        <v>0</v>
      </c>
      <c r="N79" s="24">
        <v>114</v>
      </c>
      <c r="O79" s="24">
        <v>0</v>
      </c>
      <c r="P79" s="24">
        <v>114</v>
      </c>
      <c r="Q79" s="25">
        <v>1</v>
      </c>
      <c r="R79" s="26">
        <f>P79/R78</f>
        <v>0.0027533571635590766</v>
      </c>
      <c r="S79" s="27">
        <f>SUM(R79:R80)</f>
        <v>0.011013428654236306</v>
      </c>
    </row>
    <row r="80" spans="1:19" ht="12.75">
      <c r="A80" s="23" t="s">
        <v>41</v>
      </c>
      <c r="B80" s="24" t="s">
        <v>31</v>
      </c>
      <c r="C80" s="24" t="s">
        <v>26</v>
      </c>
      <c r="D80" s="24">
        <v>0</v>
      </c>
      <c r="E80" s="24">
        <v>0</v>
      </c>
      <c r="F80" s="24">
        <v>44</v>
      </c>
      <c r="G80" s="24">
        <v>93</v>
      </c>
      <c r="H80" s="24">
        <v>187</v>
      </c>
      <c r="I80" s="24">
        <v>324</v>
      </c>
      <c r="J80" s="24">
        <v>0</v>
      </c>
      <c r="K80" s="24">
        <v>0</v>
      </c>
      <c r="L80" s="24">
        <v>0</v>
      </c>
      <c r="M80" s="24">
        <v>0</v>
      </c>
      <c r="N80" s="24">
        <v>342</v>
      </c>
      <c r="O80" s="24">
        <v>0</v>
      </c>
      <c r="P80" s="24">
        <v>342</v>
      </c>
      <c r="Q80" s="25">
        <v>1</v>
      </c>
      <c r="R80" s="26">
        <f>P80/R78</f>
        <v>0.008260071490677229</v>
      </c>
      <c r="S80" s="27"/>
    </row>
    <row r="81" spans="1:19" ht="12.75">
      <c r="A81" s="28" t="s">
        <v>41</v>
      </c>
      <c r="B81" s="29" t="s">
        <v>31</v>
      </c>
      <c r="C81" s="29" t="s">
        <v>27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349</v>
      </c>
      <c r="O81" s="29">
        <v>349</v>
      </c>
      <c r="P81" s="29">
        <v>0</v>
      </c>
      <c r="Q81" s="30">
        <v>0</v>
      </c>
      <c r="R81" s="47">
        <f>P81/R78</f>
        <v>0</v>
      </c>
      <c r="S81" s="33"/>
    </row>
    <row r="82" spans="1:19" ht="12.75">
      <c r="A82" s="28" t="s">
        <v>41</v>
      </c>
      <c r="B82" s="29" t="s">
        <v>31</v>
      </c>
      <c r="C82" s="29" t="s">
        <v>28</v>
      </c>
      <c r="D82" s="29">
        <v>573</v>
      </c>
      <c r="E82" s="29">
        <v>1487</v>
      </c>
      <c r="F82" s="29">
        <v>2254</v>
      </c>
      <c r="G82" s="29">
        <v>9431</v>
      </c>
      <c r="H82" s="29">
        <v>4690</v>
      </c>
      <c r="I82" s="29">
        <v>18435</v>
      </c>
      <c r="J82" s="29">
        <v>13</v>
      </c>
      <c r="K82" s="29">
        <v>28</v>
      </c>
      <c r="L82" s="29">
        <v>53</v>
      </c>
      <c r="M82" s="29">
        <v>17</v>
      </c>
      <c r="N82" s="29">
        <v>19094</v>
      </c>
      <c r="O82" s="29">
        <v>61</v>
      </c>
      <c r="P82" s="29">
        <v>19033</v>
      </c>
      <c r="Q82" s="30">
        <v>0.9968</v>
      </c>
      <c r="R82" s="47">
        <f>P82/R78</f>
        <v>0.4596898850352623</v>
      </c>
      <c r="S82" s="33"/>
    </row>
    <row r="83" spans="1:19" ht="12.75">
      <c r="A83" s="28" t="s">
        <v>41</v>
      </c>
      <c r="B83" s="29" t="s">
        <v>31</v>
      </c>
      <c r="C83" s="29" t="s">
        <v>29</v>
      </c>
      <c r="D83" s="29">
        <v>247</v>
      </c>
      <c r="E83" s="29">
        <v>1270</v>
      </c>
      <c r="F83" s="29">
        <v>1955</v>
      </c>
      <c r="G83" s="29">
        <v>11925</v>
      </c>
      <c r="H83" s="29">
        <v>5308</v>
      </c>
      <c r="I83" s="29">
        <v>20706</v>
      </c>
      <c r="J83" s="29">
        <v>0</v>
      </c>
      <c r="K83" s="29">
        <v>1</v>
      </c>
      <c r="L83" s="29">
        <v>9</v>
      </c>
      <c r="M83" s="29">
        <v>0</v>
      </c>
      <c r="N83" s="29">
        <v>21505</v>
      </c>
      <c r="O83" s="29">
        <v>0</v>
      </c>
      <c r="P83" s="29">
        <v>21505</v>
      </c>
      <c r="Q83" s="30">
        <v>1</v>
      </c>
      <c r="R83" s="47">
        <f>P83/R78</f>
        <v>0.519394261424017</v>
      </c>
      <c r="S83" s="33"/>
    </row>
    <row r="84" spans="1:19" ht="12.75">
      <c r="A84" s="34"/>
      <c r="B84" s="35"/>
      <c r="C84" s="35" t="s">
        <v>30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>
        <f>SUM(N79:N83)</f>
        <v>41404</v>
      </c>
      <c r="O84" s="35">
        <f>SUM(O79:O83)</f>
        <v>410</v>
      </c>
      <c r="P84" s="35">
        <f>SUM(P79:P83)</f>
        <v>40994</v>
      </c>
      <c r="Q84" s="36"/>
      <c r="R84" s="48">
        <f>SUM(R79:R83)</f>
        <v>0.9900975751135157</v>
      </c>
      <c r="S84" s="49"/>
    </row>
    <row r="85" ht="12.75">
      <c r="Q85" s="3"/>
    </row>
    <row r="86" spans="1:19" ht="12.7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2"/>
      <c r="R86" s="45">
        <f>SUM(O87:P92)</f>
        <v>44223</v>
      </c>
      <c r="S86" s="46"/>
    </row>
    <row r="87" spans="1:19" ht="12.75">
      <c r="A87" s="28" t="s">
        <v>41</v>
      </c>
      <c r="B87" s="29" t="s">
        <v>32</v>
      </c>
      <c r="C87" s="29"/>
      <c r="D87" s="29">
        <v>1</v>
      </c>
      <c r="E87" s="29">
        <v>0</v>
      </c>
      <c r="F87" s="29">
        <v>0</v>
      </c>
      <c r="G87" s="29">
        <v>1</v>
      </c>
      <c r="H87" s="29">
        <v>0</v>
      </c>
      <c r="I87" s="29">
        <v>2</v>
      </c>
      <c r="J87" s="29">
        <v>0</v>
      </c>
      <c r="K87" s="29">
        <v>0</v>
      </c>
      <c r="L87" s="29">
        <v>0</v>
      </c>
      <c r="M87" s="29">
        <v>0</v>
      </c>
      <c r="N87" s="29">
        <v>2</v>
      </c>
      <c r="O87" s="29">
        <v>0</v>
      </c>
      <c r="P87" s="29">
        <v>2</v>
      </c>
      <c r="Q87" s="30">
        <v>1</v>
      </c>
      <c r="R87" s="47">
        <f>P87/R86</f>
        <v>4.5225335232797415E-05</v>
      </c>
      <c r="S87" s="33"/>
    </row>
    <row r="88" spans="1:19" ht="12.75">
      <c r="A88" s="23" t="s">
        <v>41</v>
      </c>
      <c r="B88" s="24" t="s">
        <v>32</v>
      </c>
      <c r="C88" s="24" t="s">
        <v>25</v>
      </c>
      <c r="D88" s="24">
        <v>0</v>
      </c>
      <c r="E88" s="24">
        <v>0</v>
      </c>
      <c r="F88" s="24">
        <v>0</v>
      </c>
      <c r="G88" s="24">
        <v>38</v>
      </c>
      <c r="H88" s="24">
        <v>64</v>
      </c>
      <c r="I88" s="24">
        <v>102</v>
      </c>
      <c r="J88" s="24">
        <v>0</v>
      </c>
      <c r="K88" s="24">
        <v>0</v>
      </c>
      <c r="L88" s="24">
        <v>0</v>
      </c>
      <c r="M88" s="24">
        <v>0</v>
      </c>
      <c r="N88" s="24">
        <v>105</v>
      </c>
      <c r="O88" s="24">
        <v>0</v>
      </c>
      <c r="P88" s="24">
        <v>105</v>
      </c>
      <c r="Q88" s="25">
        <v>1</v>
      </c>
      <c r="R88" s="26">
        <f>P88/R86</f>
        <v>0.002374330099721864</v>
      </c>
      <c r="S88" s="27">
        <f>SUM(R88:R89)</f>
        <v>0.0055401035660176835</v>
      </c>
    </row>
    <row r="89" spans="1:19" ht="12.75">
      <c r="A89" s="23" t="s">
        <v>41</v>
      </c>
      <c r="B89" s="24" t="s">
        <v>32</v>
      </c>
      <c r="C89" s="24" t="s">
        <v>26</v>
      </c>
      <c r="D89" s="24">
        <v>0</v>
      </c>
      <c r="E89" s="24">
        <v>0</v>
      </c>
      <c r="F89" s="24">
        <v>12</v>
      </c>
      <c r="G89" s="24">
        <v>44</v>
      </c>
      <c r="H89" s="24">
        <v>74</v>
      </c>
      <c r="I89" s="24">
        <v>130</v>
      </c>
      <c r="J89" s="24">
        <v>0</v>
      </c>
      <c r="K89" s="24">
        <v>0</v>
      </c>
      <c r="L89" s="24">
        <v>0</v>
      </c>
      <c r="M89" s="24">
        <v>0</v>
      </c>
      <c r="N89" s="24">
        <v>140</v>
      </c>
      <c r="O89" s="24">
        <v>0</v>
      </c>
      <c r="P89" s="24">
        <v>140</v>
      </c>
      <c r="Q89" s="25">
        <v>1</v>
      </c>
      <c r="R89" s="26">
        <f>P89/R86</f>
        <v>0.003165773466295819</v>
      </c>
      <c r="S89" s="27"/>
    </row>
    <row r="90" spans="1:19" ht="12.75">
      <c r="A90" s="28" t="s">
        <v>41</v>
      </c>
      <c r="B90" s="29" t="s">
        <v>32</v>
      </c>
      <c r="C90" s="29" t="s">
        <v>27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2</v>
      </c>
      <c r="K90" s="29">
        <v>0</v>
      </c>
      <c r="L90" s="29">
        <v>1</v>
      </c>
      <c r="M90" s="29">
        <v>3</v>
      </c>
      <c r="N90" s="29">
        <v>790</v>
      </c>
      <c r="O90" s="29">
        <v>790</v>
      </c>
      <c r="P90" s="29">
        <v>0</v>
      </c>
      <c r="Q90" s="30">
        <v>0</v>
      </c>
      <c r="R90" s="47">
        <f>P90/R86</f>
        <v>0</v>
      </c>
      <c r="S90" s="33"/>
    </row>
    <row r="91" spans="1:19" ht="12.75">
      <c r="A91" s="28" t="s">
        <v>41</v>
      </c>
      <c r="B91" s="29" t="s">
        <v>32</v>
      </c>
      <c r="C91" s="29" t="s">
        <v>28</v>
      </c>
      <c r="D91" s="29">
        <v>931</v>
      </c>
      <c r="E91" s="29">
        <v>2340</v>
      </c>
      <c r="F91" s="29">
        <v>2223</v>
      </c>
      <c r="G91" s="29">
        <v>3505</v>
      </c>
      <c r="H91" s="29">
        <v>4742</v>
      </c>
      <c r="I91" s="29">
        <v>13741</v>
      </c>
      <c r="J91" s="29">
        <v>31</v>
      </c>
      <c r="K91" s="29">
        <v>12</v>
      </c>
      <c r="L91" s="29">
        <v>25</v>
      </c>
      <c r="M91" s="29">
        <v>21</v>
      </c>
      <c r="N91" s="29">
        <v>14173</v>
      </c>
      <c r="O91" s="29">
        <v>104</v>
      </c>
      <c r="P91" s="29">
        <v>14069</v>
      </c>
      <c r="Q91" s="30">
        <v>0.9927</v>
      </c>
      <c r="R91" s="47">
        <f>P91/R86</f>
        <v>0.3181376206951134</v>
      </c>
      <c r="S91" s="33"/>
    </row>
    <row r="92" spans="1:19" ht="12.75">
      <c r="A92" s="28" t="s">
        <v>41</v>
      </c>
      <c r="B92" s="29" t="s">
        <v>32</v>
      </c>
      <c r="C92" s="29" t="s">
        <v>29</v>
      </c>
      <c r="D92" s="29">
        <v>787</v>
      </c>
      <c r="E92" s="29">
        <v>4683</v>
      </c>
      <c r="F92" s="29">
        <v>5391</v>
      </c>
      <c r="G92" s="29">
        <v>7643</v>
      </c>
      <c r="H92" s="29">
        <v>9476</v>
      </c>
      <c r="I92" s="29">
        <v>27980</v>
      </c>
      <c r="J92" s="29">
        <v>0</v>
      </c>
      <c r="K92" s="29">
        <v>0</v>
      </c>
      <c r="L92" s="29">
        <v>6</v>
      </c>
      <c r="M92" s="29">
        <v>0</v>
      </c>
      <c r="N92" s="29">
        <v>29013</v>
      </c>
      <c r="O92" s="29">
        <v>0</v>
      </c>
      <c r="P92" s="29">
        <v>29013</v>
      </c>
      <c r="Q92" s="30">
        <v>1</v>
      </c>
      <c r="R92" s="47">
        <f>P92/R86</f>
        <v>0.6560613255545756</v>
      </c>
      <c r="S92" s="33"/>
    </row>
    <row r="93" spans="1:19" ht="12.75">
      <c r="A93" s="34"/>
      <c r="B93" s="35"/>
      <c r="C93" s="35" t="s">
        <v>30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>
        <f>SUM(N87:N92)</f>
        <v>44223</v>
      </c>
      <c r="O93" s="35">
        <f>SUM(O87:O92)</f>
        <v>894</v>
      </c>
      <c r="P93" s="35">
        <f>SUM(P87:P92)</f>
        <v>43329</v>
      </c>
      <c r="Q93" s="36"/>
      <c r="R93" s="48">
        <f>SUM(R87:R92)</f>
        <v>0.9797842751509396</v>
      </c>
      <c r="S93" s="49"/>
    </row>
    <row r="94" ht="12.75">
      <c r="Q94" s="3"/>
    </row>
    <row r="95" spans="1:19" ht="12.7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2"/>
      <c r="R95" s="45">
        <f>SUM(O96:P101)</f>
        <v>41742</v>
      </c>
      <c r="S95" s="46"/>
    </row>
    <row r="96" spans="1:19" ht="12.75">
      <c r="A96" s="28" t="s">
        <v>41</v>
      </c>
      <c r="B96" s="29" t="s">
        <v>33</v>
      </c>
      <c r="C96" s="29"/>
      <c r="D96" s="29">
        <v>0</v>
      </c>
      <c r="E96" s="29">
        <v>0</v>
      </c>
      <c r="F96" s="29">
        <v>0</v>
      </c>
      <c r="G96" s="29">
        <v>2363</v>
      </c>
      <c r="H96" s="29">
        <v>1762</v>
      </c>
      <c r="I96" s="29">
        <v>4125</v>
      </c>
      <c r="J96" s="29">
        <v>0</v>
      </c>
      <c r="K96" s="29">
        <v>0</v>
      </c>
      <c r="L96" s="29">
        <v>0</v>
      </c>
      <c r="M96" s="29">
        <v>0</v>
      </c>
      <c r="N96" s="29">
        <v>4148</v>
      </c>
      <c r="O96" s="29">
        <v>0</v>
      </c>
      <c r="P96" s="29">
        <v>4148</v>
      </c>
      <c r="Q96" s="30">
        <v>1</v>
      </c>
      <c r="R96" s="47">
        <f>P96/R95</f>
        <v>0.09937233481864788</v>
      </c>
      <c r="S96" s="33"/>
    </row>
    <row r="97" spans="1:19" ht="12.75">
      <c r="A97" s="23" t="s">
        <v>41</v>
      </c>
      <c r="B97" s="24" t="s">
        <v>33</v>
      </c>
      <c r="C97" s="24" t="s">
        <v>25</v>
      </c>
      <c r="D97" s="24">
        <v>0</v>
      </c>
      <c r="E97" s="24">
        <v>0</v>
      </c>
      <c r="F97" s="24">
        <v>2</v>
      </c>
      <c r="G97" s="24">
        <v>32</v>
      </c>
      <c r="H97" s="24">
        <v>56</v>
      </c>
      <c r="I97" s="24">
        <v>90</v>
      </c>
      <c r="J97" s="24">
        <v>0</v>
      </c>
      <c r="K97" s="24">
        <v>0</v>
      </c>
      <c r="L97" s="24">
        <v>0</v>
      </c>
      <c r="M97" s="24">
        <v>0</v>
      </c>
      <c r="N97" s="24">
        <v>90</v>
      </c>
      <c r="O97" s="24">
        <v>0</v>
      </c>
      <c r="P97" s="24">
        <v>90</v>
      </c>
      <c r="Q97" s="25">
        <v>1</v>
      </c>
      <c r="R97" s="26">
        <f>P97/R95</f>
        <v>0.0021561017680034496</v>
      </c>
      <c r="S97" s="27">
        <f>SUM(R97:R98)</f>
        <v>0.0050069474390302335</v>
      </c>
    </row>
    <row r="98" spans="1:19" ht="12.75">
      <c r="A98" s="23" t="s">
        <v>41</v>
      </c>
      <c r="B98" s="24" t="s">
        <v>33</v>
      </c>
      <c r="C98" s="24" t="s">
        <v>26</v>
      </c>
      <c r="D98" s="24">
        <v>0</v>
      </c>
      <c r="E98" s="24">
        <v>0</v>
      </c>
      <c r="F98" s="24">
        <v>14</v>
      </c>
      <c r="G98" s="24">
        <v>44</v>
      </c>
      <c r="H98" s="24">
        <v>59</v>
      </c>
      <c r="I98" s="24">
        <v>117</v>
      </c>
      <c r="J98" s="24">
        <v>0</v>
      </c>
      <c r="K98" s="24">
        <v>0</v>
      </c>
      <c r="L98" s="24">
        <v>0</v>
      </c>
      <c r="M98" s="24">
        <v>0</v>
      </c>
      <c r="N98" s="24">
        <v>119</v>
      </c>
      <c r="O98" s="24">
        <v>0</v>
      </c>
      <c r="P98" s="24">
        <v>119</v>
      </c>
      <c r="Q98" s="25">
        <v>1</v>
      </c>
      <c r="R98" s="26">
        <f>P98/R95</f>
        <v>0.0028508456710267835</v>
      </c>
      <c r="S98" s="27"/>
    </row>
    <row r="99" spans="1:19" ht="12.75">
      <c r="A99" s="28" t="s">
        <v>41</v>
      </c>
      <c r="B99" s="29" t="s">
        <v>33</v>
      </c>
      <c r="C99" s="29" t="s">
        <v>27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12</v>
      </c>
      <c r="K99" s="29">
        <v>0</v>
      </c>
      <c r="L99" s="29">
        <v>0</v>
      </c>
      <c r="M99" s="29">
        <v>9</v>
      </c>
      <c r="N99" s="29">
        <v>2515</v>
      </c>
      <c r="O99" s="29">
        <v>2515</v>
      </c>
      <c r="P99" s="29">
        <v>0</v>
      </c>
      <c r="Q99" s="30">
        <v>0</v>
      </c>
      <c r="R99" s="47">
        <f>P99/R95</f>
        <v>0</v>
      </c>
      <c r="S99" s="33"/>
    </row>
    <row r="100" spans="1:19" ht="12.75">
      <c r="A100" s="28" t="s">
        <v>41</v>
      </c>
      <c r="B100" s="29" t="s">
        <v>33</v>
      </c>
      <c r="C100" s="29" t="s">
        <v>28</v>
      </c>
      <c r="D100" s="29">
        <v>743</v>
      </c>
      <c r="E100" s="29">
        <v>2610</v>
      </c>
      <c r="F100" s="29">
        <v>4764</v>
      </c>
      <c r="G100" s="29">
        <v>3017</v>
      </c>
      <c r="H100" s="29">
        <v>1578</v>
      </c>
      <c r="I100" s="29">
        <v>12712</v>
      </c>
      <c r="J100" s="29">
        <v>114</v>
      </c>
      <c r="K100" s="29">
        <v>12</v>
      </c>
      <c r="L100" s="29">
        <v>9</v>
      </c>
      <c r="M100" s="29">
        <v>29</v>
      </c>
      <c r="N100" s="29">
        <v>13251</v>
      </c>
      <c r="O100" s="29">
        <v>293</v>
      </c>
      <c r="P100" s="29">
        <v>12958</v>
      </c>
      <c r="Q100" s="30">
        <v>0.9779</v>
      </c>
      <c r="R100" s="47">
        <f>P100/R95</f>
        <v>0.31043074121987446</v>
      </c>
      <c r="S100" s="33"/>
    </row>
    <row r="101" spans="1:19" ht="12.75">
      <c r="A101" s="28" t="s">
        <v>41</v>
      </c>
      <c r="B101" s="29" t="s">
        <v>33</v>
      </c>
      <c r="C101" s="29" t="s">
        <v>29</v>
      </c>
      <c r="D101" s="29">
        <v>501</v>
      </c>
      <c r="E101" s="29">
        <v>4835</v>
      </c>
      <c r="F101" s="29">
        <v>7654</v>
      </c>
      <c r="G101" s="29">
        <v>5284</v>
      </c>
      <c r="H101" s="29">
        <v>2545</v>
      </c>
      <c r="I101" s="29">
        <v>20819</v>
      </c>
      <c r="J101" s="29">
        <v>0</v>
      </c>
      <c r="K101" s="29">
        <v>0</v>
      </c>
      <c r="L101" s="29">
        <v>8</v>
      </c>
      <c r="M101" s="29">
        <v>0</v>
      </c>
      <c r="N101" s="29">
        <v>21619</v>
      </c>
      <c r="O101" s="29">
        <v>0</v>
      </c>
      <c r="P101" s="29">
        <v>21619</v>
      </c>
      <c r="Q101" s="30">
        <v>1</v>
      </c>
      <c r="R101" s="47">
        <f>P101/R95</f>
        <v>0.5179196013607398</v>
      </c>
      <c r="S101" s="33"/>
    </row>
    <row r="102" spans="1:19" ht="12.75">
      <c r="A102" s="34"/>
      <c r="B102" s="35"/>
      <c r="C102" s="35" t="s">
        <v>30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>
        <f>SUM(N96:N101)</f>
        <v>41742</v>
      </c>
      <c r="O102" s="35">
        <f>SUM(O96:O101)</f>
        <v>2808</v>
      </c>
      <c r="P102" s="35">
        <f>SUM(P96:P101)</f>
        <v>38934</v>
      </c>
      <c r="Q102" s="35"/>
      <c r="R102" s="48">
        <f>SUM(R96:R101)</f>
        <v>0.9327296248382924</v>
      </c>
      <c r="S102" s="49"/>
    </row>
    <row r="104" spans="1:19" s="7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1"/>
      <c r="O104" s="1"/>
      <c r="P104" s="1"/>
      <c r="Q104" s="5" t="s">
        <v>43</v>
      </c>
      <c r="R104" s="6">
        <f>'[1]by_disablility'!P154/'[1]by_disablility'!N154</f>
        <v>0.9749204845367802</v>
      </c>
      <c r="S104" s="8"/>
    </row>
    <row r="105" spans="1:19" s="7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"/>
      <c r="O105" s="1"/>
      <c r="P105" s="1"/>
      <c r="Q105" s="5" t="s">
        <v>44</v>
      </c>
      <c r="R105" s="6">
        <f>SUM(P114+P122)/(N114+N122)</f>
        <v>0.9696948348538753</v>
      </c>
      <c r="S105" s="8"/>
    </row>
    <row r="106" spans="1:19" s="15" customFormat="1" ht="22.5">
      <c r="A106" s="9" t="s">
        <v>3</v>
      </c>
      <c r="B106" s="10" t="s">
        <v>4</v>
      </c>
      <c r="C106" s="9" t="s">
        <v>5</v>
      </c>
      <c r="D106" s="9" t="s">
        <v>6</v>
      </c>
      <c r="E106" s="9" t="s">
        <v>7</v>
      </c>
      <c r="F106" s="9" t="s">
        <v>8</v>
      </c>
      <c r="G106" s="9" t="s">
        <v>9</v>
      </c>
      <c r="H106" s="9" t="s">
        <v>10</v>
      </c>
      <c r="I106" s="9" t="s">
        <v>11</v>
      </c>
      <c r="J106" s="9" t="s">
        <v>12</v>
      </c>
      <c r="K106" s="9" t="s">
        <v>13</v>
      </c>
      <c r="L106" s="9" t="s">
        <v>14</v>
      </c>
      <c r="M106" s="11" t="s">
        <v>15</v>
      </c>
      <c r="N106" s="9" t="s">
        <v>16</v>
      </c>
      <c r="O106" s="10" t="s">
        <v>17</v>
      </c>
      <c r="P106" s="9" t="s">
        <v>18</v>
      </c>
      <c r="Q106" s="12" t="s">
        <v>19</v>
      </c>
      <c r="R106" s="13" t="s">
        <v>20</v>
      </c>
      <c r="S106" s="14" t="s">
        <v>21</v>
      </c>
    </row>
    <row r="107" spans="1:19" s="7" customFormat="1" ht="12.75">
      <c r="A107" s="1" t="s">
        <v>45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69"/>
      <c r="P107" s="52"/>
      <c r="Q107" s="69"/>
      <c r="S107" s="8"/>
    </row>
    <row r="108" spans="1:19" s="7" customFormat="1" ht="12.75">
      <c r="A108" s="70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2"/>
      <c r="P108" s="18"/>
      <c r="Q108" s="72"/>
      <c r="R108" s="73">
        <f>SUM(O109:P113)</f>
        <v>41176</v>
      </c>
      <c r="S108" s="74"/>
    </row>
    <row r="109" spans="1:19" ht="12.75">
      <c r="A109" s="28" t="s">
        <v>46</v>
      </c>
      <c r="B109" s="29" t="s">
        <v>31</v>
      </c>
      <c r="C109" s="29"/>
      <c r="D109" s="29">
        <v>219</v>
      </c>
      <c r="E109" s="29">
        <v>157</v>
      </c>
      <c r="F109" s="29">
        <v>24</v>
      </c>
      <c r="G109" s="29">
        <v>2</v>
      </c>
      <c r="H109" s="29">
        <v>1</v>
      </c>
      <c r="I109" s="29">
        <v>403</v>
      </c>
      <c r="J109" s="29">
        <v>1</v>
      </c>
      <c r="K109" s="29">
        <v>1</v>
      </c>
      <c r="L109" s="29">
        <v>46</v>
      </c>
      <c r="M109" s="29">
        <v>1</v>
      </c>
      <c r="N109" s="29">
        <v>427</v>
      </c>
      <c r="O109" s="29">
        <v>2</v>
      </c>
      <c r="P109" s="29">
        <v>425</v>
      </c>
      <c r="Q109" s="30">
        <v>0.9953</v>
      </c>
      <c r="R109" s="60">
        <f>P109/R108</f>
        <v>0.010321546531960366</v>
      </c>
      <c r="S109" s="33"/>
    </row>
    <row r="110" spans="1:19" ht="12.75">
      <c r="A110" s="23" t="s">
        <v>46</v>
      </c>
      <c r="B110" s="24" t="s">
        <v>31</v>
      </c>
      <c r="C110" s="24" t="s">
        <v>25</v>
      </c>
      <c r="D110" s="24">
        <v>0</v>
      </c>
      <c r="E110" s="24">
        <v>0</v>
      </c>
      <c r="F110" s="24">
        <v>6</v>
      </c>
      <c r="G110" s="24">
        <v>68</v>
      </c>
      <c r="H110" s="24">
        <v>46</v>
      </c>
      <c r="I110" s="24">
        <v>120</v>
      </c>
      <c r="J110" s="24">
        <v>0</v>
      </c>
      <c r="K110" s="24">
        <v>0</v>
      </c>
      <c r="L110" s="24">
        <v>0</v>
      </c>
      <c r="M110" s="24">
        <v>0</v>
      </c>
      <c r="N110" s="24">
        <v>122</v>
      </c>
      <c r="O110" s="24">
        <v>0</v>
      </c>
      <c r="P110" s="24">
        <v>122</v>
      </c>
      <c r="Q110" s="25">
        <v>1</v>
      </c>
      <c r="R110" s="59">
        <f>P110/R108</f>
        <v>0.0029628910044686226</v>
      </c>
      <c r="S110" s="27">
        <f>SUM(R110:R111)</f>
        <v>0.011147270254517195</v>
      </c>
    </row>
    <row r="111" spans="1:19" ht="12.75">
      <c r="A111" s="23" t="s">
        <v>46</v>
      </c>
      <c r="B111" s="24" t="s">
        <v>31</v>
      </c>
      <c r="C111" s="24" t="s">
        <v>26</v>
      </c>
      <c r="D111" s="24">
        <v>0</v>
      </c>
      <c r="E111" s="24">
        <v>0</v>
      </c>
      <c r="F111" s="24">
        <v>50</v>
      </c>
      <c r="G111" s="24">
        <v>131</v>
      </c>
      <c r="H111" s="24">
        <v>138</v>
      </c>
      <c r="I111" s="24">
        <v>319</v>
      </c>
      <c r="J111" s="24">
        <v>0</v>
      </c>
      <c r="K111" s="24">
        <v>0</v>
      </c>
      <c r="L111" s="24">
        <v>0</v>
      </c>
      <c r="M111" s="24">
        <v>0</v>
      </c>
      <c r="N111" s="24">
        <v>337</v>
      </c>
      <c r="O111" s="24">
        <v>0</v>
      </c>
      <c r="P111" s="24">
        <v>337</v>
      </c>
      <c r="Q111" s="25">
        <v>1</v>
      </c>
      <c r="R111" s="59">
        <f>P111/R108</f>
        <v>0.008184379250048572</v>
      </c>
      <c r="S111" s="27"/>
    </row>
    <row r="112" spans="1:19" ht="12.75">
      <c r="A112" s="28" t="s">
        <v>46</v>
      </c>
      <c r="B112" s="29" t="s">
        <v>31</v>
      </c>
      <c r="C112" s="29" t="s">
        <v>27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2</v>
      </c>
      <c r="K112" s="29">
        <v>0</v>
      </c>
      <c r="L112" s="29">
        <v>0</v>
      </c>
      <c r="M112" s="29">
        <v>0</v>
      </c>
      <c r="N112" s="29">
        <v>679</v>
      </c>
      <c r="O112" s="29">
        <v>679</v>
      </c>
      <c r="P112" s="29">
        <v>0</v>
      </c>
      <c r="Q112" s="30">
        <v>0</v>
      </c>
      <c r="R112" s="60">
        <f>P112/R108</f>
        <v>0</v>
      </c>
      <c r="S112" s="33"/>
    </row>
    <row r="113" spans="1:19" ht="12.75">
      <c r="A113" s="28" t="s">
        <v>46</v>
      </c>
      <c r="B113" s="29" t="s">
        <v>31</v>
      </c>
      <c r="C113" s="29" t="s">
        <v>28</v>
      </c>
      <c r="D113" s="29">
        <v>5719</v>
      </c>
      <c r="E113" s="29">
        <v>13773</v>
      </c>
      <c r="F113" s="29">
        <v>1257</v>
      </c>
      <c r="G113" s="29">
        <v>16668</v>
      </c>
      <c r="H113" s="29">
        <v>960</v>
      </c>
      <c r="I113" s="29">
        <v>38377</v>
      </c>
      <c r="J113" s="29">
        <v>110</v>
      </c>
      <c r="K113" s="29">
        <v>80</v>
      </c>
      <c r="L113" s="29">
        <v>190</v>
      </c>
      <c r="M113" s="29">
        <v>34</v>
      </c>
      <c r="N113" s="29">
        <v>39611</v>
      </c>
      <c r="O113" s="29">
        <v>307</v>
      </c>
      <c r="P113" s="29">
        <v>39304</v>
      </c>
      <c r="Q113" s="30">
        <v>0.9922</v>
      </c>
      <c r="R113" s="60">
        <f>P113/R108</f>
        <v>0.9545366232756946</v>
      </c>
      <c r="S113" s="33"/>
    </row>
    <row r="114" spans="1:19" ht="12.75">
      <c r="A114" s="34"/>
      <c r="B114" s="35"/>
      <c r="C114" s="35" t="s">
        <v>30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>
        <f>SUM(N109:N113)</f>
        <v>41176</v>
      </c>
      <c r="O114" s="35">
        <f>SUM(O109:O113)</f>
        <v>988</v>
      </c>
      <c r="P114" s="35">
        <f>SUM(P109:P113)</f>
        <v>40188</v>
      </c>
      <c r="Q114" s="36"/>
      <c r="R114" s="48">
        <f>SUM(R109:R113)</f>
        <v>0.9760054400621722</v>
      </c>
      <c r="S114" s="49"/>
    </row>
    <row r="115" spans="1:19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30"/>
      <c r="R115" s="60"/>
      <c r="S115" s="60"/>
    </row>
    <row r="116" spans="17:18" ht="12.75">
      <c r="Q116" s="3"/>
      <c r="R116"/>
    </row>
    <row r="117" spans="1:19" ht="12.75">
      <c r="A117" s="40" t="s">
        <v>46</v>
      </c>
      <c r="B117" s="41" t="s">
        <v>32</v>
      </c>
      <c r="C117" s="41"/>
      <c r="D117" s="41">
        <v>88</v>
      </c>
      <c r="E117" s="41">
        <v>63</v>
      </c>
      <c r="F117" s="41">
        <v>10</v>
      </c>
      <c r="G117" s="41">
        <v>1</v>
      </c>
      <c r="H117" s="41">
        <v>1</v>
      </c>
      <c r="I117" s="41">
        <v>163</v>
      </c>
      <c r="J117" s="41">
        <v>1</v>
      </c>
      <c r="K117" s="41">
        <v>7</v>
      </c>
      <c r="L117" s="41">
        <v>27</v>
      </c>
      <c r="M117" s="41">
        <v>0</v>
      </c>
      <c r="N117" s="41">
        <v>171</v>
      </c>
      <c r="O117" s="41">
        <v>1</v>
      </c>
      <c r="P117" s="41">
        <v>170</v>
      </c>
      <c r="Q117" s="42">
        <v>0.9942</v>
      </c>
      <c r="R117" s="45">
        <f>N122</f>
        <v>43991</v>
      </c>
      <c r="S117" s="46"/>
    </row>
    <row r="118" spans="1:19" ht="12.75">
      <c r="A118" s="23" t="s">
        <v>46</v>
      </c>
      <c r="B118" s="24" t="s">
        <v>32</v>
      </c>
      <c r="C118" s="24" t="s">
        <v>25</v>
      </c>
      <c r="D118" s="24">
        <v>0</v>
      </c>
      <c r="E118" s="24">
        <v>0</v>
      </c>
      <c r="F118" s="24">
        <v>0</v>
      </c>
      <c r="G118" s="24">
        <v>51</v>
      </c>
      <c r="H118" s="24">
        <v>52</v>
      </c>
      <c r="I118" s="24">
        <v>103</v>
      </c>
      <c r="J118" s="24">
        <v>0</v>
      </c>
      <c r="K118" s="24">
        <v>0</v>
      </c>
      <c r="L118" s="24">
        <v>0</v>
      </c>
      <c r="M118" s="24">
        <v>0</v>
      </c>
      <c r="N118" s="24">
        <v>106</v>
      </c>
      <c r="O118" s="24">
        <v>0</v>
      </c>
      <c r="P118" s="24">
        <v>106</v>
      </c>
      <c r="Q118" s="25">
        <v>1</v>
      </c>
      <c r="R118" s="59">
        <f>O118/R117</f>
        <v>0</v>
      </c>
      <c r="S118" s="27">
        <f>SUM(R118:R119)</f>
        <v>0.0031597372189766087</v>
      </c>
    </row>
    <row r="119" spans="1:19" ht="12.75">
      <c r="A119" s="23" t="s">
        <v>46</v>
      </c>
      <c r="B119" s="24" t="s">
        <v>32</v>
      </c>
      <c r="C119" s="24" t="s">
        <v>26</v>
      </c>
      <c r="D119" s="24">
        <v>0</v>
      </c>
      <c r="E119" s="24">
        <v>0</v>
      </c>
      <c r="F119" s="24">
        <v>12</v>
      </c>
      <c r="G119" s="24">
        <v>51</v>
      </c>
      <c r="H119" s="24">
        <v>66</v>
      </c>
      <c r="I119" s="24">
        <v>129</v>
      </c>
      <c r="J119" s="24">
        <v>0</v>
      </c>
      <c r="K119" s="24">
        <v>0</v>
      </c>
      <c r="L119" s="24">
        <v>0</v>
      </c>
      <c r="M119" s="24">
        <v>0</v>
      </c>
      <c r="N119" s="24">
        <v>139</v>
      </c>
      <c r="O119" s="24">
        <v>0</v>
      </c>
      <c r="P119" s="24">
        <v>139</v>
      </c>
      <c r="Q119" s="25">
        <v>1</v>
      </c>
      <c r="R119" s="59">
        <f>P119/R117</f>
        <v>0.0031597372189766087</v>
      </c>
      <c r="S119" s="27"/>
    </row>
    <row r="120" spans="1:19" ht="12.75">
      <c r="A120" s="28" t="s">
        <v>46</v>
      </c>
      <c r="B120" s="29" t="s">
        <v>32</v>
      </c>
      <c r="C120" s="29" t="s">
        <v>27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1</v>
      </c>
      <c r="K120" s="29">
        <v>0</v>
      </c>
      <c r="L120" s="29">
        <v>1</v>
      </c>
      <c r="M120" s="29">
        <v>0</v>
      </c>
      <c r="N120" s="29">
        <v>1122</v>
      </c>
      <c r="O120" s="29">
        <v>1122</v>
      </c>
      <c r="P120" s="29">
        <v>0</v>
      </c>
      <c r="Q120" s="30">
        <v>0</v>
      </c>
      <c r="R120" s="60">
        <f>P120/R117</f>
        <v>0</v>
      </c>
      <c r="S120" s="33"/>
    </row>
    <row r="121" spans="1:19" ht="12.75">
      <c r="A121" s="28" t="s">
        <v>46</v>
      </c>
      <c r="B121" s="29" t="s">
        <v>32</v>
      </c>
      <c r="C121" s="29" t="s">
        <v>28</v>
      </c>
      <c r="D121" s="29">
        <v>12053</v>
      </c>
      <c r="E121" s="29">
        <v>12433</v>
      </c>
      <c r="F121" s="29">
        <v>1302</v>
      </c>
      <c r="G121" s="29">
        <v>12298</v>
      </c>
      <c r="H121" s="29">
        <v>3094</v>
      </c>
      <c r="I121" s="29">
        <v>41180</v>
      </c>
      <c r="J121" s="29">
        <v>198</v>
      </c>
      <c r="K121" s="29">
        <v>79</v>
      </c>
      <c r="L121" s="29">
        <v>115</v>
      </c>
      <c r="M121" s="29">
        <v>28</v>
      </c>
      <c r="N121" s="29">
        <v>42453</v>
      </c>
      <c r="O121" s="29">
        <v>470</v>
      </c>
      <c r="P121" s="29">
        <v>41983</v>
      </c>
      <c r="Q121" s="30">
        <v>0.9889</v>
      </c>
      <c r="R121" s="60">
        <f>P121/R117</f>
        <v>0.9543542997431292</v>
      </c>
      <c r="S121" s="33"/>
    </row>
    <row r="122" spans="1:19" ht="12.75">
      <c r="A122" s="34"/>
      <c r="B122" s="35"/>
      <c r="C122" s="35" t="s">
        <v>30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>
        <f>SUM(N117:N121)</f>
        <v>43991</v>
      </c>
      <c r="O122" s="35">
        <f>SUM(O117:O121)</f>
        <v>1593</v>
      </c>
      <c r="P122" s="35">
        <f>SUM(P117:P121)</f>
        <v>42398</v>
      </c>
      <c r="Q122" s="35"/>
      <c r="R122" s="75"/>
      <c r="S122" s="49"/>
    </row>
    <row r="123" spans="1:19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76"/>
      <c r="S123" s="60"/>
    </row>
    <row r="124" spans="13:18" ht="12.75">
      <c r="M124" s="2" t="s">
        <v>47</v>
      </c>
      <c r="R124" s="3">
        <f>SUM(P131+P136+P142)/(N131+N136+N142)</f>
        <v>0.9425188205771644</v>
      </c>
    </row>
    <row r="125" spans="1:19" ht="22.5">
      <c r="A125" s="77" t="s">
        <v>3</v>
      </c>
      <c r="B125" s="78" t="s">
        <v>4</v>
      </c>
      <c r="C125" s="79" t="s">
        <v>5</v>
      </c>
      <c r="D125" s="79" t="s">
        <v>6</v>
      </c>
      <c r="E125" s="79" t="s">
        <v>7</v>
      </c>
      <c r="F125" s="79" t="s">
        <v>8</v>
      </c>
      <c r="G125" s="79" t="s">
        <v>9</v>
      </c>
      <c r="H125" s="79" t="s">
        <v>10</v>
      </c>
      <c r="I125" s="79" t="s">
        <v>11</v>
      </c>
      <c r="J125" s="79" t="s">
        <v>12</v>
      </c>
      <c r="K125" s="79" t="s">
        <v>13</v>
      </c>
      <c r="L125" s="79" t="s">
        <v>14</v>
      </c>
      <c r="M125" s="80" t="s">
        <v>15</v>
      </c>
      <c r="N125" s="79" t="s">
        <v>16</v>
      </c>
      <c r="O125" s="78" t="s">
        <v>17</v>
      </c>
      <c r="P125" s="79" t="s">
        <v>18</v>
      </c>
      <c r="Q125" s="81" t="s">
        <v>19</v>
      </c>
      <c r="R125" s="82" t="s">
        <v>20</v>
      </c>
      <c r="S125" s="83" t="s">
        <v>21</v>
      </c>
    </row>
    <row r="126" spans="1:19" ht="12.75">
      <c r="A126" s="84" t="s">
        <v>48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6"/>
      <c r="Q126" s="87"/>
      <c r="R126" s="88"/>
      <c r="S126" s="89"/>
    </row>
    <row r="127" spans="1:19" ht="12.75">
      <c r="A127" s="84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6"/>
      <c r="Q127" s="87"/>
      <c r="R127" s="90">
        <f>SUM(O128:P130)</f>
        <v>41419</v>
      </c>
      <c r="S127" s="89"/>
    </row>
    <row r="128" spans="1:19" ht="12.75">
      <c r="A128" s="28" t="s">
        <v>49</v>
      </c>
      <c r="B128" s="29" t="s">
        <v>31</v>
      </c>
      <c r="C128" s="29" t="s">
        <v>27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1006</v>
      </c>
      <c r="O128" s="29">
        <v>1006</v>
      </c>
      <c r="P128" s="29">
        <v>0</v>
      </c>
      <c r="Q128" s="30">
        <v>0</v>
      </c>
      <c r="R128" s="47">
        <f>P128/R127</f>
        <v>0</v>
      </c>
      <c r="S128" s="33"/>
    </row>
    <row r="129" spans="1:19" ht="12.75">
      <c r="A129" s="28" t="s">
        <v>49</v>
      </c>
      <c r="B129" s="29" t="s">
        <v>31</v>
      </c>
      <c r="C129" s="29" t="s">
        <v>28</v>
      </c>
      <c r="D129" s="29">
        <v>113</v>
      </c>
      <c r="E129" s="29">
        <v>866</v>
      </c>
      <c r="F129" s="29">
        <v>10314</v>
      </c>
      <c r="G129" s="29">
        <v>20034</v>
      </c>
      <c r="H129" s="29">
        <v>6230</v>
      </c>
      <c r="I129" s="29">
        <v>37557</v>
      </c>
      <c r="J129" s="29">
        <v>91</v>
      </c>
      <c r="K129" s="29">
        <v>154</v>
      </c>
      <c r="L129" s="29">
        <v>62</v>
      </c>
      <c r="M129" s="29">
        <v>49</v>
      </c>
      <c r="N129" s="29">
        <v>39020</v>
      </c>
      <c r="O129" s="29">
        <v>296</v>
      </c>
      <c r="P129" s="29">
        <v>38724</v>
      </c>
      <c r="Q129" s="30">
        <v>0.9924</v>
      </c>
      <c r="R129" s="47">
        <f>P129/R127</f>
        <v>0.9349332431975663</v>
      </c>
      <c r="S129" s="33"/>
    </row>
    <row r="130" spans="1:19" ht="12.75">
      <c r="A130" s="28" t="s">
        <v>49</v>
      </c>
      <c r="B130" s="29" t="s">
        <v>31</v>
      </c>
      <c r="C130" s="29" t="s">
        <v>29</v>
      </c>
      <c r="D130" s="29">
        <v>0</v>
      </c>
      <c r="E130" s="29">
        <v>7</v>
      </c>
      <c r="F130" s="29">
        <v>296</v>
      </c>
      <c r="G130" s="29">
        <v>822</v>
      </c>
      <c r="H130" s="29">
        <v>233</v>
      </c>
      <c r="I130" s="29">
        <v>1358</v>
      </c>
      <c r="J130" s="29">
        <v>0</v>
      </c>
      <c r="K130" s="29">
        <v>0</v>
      </c>
      <c r="L130" s="29">
        <v>0</v>
      </c>
      <c r="M130" s="29">
        <v>0</v>
      </c>
      <c r="N130" s="29">
        <v>1393</v>
      </c>
      <c r="O130" s="29">
        <v>0</v>
      </c>
      <c r="P130" s="29">
        <v>1393</v>
      </c>
      <c r="Q130" s="30">
        <v>1</v>
      </c>
      <c r="R130" s="47">
        <f>P130/R127</f>
        <v>0.03363190806151766</v>
      </c>
      <c r="S130" s="33"/>
    </row>
    <row r="131" spans="1:19" ht="12.7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>
        <f>SUM(N128:N130)</f>
        <v>41419</v>
      </c>
      <c r="O131" s="29">
        <f>SUM(O128:O130)</f>
        <v>1302</v>
      </c>
      <c r="P131" s="29">
        <f>SUM(P128:P130)</f>
        <v>40117</v>
      </c>
      <c r="Q131" s="30"/>
      <c r="R131" s="30"/>
      <c r="S131" s="33"/>
    </row>
    <row r="132" spans="1:19" ht="12.7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30"/>
      <c r="R132" s="76">
        <f>SUM(O133:P135)</f>
        <v>44271</v>
      </c>
      <c r="S132" s="33"/>
    </row>
    <row r="133" spans="1:19" ht="12.75">
      <c r="A133" s="28" t="s">
        <v>49</v>
      </c>
      <c r="B133" s="29" t="s">
        <v>32</v>
      </c>
      <c r="C133" s="29" t="s">
        <v>27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1642</v>
      </c>
      <c r="O133" s="29">
        <v>1642</v>
      </c>
      <c r="P133" s="29">
        <v>0</v>
      </c>
      <c r="Q133" s="30">
        <v>0</v>
      </c>
      <c r="R133" s="47">
        <f>P133/R132</f>
        <v>0</v>
      </c>
      <c r="S133" s="33"/>
    </row>
    <row r="134" spans="1:19" ht="12.75">
      <c r="A134" s="28" t="s">
        <v>49</v>
      </c>
      <c r="B134" s="29" t="s">
        <v>32</v>
      </c>
      <c r="C134" s="29" t="s">
        <v>28</v>
      </c>
      <c r="D134" s="29">
        <v>553</v>
      </c>
      <c r="E134" s="29">
        <v>6820</v>
      </c>
      <c r="F134" s="29">
        <v>8383</v>
      </c>
      <c r="G134" s="29">
        <v>17924</v>
      </c>
      <c r="H134" s="29">
        <v>4531</v>
      </c>
      <c r="I134" s="29">
        <v>38211</v>
      </c>
      <c r="J134" s="29">
        <v>133</v>
      </c>
      <c r="K134" s="29">
        <v>122</v>
      </c>
      <c r="L134" s="29">
        <v>58</v>
      </c>
      <c r="M134" s="29">
        <v>59</v>
      </c>
      <c r="N134" s="29">
        <v>39641</v>
      </c>
      <c r="O134" s="29">
        <v>402</v>
      </c>
      <c r="P134" s="29">
        <v>39239</v>
      </c>
      <c r="Q134" s="30">
        <v>0.9899</v>
      </c>
      <c r="R134" s="47">
        <f>P134/R132</f>
        <v>0.8863364279099185</v>
      </c>
      <c r="S134" s="33"/>
    </row>
    <row r="135" spans="1:19" ht="12.75">
      <c r="A135" s="28" t="s">
        <v>49</v>
      </c>
      <c r="B135" s="29" t="s">
        <v>32</v>
      </c>
      <c r="C135" s="29" t="s">
        <v>29</v>
      </c>
      <c r="D135" s="29">
        <v>9</v>
      </c>
      <c r="E135" s="29">
        <v>326</v>
      </c>
      <c r="F135" s="29">
        <v>562</v>
      </c>
      <c r="G135" s="29">
        <v>1590</v>
      </c>
      <c r="H135" s="29">
        <v>432</v>
      </c>
      <c r="I135" s="29">
        <v>2919</v>
      </c>
      <c r="J135" s="29">
        <v>0</v>
      </c>
      <c r="K135" s="29">
        <v>0</v>
      </c>
      <c r="L135" s="29">
        <v>0</v>
      </c>
      <c r="M135" s="29">
        <v>0</v>
      </c>
      <c r="N135" s="29">
        <v>2988</v>
      </c>
      <c r="O135" s="29">
        <v>0</v>
      </c>
      <c r="P135" s="29">
        <v>2988</v>
      </c>
      <c r="Q135" s="30">
        <v>1</v>
      </c>
      <c r="R135" s="47">
        <f>P135/R132</f>
        <v>0.06749339296605002</v>
      </c>
      <c r="S135" s="33"/>
    </row>
    <row r="136" spans="1:19" ht="12.7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>
        <f>SUM(N133:N135)</f>
        <v>44271</v>
      </c>
      <c r="O136" s="29">
        <f>SUM(O133:O135)</f>
        <v>2044</v>
      </c>
      <c r="P136" s="29">
        <f>SUM(P133:P135)</f>
        <v>42227</v>
      </c>
      <c r="Q136" s="30"/>
      <c r="R136" s="30"/>
      <c r="S136" s="33"/>
    </row>
    <row r="137" spans="1:19" ht="12.75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30"/>
      <c r="R137" s="76">
        <f>SUM(O138:P141)</f>
        <v>41830</v>
      </c>
      <c r="S137" s="33"/>
    </row>
    <row r="138" spans="1:19" ht="12.75">
      <c r="A138" s="28" t="s">
        <v>49</v>
      </c>
      <c r="B138" s="29" t="s">
        <v>33</v>
      </c>
      <c r="C138" s="29"/>
      <c r="D138" s="29">
        <v>0</v>
      </c>
      <c r="E138" s="29">
        <v>0</v>
      </c>
      <c r="F138" s="29">
        <v>0</v>
      </c>
      <c r="G138" s="29">
        <v>804</v>
      </c>
      <c r="H138" s="29">
        <v>530</v>
      </c>
      <c r="I138" s="29">
        <v>1334</v>
      </c>
      <c r="J138" s="29">
        <v>0</v>
      </c>
      <c r="K138" s="29">
        <v>0</v>
      </c>
      <c r="L138" s="29">
        <v>0</v>
      </c>
      <c r="M138" s="29">
        <v>0</v>
      </c>
      <c r="N138" s="29">
        <v>1349</v>
      </c>
      <c r="O138" s="29">
        <v>0</v>
      </c>
      <c r="P138" s="29">
        <v>1349</v>
      </c>
      <c r="Q138" s="30">
        <v>1</v>
      </c>
      <c r="R138" s="47">
        <f>P138/R137</f>
        <v>0.03224958163997131</v>
      </c>
      <c r="S138" s="33"/>
    </row>
    <row r="139" spans="1:19" ht="12.75">
      <c r="A139" s="28" t="s">
        <v>49</v>
      </c>
      <c r="B139" s="29" t="s">
        <v>33</v>
      </c>
      <c r="C139" s="29" t="s">
        <v>27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3494</v>
      </c>
      <c r="O139" s="29">
        <v>3494</v>
      </c>
      <c r="P139" s="29">
        <v>0</v>
      </c>
      <c r="Q139" s="30">
        <v>0</v>
      </c>
      <c r="R139" s="47">
        <f>P139/R137</f>
        <v>0</v>
      </c>
      <c r="S139" s="33"/>
    </row>
    <row r="140" spans="1:19" ht="12.75">
      <c r="A140" s="28" t="s">
        <v>49</v>
      </c>
      <c r="B140" s="29" t="s">
        <v>33</v>
      </c>
      <c r="C140" s="29" t="s">
        <v>28</v>
      </c>
      <c r="D140" s="29">
        <v>809</v>
      </c>
      <c r="E140" s="29">
        <v>3946</v>
      </c>
      <c r="F140" s="29">
        <v>3649</v>
      </c>
      <c r="G140" s="29">
        <v>7413</v>
      </c>
      <c r="H140" s="29">
        <v>2029</v>
      </c>
      <c r="I140" s="29">
        <v>17846</v>
      </c>
      <c r="J140" s="29">
        <v>194</v>
      </c>
      <c r="K140" s="29">
        <v>76</v>
      </c>
      <c r="L140" s="29">
        <v>17</v>
      </c>
      <c r="M140" s="29">
        <v>48</v>
      </c>
      <c r="N140" s="29">
        <v>18644</v>
      </c>
      <c r="O140" s="29">
        <v>490</v>
      </c>
      <c r="P140" s="29">
        <v>18154</v>
      </c>
      <c r="Q140" s="30">
        <v>0.9737</v>
      </c>
      <c r="R140" s="47">
        <f>P140/R137</f>
        <v>0.4339947406167822</v>
      </c>
      <c r="S140" s="33"/>
    </row>
    <row r="141" spans="1:19" ht="12.75">
      <c r="A141" s="28" t="s">
        <v>49</v>
      </c>
      <c r="B141" s="29" t="s">
        <v>33</v>
      </c>
      <c r="C141" s="29" t="s">
        <v>29</v>
      </c>
      <c r="D141" s="29">
        <v>116</v>
      </c>
      <c r="E141" s="29">
        <v>2944</v>
      </c>
      <c r="F141" s="29">
        <v>3461</v>
      </c>
      <c r="G141" s="29">
        <v>9354</v>
      </c>
      <c r="H141" s="29">
        <v>1931</v>
      </c>
      <c r="I141" s="29">
        <v>17806</v>
      </c>
      <c r="J141" s="29">
        <v>0</v>
      </c>
      <c r="K141" s="29">
        <v>6</v>
      </c>
      <c r="L141" s="29">
        <v>23</v>
      </c>
      <c r="M141" s="29">
        <v>0</v>
      </c>
      <c r="N141" s="29">
        <v>18343</v>
      </c>
      <c r="O141" s="29">
        <v>0</v>
      </c>
      <c r="P141" s="29">
        <v>18343</v>
      </c>
      <c r="Q141" s="30">
        <v>1</v>
      </c>
      <c r="R141" s="47">
        <f>P141/R137</f>
        <v>0.4385130289266077</v>
      </c>
      <c r="S141" s="33"/>
    </row>
    <row r="142" spans="1:19" ht="12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>
        <f>SUM(N138:N141)</f>
        <v>41830</v>
      </c>
      <c r="O142" s="35">
        <f>SUM(O138:O141)</f>
        <v>3984</v>
      </c>
      <c r="P142" s="35">
        <f>SUM(P138:P141)</f>
        <v>37846</v>
      </c>
      <c r="Q142" s="35"/>
      <c r="R142" s="36"/>
      <c r="S142" s="4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Hope Sherman</dc:creator>
  <cp:keywords/>
  <dc:description/>
  <cp:lastModifiedBy>Kimberly Hope Sherman</cp:lastModifiedBy>
  <dcterms:created xsi:type="dcterms:W3CDTF">2005-05-20T21:05:06Z</dcterms:created>
  <dcterms:modified xsi:type="dcterms:W3CDTF">2005-05-20T21:06:20Z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>Legacy</vt:lpwstr>
  </property>
  <property fmtid="{D5CDD505-2E9C-101B-9397-08002B2CF9AE}" pid="4" name="Estimated Creation Da">
    <vt:lpwstr>2005-05-20T00:00:00Z</vt:lpwstr>
  </property>
  <property fmtid="{D5CDD505-2E9C-101B-9397-08002B2CF9AE}" pid="5" name="display_urn:schemas-microsoft-com:office:office#Edit">
    <vt:lpwstr>Cindy Barrick</vt:lpwstr>
  </property>
  <property fmtid="{D5CDD505-2E9C-101B-9397-08002B2CF9AE}" pid="6" name="display_urn:schemas-microsoft-com:office:office#Auth">
    <vt:lpwstr>Cindy Barrick</vt:lpwstr>
  </property>
</Properties>
</file>