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6.xml" ContentType="application/vnd.openxmlformats-officedocument.spreadsheetml.worksheet+xml"/>
  <Override PartName="/xl/sharedStrings.xml" ContentType="application/vnd.openxmlformats-officedocument.spreadsheetml.sharedStrings+xml"/>
  <Override PartName="/xl/worksheets/sheet14.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A-7 Standards &amp; Instructional Support\Instructional Materials\Adoptions\2020 Adoption\World Languages\IMET\"/>
    </mc:Choice>
  </mc:AlternateContent>
  <bookViews>
    <workbookView xWindow="0" yWindow="0" windowWidth="28800" windowHeight="11610" firstSheet="7" activeTab="13"/>
  </bookViews>
  <sheets>
    <sheet name="Key Criteria" sheetId="1" r:id="rId1"/>
    <sheet name="Supporting Criteria" sheetId="16" r:id="rId2"/>
    <sheet name="Section I" sheetId="3" r:id="rId3"/>
    <sheet name="#1 Communication" sheetId="4" r:id="rId4"/>
    <sheet name="#2 Culture" sheetId="5" r:id="rId5"/>
    <sheet name="#3 Connections" sheetId="6" r:id="rId6"/>
    <sheet name="#4 Comparisons" sheetId="7" r:id="rId7"/>
    <sheet name="#5 Communities" sheetId="8" r:id="rId8"/>
    <sheet name="Section II" sheetId="9" r:id="rId9"/>
    <sheet name="#6 Instruction" sheetId="10" r:id="rId10"/>
    <sheet name="#7 Assessment" sheetId="11" r:id="rId11"/>
    <sheet name="Section III Addtl. Indicators" sheetId="12" r:id="rId12"/>
    <sheet name="IIIa - Instruction" sheetId="13" r:id="rId13"/>
    <sheet name="IIIb - Assessment" sheetId="14" r:id="rId14"/>
    <sheet name="Reference Sheet" sheetId="15" r:id="rId15"/>
    <sheet name="Sheet2" sheetId="2" state="hidden" r:id="rId1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1" l="1"/>
  <c r="E8" i="11"/>
  <c r="E9" i="11"/>
  <c r="E10" i="11"/>
  <c r="E12" i="11"/>
  <c r="E13" i="11"/>
  <c r="E15" i="11"/>
  <c r="E14" i="11"/>
  <c r="C14" i="11"/>
  <c r="C18" i="1"/>
  <c r="E7" i="10"/>
  <c r="E8" i="10"/>
  <c r="E9" i="10"/>
  <c r="E10" i="10"/>
  <c r="E11" i="10"/>
  <c r="E12" i="10"/>
  <c r="E14" i="10"/>
  <c r="E15" i="10"/>
  <c r="E17" i="10"/>
  <c r="E16" i="10"/>
  <c r="C16" i="10"/>
  <c r="C17" i="1"/>
  <c r="E7" i="8"/>
  <c r="E8" i="8"/>
  <c r="E9" i="8"/>
  <c r="E10" i="8"/>
  <c r="E12" i="8"/>
  <c r="E13" i="8"/>
  <c r="E15" i="8"/>
  <c r="E14" i="8"/>
  <c r="C14" i="8"/>
  <c r="C10" i="1"/>
  <c r="E7" i="7"/>
  <c r="E8" i="7"/>
  <c r="E9" i="7"/>
  <c r="E10" i="7"/>
  <c r="E12" i="7"/>
  <c r="E13" i="7"/>
  <c r="E15" i="7"/>
  <c r="E14" i="7"/>
  <c r="C14" i="7" s="1"/>
  <c r="C9" i="1" s="1"/>
  <c r="E7" i="6"/>
  <c r="E8" i="6"/>
  <c r="E9" i="6"/>
  <c r="E10" i="6"/>
  <c r="E12" i="6"/>
  <c r="E13" i="6"/>
  <c r="E15" i="6"/>
  <c r="E14" i="6"/>
  <c r="C14" i="6"/>
  <c r="C8" i="1"/>
  <c r="E7" i="5"/>
  <c r="E8" i="5"/>
  <c r="E9" i="5"/>
  <c r="E10" i="5"/>
  <c r="E12" i="5"/>
  <c r="E13" i="5"/>
  <c r="E15" i="5"/>
  <c r="E14" i="5"/>
  <c r="C14" i="5" s="1"/>
  <c r="C7" i="1" s="1"/>
  <c r="E7" i="4"/>
  <c r="E8" i="4"/>
  <c r="E9" i="4"/>
  <c r="E10" i="4"/>
  <c r="E11" i="4"/>
  <c r="E13" i="4"/>
  <c r="E14" i="4"/>
  <c r="E16" i="4"/>
  <c r="E15" i="4"/>
  <c r="C15" i="4"/>
  <c r="C6" i="1"/>
  <c r="C5" i="14"/>
  <c r="C6" i="14"/>
  <c r="C7" i="14"/>
  <c r="C8" i="14"/>
  <c r="C9" i="14"/>
  <c r="C10" i="14"/>
  <c r="C11" i="14"/>
  <c r="C12" i="14"/>
  <c r="C13" i="14"/>
  <c r="C4" i="14"/>
  <c r="C14" i="14" s="1"/>
  <c r="C5" i="13"/>
  <c r="C6" i="13"/>
  <c r="C7" i="13"/>
  <c r="C8" i="13"/>
  <c r="C9" i="13"/>
  <c r="C10" i="13"/>
  <c r="C11" i="13"/>
  <c r="C12" i="13"/>
  <c r="C13" i="13"/>
  <c r="C14" i="13"/>
  <c r="C15" i="13"/>
  <c r="C16" i="13"/>
  <c r="C17" i="13"/>
  <c r="C18" i="13"/>
  <c r="C19" i="13"/>
  <c r="C20" i="13"/>
  <c r="C21" i="13"/>
  <c r="C22" i="13"/>
  <c r="C23" i="13"/>
  <c r="C24" i="13"/>
  <c r="C25" i="13"/>
  <c r="C26" i="13"/>
  <c r="C27" i="13"/>
  <c r="C28" i="13"/>
  <c r="C29" i="13"/>
  <c r="C4" i="13"/>
  <c r="E16" i="11"/>
  <c r="E17" i="11"/>
  <c r="E18" i="11"/>
  <c r="E19" i="11"/>
  <c r="E20" i="11"/>
  <c r="E21" i="11"/>
  <c r="E22" i="11"/>
  <c r="E23" i="11"/>
  <c r="E25" i="11"/>
  <c r="E26" i="11"/>
  <c r="E27" i="11"/>
  <c r="E28" i="11"/>
  <c r="E29" i="11"/>
  <c r="E30" i="11"/>
  <c r="E31" i="11"/>
  <c r="E32" i="11"/>
  <c r="E33" i="11"/>
  <c r="C13" i="11"/>
  <c r="E18" i="10"/>
  <c r="E19" i="10"/>
  <c r="E20" i="10"/>
  <c r="E21" i="10"/>
  <c r="E22" i="10"/>
  <c r="E23" i="10"/>
  <c r="E24" i="10"/>
  <c r="E25" i="10"/>
  <c r="E26" i="10"/>
  <c r="E27" i="10"/>
  <c r="E28" i="10"/>
  <c r="E29" i="10"/>
  <c r="E31" i="10"/>
  <c r="E32" i="10"/>
  <c r="E33" i="10"/>
  <c r="E34" i="10"/>
  <c r="E35" i="10"/>
  <c r="E36" i="10"/>
  <c r="E37" i="10"/>
  <c r="E38" i="10"/>
  <c r="E39" i="10"/>
  <c r="E40" i="10"/>
  <c r="E41" i="10"/>
  <c r="E42" i="10"/>
  <c r="E43" i="10"/>
  <c r="C15" i="10"/>
  <c r="E16" i="8"/>
  <c r="E17" i="8"/>
  <c r="E18" i="8"/>
  <c r="E19" i="8"/>
  <c r="E20" i="8"/>
  <c r="E21" i="8"/>
  <c r="E22" i="8"/>
  <c r="E23" i="8"/>
  <c r="E25" i="8"/>
  <c r="E26" i="8"/>
  <c r="E27" i="8"/>
  <c r="E28" i="8"/>
  <c r="E29" i="8"/>
  <c r="E30" i="8"/>
  <c r="E31" i="8"/>
  <c r="E32" i="8"/>
  <c r="E33" i="8"/>
  <c r="C13" i="8"/>
  <c r="E16" i="7"/>
  <c r="E17" i="7"/>
  <c r="E18" i="7"/>
  <c r="E19" i="7"/>
  <c r="E20" i="7"/>
  <c r="E21" i="7"/>
  <c r="E22" i="7"/>
  <c r="E23" i="7"/>
  <c r="E25" i="7"/>
  <c r="E26" i="7"/>
  <c r="E27" i="7"/>
  <c r="E28" i="7"/>
  <c r="E29" i="7"/>
  <c r="E30" i="7"/>
  <c r="E31" i="7"/>
  <c r="E32" i="7"/>
  <c r="E33" i="7"/>
  <c r="C13" i="7"/>
  <c r="C13" i="6"/>
  <c r="E33" i="6"/>
  <c r="E32" i="6"/>
  <c r="E31" i="6"/>
  <c r="E30" i="6"/>
  <c r="E29" i="6"/>
  <c r="E28" i="6"/>
  <c r="E27" i="6"/>
  <c r="E26" i="6"/>
  <c r="E25" i="6"/>
  <c r="E23" i="6"/>
  <c r="E22" i="6"/>
  <c r="E21" i="6"/>
  <c r="E20" i="6"/>
  <c r="E19" i="6"/>
  <c r="E18" i="6"/>
  <c r="E17" i="6"/>
  <c r="E16" i="6"/>
  <c r="E16" i="5"/>
  <c r="E17" i="5"/>
  <c r="E18" i="5"/>
  <c r="E19" i="5"/>
  <c r="E20" i="5"/>
  <c r="E21" i="5"/>
  <c r="E22" i="5"/>
  <c r="E23" i="5"/>
  <c r="E25" i="5"/>
  <c r="E26" i="5"/>
  <c r="E27" i="5"/>
  <c r="E28" i="5"/>
  <c r="E29" i="5"/>
  <c r="E30" i="5"/>
  <c r="E31" i="5"/>
  <c r="E32" i="5"/>
  <c r="E33" i="5"/>
  <c r="C13" i="5"/>
  <c r="E17" i="4"/>
  <c r="E18" i="4"/>
  <c r="E19" i="4"/>
  <c r="E20" i="4"/>
  <c r="E21" i="4"/>
  <c r="E22" i="4"/>
  <c r="E23" i="4"/>
  <c r="E24" i="4"/>
  <c r="E25" i="4"/>
  <c r="E26" i="4"/>
  <c r="E28" i="4"/>
  <c r="E29" i="4"/>
  <c r="E30" i="4"/>
  <c r="E31" i="4"/>
  <c r="E32" i="4"/>
  <c r="E33" i="4"/>
  <c r="E34" i="4"/>
  <c r="E35" i="4"/>
  <c r="E36" i="4"/>
  <c r="E37" i="4"/>
  <c r="E38" i="4"/>
  <c r="C14" i="4"/>
  <c r="C15" i="14" l="1"/>
  <c r="C16" i="14" s="1"/>
  <c r="C17" i="14" s="1"/>
  <c r="C6" i="16" s="1"/>
  <c r="C30" i="13"/>
  <c r="C31" i="13" s="1"/>
  <c r="C32" i="13" s="1"/>
  <c r="C33" i="13" s="1"/>
  <c r="C5" i="16" s="1"/>
</calcChain>
</file>

<file path=xl/sharedStrings.xml><?xml version="1.0" encoding="utf-8"?>
<sst xmlns="http://schemas.openxmlformats.org/spreadsheetml/2006/main" count="257" uniqueCount="210">
  <si>
    <t xml:space="preserve">Section I: ALIGNMENT TO WORLD LANGUAGES CONTENT </t>
  </si>
  <si>
    <t>The instructional materials align with the concepts of the World Language standards and proficiency expectations:</t>
  </si>
  <si>
    <t>Criteria</t>
  </si>
  <si>
    <t>Description</t>
  </si>
  <si>
    <t>Score</t>
  </si>
  <si>
    <t>Materials support effective communication in more the one language in order to function in a variety of situations and for multiple purposes.</t>
  </si>
  <si>
    <t>Materials provide students with the opportunity to interact with cultural competence and understanding.</t>
  </si>
  <si>
    <t>Materials support connections with other disciplines, providing the opportunity to acquire information and encounter diverse perspectives in order to use the language to function in academic and career-related situations.</t>
  </si>
  <si>
    <t>Materials support the development of insight into the nature of language and culture in order to interact with cultural competence.</t>
  </si>
  <si>
    <t>Materials support communication and interaction with cultural competence in order to participate in multilingual communities at home and around the world.</t>
  </si>
  <si>
    <t>Section II: ALIGNMENT TO INSTRUCTIONAL SUPPORT AND ASSESSMENT CRITERIA</t>
  </si>
  <si>
    <t>The instructional materials support instruction and learning for all students and monitoring student progress.</t>
  </si>
  <si>
    <t>Metric</t>
  </si>
  <si>
    <t>The instructional materials support instruction and learning for all students</t>
  </si>
  <si>
    <t>The instructional materials support monitoring student progress.</t>
  </si>
  <si>
    <t>0: Does Not Meet</t>
  </si>
  <si>
    <t>1: Partially Meets</t>
  </si>
  <si>
    <t>2: Meets</t>
  </si>
  <si>
    <t>Section I: NON-NEGOTIABLE ALIGNMENT TO WORLD LANGUAGES CONTENT STANDARDS</t>
  </si>
  <si>
    <r>
      <t xml:space="preserve">Non-Negotiable 1, Content: </t>
    </r>
    <r>
      <rPr>
        <sz val="12"/>
        <rFont val="Calibri"/>
        <family val="2"/>
        <scheme val="minor"/>
      </rPr>
      <t>materials align with the concepts of the World Language standards and proficiency expectations.</t>
    </r>
  </si>
  <si>
    <r>
      <t xml:space="preserve">Directions:
Part 1: Understand World Languages Content 
●  </t>
    </r>
    <r>
      <rPr>
        <sz val="11"/>
        <color theme="1"/>
        <rFont val="Calibri"/>
        <family val="2"/>
        <scheme val="minor"/>
      </rPr>
      <t xml:space="preserve">Read the left column titled "Content" in the </t>
    </r>
    <r>
      <rPr>
        <i/>
        <sz val="11"/>
        <color theme="1"/>
        <rFont val="Calibri"/>
        <family val="2"/>
        <scheme val="minor"/>
      </rPr>
      <t xml:space="preserve">World Languages Instructional Materials Adoption Criteria </t>
    </r>
    <r>
      <rPr>
        <sz val="11"/>
        <color theme="1"/>
        <rFont val="Calibri"/>
        <family val="2"/>
        <scheme val="minor"/>
      </rPr>
      <t>document.</t>
    </r>
    <r>
      <rPr>
        <b/>
        <sz val="11"/>
        <color theme="1"/>
        <rFont val="Calibri"/>
        <family val="2"/>
        <scheme val="minor"/>
      </rPr>
      <t xml:space="preserve">
Part 2: Review Materials
●</t>
    </r>
    <r>
      <rPr>
        <b/>
        <sz val="11"/>
        <color rgb="FFFF0000"/>
        <rFont val="Calibri"/>
        <family val="2"/>
        <scheme val="minor"/>
      </rPr>
      <t xml:space="preserve"> </t>
    </r>
    <r>
      <rPr>
        <sz val="11"/>
        <rFont val="Calibri"/>
        <family val="2"/>
        <scheme val="minor"/>
      </rPr>
      <t>Use Quality Criteria Documentation from publishers to review chapters against all chapter tests, unit tests, and other assessment components in the materials, including and associated rubrics.</t>
    </r>
    <r>
      <rPr>
        <sz val="11"/>
        <color rgb="FFFF0000"/>
        <rFont val="Calibri"/>
        <family val="2"/>
        <scheme val="minor"/>
      </rPr>
      <t xml:space="preserve">
</t>
    </r>
    <r>
      <rPr>
        <sz val="11"/>
        <rFont val="Calibri"/>
        <family val="2"/>
        <scheme val="minor"/>
      </rPr>
      <t>●  Score materials using the "How to Find the Evidence" column as a guide.
●  Comments are only required for submissions that do not meet the adoption criteria.</t>
    </r>
  </si>
  <si>
    <t>Section II: NON-NEGOTIABLE INSTRUCTIONAL SUPPORT AND ASSESSMENT CRITERIA</t>
  </si>
  <si>
    <t>Non-Negotiable 2 &amp; 3: Instruction and Assessment: The instructional materials support instruction and learning for all students; The instructional materials support monitoring student progress.</t>
  </si>
  <si>
    <r>
      <t xml:space="preserve">Directions:
Part 1: Understand World Languages Instruction and Assessment Key Criteria
●  </t>
    </r>
    <r>
      <rPr>
        <sz val="11"/>
        <color theme="1"/>
        <rFont val="Calibri"/>
        <family val="2"/>
        <scheme val="minor"/>
      </rPr>
      <t xml:space="preserve">Read the highlighted quality indicators within columns 2 &amp; 3 (titled "Instruction" and "Assessment") in the </t>
    </r>
    <r>
      <rPr>
        <i/>
        <sz val="11"/>
        <color theme="1"/>
        <rFont val="Calibri"/>
        <family val="2"/>
        <scheme val="minor"/>
      </rPr>
      <t xml:space="preserve">World Languages Instructional Materials Adoption Criteria </t>
    </r>
    <r>
      <rPr>
        <sz val="11"/>
        <color theme="1"/>
        <rFont val="Calibri"/>
        <family val="2"/>
        <scheme val="minor"/>
      </rPr>
      <t>document.</t>
    </r>
    <r>
      <rPr>
        <b/>
        <sz val="11"/>
        <color theme="1"/>
        <rFont val="Calibri"/>
        <family val="2"/>
        <scheme val="minor"/>
      </rPr>
      <t xml:space="preserve">
Part 2: Review Materials
</t>
    </r>
    <r>
      <rPr>
        <b/>
        <sz val="11"/>
        <rFont val="Calibri"/>
        <family val="2"/>
        <scheme val="minor"/>
      </rPr>
      <t xml:space="preserve">● </t>
    </r>
    <r>
      <rPr>
        <sz val="11"/>
        <rFont val="Calibri"/>
        <family val="2"/>
        <scheme val="minor"/>
      </rPr>
      <t xml:space="preserve"> Use Quality Criteria Documentation from publishers to review chapters against all chapter tests, unit tests, and other assessment components in the materials, including and associated rubrics.</t>
    </r>
    <r>
      <rPr>
        <sz val="11"/>
        <color rgb="FFFF0000"/>
        <rFont val="Calibri"/>
        <family val="2"/>
        <scheme val="minor"/>
      </rPr>
      <t xml:space="preserve">
</t>
    </r>
    <r>
      <rPr>
        <sz val="11"/>
        <rFont val="Calibri"/>
        <family val="2"/>
        <scheme val="minor"/>
      </rPr>
      <t>●  Score materials using the "How to Find the Evidence" column as a guide.
●  Comments are only required for submissions that do not meet the adoption criteria in a section.</t>
    </r>
  </si>
  <si>
    <t>SECTION III: ADDITIONAL INDICATORS OF QUALITY</t>
  </si>
  <si>
    <r>
      <t xml:space="preserve">Only materials that meet or exceed non-negotiable criteria in Section I and Section II may continue to the evaluation in Section III. 
</t>
    </r>
    <r>
      <rPr>
        <sz val="11"/>
        <rFont val="Calibri"/>
        <family val="2"/>
        <scheme val="minor"/>
      </rPr>
      <t xml:space="preserve">Rate each indicator in Section III according to whether it is met, partially met, or not met. Awars points for each indicator as shown. 
</t>
    </r>
  </si>
  <si>
    <t xml:space="preserve">SECTION I: KEY ALIGNMENT CRITERIA TO WORLD LANGUAGES CONTENT </t>
  </si>
  <si>
    <t>CONTENT Key Criteria #1: COMMUNICATION</t>
  </si>
  <si>
    <t>CONTENT Key Criteria 1: Materials support effective communication in more the one language in order to function in a variety of situations and for multiple purposes.</t>
  </si>
  <si>
    <t>Quality Indicator</t>
  </si>
  <si>
    <t>How to Find the Evidence</t>
  </si>
  <si>
    <t>Rating</t>
  </si>
  <si>
    <t xml:space="preserve">Co. 1 </t>
  </si>
  <si>
    <t xml:space="preserve">Co. 2 </t>
  </si>
  <si>
    <t>Co. 3</t>
  </si>
  <si>
    <t xml:space="preserve">Co.4 </t>
  </si>
  <si>
    <t>Co. 5</t>
  </si>
  <si>
    <t>There is ample text and audio comprehensible input about relevant and engaging themes and a variety of meaningful activities that provide opportunities for individual, paired and cooperative learning activities.</t>
  </si>
  <si>
    <t>Rating for CONTENT 1: COMMUNICATION</t>
  </si>
  <si>
    <t>Final Comments for CONTENT 1: COMMUNICATION</t>
  </si>
  <si>
    <t>Communication strategies, such as circumlocution, making and verifying hypotheses and making inferences, are presented and practiced.</t>
  </si>
  <si>
    <t xml:space="preserve"> Students are introduced to grammatical structures that are presented in a clear, deductive and logical way.</t>
  </si>
  <si>
    <t>Students are introduced to manageable amount of essential, functional, thematic, authentic and practical vocabulary with spiraling and scaffolding presentations that build in a perpetual review of vocabulary.</t>
  </si>
  <si>
    <t xml:space="preserve">Activities include interpretive, interpersonal and presentational modes with a balance among listening, speaking, reading and writing skills that lead from controlled to transitional to communicative use of the language. </t>
  </si>
  <si>
    <t>Communication strategies, such as circumlocution, making and verifying hypotheses and making inferences, are presented and practiced.
Learners interact and negotiate meaning in spoken, signed, or written
conversations to share information, reactions, feelings, and opinions.
Learners understand, interpret, and analyze what is heard, read, or viewed on a variety of topics.</t>
  </si>
  <si>
    <t>Students are introduced to grammatical structures that are presented in a clear, deductive and logical way.
The number of grammatical concepts per section/unit/chapter is manageable and context related.
Materials include essential, functional, thematic, authentic, and practical grammatical structures.
Materials provide a spiraling presentation of concepts that builds in a logically sequenced, perpetual review of grammar concepts</t>
  </si>
  <si>
    <t>Materials include essential, functional, thematic, authentic, and practical vocabulary and grammatical structures.
Materials provide a spiraling presentation of concepts that builds in a perpetual review of vocabulary and grammar concepts.
The vocabulary is academic and social. Activities are set in an age-appropriate context.
Activities are presented at the appropriate proficiency level.</t>
  </si>
  <si>
    <t>Activities include interpretive, interpersonal and presentational modes with a balance among listening, speaking, reading and writing skills.
Activities provide a balance among listening, speaking, reading and writing skills that lead from controlled to transitional to communicative use of the language. 
Materials offer sufficient practice for learners to internalize these strategies.</t>
  </si>
  <si>
    <t>Materials provide ample text and audio comprehensible input about relevant and engaging themes.
Materials provide a variety of meaningful activities that offer
meaningful, balanced individual, pair and cooperative language learning opportunities.</t>
  </si>
  <si>
    <t>CONTENT Key Criteria #2: CULTURE</t>
  </si>
  <si>
    <t>CONTENT Key Criteria 2: Materials provide students with the opportunity to interact with cultural competence and understanding.</t>
  </si>
  <si>
    <t xml:space="preserve">Cul. 1 </t>
  </si>
  <si>
    <t xml:space="preserve">There is a wide variety of authentic, culturally sensitive, and non-stereotypical current visual images of the target culture(s). </t>
  </si>
  <si>
    <t>Materials provide a wide variety of authentic, up-to-date visual images of the target culture(s).
Materials include culturally sensitive, non-stereotypical images of the target culture(s).</t>
  </si>
  <si>
    <t xml:space="preserve">Cul. 2 </t>
  </si>
  <si>
    <t>Cul. 3</t>
  </si>
  <si>
    <t>Cul. 4</t>
  </si>
  <si>
    <t>Connections are made between the target cultural practices and perspectives.</t>
  </si>
  <si>
    <t>Materials promote the use of language to investigate, explain, and reflect on the relationship between the practices and perspectives of the cultures studied. 
Both “Little c” and “Big C” are represented.</t>
  </si>
  <si>
    <t>Rating for CONTENT 2: CULTURE</t>
  </si>
  <si>
    <t>Final Comments for CONTENT 2: CULTURE</t>
  </si>
  <si>
    <t xml:space="preserve">Materials present a broad range of diverse representation of countries and cultures. </t>
  </si>
  <si>
    <t>Cultural information is relevant, accurate, and explores the diversity of distinct cultures and individuals that share the target language (including but not limited to dialect and idioms).</t>
  </si>
  <si>
    <t>A broad range and diverse representation of countries, ethnicities and communities is presented.
Cultural practices in multiple countries or regions of a single country are represented in the materials.
Learners access and evaluate information and diverse perspectives that are available through the language and its cultures.</t>
  </si>
  <si>
    <t>Materials explore the diversity of distinct cultures and individuals that share the target language.
Materials present cultural context in an accurate, current and contextually appropriate manner.
Cultural notes/readings are interesting, significant, and appropriate for the age level.</t>
  </si>
  <si>
    <t>CONTENT Key Criteria #3: CONNECTIONS</t>
  </si>
  <si>
    <t>CONTENT Key Criteria 3: Materials support connections with other disciplines, providing the opportunity to acquire information and encounter diverse perspectives in order to use the language to function in academic and career-related situations.</t>
  </si>
  <si>
    <t xml:space="preserve">Con. 1 </t>
  </si>
  <si>
    <t>The materials provide opportunities for students to utilize the target language with other subject areas in cross-disciplinary projects.</t>
  </si>
  <si>
    <t>There are activities/projects in every chapter/unit that engage the students in meaningful activities that cross other disciplines such as math and science.
Activities and projects foster the use their emerging language skills and help students see the connection with other disciplines.</t>
  </si>
  <si>
    <t xml:space="preserve">Con. 2 </t>
  </si>
  <si>
    <t>Materials engage students in learning and skill-based activities that maximize practice opportunities that are relevant and integrated into appropriate cross-curricular content and concepts.</t>
  </si>
  <si>
    <t>Learning and skill-based activities are relevant and integrated into appropriate cross-curricular content and concepts.
Materials maximize practice opportunities.
Activities build, reinforce, and expand knowledge of other disciplines while using the language to develop critical thinking and to solve problems creatively.</t>
  </si>
  <si>
    <t>Con. 3</t>
  </si>
  <si>
    <t>Materials address multiple intelligences  (visual, musical, and kinesthetic) to support different learning styles.
Multiple intelligences are utilized to support the variety of learner types in the classroom.</t>
  </si>
  <si>
    <t>Con. 4</t>
  </si>
  <si>
    <t>Activities are appropriate for age level and proficiency level.</t>
  </si>
  <si>
    <t>Rating for CONTENT 3: CONNECTIONS</t>
  </si>
  <si>
    <t>Final Comments for CONTENT 3: CONNECTIONS</t>
  </si>
  <si>
    <t xml:space="preserve">Multiple intelligences (e.g., visual, musical, and kinesthetic) are addressed in the text to support the variety of learner types in the classroom.  </t>
  </si>
  <si>
    <t xml:space="preserve">Information presented in materials is age appropriate.
Activities are at the appropriate proficiency level. </t>
  </si>
  <si>
    <t>CONTENT Key Criteria #4: COMPARISONS</t>
  </si>
  <si>
    <t>CONTENT Key Criteria 4: Materials support the development of insight into the nature of language and culture in order to interact with cultural competence.</t>
  </si>
  <si>
    <t xml:space="preserve">Comp. 1 </t>
  </si>
  <si>
    <t xml:space="preserve">Students are asked to compare and contrast the linguistic and cultural similarities and differences between the products, practices, and perspectives of own culture and those of the target culture. 
</t>
  </si>
  <si>
    <t>Activities allow students to compare and contrast the linguistic and cultural similarities and differences between the products, practices, and perspectives of their own culture and those of the target culture.
Learners use the language to investigate, explain, and reflect on the nature of language through comparisons of the culture studied and their own.</t>
  </si>
  <si>
    <t xml:space="preserve">Comp. 2 </t>
  </si>
  <si>
    <t>Students are asked to look at their own language and compare it linguistically to the target language.</t>
  </si>
  <si>
    <t xml:space="preserve">Materials support looking at student’s language and comparing it linguistically to the target language.
Learners use the language to investigate, explain, and reflect on the nature of language through comparisons of the language studied and their own. 
</t>
  </si>
  <si>
    <t>Comp. 3</t>
  </si>
  <si>
    <t xml:space="preserve">Materials support the use of higher-order thinking skills when using any of the language modalities.
Materials support the use of higher-order thinking skills when presenting cultural content. 
</t>
  </si>
  <si>
    <t>Comp. 4</t>
  </si>
  <si>
    <t xml:space="preserve">Materials promote learners’ reflection of their own culture. </t>
  </si>
  <si>
    <t>Teaching of the target culture incorporates the learners exploring their own culture.</t>
  </si>
  <si>
    <t>Rating for CONTENT 4: COMPARISONS</t>
  </si>
  <si>
    <t>Final Comments for CONTENT 4: COMPARISONS</t>
  </si>
  <si>
    <t>Students are asked to utilize higher order thinking skills of analysis, synthesis and evaluation in every chapter.</t>
  </si>
  <si>
    <t>CONTENT Key Criteria #5: COMMUNITIES</t>
  </si>
  <si>
    <t>CONTENT Key Criteria 5: Materials support communication and interaction with cultural competence in order to participate in multilingual communities at home and around the world.</t>
  </si>
  <si>
    <t xml:space="preserve">Com. 1 </t>
  </si>
  <si>
    <t>The materials provide opportunities for students to engage in collaborative activities in local and global communities.</t>
  </si>
  <si>
    <t>Materials provide opportunities to use the language both within and beyond the classroom to interact and collaborate in local and global communities.</t>
  </si>
  <si>
    <t xml:space="preserve">Com. 2 </t>
  </si>
  <si>
    <t>The materials provide information about how students can use the target language for enjoyment, enrichment, and advancement in the future and beyond the school experience.</t>
  </si>
  <si>
    <t>Learners set goals and reflect on their progress in using languages for enjoyment, enrichment, and advancement. 
Materials provide examples of ways students can use the target language in the future beyond their school experience.</t>
  </si>
  <si>
    <t>Com. 3</t>
  </si>
  <si>
    <t xml:space="preserve">Students learn about individual role models who use the target language in their lives. </t>
  </si>
  <si>
    <t>Students are provided with role models or examples of individuals who use the target language in their lives for work, personal interest, or enjoyment.</t>
  </si>
  <si>
    <t>Com. 4</t>
  </si>
  <si>
    <t>Materials provide interesting and relevant notes and readings.
Notes and readings are at the appropriate age and proficiency levels for the learners.</t>
  </si>
  <si>
    <t>Rating for CONTENT 5: COMMUNITIES</t>
  </si>
  <si>
    <t>Final Comments for CONTENT 5: COMMUNITIES</t>
  </si>
  <si>
    <t xml:space="preserve">The activities are set in an age-appropriate context and are level-appropriate. </t>
  </si>
  <si>
    <t xml:space="preserve">Key Criteria #6: INSTRUCTION </t>
  </si>
  <si>
    <t>INSTRUCTION Key Criteria 6: The instructional materials support instruction and learning for all students.</t>
  </si>
  <si>
    <t>DI 1</t>
  </si>
  <si>
    <t>Materials facilitate the planning and implementation of differentiated instruction addressing the needs of identified students. (Talented and Gifted (TAG), English Language Learner (ELL)/Emerging Bilingual (EB), Special Education (SPED), and Alternative Education students.)</t>
  </si>
  <si>
    <t>Teacher’s edition is well organized with practical teaching suggestions at the point of need.
The program has listening activities in the pupil’s edition.
The program has video that is integrated with the text.
The listening and video activities vary in style and increase in complexity.
Online activities support all types of learners.
The program has a CD-ROM that provides meaningful and interactive practice.</t>
  </si>
  <si>
    <t>IM 1</t>
  </si>
  <si>
    <t>IM 2</t>
  </si>
  <si>
    <t>Materials provide explicit and systematic instruction and diagnostic support in: vocabulary, grammar, communication, culture, reading, writing, speaking, and listening.</t>
  </si>
  <si>
    <t>IM 3</t>
  </si>
  <si>
    <t>Language/pictures/graphics/media in the curricular materials are active in the pursuit of equity outcomes, framed in the positive, not just the absence of negative.</t>
  </si>
  <si>
    <r>
      <rPr>
        <sz val="10"/>
        <rFont val="Calibri"/>
        <family val="2"/>
        <scheme val="minor"/>
      </rPr>
      <t>Language/pictures/graphics/media used in texts is active in the pursuit of equity outcomes, framed in the positive, not just the absence of negative.
Language includes protected classes and historically underserved populations.
Materials provide opportunities to see diverse cultures in significant roles. 
Materials make connections to diverse micro-communities (religious, economical, geographical, etc.</t>
    </r>
    <r>
      <rPr>
        <sz val="10"/>
        <color rgb="FFFF0000"/>
        <rFont val="Calibri"/>
        <family val="2"/>
        <scheme val="minor"/>
      </rPr>
      <t xml:space="preserve">
</t>
    </r>
  </si>
  <si>
    <t>IM 5</t>
  </si>
  <si>
    <t xml:space="preserve">Materials provide appropriate, ample educational opportunities for students to apply, practice, and master each standard. </t>
  </si>
  <si>
    <t>IM 7</t>
  </si>
  <si>
    <t xml:space="preserve">Instructional materials are presented in a teacher-friendly format that is accessible and practical for classroom use by teachers of diverse backgrounds, knowledge, and skill. </t>
  </si>
  <si>
    <t>Materials are accessible and practical for classroom use by teachers of diverse backgrounds, knowledge and skill.
The general appearance of the text and accompanying ancillaries is attractive and inviting.
The chapters/units are well organized and offer easy progression.</t>
  </si>
  <si>
    <t xml:space="preserve">Rating for INSTRUCTION </t>
  </si>
  <si>
    <t>The instructional materials support instruction and learning for all students.</t>
  </si>
  <si>
    <t xml:space="preserve">Final Comments for INSTRUCTION </t>
  </si>
  <si>
    <t xml:space="preserve">Materials develop foundational language acquisition skills, systematically using transparent, research-based methods. </t>
  </si>
  <si>
    <t xml:space="preserve">Key Criteria #7: ASSESSMENT </t>
  </si>
  <si>
    <t>ASSESSMENT Key Criteria 7: The instructional materials support monitoring student progress.</t>
  </si>
  <si>
    <t>As. 1</t>
  </si>
  <si>
    <t>Student assessment is aligned with Oregon’s adopted state content standards and established proficiency-level outcomes, across the full depth, breadth, and complexity.</t>
  </si>
  <si>
    <t xml:space="preserve">Student assessment is aligned with Oregon’s adopted state content standards and established proficiency-level outcomes, across the full depth, breadth, and complexity.
The testing program assesses all four skills plus culture.  
The testing program assesses all three modes (Interpretive, Interpersonal, Presentational) and incorporated Interculturality.
The testing program offers Integrated Performance Assessments or summative assessments that focus on Performance to Proficiency vs Mastery of the language.
The testing program offers native speaker exams, scantron, multiple forms of exams, and portfolio.
</t>
  </si>
  <si>
    <t>As. 2</t>
  </si>
  <si>
    <t xml:space="preserve">Assessment materials include editable and aligned rubrics, scoring guidelines, and exemplars that provide guidance for analyzing student performance.
Materials support teachers in planning instruction, providing ongoing feedback to students, sharing to guardian/parent, sharing to classrooms, schools/districts.
The program is easily adaptable to fit different teaching situations or schedule configurations.
The teacher edition is well organized with practical teaching suggestions at the point of need.
The textbook has tools/assessments for heritage speakers.
There are differentiated assessment options for students on an IEP, 504, or TAG identified.
</t>
  </si>
  <si>
    <t>As. 8</t>
  </si>
  <si>
    <t>The materials assess student proficiency using a variety of methods that recognize various perspectives, reflect authentic experiences in students’ lives, and have been reviewed for accessibility, adaptability, and cultural sensitivity for all students (e.g., for students who are Talented and Gifted (TAG), English Language Learner (ELL)/Emerging Bilingual (EB), Special Education (SPED) students, and/or Alternative Education Students).</t>
  </si>
  <si>
    <t xml:space="preserve">Assessment materials provide multiple opportunities and formats within each unit (e.g., interpersonal, presentational, interpretive, integrated performance) for students to demonstrate skills, content knowledge, and receive feedback on performance. </t>
  </si>
  <si>
    <t>Rating for ASSESSMENT</t>
  </si>
  <si>
    <t>Final Comments for ASSESSMENT</t>
  </si>
  <si>
    <t xml:space="preserve">Assessment materials provide both print and online assessments that are aligned, and editable rubrics, scoring guidelines, “I can” statements and exemplars that provide guidance for analyzing student performance to support teachers in: 
-Planning instruction  
-Providing ongoing feedback to students  
-Sharing to guardian/parents 
-Sharing to classrooms, schools/districts 
</t>
  </si>
  <si>
    <t>As. 12</t>
  </si>
  <si>
    <t>IIIa - INDICATORS OF QUALITY: INSTRUCTIONAL SUPPORTS</t>
  </si>
  <si>
    <t>SE 1. Materials offer authentic and meaningful student-centered activities that build interest and understanding of varied life experiences.</t>
  </si>
  <si>
    <t>DI 3. Materials provide a social-emotional learning connection.</t>
  </si>
  <si>
    <t xml:space="preserve">DI 5. Appropriate scaffolding, interventions, extensions, and supports are evident and do not sacrifice World Language content. </t>
  </si>
  <si>
    <t xml:space="preserve">DI 6. Materials provide access for core instruction, intensification, and acceleration, including targeted remediation with proficiency-level content. </t>
  </si>
  <si>
    <t xml:space="preserve">DI 7. Materials lend themselves to applying the principles of Universal Design for Learning (UDL). </t>
  </si>
  <si>
    <t>IM 4. Materials include current, authentic and culturally-sensitive pictures, reflecting national and regional differences as well as graphics with relevant classroom applications.</t>
  </si>
  <si>
    <t xml:space="preserve">IM 6. Materials have online listening activities highlighted in the student edition. </t>
  </si>
  <si>
    <t>IM 8. Instructional materials are well organized and easily adaptable to fit different teaching situations or schedule configurations.</t>
  </si>
  <si>
    <t>IM 9. The teacher’s edition is well- organized with practical teaching suggestions at the point of need.</t>
  </si>
  <si>
    <t>IM 10. Materials offer a digital FlexText. (E-textbook that adjusts to whatever screen student is using; content is updated to the most current version.)</t>
  </si>
  <si>
    <t xml:space="preserve">IM 11. Materials include technology supports and resources that allow digital and print materials to extend and enhance learning. </t>
  </si>
  <si>
    <t>IM 12. Materials include an online component that provides meaningful and interactive practice in addition to ancillary materials.</t>
  </si>
  <si>
    <t>IM 13. Materials refer students to additional informational resources to enhance their study of language and culture.</t>
  </si>
  <si>
    <t xml:space="preserve">IM 14. Materials allow for stakeholder engagement, inviting participation from parents/community. </t>
  </si>
  <si>
    <t xml:space="preserve">IM 15. Materials contain a variety of updated and user-friendly online materials and resources available to teachers, students, and families. </t>
  </si>
  <si>
    <t>IM 16. Culturally-responsive language reflects current events and changes in cultural perspectives.</t>
  </si>
  <si>
    <t xml:space="preserve">IM 17. Digital and print materials are consistently formatted, visually focused, uncluttered, and organized for efficient use.  </t>
  </si>
  <si>
    <t xml:space="preserve">IM 18. Digital materials allow teachers to access, revise, and print from digital resources (e.g., readings, activities, assessments, and rubrics). </t>
  </si>
  <si>
    <t>IM 19. Materials allow for ongoing and embedded professional development.</t>
  </si>
  <si>
    <t xml:space="preserve">IM 20. The format and structure of the materials reflect a sequence of logical skills and/or concept development consistent with language acquisition research. </t>
  </si>
  <si>
    <t>Final COMMENTS for INSTRUCTION</t>
  </si>
  <si>
    <t>SE 2. Materials provide relevant examples and connections to students’ lives, with practical applications to their everyday lives and future selves and allow them to personalize, internalize and curate their learning to promote student agency.</t>
  </si>
  <si>
    <t>SE 3. Materials promote equitable instruction by making connections to culture, home, neighborhood, and communities, as appropriate.</t>
  </si>
  <si>
    <t>SE 4. Materials provide guidance for teachers to support learning activities that are culturally responsive relevant</t>
  </si>
  <si>
    <t>DI 2. Materials provide varied Depth of Knowledge (D.O.K.) activities  in each lesson/chapter.</t>
  </si>
  <si>
    <t>DI 4. Materials provide multiple tiers of access to proficiency-level content. (MTSS: Multi-Tiered Systems of Support)</t>
  </si>
  <si>
    <t>IM 21. Materials provide direct access to equitable resources through various forms of technology available in multiple languages.</t>
  </si>
  <si>
    <t>IIIb - INDICATORS OF QUALITY: ASSESSMENTS</t>
  </si>
  <si>
    <t>As. 7. Assessment materials allow teachers to access, revise/edit, share, and print from digital sources to create and/or modify assessments.</t>
  </si>
  <si>
    <t>Final COMMENTS for ASSESSMENT</t>
  </si>
  <si>
    <t>As. 3. Materials use a balanced approach to assessment (formative, summative, peer, self, etc.) that measure student progress toward proficiency level outcomes.</t>
  </si>
  <si>
    <t xml:space="preserve">As. 4. Assessment materials use varied task models of instruction-embedded pre-, formative, summative, peer, and self-assessment measures to provide teachers and students with a range of data to inform instruction at individual and classroom levels. </t>
  </si>
  <si>
    <t xml:space="preserve">As. 5. Assessment materials provide teachers with a range of data to inform instruction that can interface with common learning management systems/electronic gradebook platforms </t>
  </si>
  <si>
    <t xml:space="preserve">As. 6. Materials assess student proficiency using vocabulary, examples, and applications that are accessible, diverse, and aligned to student level expectations. </t>
  </si>
  <si>
    <t xml:space="preserve">As. 9. Assessment options include selected/constructed/extended response items, as well as performance tasks, to provide teachers and students with a range of data to inform instruction at individual and classroom levels. </t>
  </si>
  <si>
    <t xml:space="preserve">As. 10. Assessment materials elicit direct, observable evidence of student understanding which includes formative assessment practices. </t>
  </si>
  <si>
    <t xml:space="preserve">As. 11. Assessment materials use varied modalities of instruction that reflect authentic experiences.
</t>
  </si>
  <si>
    <t xml:space="preserve">As. 13. Student assessment is aligned to ACTFL and Oregon standards and established proficiency-level outcomes, across the full depth, breadth, and complexity. </t>
  </si>
  <si>
    <t xml:space="preserve">As. 14. Materials offer tools/assessments that can be easily adapted for heritage speakers. </t>
  </si>
  <si>
    <t>1: Strongly Disagree</t>
  </si>
  <si>
    <t>2: Disagree</t>
  </si>
  <si>
    <t>3: Agree</t>
  </si>
  <si>
    <t>4: Strongly Agree</t>
  </si>
  <si>
    <t>0: Does not meet</t>
  </si>
  <si>
    <t>1: Partially meets</t>
  </si>
  <si>
    <t>4: Meets all Criteria</t>
  </si>
  <si>
    <t>3: Adheres to the Criteria</t>
  </si>
  <si>
    <t>2: Sometimes adheres to the Criteria</t>
  </si>
  <si>
    <t xml:space="preserve">1: Occasionally adheres to the criteria </t>
  </si>
  <si>
    <t>0: Does not meet the criteria</t>
  </si>
  <si>
    <t xml:space="preserve">Criterion Score (Possible 10): </t>
  </si>
  <si>
    <t xml:space="preserve">Criterion Score (Possible 8): </t>
  </si>
  <si>
    <t xml:space="preserve">Criterion Score (Possible 12): </t>
  </si>
  <si>
    <t>Section III: ALIGNMENT TO INSTRUCTIONAL SUPPORT AND ASSESSMENT ADDITIONAL CRITERIA</t>
  </si>
  <si>
    <t>Exemplary</t>
  </si>
  <si>
    <t>Meets</t>
  </si>
  <si>
    <t>Does Not Meet</t>
  </si>
  <si>
    <t>Language acquisition skills are systematically developed as learners progress through the materials.
Instructional methods are transparent and research-based.</t>
  </si>
  <si>
    <t>Explicit, systematic instruction and diagnostic support are provided throughout the instructional materials.</t>
  </si>
  <si>
    <t>There is adequate listening, reading, oral and written practice in each chapter/unit.
Learner practice opportunities support application and mastery of each standard.</t>
  </si>
  <si>
    <t>Student proficiency is assessed using a variety of methods that:
• recognize various learner perspectives
• reflect authentic experiences, and
• address accessibility, adaptability, and cultural sensitivity for all students.</t>
  </si>
  <si>
    <t>There are multiple opportunities and formats within each unit for learners to: 
• demonstrate skills,
• verify content knowledge, and 
• receive feedback on performance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</si>
</sst>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color rgb="FFFFFFFF"/>
      <name val="Arial"/>
      <family val="2"/>
    </font>
    <font>
      <sz val="11"/>
      <name val="Arial"/>
      <family val="2"/>
    </font>
    <font>
      <b/>
      <i/>
      <sz val="9"/>
      <name val="Arial"/>
      <family val="2"/>
    </font>
    <font>
      <sz val="10"/>
      <name val="Arial"/>
      <family val="2"/>
    </font>
    <font>
      <sz val="11"/>
      <color rgb="FF212121"/>
      <name val="Arial"/>
      <family val="2"/>
    </font>
    <font>
      <b/>
      <sz val="14"/>
      <color theme="0"/>
      <name val="Calibri"/>
      <family val="2"/>
      <scheme val="minor"/>
    </font>
    <font>
      <b/>
      <sz val="12"/>
      <name val="Calibri"/>
      <family val="2"/>
      <scheme val="minor"/>
    </font>
    <font>
      <sz val="12"/>
      <name val="Calibri"/>
      <family val="2"/>
      <scheme val="minor"/>
    </font>
    <font>
      <i/>
      <sz val="11"/>
      <color theme="1"/>
      <name val="Calibri"/>
      <family val="2"/>
      <scheme val="minor"/>
    </font>
    <font>
      <b/>
      <sz val="11"/>
      <color rgb="FFFF0000"/>
      <name val="Calibri"/>
      <family val="2"/>
      <scheme val="minor"/>
    </font>
    <font>
      <sz val="11"/>
      <name val="Calibri"/>
      <family val="2"/>
      <scheme val="minor"/>
    </font>
    <font>
      <b/>
      <sz val="11"/>
      <name val="Calibri"/>
      <family val="2"/>
      <scheme val="minor"/>
    </font>
    <font>
      <b/>
      <sz val="11"/>
      <name val="Arial"/>
      <family val="2"/>
    </font>
    <font>
      <b/>
      <sz val="10"/>
      <name val="Arial"/>
      <family val="2"/>
    </font>
    <font>
      <sz val="10"/>
      <color theme="1"/>
      <name val="Calibri"/>
      <family val="2"/>
      <scheme val="minor"/>
    </font>
    <font>
      <sz val="10"/>
      <color rgb="FF000000"/>
      <name val="Calibri"/>
      <family val="2"/>
    </font>
    <font>
      <sz val="10"/>
      <color rgb="FFFF0000"/>
      <name val="Calibri"/>
      <family val="2"/>
      <scheme val="minor"/>
    </font>
    <font>
      <sz val="10"/>
      <name val="Calibri"/>
      <family val="2"/>
      <scheme val="minor"/>
    </font>
    <font>
      <sz val="10"/>
      <color rgb="FF000000"/>
      <name val="Arial"/>
      <family val="2"/>
    </font>
    <font>
      <sz val="10"/>
      <name val="Arial"/>
      <family val="2"/>
    </font>
  </fonts>
  <fills count="14">
    <fill>
      <patternFill patternType="none"/>
    </fill>
    <fill>
      <patternFill patternType="gray125"/>
    </fill>
    <fill>
      <patternFill patternType="solid">
        <fgColor rgb="FF0000FF"/>
        <bgColor rgb="FF0000FF"/>
      </patternFill>
    </fill>
    <fill>
      <patternFill patternType="solid">
        <fgColor rgb="FFB7B7B7"/>
        <bgColor rgb="FFB7B7B7"/>
      </patternFill>
    </fill>
    <fill>
      <patternFill patternType="solid">
        <fgColor rgb="FF666666"/>
        <bgColor rgb="FF666666"/>
      </patternFill>
    </fill>
    <fill>
      <patternFill patternType="solid">
        <fgColor rgb="FFEFEFEF"/>
        <bgColor rgb="FFEFEFEF"/>
      </patternFill>
    </fill>
    <fill>
      <patternFill patternType="solid">
        <fgColor theme="4" tint="-0.499984740745262"/>
        <bgColor indexed="64"/>
      </patternFill>
    </fill>
    <fill>
      <patternFill patternType="solid">
        <fgColor theme="2" tint="-9.9978637043366805E-2"/>
        <bgColor indexed="64"/>
      </patternFill>
    </fill>
    <fill>
      <patternFill patternType="solid">
        <fgColor rgb="FF1155CC"/>
        <bgColor rgb="FF1155CC"/>
      </patternFill>
    </fill>
    <fill>
      <patternFill patternType="solid">
        <fgColor rgb="FF999999"/>
        <bgColor rgb="FF999999"/>
      </patternFill>
    </fill>
    <fill>
      <patternFill patternType="solid">
        <fgColor rgb="FF9FC5E8"/>
        <bgColor rgb="FF9FC5E8"/>
      </patternFill>
    </fill>
    <fill>
      <patternFill patternType="solid">
        <fgColor rgb="FFFFFF00"/>
        <bgColor rgb="FFFFFF00"/>
      </patternFill>
    </fill>
    <fill>
      <patternFill patternType="solid">
        <fgColor rgb="FFFF0000"/>
        <bgColor indexed="64"/>
      </patternFill>
    </fill>
    <fill>
      <patternFill patternType="solid">
        <fgColor rgb="FF00B050"/>
        <bgColor indexed="64"/>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rgb="FF000000"/>
      </top>
      <bottom/>
      <diagonal/>
    </border>
  </borders>
  <cellStyleXfs count="2">
    <xf numFmtId="0" fontId="0" fillId="0" borderId="0"/>
    <xf numFmtId="0" fontId="22" fillId="0" borderId="0"/>
  </cellStyleXfs>
  <cellXfs count="113">
    <xf numFmtId="0" fontId="0" fillId="0" borderId="0" xfId="0"/>
    <xf numFmtId="0" fontId="0" fillId="0" borderId="0" xfId="0" applyFont="1" applyAlignment="1"/>
    <xf numFmtId="0" fontId="5" fillId="0" borderId="0" xfId="0" applyFont="1"/>
    <xf numFmtId="0" fontId="4" fillId="4" borderId="4" xfId="0" applyFont="1" applyFill="1" applyBorder="1" applyAlignment="1">
      <alignment horizontal="center"/>
    </xf>
    <xf numFmtId="0" fontId="5" fillId="5" borderId="4" xfId="0" applyFont="1" applyFill="1" applyBorder="1" applyAlignment="1">
      <alignment horizontal="center" vertical="center"/>
    </xf>
    <xf numFmtId="0" fontId="8" fillId="0" borderId="4" xfId="0" applyFont="1" applyBorder="1" applyAlignment="1">
      <alignment wrapText="1"/>
    </xf>
    <xf numFmtId="0" fontId="5" fillId="0" borderId="4" xfId="0" applyFont="1" applyBorder="1" applyAlignment="1">
      <alignment horizontal="center" vertical="center" wrapText="1"/>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8" fillId="0" borderId="3" xfId="0" applyFont="1" applyBorder="1" applyAlignment="1">
      <alignment wrapText="1"/>
    </xf>
    <xf numFmtId="0" fontId="5" fillId="5" borderId="7" xfId="0" applyFont="1" applyFill="1" applyBorder="1" applyAlignment="1">
      <alignment horizontal="center" vertical="center"/>
    </xf>
    <xf numFmtId="0" fontId="0" fillId="0" borderId="0" xfId="0" applyFont="1" applyBorder="1" applyAlignment="1"/>
    <xf numFmtId="0" fontId="2" fillId="0" borderId="0" xfId="0" applyFont="1" applyBorder="1" applyAlignment="1">
      <alignment vertical="top"/>
    </xf>
    <xf numFmtId="0" fontId="2" fillId="0" borderId="15" xfId="0" applyFont="1" applyBorder="1" applyAlignment="1">
      <alignment vertical="top"/>
    </xf>
    <xf numFmtId="0" fontId="0" fillId="0" borderId="0" xfId="0" applyFont="1" applyAlignment="1"/>
    <xf numFmtId="0" fontId="16" fillId="0" borderId="0" xfId="0" applyFont="1" applyFill="1" applyBorder="1" applyAlignment="1">
      <alignment wrapText="1"/>
    </xf>
    <xf numFmtId="0" fontId="7" fillId="0" borderId="0" xfId="0" applyFont="1" applyFill="1" applyBorder="1"/>
    <xf numFmtId="0" fontId="0" fillId="0" borderId="0" xfId="0" applyFont="1" applyFill="1" applyAlignment="1"/>
    <xf numFmtId="0" fontId="17" fillId="7" borderId="16" xfId="0" applyFont="1" applyFill="1" applyBorder="1" applyAlignment="1">
      <alignment horizontal="center"/>
    </xf>
    <xf numFmtId="0" fontId="17" fillId="7" borderId="6" xfId="0" applyFont="1" applyFill="1" applyBorder="1" applyAlignment="1">
      <alignment horizontal="center"/>
    </xf>
    <xf numFmtId="0" fontId="0" fillId="0" borderId="6" xfId="0" applyBorder="1" applyAlignment="1" applyProtection="1">
      <alignment vertical="top" wrapText="1"/>
    </xf>
    <xf numFmtId="0" fontId="18" fillId="0" borderId="6" xfId="0" applyFont="1" applyBorder="1" applyAlignment="1" applyProtection="1">
      <alignment vertical="top" wrapText="1"/>
    </xf>
    <xf numFmtId="0" fontId="18" fillId="0" borderId="6" xfId="0" applyFont="1" applyBorder="1" applyAlignment="1" applyProtection="1">
      <alignment horizontal="center" vertical="center"/>
      <protection locked="0"/>
    </xf>
    <xf numFmtId="0" fontId="2" fillId="0" borderId="0" xfId="0" applyFont="1" applyAlignment="1">
      <alignment wrapText="1"/>
    </xf>
    <xf numFmtId="0" fontId="2" fillId="0" borderId="0" xfId="0" applyFont="1"/>
    <xf numFmtId="0" fontId="0" fillId="0" borderId="6" xfId="0" applyBorder="1" applyAlignment="1" applyProtection="1">
      <alignment vertical="top" wrapText="1"/>
      <protection locked="0"/>
    </xf>
    <xf numFmtId="0" fontId="0" fillId="0" borderId="0" xfId="0" applyAlignment="1">
      <alignment vertical="center"/>
    </xf>
    <xf numFmtId="0" fontId="0" fillId="0" borderId="0" xfId="0" applyAlignment="1">
      <alignment horizontal="center"/>
    </xf>
    <xf numFmtId="0" fontId="5" fillId="0" borderId="0" xfId="0" applyFont="1" applyAlignment="1">
      <alignment horizontal="left" vertical="center" wrapText="1"/>
    </xf>
    <xf numFmtId="0" fontId="2" fillId="0" borderId="0" xfId="0" applyFont="1" applyAlignment="1">
      <alignment horizontal="center" wrapText="1"/>
    </xf>
    <xf numFmtId="0" fontId="5" fillId="0" borderId="4" xfId="0" applyFont="1" applyBorder="1" applyAlignment="1">
      <alignment horizontal="right" vertical="center" wrapText="1"/>
    </xf>
    <xf numFmtId="0" fontId="7" fillId="0" borderId="4" xfId="0" applyFont="1" applyBorder="1" applyAlignment="1">
      <alignment horizontal="center" vertical="center"/>
    </xf>
    <xf numFmtId="0" fontId="5" fillId="0" borderId="4" xfId="0" applyFont="1" applyBorder="1" applyAlignment="1">
      <alignment horizontal="left" vertical="center" wrapText="1"/>
    </xf>
    <xf numFmtId="0" fontId="5" fillId="11" borderId="4" xfId="0" applyFont="1" applyFill="1" applyBorder="1" applyAlignment="1">
      <alignment horizontal="center" vertical="center" wrapText="1"/>
    </xf>
    <xf numFmtId="0" fontId="19" fillId="0" borderId="0" xfId="0" applyFont="1" applyAlignment="1">
      <alignment vertical="top" wrapText="1"/>
    </xf>
    <xf numFmtId="0" fontId="19" fillId="0" borderId="6" xfId="0" applyFont="1" applyBorder="1" applyAlignment="1">
      <alignment vertical="top" wrapText="1"/>
    </xf>
    <xf numFmtId="0" fontId="20" fillId="0" borderId="6" xfId="0" applyFont="1" applyFill="1" applyBorder="1" applyAlignment="1" applyProtection="1">
      <alignment vertical="top" wrapText="1"/>
    </xf>
    <xf numFmtId="0" fontId="18" fillId="0" borderId="6" xfId="0" applyFont="1" applyFill="1" applyBorder="1" applyAlignment="1" applyProtection="1">
      <alignment vertical="top" wrapText="1"/>
    </xf>
    <xf numFmtId="0" fontId="4" fillId="8" borderId="0" xfId="0" applyFont="1" applyFill="1" applyAlignment="1">
      <alignment wrapText="1"/>
    </xf>
    <xf numFmtId="0" fontId="0" fillId="0" borderId="0" xfId="0" applyAlignment="1"/>
    <xf numFmtId="0" fontId="5" fillId="10" borderId="6" xfId="0" applyFont="1" applyFill="1" applyBorder="1" applyAlignment="1">
      <alignment wrapText="1"/>
    </xf>
    <xf numFmtId="0" fontId="5" fillId="10" borderId="6" xfId="0" applyFont="1" applyFill="1" applyBorder="1" applyAlignment="1"/>
    <xf numFmtId="0" fontId="0" fillId="0" borderId="6" xfId="0" applyBorder="1" applyAlignment="1">
      <alignment wrapText="1"/>
    </xf>
    <xf numFmtId="0" fontId="0" fillId="0" borderId="6" xfId="0" applyBorder="1" applyProtection="1">
      <protection locked="0"/>
    </xf>
    <xf numFmtId="0" fontId="0" fillId="0" borderId="0" xfId="0" applyAlignment="1">
      <alignment wrapText="1"/>
    </xf>
    <xf numFmtId="0" fontId="23" fillId="0" borderId="0" xfId="1" applyFont="1" applyAlignment="1"/>
    <xf numFmtId="0" fontId="22" fillId="0" borderId="0" xfId="1" applyFont="1" applyAlignment="1"/>
    <xf numFmtId="0" fontId="0" fillId="0" borderId="0" xfId="0" applyFont="1" applyAlignment="1"/>
    <xf numFmtId="0" fontId="0" fillId="13" borderId="0" xfId="0" applyFill="1"/>
    <xf numFmtId="0" fontId="0" fillId="13" borderId="0" xfId="0" applyFill="1" applyAlignment="1">
      <alignment vertical="center"/>
    </xf>
    <xf numFmtId="0" fontId="2" fillId="13" borderId="0" xfId="0" applyFont="1" applyFill="1"/>
    <xf numFmtId="0" fontId="0" fillId="12" borderId="0" xfId="0" applyFill="1"/>
    <xf numFmtId="0" fontId="0" fillId="12" borderId="0" xfId="0" applyFill="1" applyAlignment="1">
      <alignment vertical="center"/>
    </xf>
    <xf numFmtId="0" fontId="2" fillId="12" borderId="0" xfId="0" applyFont="1" applyFill="1"/>
    <xf numFmtId="0" fontId="0" fillId="0" borderId="0" xfId="0" applyFont="1" applyAlignment="1"/>
    <xf numFmtId="0" fontId="21" fillId="0" borderId="6" xfId="0" applyFont="1" applyFill="1" applyBorder="1" applyAlignment="1" applyProtection="1">
      <alignment vertical="top" wrapText="1"/>
    </xf>
    <xf numFmtId="0" fontId="4" fillId="2" borderId="1" xfId="0" applyFont="1" applyFill="1" applyBorder="1" applyAlignment="1">
      <alignment horizontal="left"/>
    </xf>
    <xf numFmtId="0" fontId="5" fillId="0" borderId="2" xfId="0" applyFont="1" applyBorder="1"/>
    <xf numFmtId="0" fontId="5" fillId="0" borderId="3" xfId="0" applyFont="1" applyBorder="1"/>
    <xf numFmtId="0" fontId="6" fillId="3" borderId="1" xfId="0" applyFont="1" applyFill="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4" fillId="2" borderId="1" xfId="0" applyFont="1" applyFill="1" applyBorder="1" applyAlignment="1">
      <alignment horizontal="left" wrapText="1"/>
    </xf>
    <xf numFmtId="0" fontId="5" fillId="0" borderId="2" xfId="0" applyFont="1" applyBorder="1" applyAlignment="1">
      <alignment wrapText="1"/>
    </xf>
    <xf numFmtId="0" fontId="5" fillId="0" borderId="3" xfId="0" applyFont="1" applyBorder="1" applyAlignment="1">
      <alignment wrapText="1"/>
    </xf>
    <xf numFmtId="0" fontId="6" fillId="3" borderId="1" xfId="0" applyFont="1" applyFill="1" applyBorder="1" applyAlignment="1">
      <alignment shrinkToFit="1"/>
    </xf>
    <xf numFmtId="0" fontId="7" fillId="0" borderId="2" xfId="0" applyFont="1" applyBorder="1" applyAlignment="1">
      <alignment shrinkToFit="1"/>
    </xf>
    <xf numFmtId="0" fontId="7" fillId="0" borderId="3" xfId="0" applyFont="1" applyBorder="1" applyAlignment="1">
      <alignment shrinkToFit="1"/>
    </xf>
    <xf numFmtId="0" fontId="6" fillId="3" borderId="1" xfId="0" applyFont="1" applyFill="1" applyBorder="1" applyAlignment="1">
      <alignment wrapText="1" shrinkToFit="1"/>
    </xf>
    <xf numFmtId="0" fontId="7" fillId="0" borderId="2" xfId="0" applyFont="1" applyBorder="1" applyAlignment="1">
      <alignment wrapText="1" shrinkToFit="1"/>
    </xf>
    <xf numFmtId="0" fontId="7" fillId="0" borderId="3" xfId="0" applyFont="1" applyBorder="1" applyAlignment="1">
      <alignment wrapText="1" shrinkToFit="1"/>
    </xf>
    <xf numFmtId="0" fontId="9" fillId="6" borderId="0" xfId="0" applyFont="1" applyFill="1" applyAlignment="1">
      <alignment horizontal="center"/>
    </xf>
    <xf numFmtId="0" fontId="3" fillId="6" borderId="0" xfId="0" applyFont="1" applyFill="1" applyAlignment="1">
      <alignment horizontal="center"/>
    </xf>
    <xf numFmtId="0" fontId="10" fillId="7" borderId="8" xfId="0" applyFont="1" applyFill="1" applyBorder="1" applyAlignment="1">
      <alignment horizontal="center" wrapText="1"/>
    </xf>
    <xf numFmtId="0" fontId="10" fillId="7" borderId="9" xfId="0" applyFont="1" applyFill="1" applyBorder="1" applyAlignment="1">
      <alignment horizontal="center" wrapText="1"/>
    </xf>
    <xf numFmtId="0" fontId="10" fillId="7" borderId="10" xfId="0" applyFont="1" applyFill="1" applyBorder="1" applyAlignment="1">
      <alignment horizontal="center" wrapText="1"/>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2" fillId="0" borderId="8" xfId="0" applyFont="1" applyBorder="1" applyAlignment="1">
      <alignment horizontal="left" vertical="top" wrapText="1"/>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4" xfId="0" applyFont="1" applyBorder="1" applyAlignment="1">
      <alignment horizontal="left" vertical="top"/>
    </xf>
    <xf numFmtId="0" fontId="2" fillId="0" borderId="0" xfId="0" applyFont="1" applyBorder="1" applyAlignment="1">
      <alignment horizontal="left" vertical="top"/>
    </xf>
    <xf numFmtId="0" fontId="2" fillId="0" borderId="15"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13" xfId="0" applyFont="1" applyBorder="1" applyAlignment="1">
      <alignment horizontal="left" vertical="top"/>
    </xf>
    <xf numFmtId="0" fontId="16" fillId="10" borderId="1" xfId="0" applyFont="1" applyFill="1" applyBorder="1" applyAlignment="1">
      <alignment horizontal="center"/>
    </xf>
    <xf numFmtId="0" fontId="7" fillId="0" borderId="3" xfId="0" applyFont="1" applyBorder="1"/>
    <xf numFmtId="0" fontId="4" fillId="8" borderId="0" xfId="0" applyFont="1" applyFill="1" applyAlignment="1"/>
    <xf numFmtId="0" fontId="0" fillId="0" borderId="0" xfId="0" applyFont="1" applyAlignment="1"/>
    <xf numFmtId="0" fontId="16" fillId="9" borderId="0" xfId="0" applyFont="1" applyFill="1" applyAlignment="1"/>
    <xf numFmtId="0" fontId="5" fillId="0" borderId="0" xfId="0" applyFont="1" applyAlignment="1">
      <alignment wrapText="1"/>
    </xf>
    <xf numFmtId="0" fontId="16" fillId="10" borderId="6" xfId="0" applyFont="1" applyFill="1" applyBorder="1" applyAlignment="1">
      <alignment wrapText="1"/>
    </xf>
    <xf numFmtId="0" fontId="7" fillId="0" borderId="6" xfId="0" applyFont="1" applyBorder="1"/>
    <xf numFmtId="0" fontId="16" fillId="7" borderId="6" xfId="0" applyFont="1" applyFill="1" applyBorder="1" applyAlignment="1">
      <alignment horizontal="center" wrapText="1"/>
    </xf>
    <xf numFmtId="0" fontId="16" fillId="10" borderId="3" xfId="0" applyFont="1" applyFill="1" applyBorder="1" applyAlignment="1">
      <alignment horizontal="center"/>
    </xf>
    <xf numFmtId="0" fontId="16" fillId="10" borderId="6" xfId="0" applyFont="1" applyFill="1" applyBorder="1" applyAlignment="1">
      <alignment vertical="top" wrapText="1"/>
    </xf>
    <xf numFmtId="0" fontId="7" fillId="0" borderId="6" xfId="0" applyFont="1" applyBorder="1" applyAlignment="1">
      <alignment vertical="top"/>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Border="1" applyAlignment="1">
      <alignment horizontal="left" vertical="top" wrapText="1"/>
    </xf>
    <xf numFmtId="0" fontId="2" fillId="0" borderId="15"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13" fillId="0" borderId="6" xfId="0" applyFont="1" applyBorder="1" applyAlignment="1">
      <alignment horizontal="left" vertical="top" wrapText="1"/>
    </xf>
    <xf numFmtId="0" fontId="5" fillId="0" borderId="1" xfId="0" applyFont="1" applyBorder="1" applyAlignment="1" applyProtection="1">
      <alignment horizontal="left" vertical="center" wrapText="1"/>
      <protection locked="0"/>
    </xf>
    <xf numFmtId="0" fontId="7" fillId="0" borderId="3" xfId="0" applyFont="1" applyBorder="1" applyProtection="1">
      <protection locked="0"/>
    </xf>
    <xf numFmtId="0" fontId="0" fillId="0" borderId="17" xfId="0" applyBorder="1" applyAlignment="1" applyProtection="1">
      <alignment horizontal="left" wrapText="1"/>
      <protection locked="0"/>
    </xf>
    <xf numFmtId="0" fontId="0" fillId="0" borderId="0" xfId="0" applyAlignment="1" applyProtection="1">
      <alignment horizontal="left" wrapText="1"/>
      <protection locked="0"/>
    </xf>
  </cellXfs>
  <cellStyles count="2">
    <cellStyle name="Normal" xfId="0" builtinId="0"/>
    <cellStyle name="Normal 2" xfId="1"/>
  </cellStyles>
  <dxfs count="9">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patternType="solid">
          <fgColor rgb="FFCC0000"/>
          <bgColor rgb="FFCC0000"/>
        </patternFill>
      </fill>
      <border>
        <left/>
        <right/>
        <top/>
        <bottom/>
      </border>
    </dxf>
    <dxf>
      <font>
        <color rgb="FFD9EAD3"/>
      </font>
      <fill>
        <patternFill patternType="solid">
          <fgColor rgb="FF6AA84F"/>
          <bgColor rgb="FF6AA84F"/>
        </patternFill>
      </fill>
      <border>
        <left/>
        <right/>
        <top/>
        <bottom/>
      </border>
    </dxf>
    <dxf>
      <font>
        <color rgb="FF274E13"/>
      </font>
      <fill>
        <patternFill patternType="solid">
          <fgColor rgb="FFD9EAD3"/>
          <bgColor rgb="FFD9EAD3"/>
        </patternFill>
      </fill>
      <border>
        <left/>
        <right/>
        <top/>
        <bottom/>
      </border>
    </dxf>
    <dxf>
      <font>
        <color rgb="FFFF0000"/>
      </font>
      <fill>
        <patternFill patternType="solid">
          <fgColor rgb="FFF4CCCC"/>
          <bgColor rgb="FFF4CCCC"/>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8"/>
  <sheetViews>
    <sheetView workbookViewId="0">
      <selection activeCell="C17" sqref="C17:C18"/>
    </sheetView>
  </sheetViews>
  <sheetFormatPr defaultColWidth="14.42578125" defaultRowHeight="15" x14ac:dyDescent="0.25"/>
  <cols>
    <col min="1" max="1" width="14.42578125" style="1"/>
    <col min="2" max="2" width="53.5703125" style="1" customWidth="1"/>
    <col min="3" max="3" width="37.85546875" style="1" customWidth="1"/>
    <col min="4" max="16384" width="14.42578125" style="1"/>
  </cols>
  <sheetData>
    <row r="2" spans="1:3" x14ac:dyDescent="0.25">
      <c r="A2" s="56" t="s">
        <v>0</v>
      </c>
      <c r="B2" s="57"/>
      <c r="C2" s="58"/>
    </row>
    <row r="3" spans="1:3" ht="24" customHeight="1" x14ac:dyDescent="0.25">
      <c r="A3" s="59" t="s">
        <v>1</v>
      </c>
      <c r="B3" s="60"/>
      <c r="C3" s="61"/>
    </row>
    <row r="4" spans="1:3" x14ac:dyDescent="0.25">
      <c r="A4" s="2"/>
      <c r="B4" s="2"/>
      <c r="C4" s="2"/>
    </row>
    <row r="5" spans="1:3" x14ac:dyDescent="0.25">
      <c r="A5" s="3" t="s">
        <v>2</v>
      </c>
      <c r="B5" s="3" t="s">
        <v>3</v>
      </c>
      <c r="C5" s="3" t="s">
        <v>4</v>
      </c>
    </row>
    <row r="6" spans="1:3" ht="43.5" x14ac:dyDescent="0.25">
      <c r="A6" s="4">
        <v>1</v>
      </c>
      <c r="B6" s="5" t="s">
        <v>5</v>
      </c>
      <c r="C6" s="6" t="str">
        <f>IFERROR('#1 Communication'!C15,"")</f>
        <v/>
      </c>
    </row>
    <row r="7" spans="1:3" ht="29.25" x14ac:dyDescent="0.25">
      <c r="A7" s="7">
        <v>2</v>
      </c>
      <c r="B7" s="5" t="s">
        <v>6</v>
      </c>
      <c r="C7" s="6" t="str">
        <f>IFERROR('#2 Culture'!C14,"")</f>
        <v/>
      </c>
    </row>
    <row r="8" spans="1:3" ht="72" x14ac:dyDescent="0.25">
      <c r="A8" s="8">
        <v>3</v>
      </c>
      <c r="B8" s="9" t="s">
        <v>7</v>
      </c>
      <c r="C8" s="6" t="str">
        <f>IFERROR('#3 Connections'!C14,"")</f>
        <v/>
      </c>
    </row>
    <row r="9" spans="1:3" ht="43.5" x14ac:dyDescent="0.25">
      <c r="A9" s="10">
        <v>4</v>
      </c>
      <c r="B9" s="5" t="s">
        <v>8</v>
      </c>
      <c r="C9" s="6" t="str">
        <f>IFERROR('#4 Comparisons'!C14,"")</f>
        <v/>
      </c>
    </row>
    <row r="10" spans="1:3" ht="57.75" x14ac:dyDescent="0.25">
      <c r="A10" s="4">
        <v>5</v>
      </c>
      <c r="B10" s="5" t="s">
        <v>9</v>
      </c>
      <c r="C10" s="6" t="str">
        <f>IFERROR('#5 Communities'!C14,"")</f>
        <v/>
      </c>
    </row>
    <row r="13" spans="1:3" x14ac:dyDescent="0.25">
      <c r="A13" s="62" t="s">
        <v>10</v>
      </c>
      <c r="B13" s="63"/>
      <c r="C13" s="64"/>
    </row>
    <row r="14" spans="1:3" x14ac:dyDescent="0.25">
      <c r="A14" s="65" t="s">
        <v>11</v>
      </c>
      <c r="B14" s="66"/>
      <c r="C14" s="67"/>
    </row>
    <row r="15" spans="1:3" x14ac:dyDescent="0.25">
      <c r="A15" s="2"/>
      <c r="B15" s="2"/>
      <c r="C15" s="2"/>
    </row>
    <row r="16" spans="1:3" x14ac:dyDescent="0.25">
      <c r="A16" s="3" t="s">
        <v>12</v>
      </c>
      <c r="B16" s="3" t="s">
        <v>3</v>
      </c>
      <c r="C16" s="3" t="s">
        <v>4</v>
      </c>
    </row>
    <row r="17" spans="1:3" ht="29.25" x14ac:dyDescent="0.25">
      <c r="A17" s="4">
        <v>6</v>
      </c>
      <c r="B17" s="5" t="s">
        <v>13</v>
      </c>
      <c r="C17" s="6" t="str">
        <f>IFERROR('#6 Instruction'!C16,"")</f>
        <v/>
      </c>
    </row>
    <row r="18" spans="1:3" ht="29.25" x14ac:dyDescent="0.25">
      <c r="A18" s="4">
        <v>7</v>
      </c>
      <c r="B18" s="5" t="s">
        <v>14</v>
      </c>
      <c r="C18" s="6" t="str">
        <f>IFERROR('#7 Assessment'!C14,"")</f>
        <v/>
      </c>
    </row>
  </sheetData>
  <sheetProtection sheet="1" objects="1" scenarios="1" selectLockedCells="1"/>
  <mergeCells count="4">
    <mergeCell ref="A2:C2"/>
    <mergeCell ref="A3:C3"/>
    <mergeCell ref="A13:C13"/>
    <mergeCell ref="A14:C14"/>
  </mergeCells>
  <conditionalFormatting sqref="C6:C10 C17:C18">
    <cfRule type="containsText" dxfId="8" priority="3" operator="containsText" text="1">
      <formula>NOT(ISERROR(SEARCH("1",C6)))</formula>
    </cfRule>
  </conditionalFormatting>
  <conditionalFormatting sqref="C6:C10 C17:C18">
    <cfRule type="containsText" dxfId="7" priority="4" operator="containsText" text="3">
      <formula>NOT(ISERROR(SEARCH(("3"),(C6))))</formula>
    </cfRule>
  </conditionalFormatting>
  <conditionalFormatting sqref="C6:C10 C17:C18">
    <cfRule type="containsText" dxfId="6" priority="5" operator="containsText" text="4">
      <formula>NOT(ISERROR(SEARCH(("4"),(C6))))</formula>
    </cfRule>
  </conditionalFormatting>
  <conditionalFormatting sqref="C6:C10 C17:C18">
    <cfRule type="containsText" dxfId="5" priority="6" operator="containsText" text="0">
      <formula>NOT(ISERROR(SEARCH(("0"),(C6))))</formula>
    </cfRule>
  </conditionalFormatting>
  <conditionalFormatting sqref="C6:C10">
    <cfRule type="containsText" dxfId="4" priority="2" operator="containsText" text="2">
      <formula>NOT(ISERROR(SEARCH("2",C6)))</formula>
    </cfRule>
  </conditionalFormatting>
  <conditionalFormatting sqref="C17:C18">
    <cfRule type="containsText" dxfId="3" priority="1" operator="containsText" text="2">
      <formula>NOT(ISERROR(SEARCH("2",C17)))</formula>
    </cfRule>
  </conditionalFormatting>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opLeftCell="B11" workbookViewId="0">
      <selection activeCell="B19" sqref="B19:C22"/>
    </sheetView>
  </sheetViews>
  <sheetFormatPr defaultRowHeight="15" x14ac:dyDescent="0.25"/>
  <cols>
    <col min="1" max="1" width="9.85546875" customWidth="1"/>
    <col min="2" max="2" width="60.28515625" customWidth="1"/>
    <col min="3" max="3" width="57" customWidth="1"/>
    <col min="4" max="4" width="18" style="27" customWidth="1"/>
    <col min="5" max="7" width="8.7109375" hidden="1" customWidth="1"/>
  </cols>
  <sheetData>
    <row r="1" spans="1:9" s="14" customFormat="1" x14ac:dyDescent="0.25">
      <c r="A1" s="90" t="s">
        <v>26</v>
      </c>
      <c r="B1" s="91"/>
      <c r="C1" s="91"/>
    </row>
    <row r="2" spans="1:9" s="14" customFormat="1" x14ac:dyDescent="0.25">
      <c r="A2" s="92" t="s">
        <v>113</v>
      </c>
      <c r="B2" s="91"/>
      <c r="C2" s="91"/>
    </row>
    <row r="3" spans="1:9" s="14" customFormat="1" x14ac:dyDescent="0.25">
      <c r="A3" s="93"/>
      <c r="B3" s="91"/>
      <c r="C3" s="91"/>
    </row>
    <row r="4" spans="1:9" s="14" customFormat="1" ht="44.25" customHeight="1" x14ac:dyDescent="0.25">
      <c r="A4" s="98" t="s">
        <v>114</v>
      </c>
      <c r="B4" s="99"/>
      <c r="C4" s="99"/>
    </row>
    <row r="5" spans="1:9" s="14" customFormat="1" ht="17.25" customHeight="1" x14ac:dyDescent="0.25">
      <c r="A5" s="15"/>
      <c r="B5" s="16"/>
      <c r="C5" s="16"/>
      <c r="D5" s="17"/>
    </row>
    <row r="6" spans="1:9" s="17" customFormat="1" ht="30" customHeight="1" x14ac:dyDescent="0.25">
      <c r="A6" s="96" t="s">
        <v>29</v>
      </c>
      <c r="B6" s="96"/>
      <c r="C6" s="18" t="s">
        <v>30</v>
      </c>
      <c r="D6" s="19" t="s">
        <v>31</v>
      </c>
    </row>
    <row r="7" spans="1:9" s="24" customFormat="1" ht="178.5" x14ac:dyDescent="0.25">
      <c r="A7" s="20" t="s">
        <v>115</v>
      </c>
      <c r="B7" s="21" t="s">
        <v>116</v>
      </c>
      <c r="C7" s="21" t="s">
        <v>117</v>
      </c>
      <c r="D7" s="22"/>
      <c r="E7" s="23" t="e">
        <f>VLOOKUP(D7,'Reference Sheet'!$A$6:$B$8,2,FALSE)</f>
        <v>#N/A</v>
      </c>
      <c r="F7" s="23"/>
      <c r="G7" s="23"/>
      <c r="H7" s="23"/>
      <c r="I7" s="23"/>
    </row>
    <row r="8" spans="1:9" s="24" customFormat="1" ht="51" x14ac:dyDescent="0.25">
      <c r="A8" s="20" t="s">
        <v>118</v>
      </c>
      <c r="B8" s="21" t="s">
        <v>132</v>
      </c>
      <c r="C8" s="55" t="s">
        <v>205</v>
      </c>
      <c r="D8" s="22"/>
      <c r="E8" s="23" t="e">
        <f>VLOOKUP(D8,'Reference Sheet'!$A$6:$B$8,2,FALSE)</f>
        <v>#N/A</v>
      </c>
      <c r="F8" s="23"/>
      <c r="G8" s="23"/>
      <c r="H8" s="23"/>
      <c r="I8" s="23"/>
    </row>
    <row r="9" spans="1:9" s="24" customFormat="1" ht="38.25" x14ac:dyDescent="0.25">
      <c r="A9" s="20" t="s">
        <v>119</v>
      </c>
      <c r="B9" s="21" t="s">
        <v>120</v>
      </c>
      <c r="C9" s="55" t="s">
        <v>206</v>
      </c>
      <c r="D9" s="22"/>
      <c r="E9" s="23" t="e">
        <f>VLOOKUP(D9,'Reference Sheet'!$A$6:$B$8,2,FALSE)</f>
        <v>#N/A</v>
      </c>
      <c r="F9" s="23"/>
      <c r="G9" s="23"/>
      <c r="H9" s="23"/>
      <c r="I9" s="23"/>
    </row>
    <row r="10" spans="1:9" s="26" customFormat="1" ht="165.75" x14ac:dyDescent="0.25">
      <c r="A10" s="25" t="s">
        <v>121</v>
      </c>
      <c r="B10" s="35" t="s">
        <v>122</v>
      </c>
      <c r="C10" s="36" t="s">
        <v>123</v>
      </c>
      <c r="D10" s="22"/>
      <c r="E10" s="23" t="e">
        <f>VLOOKUP(D10,'Reference Sheet'!$A$6:$B$8,2,FALSE)</f>
        <v>#N/A</v>
      </c>
    </row>
    <row r="11" spans="1:9" s="26" customFormat="1" ht="63.75" x14ac:dyDescent="0.25">
      <c r="A11" s="25" t="s">
        <v>124</v>
      </c>
      <c r="B11" s="21" t="s">
        <v>125</v>
      </c>
      <c r="C11" s="55" t="s">
        <v>207</v>
      </c>
      <c r="D11" s="22"/>
      <c r="E11" s="23" t="e">
        <f>VLOOKUP(D11,'Reference Sheet'!$A$6:$B$8,2,FALSE)</f>
        <v>#N/A</v>
      </c>
    </row>
    <row r="12" spans="1:9" s="26" customFormat="1" ht="89.25" x14ac:dyDescent="0.25">
      <c r="A12" s="25" t="s">
        <v>126</v>
      </c>
      <c r="B12" s="21" t="s">
        <v>127</v>
      </c>
      <c r="C12" s="21" t="s">
        <v>128</v>
      </c>
      <c r="D12" s="22"/>
      <c r="E12" s="23" t="e">
        <f>VLOOKUP(D12,'Reference Sheet'!$A$6:$B$8,2,FALSE)</f>
        <v>#N/A</v>
      </c>
    </row>
    <row r="13" spans="1:9" s="26" customFormat="1" ht="20.25" customHeight="1" x14ac:dyDescent="0.25">
      <c r="A13"/>
      <c r="B13"/>
      <c r="C13"/>
      <c r="D13" s="27"/>
      <c r="E13"/>
    </row>
    <row r="14" spans="1:9" x14ac:dyDescent="0.25">
      <c r="A14" s="28"/>
      <c r="B14" s="88" t="s">
        <v>129</v>
      </c>
      <c r="C14" s="97"/>
      <c r="D14" s="29"/>
      <c r="E14" t="e">
        <f>IF(OR(E7=0,E8=0,E9=0,E10=0,E11=0,E12=0),FALSE,TRUE)</f>
        <v>#N/A</v>
      </c>
    </row>
    <row r="15" spans="1:9" x14ac:dyDescent="0.25">
      <c r="A15" s="28"/>
      <c r="B15" s="30" t="s">
        <v>200</v>
      </c>
      <c r="C15" s="31" t="str">
        <f>IFERROR(E15,"")</f>
        <v/>
      </c>
      <c r="E15" s="24" t="e">
        <f>SUM(E7:E12)</f>
        <v>#N/A</v>
      </c>
    </row>
    <row r="16" spans="1:9" s="24" customFormat="1" ht="28.5" x14ac:dyDescent="0.25">
      <c r="A16" s="28"/>
      <c r="B16" s="32" t="s">
        <v>130</v>
      </c>
      <c r="C16" s="33" t="str">
        <f>IFERROR(VLOOKUP(E16,'Reference Sheet'!$A$10:$B$14,2,FALSE),"")</f>
        <v/>
      </c>
      <c r="D16" s="27"/>
      <c r="E16" t="e">
        <f>SUM(E17:E43)</f>
        <v>#N/A</v>
      </c>
    </row>
    <row r="17" spans="1:7" ht="39" customHeight="1" x14ac:dyDescent="0.25">
      <c r="E17" s="48" t="e">
        <f>IF(AND($E$14=TRUE, $E$15=F17),G17,0)</f>
        <v>#N/A</v>
      </c>
      <c r="F17" s="48">
        <v>12</v>
      </c>
      <c r="G17" s="48">
        <v>4</v>
      </c>
    </row>
    <row r="18" spans="1:7" x14ac:dyDescent="0.25">
      <c r="B18" s="88" t="s">
        <v>131</v>
      </c>
      <c r="C18" s="89"/>
      <c r="E18" s="48" t="e">
        <f t="shared" ref="E18:E29" si="0">IF(AND($E$14=TRUE, $E$15=F18),G18,0)</f>
        <v>#N/A</v>
      </c>
      <c r="F18" s="48">
        <v>11</v>
      </c>
      <c r="G18" s="48">
        <v>3</v>
      </c>
    </row>
    <row r="19" spans="1:7" x14ac:dyDescent="0.25">
      <c r="B19" s="111"/>
      <c r="C19" s="111"/>
      <c r="E19" s="48" t="e">
        <f t="shared" si="0"/>
        <v>#N/A</v>
      </c>
      <c r="F19" s="48">
        <v>10</v>
      </c>
      <c r="G19" s="48">
        <v>3</v>
      </c>
    </row>
    <row r="20" spans="1:7" x14ac:dyDescent="0.25">
      <c r="B20" s="112"/>
      <c r="C20" s="112"/>
      <c r="E20" s="48" t="e">
        <f t="shared" si="0"/>
        <v>#N/A</v>
      </c>
      <c r="F20" s="48">
        <v>9</v>
      </c>
      <c r="G20" s="48">
        <v>2</v>
      </c>
    </row>
    <row r="21" spans="1:7" x14ac:dyDescent="0.25">
      <c r="A21" s="23"/>
      <c r="B21" s="112"/>
      <c r="C21" s="112"/>
      <c r="D21" s="29"/>
      <c r="E21" s="48" t="e">
        <f t="shared" si="0"/>
        <v>#N/A</v>
      </c>
      <c r="F21" s="48">
        <v>8</v>
      </c>
      <c r="G21" s="48">
        <v>2</v>
      </c>
    </row>
    <row r="22" spans="1:7" ht="53.25" customHeight="1" x14ac:dyDescent="0.25">
      <c r="B22" s="112"/>
      <c r="C22" s="112"/>
      <c r="E22" s="48" t="e">
        <f t="shared" si="0"/>
        <v>#N/A</v>
      </c>
      <c r="F22" s="48">
        <v>7</v>
      </c>
      <c r="G22" s="48">
        <v>2</v>
      </c>
    </row>
    <row r="23" spans="1:7" s="24" customFormat="1" x14ac:dyDescent="0.25">
      <c r="A23"/>
      <c r="B23"/>
      <c r="C23"/>
      <c r="D23" s="27"/>
      <c r="E23" s="48" t="e">
        <f t="shared" si="0"/>
        <v>#N/A</v>
      </c>
      <c r="F23" s="50">
        <v>6</v>
      </c>
      <c r="G23" s="50">
        <v>2</v>
      </c>
    </row>
    <row r="24" spans="1:7" x14ac:dyDescent="0.25">
      <c r="E24" s="48" t="e">
        <f t="shared" si="0"/>
        <v>#N/A</v>
      </c>
      <c r="F24" s="48">
        <v>5</v>
      </c>
      <c r="G24" s="48">
        <v>1</v>
      </c>
    </row>
    <row r="25" spans="1:7" x14ac:dyDescent="0.25">
      <c r="E25" s="48" t="e">
        <f t="shared" si="0"/>
        <v>#N/A</v>
      </c>
      <c r="F25" s="48">
        <v>4</v>
      </c>
      <c r="G25" s="48">
        <v>1</v>
      </c>
    </row>
    <row r="26" spans="1:7" x14ac:dyDescent="0.25">
      <c r="E26" s="48" t="e">
        <f t="shared" si="0"/>
        <v>#N/A</v>
      </c>
      <c r="F26" s="48">
        <v>3</v>
      </c>
      <c r="G26" s="48">
        <v>1</v>
      </c>
    </row>
    <row r="27" spans="1:7" x14ac:dyDescent="0.25">
      <c r="E27" s="48" t="e">
        <f t="shared" si="0"/>
        <v>#N/A</v>
      </c>
      <c r="F27" s="48">
        <v>2</v>
      </c>
      <c r="G27" s="48">
        <v>1</v>
      </c>
    </row>
    <row r="28" spans="1:7" x14ac:dyDescent="0.25">
      <c r="E28" s="48" t="e">
        <f t="shared" si="0"/>
        <v>#N/A</v>
      </c>
      <c r="F28" s="48">
        <v>1</v>
      </c>
      <c r="G28" s="48">
        <v>0</v>
      </c>
    </row>
    <row r="29" spans="1:7" x14ac:dyDescent="0.25">
      <c r="E29" s="48" t="e">
        <f t="shared" si="0"/>
        <v>#N/A</v>
      </c>
      <c r="F29" s="48">
        <v>0</v>
      </c>
      <c r="G29" s="48">
        <v>0</v>
      </c>
    </row>
    <row r="31" spans="1:7" x14ac:dyDescent="0.25">
      <c r="E31" s="51" t="e">
        <f>IF(AND($E$14=FALSE, $E$15=F31),G31,0)</f>
        <v>#N/A</v>
      </c>
      <c r="F31" s="51">
        <v>12</v>
      </c>
      <c r="G31" s="51">
        <v>2</v>
      </c>
    </row>
    <row r="32" spans="1:7" x14ac:dyDescent="0.25">
      <c r="E32" s="51" t="e">
        <f t="shared" ref="E32:E43" si="1">IF(AND($E$14=FALSE, $E$15=F32),G32,0)</f>
        <v>#N/A</v>
      </c>
      <c r="F32" s="51">
        <v>11</v>
      </c>
      <c r="G32" s="51">
        <v>2</v>
      </c>
    </row>
    <row r="33" spans="5:7" x14ac:dyDescent="0.25">
      <c r="E33" s="51" t="e">
        <f t="shared" si="1"/>
        <v>#N/A</v>
      </c>
      <c r="F33" s="51">
        <v>10</v>
      </c>
      <c r="G33" s="51">
        <v>2</v>
      </c>
    </row>
    <row r="34" spans="5:7" x14ac:dyDescent="0.25">
      <c r="E34" s="51" t="e">
        <f t="shared" si="1"/>
        <v>#N/A</v>
      </c>
      <c r="F34" s="51">
        <v>9</v>
      </c>
      <c r="G34" s="51">
        <v>2</v>
      </c>
    </row>
    <row r="35" spans="5:7" x14ac:dyDescent="0.25">
      <c r="E35" s="51" t="e">
        <f t="shared" si="1"/>
        <v>#N/A</v>
      </c>
      <c r="F35" s="51">
        <v>8</v>
      </c>
      <c r="G35" s="51">
        <v>2</v>
      </c>
    </row>
    <row r="36" spans="5:7" x14ac:dyDescent="0.25">
      <c r="E36" s="51" t="e">
        <f t="shared" si="1"/>
        <v>#N/A</v>
      </c>
      <c r="F36" s="51">
        <v>7</v>
      </c>
      <c r="G36" s="51">
        <v>2</v>
      </c>
    </row>
    <row r="37" spans="5:7" x14ac:dyDescent="0.25">
      <c r="E37" s="51" t="e">
        <f t="shared" si="1"/>
        <v>#N/A</v>
      </c>
      <c r="F37" s="51">
        <v>6</v>
      </c>
      <c r="G37" s="51">
        <v>2</v>
      </c>
    </row>
    <row r="38" spans="5:7" x14ac:dyDescent="0.25">
      <c r="E38" s="51" t="e">
        <f t="shared" si="1"/>
        <v>#N/A</v>
      </c>
      <c r="F38" s="51">
        <v>5</v>
      </c>
      <c r="G38" s="51">
        <v>1</v>
      </c>
    </row>
    <row r="39" spans="5:7" x14ac:dyDescent="0.25">
      <c r="E39" s="51" t="e">
        <f t="shared" si="1"/>
        <v>#N/A</v>
      </c>
      <c r="F39" s="51">
        <v>4</v>
      </c>
      <c r="G39" s="51">
        <v>1</v>
      </c>
    </row>
    <row r="40" spans="5:7" x14ac:dyDescent="0.25">
      <c r="E40" s="51" t="e">
        <f t="shared" si="1"/>
        <v>#N/A</v>
      </c>
      <c r="F40" s="51">
        <v>3</v>
      </c>
      <c r="G40" s="51">
        <v>1</v>
      </c>
    </row>
    <row r="41" spans="5:7" x14ac:dyDescent="0.25">
      <c r="E41" s="51" t="e">
        <f t="shared" si="1"/>
        <v>#N/A</v>
      </c>
      <c r="F41" s="51">
        <v>2</v>
      </c>
      <c r="G41" s="51">
        <v>1</v>
      </c>
    </row>
    <row r="42" spans="5:7" x14ac:dyDescent="0.25">
      <c r="E42" s="51" t="e">
        <f t="shared" si="1"/>
        <v>#N/A</v>
      </c>
      <c r="F42" s="51">
        <v>1</v>
      </c>
      <c r="G42" s="51">
        <v>0</v>
      </c>
    </row>
    <row r="43" spans="5:7" x14ac:dyDescent="0.25">
      <c r="E43" s="51" t="e">
        <f t="shared" si="1"/>
        <v>#N/A</v>
      </c>
      <c r="F43" s="51">
        <v>0</v>
      </c>
      <c r="G43" s="51">
        <v>0</v>
      </c>
    </row>
  </sheetData>
  <sheetProtection sheet="1" objects="1" scenarios="1" selectLockedCells="1"/>
  <mergeCells count="8">
    <mergeCell ref="B18:C18"/>
    <mergeCell ref="B19:C22"/>
    <mergeCell ref="A1:C1"/>
    <mergeCell ref="A2:C2"/>
    <mergeCell ref="A3:C3"/>
    <mergeCell ref="A4:C4"/>
    <mergeCell ref="A6:B6"/>
    <mergeCell ref="B14:C1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Sheet2!$A$1:$A$3</xm:f>
          </x14:formula1>
          <xm:sqref>D7:D12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13" workbookViewId="0">
      <selection activeCell="B17" sqref="B17:C20"/>
    </sheetView>
  </sheetViews>
  <sheetFormatPr defaultRowHeight="15" x14ac:dyDescent="0.25"/>
  <cols>
    <col min="1" max="1" width="9.85546875" customWidth="1"/>
    <col min="2" max="2" width="60.28515625" customWidth="1"/>
    <col min="3" max="3" width="57" customWidth="1"/>
    <col min="4" max="4" width="18" style="27" customWidth="1"/>
    <col min="5" max="7" width="8.7109375" hidden="1" customWidth="1"/>
  </cols>
  <sheetData>
    <row r="1" spans="1:9" s="14" customFormat="1" x14ac:dyDescent="0.25">
      <c r="A1" s="90" t="s">
        <v>26</v>
      </c>
      <c r="B1" s="91"/>
      <c r="C1" s="91"/>
    </row>
    <row r="2" spans="1:9" s="14" customFormat="1" x14ac:dyDescent="0.25">
      <c r="A2" s="92" t="s">
        <v>133</v>
      </c>
      <c r="B2" s="91"/>
      <c r="C2" s="91"/>
    </row>
    <row r="3" spans="1:9" s="14" customFormat="1" x14ac:dyDescent="0.25">
      <c r="A3" s="93"/>
      <c r="B3" s="91"/>
      <c r="C3" s="91"/>
    </row>
    <row r="4" spans="1:9" s="14" customFormat="1" ht="21" customHeight="1" x14ac:dyDescent="0.25">
      <c r="A4" s="98" t="s">
        <v>134</v>
      </c>
      <c r="B4" s="99"/>
      <c r="C4" s="99"/>
    </row>
    <row r="5" spans="1:9" s="14" customFormat="1" ht="17.25" customHeight="1" x14ac:dyDescent="0.25">
      <c r="A5" s="15"/>
      <c r="B5" s="16"/>
      <c r="C5" s="16"/>
      <c r="D5" s="17"/>
    </row>
    <row r="6" spans="1:9" s="17" customFormat="1" ht="30" customHeight="1" x14ac:dyDescent="0.25">
      <c r="A6" s="96" t="s">
        <v>29</v>
      </c>
      <c r="B6" s="96"/>
      <c r="C6" s="18" t="s">
        <v>30</v>
      </c>
      <c r="D6" s="19" t="s">
        <v>31</v>
      </c>
    </row>
    <row r="7" spans="1:9" s="24" customFormat="1" ht="204" x14ac:dyDescent="0.25">
      <c r="A7" s="20" t="s">
        <v>135</v>
      </c>
      <c r="B7" s="21" t="s">
        <v>136</v>
      </c>
      <c r="C7" s="21" t="s">
        <v>137</v>
      </c>
      <c r="D7" s="22"/>
      <c r="E7" s="23" t="e">
        <f>VLOOKUP(D7,'Reference Sheet'!$A$6:$B$8,2,FALSE)</f>
        <v>#N/A</v>
      </c>
      <c r="F7" s="23"/>
      <c r="G7" s="23"/>
      <c r="H7" s="23"/>
      <c r="I7" s="23"/>
    </row>
    <row r="8" spans="1:9" s="24" customFormat="1" ht="242.25" x14ac:dyDescent="0.25">
      <c r="A8" s="20" t="s">
        <v>138</v>
      </c>
      <c r="B8" s="21" t="s">
        <v>145</v>
      </c>
      <c r="C8" s="37" t="s">
        <v>139</v>
      </c>
      <c r="D8" s="22"/>
      <c r="E8" s="23" t="e">
        <f>VLOOKUP(D8,'Reference Sheet'!$A$6:$B$8,2,FALSE)</f>
        <v>#N/A</v>
      </c>
      <c r="F8" s="23"/>
      <c r="G8" s="23"/>
      <c r="H8" s="23"/>
      <c r="I8" s="23"/>
    </row>
    <row r="9" spans="1:9" s="24" customFormat="1" ht="76.5" x14ac:dyDescent="0.25">
      <c r="A9" s="20" t="s">
        <v>140</v>
      </c>
      <c r="B9" s="21" t="s">
        <v>141</v>
      </c>
      <c r="C9" s="55" t="s">
        <v>208</v>
      </c>
      <c r="D9" s="22"/>
      <c r="E9" s="23" t="e">
        <f>VLOOKUP(D9,'Reference Sheet'!$A$6:$B$8,2,FALSE)</f>
        <v>#N/A</v>
      </c>
      <c r="F9" s="23"/>
      <c r="G9" s="23"/>
      <c r="H9" s="23"/>
      <c r="I9" s="23"/>
    </row>
    <row r="10" spans="1:9" s="26" customFormat="1" ht="63.75" x14ac:dyDescent="0.25">
      <c r="A10" s="25" t="s">
        <v>146</v>
      </c>
      <c r="B10" s="35" t="s">
        <v>142</v>
      </c>
      <c r="C10" s="55" t="s">
        <v>209</v>
      </c>
      <c r="D10" s="22"/>
      <c r="E10" s="23" t="e">
        <f>VLOOKUP(D10,'Reference Sheet'!$A$6:$B$8,2,FALSE)</f>
        <v>#N/A</v>
      </c>
    </row>
    <row r="11" spans="1:9" s="26" customFormat="1" ht="20.25" customHeight="1" x14ac:dyDescent="0.25">
      <c r="A11"/>
      <c r="B11"/>
      <c r="C11"/>
      <c r="D11" s="27"/>
      <c r="E11"/>
    </row>
    <row r="12" spans="1:9" x14ac:dyDescent="0.25">
      <c r="A12" s="28"/>
      <c r="B12" s="88" t="s">
        <v>143</v>
      </c>
      <c r="C12" s="97"/>
      <c r="D12" s="29"/>
      <c r="E12" t="e">
        <f>IF(OR(E7=0,E8=0,E9=0,E10=0),FALSE,TRUE)</f>
        <v>#N/A</v>
      </c>
    </row>
    <row r="13" spans="1:9" x14ac:dyDescent="0.25">
      <c r="A13" s="28"/>
      <c r="B13" s="30" t="s">
        <v>199</v>
      </c>
      <c r="C13" s="31" t="str">
        <f>IFERROR(E13,"")</f>
        <v/>
      </c>
      <c r="E13" s="24" t="e">
        <f>SUM(E7:E10)</f>
        <v>#N/A</v>
      </c>
    </row>
    <row r="14" spans="1:9" s="24" customFormat="1" ht="28.5" x14ac:dyDescent="0.25">
      <c r="A14" s="28"/>
      <c r="B14" s="32" t="s">
        <v>14</v>
      </c>
      <c r="C14" s="33" t="str">
        <f>IFERROR(VLOOKUP(E14,'Reference Sheet'!$A$10:$B$14,2,FALSE),"")</f>
        <v/>
      </c>
      <c r="D14" s="27"/>
      <c r="E14" t="e">
        <f>SUM(E15:E33)</f>
        <v>#N/A</v>
      </c>
    </row>
    <row r="15" spans="1:9" ht="39" customHeight="1" x14ac:dyDescent="0.25">
      <c r="E15" s="48" t="e">
        <f>IF(AND($E$12=TRUE, $E$13=F15),G15,0)</f>
        <v>#N/A</v>
      </c>
      <c r="F15" s="48">
        <v>8</v>
      </c>
      <c r="G15" s="48">
        <v>4</v>
      </c>
    </row>
    <row r="16" spans="1:9" x14ac:dyDescent="0.25">
      <c r="B16" s="88" t="s">
        <v>144</v>
      </c>
      <c r="C16" s="89"/>
      <c r="E16" s="48" t="e">
        <f t="shared" ref="E16:E23" si="0">IF(AND($E$12=TRUE, $E$13=F16),G16,0)</f>
        <v>#N/A</v>
      </c>
      <c r="F16" s="48">
        <v>7</v>
      </c>
      <c r="G16" s="48">
        <v>3</v>
      </c>
    </row>
    <row r="17" spans="1:7" x14ac:dyDescent="0.25">
      <c r="B17" s="111"/>
      <c r="C17" s="111"/>
      <c r="E17" s="48" t="e">
        <f t="shared" si="0"/>
        <v>#N/A</v>
      </c>
      <c r="F17" s="48">
        <v>6</v>
      </c>
      <c r="G17" s="48">
        <v>3</v>
      </c>
    </row>
    <row r="18" spans="1:7" x14ac:dyDescent="0.25">
      <c r="B18" s="112"/>
      <c r="C18" s="112"/>
      <c r="E18" s="48" t="e">
        <f t="shared" si="0"/>
        <v>#N/A</v>
      </c>
      <c r="F18" s="48">
        <v>5</v>
      </c>
      <c r="G18" s="48">
        <v>2</v>
      </c>
    </row>
    <row r="19" spans="1:7" x14ac:dyDescent="0.25">
      <c r="A19" s="23"/>
      <c r="B19" s="112"/>
      <c r="C19" s="112"/>
      <c r="D19" s="29"/>
      <c r="E19" s="48" t="e">
        <f t="shared" si="0"/>
        <v>#N/A</v>
      </c>
      <c r="F19" s="48">
        <v>4</v>
      </c>
      <c r="G19" s="48">
        <v>2</v>
      </c>
    </row>
    <row r="20" spans="1:7" ht="53.25" customHeight="1" x14ac:dyDescent="0.25">
      <c r="B20" s="112"/>
      <c r="C20" s="112"/>
      <c r="E20" s="50" t="e">
        <f t="shared" si="0"/>
        <v>#N/A</v>
      </c>
      <c r="F20" s="48">
        <v>3</v>
      </c>
      <c r="G20" s="48">
        <v>1</v>
      </c>
    </row>
    <row r="21" spans="1:7" s="24" customFormat="1" x14ac:dyDescent="0.25">
      <c r="A21"/>
      <c r="B21"/>
      <c r="C21"/>
      <c r="D21" s="27"/>
      <c r="E21" s="48" t="e">
        <f t="shared" si="0"/>
        <v>#N/A</v>
      </c>
      <c r="F21" s="50">
        <v>2</v>
      </c>
      <c r="G21" s="50">
        <v>1</v>
      </c>
    </row>
    <row r="22" spans="1:7" x14ac:dyDescent="0.25">
      <c r="E22" s="48" t="e">
        <f t="shared" si="0"/>
        <v>#N/A</v>
      </c>
      <c r="F22" s="48">
        <v>1</v>
      </c>
      <c r="G22" s="48">
        <v>1</v>
      </c>
    </row>
    <row r="23" spans="1:7" x14ac:dyDescent="0.25">
      <c r="E23" s="48" t="e">
        <f t="shared" si="0"/>
        <v>#N/A</v>
      </c>
      <c r="F23" s="48">
        <v>0</v>
      </c>
      <c r="G23" s="48">
        <v>0</v>
      </c>
    </row>
    <row r="25" spans="1:7" x14ac:dyDescent="0.25">
      <c r="E25" s="51" t="e">
        <f>IF(AND($E$12=FALSE, $E$13=F25),G25,0)</f>
        <v>#N/A</v>
      </c>
      <c r="F25" s="51">
        <v>8</v>
      </c>
      <c r="G25" s="51">
        <v>2</v>
      </c>
    </row>
    <row r="26" spans="1:7" x14ac:dyDescent="0.25">
      <c r="E26" s="51" t="e">
        <f t="shared" ref="E26:E33" si="1">IF(AND($E$12=FALSE, $E$13=F26),G26,0)</f>
        <v>#N/A</v>
      </c>
      <c r="F26" s="51">
        <v>7</v>
      </c>
      <c r="G26" s="51">
        <v>2</v>
      </c>
    </row>
    <row r="27" spans="1:7" x14ac:dyDescent="0.25">
      <c r="E27" s="51" t="e">
        <f t="shared" si="1"/>
        <v>#N/A</v>
      </c>
      <c r="F27" s="51">
        <v>6</v>
      </c>
      <c r="G27" s="51">
        <v>2</v>
      </c>
    </row>
    <row r="28" spans="1:7" x14ac:dyDescent="0.25">
      <c r="E28" s="51" t="e">
        <f t="shared" si="1"/>
        <v>#N/A</v>
      </c>
      <c r="F28" s="51">
        <v>5</v>
      </c>
      <c r="G28" s="51">
        <v>2</v>
      </c>
    </row>
    <row r="29" spans="1:7" x14ac:dyDescent="0.25">
      <c r="E29" s="51" t="e">
        <f t="shared" si="1"/>
        <v>#N/A</v>
      </c>
      <c r="F29" s="51">
        <v>4</v>
      </c>
      <c r="G29" s="51">
        <v>2</v>
      </c>
    </row>
    <row r="30" spans="1:7" x14ac:dyDescent="0.25">
      <c r="E30" s="51" t="e">
        <f t="shared" si="1"/>
        <v>#N/A</v>
      </c>
      <c r="F30" s="51">
        <v>3</v>
      </c>
      <c r="G30" s="51">
        <v>1</v>
      </c>
    </row>
    <row r="31" spans="1:7" x14ac:dyDescent="0.25">
      <c r="E31" s="51" t="e">
        <f t="shared" si="1"/>
        <v>#N/A</v>
      </c>
      <c r="F31" s="51">
        <v>2</v>
      </c>
      <c r="G31" s="51">
        <v>1</v>
      </c>
    </row>
    <row r="32" spans="1:7" x14ac:dyDescent="0.25">
      <c r="E32" s="51" t="e">
        <f t="shared" si="1"/>
        <v>#N/A</v>
      </c>
      <c r="F32" s="51">
        <v>1</v>
      </c>
      <c r="G32" s="51">
        <v>1</v>
      </c>
    </row>
    <row r="33" spans="5:7" x14ac:dyDescent="0.25">
      <c r="E33" s="51" t="e">
        <f t="shared" si="1"/>
        <v>#N/A</v>
      </c>
      <c r="F33" s="51">
        <v>0</v>
      </c>
      <c r="G33" s="51">
        <v>0</v>
      </c>
    </row>
  </sheetData>
  <sheetProtection sheet="1" objects="1" scenarios="1" selectLockedCells="1"/>
  <mergeCells count="8">
    <mergeCell ref="B16:C16"/>
    <mergeCell ref="B17:C20"/>
    <mergeCell ref="A1:C1"/>
    <mergeCell ref="A2:C2"/>
    <mergeCell ref="A3:C3"/>
    <mergeCell ref="A4:C4"/>
    <mergeCell ref="A6:B6"/>
    <mergeCell ref="B12:C1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Sheet2!$A$1:$A$3</xm:f>
          </x14:formula1>
          <xm:sqref>D7:D10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6"/>
  <sheetViews>
    <sheetView workbookViewId="0">
      <selection activeCell="K34" sqref="K34"/>
    </sheetView>
  </sheetViews>
  <sheetFormatPr defaultColWidth="14.42578125" defaultRowHeight="15.75" customHeight="1" x14ac:dyDescent="0.25"/>
  <cols>
    <col min="1" max="16384" width="14.42578125" style="1"/>
  </cols>
  <sheetData>
    <row r="2" spans="1:9" ht="15.75" customHeight="1" x14ac:dyDescent="0.25">
      <c r="B2" s="71" t="s">
        <v>24</v>
      </c>
      <c r="C2" s="72"/>
      <c r="D2" s="72"/>
      <c r="E2" s="72"/>
      <c r="F2" s="72"/>
      <c r="G2" s="72"/>
      <c r="H2" s="72"/>
    </row>
    <row r="3" spans="1:9" ht="15.75" customHeight="1" x14ac:dyDescent="0.25">
      <c r="B3" s="72"/>
      <c r="C3" s="72"/>
      <c r="D3" s="72"/>
      <c r="E3" s="72"/>
      <c r="F3" s="72"/>
      <c r="G3" s="72"/>
      <c r="H3" s="72"/>
    </row>
    <row r="4" spans="1:9" ht="15.75" customHeight="1" x14ac:dyDescent="0.25">
      <c r="B4" s="108" t="s">
        <v>25</v>
      </c>
      <c r="C4" s="108"/>
      <c r="D4" s="108"/>
      <c r="E4" s="108"/>
      <c r="F4" s="108"/>
      <c r="G4" s="108"/>
      <c r="H4" s="108"/>
    </row>
    <row r="5" spans="1:9" ht="15.75" customHeight="1" x14ac:dyDescent="0.25">
      <c r="B5" s="108"/>
      <c r="C5" s="108"/>
      <c r="D5" s="108"/>
      <c r="E5" s="108"/>
      <c r="F5" s="108"/>
      <c r="G5" s="108"/>
      <c r="H5" s="108"/>
    </row>
    <row r="6" spans="1:9" ht="15.75" customHeight="1" x14ac:dyDescent="0.25">
      <c r="B6" s="108"/>
      <c r="C6" s="108"/>
      <c r="D6" s="108"/>
      <c r="E6" s="108"/>
      <c r="F6" s="108"/>
      <c r="G6" s="108"/>
      <c r="H6" s="108"/>
    </row>
    <row r="7" spans="1:9" ht="15.75" customHeight="1" x14ac:dyDescent="0.25">
      <c r="B7" s="108"/>
      <c r="C7" s="108"/>
      <c r="D7" s="108"/>
      <c r="E7" s="108"/>
      <c r="F7" s="108"/>
      <c r="G7" s="108"/>
      <c r="H7" s="108"/>
    </row>
    <row r="8" spans="1:9" ht="15.75" customHeight="1" x14ac:dyDescent="0.25">
      <c r="B8" s="108"/>
      <c r="C8" s="108"/>
      <c r="D8" s="108"/>
      <c r="E8" s="108"/>
      <c r="F8" s="108"/>
      <c r="G8" s="108"/>
      <c r="H8" s="108"/>
    </row>
    <row r="9" spans="1:9" ht="15.75" customHeight="1" x14ac:dyDescent="0.25">
      <c r="B9" s="108"/>
      <c r="C9" s="108"/>
      <c r="D9" s="108"/>
      <c r="E9" s="108"/>
      <c r="F9" s="108"/>
      <c r="G9" s="108"/>
      <c r="H9" s="108"/>
    </row>
    <row r="10" spans="1:9" ht="15.75" customHeight="1" x14ac:dyDescent="0.25">
      <c r="A10" s="11"/>
      <c r="B10" s="12"/>
      <c r="C10" s="12"/>
      <c r="D10" s="12"/>
      <c r="E10" s="12"/>
      <c r="F10" s="12"/>
      <c r="G10" s="12"/>
      <c r="H10" s="13"/>
    </row>
    <row r="11" spans="1:9" ht="15.75" customHeight="1" x14ac:dyDescent="0.25">
      <c r="A11" s="11"/>
      <c r="B11" s="12"/>
      <c r="C11" s="12"/>
      <c r="D11" s="12"/>
      <c r="E11" s="12"/>
      <c r="F11" s="12"/>
      <c r="G11" s="12"/>
      <c r="H11" s="12"/>
      <c r="I11" s="11"/>
    </row>
    <row r="12" spans="1:9" ht="15.75" customHeight="1" x14ac:dyDescent="0.25">
      <c r="A12" s="11"/>
      <c r="B12" s="12"/>
      <c r="C12" s="12"/>
      <c r="D12" s="12"/>
      <c r="E12" s="12"/>
      <c r="F12" s="12"/>
      <c r="G12" s="12"/>
      <c r="H12" s="12"/>
      <c r="I12" s="11"/>
    </row>
    <row r="13" spans="1:9" ht="15.75" customHeight="1" x14ac:dyDescent="0.25">
      <c r="A13" s="11"/>
      <c r="B13" s="12"/>
      <c r="C13" s="12"/>
      <c r="D13" s="12"/>
      <c r="E13" s="12"/>
      <c r="F13" s="12"/>
      <c r="G13" s="12"/>
      <c r="H13" s="12"/>
      <c r="I13" s="11"/>
    </row>
    <row r="14" spans="1:9" ht="15.75" customHeight="1" x14ac:dyDescent="0.25">
      <c r="A14" s="11"/>
      <c r="B14" s="12"/>
      <c r="C14" s="12"/>
      <c r="D14" s="12"/>
      <c r="E14" s="12"/>
      <c r="F14" s="12"/>
      <c r="G14" s="12"/>
      <c r="H14" s="12"/>
      <c r="I14" s="11"/>
    </row>
    <row r="15" spans="1:9" ht="15.75" customHeight="1" x14ac:dyDescent="0.25">
      <c r="A15" s="11"/>
      <c r="B15" s="11"/>
      <c r="C15" s="11"/>
      <c r="D15" s="11"/>
      <c r="E15" s="11"/>
      <c r="F15" s="11"/>
      <c r="G15" s="11"/>
      <c r="H15" s="11"/>
      <c r="I15" s="11"/>
    </row>
    <row r="16" spans="1:9" ht="15.75" customHeight="1" x14ac:dyDescent="0.25">
      <c r="A16" s="11"/>
      <c r="B16" s="11"/>
      <c r="C16" s="11"/>
      <c r="D16" s="11"/>
      <c r="E16" s="11"/>
      <c r="F16" s="11"/>
      <c r="G16" s="11"/>
      <c r="H16" s="11"/>
      <c r="I16" s="11"/>
    </row>
  </sheetData>
  <sheetProtection sheet="1" objects="1" scenarios="1"/>
  <mergeCells count="2">
    <mergeCell ref="B2:H3"/>
    <mergeCell ref="B4:H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25" workbookViewId="0">
      <selection activeCell="A32" sqref="A32:B32"/>
    </sheetView>
  </sheetViews>
  <sheetFormatPr defaultRowHeight="15" x14ac:dyDescent="0.25"/>
  <cols>
    <col min="1" max="1" width="64.28515625" style="44" customWidth="1"/>
    <col min="2" max="2" width="18.5703125" customWidth="1"/>
    <col min="3" max="3" width="12.85546875" hidden="1" customWidth="1"/>
  </cols>
  <sheetData>
    <row r="1" spans="1:6" x14ac:dyDescent="0.25">
      <c r="A1" s="38" t="s">
        <v>147</v>
      </c>
      <c r="B1" s="39"/>
      <c r="C1" s="39"/>
      <c r="D1" s="39"/>
      <c r="E1" s="39"/>
      <c r="F1" s="39"/>
    </row>
    <row r="3" spans="1:6" x14ac:dyDescent="0.25">
      <c r="A3" s="40" t="s">
        <v>3</v>
      </c>
      <c r="B3" s="41" t="s">
        <v>4</v>
      </c>
    </row>
    <row r="4" spans="1:6" ht="45" x14ac:dyDescent="0.25">
      <c r="A4" s="42" t="s">
        <v>148</v>
      </c>
      <c r="B4" s="43"/>
      <c r="C4" t="e">
        <f>VLOOKUP(B4,'Reference Sheet'!$A$6:$B$8,2,FALSE)</f>
        <v>#N/A</v>
      </c>
    </row>
    <row r="5" spans="1:6" ht="60" x14ac:dyDescent="0.25">
      <c r="A5" s="42" t="s">
        <v>169</v>
      </c>
      <c r="B5" s="43"/>
      <c r="C5" t="e">
        <f>VLOOKUP(B5,'Reference Sheet'!$A$6:$B$8,2,FALSE)</f>
        <v>#N/A</v>
      </c>
    </row>
    <row r="6" spans="1:6" ht="30" x14ac:dyDescent="0.25">
      <c r="A6" s="42" t="s">
        <v>170</v>
      </c>
      <c r="B6" s="43"/>
      <c r="C6" t="e">
        <f>VLOOKUP(B6,'Reference Sheet'!$A$6:$B$8,2,FALSE)</f>
        <v>#N/A</v>
      </c>
    </row>
    <row r="7" spans="1:6" ht="30" x14ac:dyDescent="0.25">
      <c r="A7" s="42" t="s">
        <v>171</v>
      </c>
      <c r="B7" s="43"/>
      <c r="C7" t="e">
        <f>VLOOKUP(B7,'Reference Sheet'!$A$6:$B$8,2,FALSE)</f>
        <v>#N/A</v>
      </c>
    </row>
    <row r="8" spans="1:6" ht="30" x14ac:dyDescent="0.25">
      <c r="A8" s="42" t="s">
        <v>172</v>
      </c>
      <c r="B8" s="43"/>
      <c r="C8" t="e">
        <f>VLOOKUP(B8,'Reference Sheet'!$A$6:$B$8,2,FALSE)</f>
        <v>#N/A</v>
      </c>
    </row>
    <row r="9" spans="1:6" x14ac:dyDescent="0.25">
      <c r="A9" s="42" t="s">
        <v>149</v>
      </c>
      <c r="B9" s="43"/>
      <c r="C9" t="e">
        <f>VLOOKUP(B9,'Reference Sheet'!$A$6:$B$8,2,FALSE)</f>
        <v>#N/A</v>
      </c>
    </row>
    <row r="10" spans="1:6" ht="30" x14ac:dyDescent="0.25">
      <c r="A10" s="42" t="s">
        <v>173</v>
      </c>
      <c r="B10" s="43"/>
      <c r="C10" t="e">
        <f>VLOOKUP(B10,'Reference Sheet'!$A$6:$B$8,2,FALSE)</f>
        <v>#N/A</v>
      </c>
    </row>
    <row r="11" spans="1:6" ht="30" x14ac:dyDescent="0.25">
      <c r="A11" s="42" t="s">
        <v>150</v>
      </c>
      <c r="B11" s="43"/>
      <c r="C11" t="e">
        <f>VLOOKUP(B11,'Reference Sheet'!$A$6:$B$8,2,FALSE)</f>
        <v>#N/A</v>
      </c>
    </row>
    <row r="12" spans="1:6" ht="45" x14ac:dyDescent="0.25">
      <c r="A12" s="42" t="s">
        <v>151</v>
      </c>
      <c r="B12" s="43"/>
      <c r="C12" t="e">
        <f>VLOOKUP(B12,'Reference Sheet'!$A$6:$B$8,2,FALSE)</f>
        <v>#N/A</v>
      </c>
    </row>
    <row r="13" spans="1:6" ht="30" x14ac:dyDescent="0.25">
      <c r="A13" s="42" t="s">
        <v>152</v>
      </c>
      <c r="B13" s="43"/>
      <c r="C13" t="e">
        <f>VLOOKUP(B13,'Reference Sheet'!$A$6:$B$8,2,FALSE)</f>
        <v>#N/A</v>
      </c>
    </row>
    <row r="14" spans="1:6" ht="45" x14ac:dyDescent="0.25">
      <c r="A14" s="42" t="s">
        <v>153</v>
      </c>
      <c r="B14" s="43"/>
      <c r="C14" t="e">
        <f>VLOOKUP(B14,'Reference Sheet'!$A$6:$B$8,2,FALSE)</f>
        <v>#N/A</v>
      </c>
    </row>
    <row r="15" spans="1:6" ht="30" x14ac:dyDescent="0.25">
      <c r="A15" s="42" t="s">
        <v>154</v>
      </c>
      <c r="B15" s="43"/>
      <c r="C15" t="e">
        <f>VLOOKUP(B15,'Reference Sheet'!$A$6:$B$8,2,FALSE)</f>
        <v>#N/A</v>
      </c>
    </row>
    <row r="16" spans="1:6" ht="30" x14ac:dyDescent="0.25">
      <c r="A16" s="42" t="s">
        <v>155</v>
      </c>
      <c r="B16" s="43"/>
      <c r="C16" t="e">
        <f>VLOOKUP(B16,'Reference Sheet'!$A$6:$B$8,2,FALSE)</f>
        <v>#N/A</v>
      </c>
    </row>
    <row r="17" spans="1:3" ht="30" x14ac:dyDescent="0.25">
      <c r="A17" s="42" t="s">
        <v>156</v>
      </c>
      <c r="B17" s="43"/>
      <c r="C17" t="e">
        <f>VLOOKUP(B17,'Reference Sheet'!$A$6:$B$8,2,FALSE)</f>
        <v>#N/A</v>
      </c>
    </row>
    <row r="18" spans="1:3" ht="45" x14ac:dyDescent="0.25">
      <c r="A18" s="42" t="s">
        <v>157</v>
      </c>
      <c r="B18" s="43"/>
      <c r="C18" t="e">
        <f>VLOOKUP(B18,'Reference Sheet'!$A$6:$B$8,2,FALSE)</f>
        <v>#N/A</v>
      </c>
    </row>
    <row r="19" spans="1:3" ht="30" x14ac:dyDescent="0.25">
      <c r="A19" s="42" t="s">
        <v>158</v>
      </c>
      <c r="B19" s="43"/>
      <c r="C19" t="e">
        <f>VLOOKUP(B19,'Reference Sheet'!$A$6:$B$8,2,FALSE)</f>
        <v>#N/A</v>
      </c>
    </row>
    <row r="20" spans="1:3" ht="30" x14ac:dyDescent="0.25">
      <c r="A20" s="42" t="s">
        <v>159</v>
      </c>
      <c r="B20" s="43"/>
      <c r="C20" t="e">
        <f>VLOOKUP(B20,'Reference Sheet'!$A$6:$B$8,2,FALSE)</f>
        <v>#N/A</v>
      </c>
    </row>
    <row r="21" spans="1:3" ht="30" x14ac:dyDescent="0.25">
      <c r="A21" s="42" t="s">
        <v>160</v>
      </c>
      <c r="B21" s="43"/>
      <c r="C21" t="e">
        <f>VLOOKUP(B21,'Reference Sheet'!$A$6:$B$8,2,FALSE)</f>
        <v>#N/A</v>
      </c>
    </row>
    <row r="22" spans="1:3" ht="30" x14ac:dyDescent="0.25">
      <c r="A22" s="42" t="s">
        <v>161</v>
      </c>
      <c r="B22" s="43"/>
      <c r="C22" t="e">
        <f>VLOOKUP(B22,'Reference Sheet'!$A$6:$B$8,2,FALSE)</f>
        <v>#N/A</v>
      </c>
    </row>
    <row r="23" spans="1:3" ht="30" x14ac:dyDescent="0.25">
      <c r="A23" s="42" t="s">
        <v>162</v>
      </c>
      <c r="B23" s="43"/>
      <c r="C23" t="e">
        <f>VLOOKUP(B23,'Reference Sheet'!$A$6:$B$8,2,FALSE)</f>
        <v>#N/A</v>
      </c>
    </row>
    <row r="24" spans="1:3" ht="30" x14ac:dyDescent="0.25">
      <c r="A24" s="42" t="s">
        <v>163</v>
      </c>
      <c r="B24" s="43"/>
      <c r="C24" t="e">
        <f>VLOOKUP(B24,'Reference Sheet'!$A$6:$B$8,2,FALSE)</f>
        <v>#N/A</v>
      </c>
    </row>
    <row r="25" spans="1:3" ht="30" x14ac:dyDescent="0.25">
      <c r="A25" s="42" t="s">
        <v>164</v>
      </c>
      <c r="B25" s="43"/>
      <c r="C25" t="e">
        <f>VLOOKUP(B25,'Reference Sheet'!$A$6:$B$8,2,FALSE)</f>
        <v>#N/A</v>
      </c>
    </row>
    <row r="26" spans="1:3" ht="45" x14ac:dyDescent="0.25">
      <c r="A26" s="42" t="s">
        <v>165</v>
      </c>
      <c r="B26" s="43"/>
      <c r="C26" t="e">
        <f>VLOOKUP(B26,'Reference Sheet'!$A$6:$B$8,2,FALSE)</f>
        <v>#N/A</v>
      </c>
    </row>
    <row r="27" spans="1:3" ht="30" x14ac:dyDescent="0.25">
      <c r="A27" s="42" t="s">
        <v>166</v>
      </c>
      <c r="B27" s="43"/>
      <c r="C27" t="e">
        <f>VLOOKUP(B27,'Reference Sheet'!$A$6:$B$8,2,FALSE)</f>
        <v>#N/A</v>
      </c>
    </row>
    <row r="28" spans="1:3" ht="45" x14ac:dyDescent="0.25">
      <c r="A28" s="42" t="s">
        <v>167</v>
      </c>
      <c r="B28" s="43"/>
      <c r="C28" t="e">
        <f>VLOOKUP(B28,'Reference Sheet'!$A$6:$B$8,2,FALSE)</f>
        <v>#N/A</v>
      </c>
    </row>
    <row r="29" spans="1:3" ht="30" x14ac:dyDescent="0.25">
      <c r="A29" s="42" t="s">
        <v>174</v>
      </c>
      <c r="B29" s="43"/>
      <c r="C29" t="e">
        <f>VLOOKUP(B29,'Reference Sheet'!$A$6:$B$8,2,FALSE)</f>
        <v>#N/A</v>
      </c>
    </row>
    <row r="30" spans="1:3" x14ac:dyDescent="0.25">
      <c r="C30" t="e">
        <f>SUM(C4:C29)</f>
        <v>#N/A</v>
      </c>
    </row>
    <row r="31" spans="1:3" x14ac:dyDescent="0.25">
      <c r="A31" s="88" t="s">
        <v>168</v>
      </c>
      <c r="B31" s="89"/>
      <c r="C31" t="e">
        <f>C30/52</f>
        <v>#N/A</v>
      </c>
    </row>
    <row r="32" spans="1:3" s="14" customFormat="1" ht="105.75" customHeight="1" x14ac:dyDescent="0.25">
      <c r="A32" s="109"/>
      <c r="B32" s="110"/>
      <c r="C32" s="14" t="e">
        <f>IF(C31&gt;=1,2,IF(C31&gt;=0.5,1,0))</f>
        <v>#N/A</v>
      </c>
    </row>
    <row r="33" spans="1:3" s="14" customFormat="1" ht="83.25" customHeight="1" x14ac:dyDescent="0.25">
      <c r="A33" s="44"/>
      <c r="B33"/>
      <c r="C33" s="2" t="e">
        <f>VLOOKUP(C32,'Reference Sheet'!$A$16:$B$18,2,FALSE)</f>
        <v>#N/A</v>
      </c>
    </row>
  </sheetData>
  <sheetProtection sheet="1" objects="1" scenarios="1" selectLockedCells="1"/>
  <mergeCells count="2">
    <mergeCell ref="A31:B31"/>
    <mergeCell ref="A32:B3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Sheet2!$A$1:$A$3</xm:f>
          </x14:formula1>
          <xm:sqref>B4:B29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abSelected="1" workbookViewId="0">
      <selection activeCell="B13" sqref="B13"/>
    </sheetView>
  </sheetViews>
  <sheetFormatPr defaultRowHeight="15" x14ac:dyDescent="0.25"/>
  <cols>
    <col min="1" max="1" width="64.28515625" style="44" customWidth="1"/>
    <col min="2" max="2" width="18.5703125" customWidth="1"/>
    <col min="3" max="3" width="8.7109375" hidden="1" customWidth="1"/>
  </cols>
  <sheetData>
    <row r="1" spans="1:6" x14ac:dyDescent="0.25">
      <c r="A1" s="38" t="s">
        <v>175</v>
      </c>
      <c r="B1" s="39"/>
      <c r="C1" s="39"/>
      <c r="D1" s="39"/>
      <c r="E1" s="39"/>
      <c r="F1" s="39"/>
    </row>
    <row r="3" spans="1:6" x14ac:dyDescent="0.25">
      <c r="A3" s="40" t="s">
        <v>3</v>
      </c>
      <c r="B3" s="41" t="s">
        <v>4</v>
      </c>
    </row>
    <row r="4" spans="1:6" ht="45" x14ac:dyDescent="0.25">
      <c r="A4" s="42" t="s">
        <v>178</v>
      </c>
      <c r="B4" s="43"/>
      <c r="C4" t="e">
        <f>VLOOKUP(B4,'Reference Sheet'!$A$6:$B$8,2,FALSE)</f>
        <v>#N/A</v>
      </c>
    </row>
    <row r="5" spans="1:6" ht="60" x14ac:dyDescent="0.25">
      <c r="A5" s="42" t="s">
        <v>179</v>
      </c>
      <c r="B5" s="43"/>
      <c r="C5" t="e">
        <f>VLOOKUP(B5,'Reference Sheet'!$A$6:$B$8,2,FALSE)</f>
        <v>#N/A</v>
      </c>
    </row>
    <row r="6" spans="1:6" ht="45" x14ac:dyDescent="0.25">
      <c r="A6" s="42" t="s">
        <v>180</v>
      </c>
      <c r="B6" s="43"/>
      <c r="C6" t="e">
        <f>VLOOKUP(B6,'Reference Sheet'!$A$6:$B$8,2,FALSE)</f>
        <v>#N/A</v>
      </c>
    </row>
    <row r="7" spans="1:6" ht="45" x14ac:dyDescent="0.25">
      <c r="A7" s="42" t="s">
        <v>181</v>
      </c>
      <c r="B7" s="43"/>
      <c r="C7" t="e">
        <f>VLOOKUP(B7,'Reference Sheet'!$A$6:$B$8,2,FALSE)</f>
        <v>#N/A</v>
      </c>
    </row>
    <row r="8" spans="1:6" ht="45" x14ac:dyDescent="0.25">
      <c r="A8" s="42" t="s">
        <v>176</v>
      </c>
      <c r="B8" s="43"/>
      <c r="C8" t="e">
        <f>VLOOKUP(B8,'Reference Sheet'!$A$6:$B$8,2,FALSE)</f>
        <v>#N/A</v>
      </c>
    </row>
    <row r="9" spans="1:6" ht="60" x14ac:dyDescent="0.25">
      <c r="A9" s="42" t="s">
        <v>182</v>
      </c>
      <c r="B9" s="43"/>
      <c r="C9" t="e">
        <f>VLOOKUP(B9,'Reference Sheet'!$A$6:$B$8,2,FALSE)</f>
        <v>#N/A</v>
      </c>
    </row>
    <row r="10" spans="1:6" ht="45" x14ac:dyDescent="0.25">
      <c r="A10" s="42" t="s">
        <v>183</v>
      </c>
      <c r="B10" s="43"/>
      <c r="C10" t="e">
        <f>VLOOKUP(B10,'Reference Sheet'!$A$6:$B$8,2,FALSE)</f>
        <v>#N/A</v>
      </c>
    </row>
    <row r="11" spans="1:6" ht="45" x14ac:dyDescent="0.25">
      <c r="A11" s="42" t="s">
        <v>184</v>
      </c>
      <c r="B11" s="43"/>
      <c r="C11" t="e">
        <f>VLOOKUP(B11,'Reference Sheet'!$A$6:$B$8,2,FALSE)</f>
        <v>#N/A</v>
      </c>
    </row>
    <row r="12" spans="1:6" ht="45" x14ac:dyDescent="0.25">
      <c r="A12" s="42" t="s">
        <v>185</v>
      </c>
      <c r="B12" s="43"/>
      <c r="C12" t="e">
        <f>VLOOKUP(B12,'Reference Sheet'!$A$6:$B$8,2,FALSE)</f>
        <v>#N/A</v>
      </c>
    </row>
    <row r="13" spans="1:6" ht="30" x14ac:dyDescent="0.25">
      <c r="A13" s="42" t="s">
        <v>186</v>
      </c>
      <c r="B13" s="43"/>
      <c r="C13" t="e">
        <f>VLOOKUP(B13,'Reference Sheet'!$A$6:$B$8,2,FALSE)</f>
        <v>#N/A</v>
      </c>
    </row>
    <row r="14" spans="1:6" x14ac:dyDescent="0.25">
      <c r="C14" t="e">
        <f>SUM(C4:C13)</f>
        <v>#N/A</v>
      </c>
    </row>
    <row r="15" spans="1:6" x14ac:dyDescent="0.25">
      <c r="A15" s="88" t="s">
        <v>177</v>
      </c>
      <c r="B15" s="89"/>
      <c r="C15" t="e">
        <f>C14/20</f>
        <v>#N/A</v>
      </c>
    </row>
    <row r="16" spans="1:6" s="14" customFormat="1" x14ac:dyDescent="0.25">
      <c r="A16" s="109"/>
      <c r="B16" s="110"/>
      <c r="C16" s="54" t="e">
        <f>IF(C15&gt;=1,2,IF(C15&gt;=0.5,1,0))</f>
        <v>#N/A</v>
      </c>
    </row>
    <row r="17" spans="1:3" s="14" customFormat="1" ht="42.75" customHeight="1" x14ac:dyDescent="0.25">
      <c r="A17" s="44"/>
      <c r="B17"/>
      <c r="C17" s="2" t="e">
        <f>VLOOKUP(C16,'Reference Sheet'!$A$16:$B$18,2,FALSE)</f>
        <v>#N/A</v>
      </c>
    </row>
  </sheetData>
  <sheetProtection sheet="1" objects="1" scenarios="1" selectLockedCells="1"/>
  <mergeCells count="2">
    <mergeCell ref="A15:B15"/>
    <mergeCell ref="A16:B1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Sheet2!$A$1:$A$3</xm:f>
          </x14:formula1>
          <xm:sqref>B4:B13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41B47"/>
  </sheetPr>
  <dimension ref="A1:B18"/>
  <sheetViews>
    <sheetView workbookViewId="0">
      <selection sqref="A1:XFD1048576"/>
    </sheetView>
  </sheetViews>
  <sheetFormatPr defaultColWidth="14.42578125" defaultRowHeight="15.75" customHeight="1" x14ac:dyDescent="0.2"/>
  <cols>
    <col min="1" max="16384" width="14.42578125" style="46"/>
  </cols>
  <sheetData>
    <row r="1" spans="1:2" ht="15.75" customHeight="1" x14ac:dyDescent="0.2">
      <c r="A1" s="45" t="s">
        <v>187</v>
      </c>
      <c r="B1" s="45">
        <v>1</v>
      </c>
    </row>
    <row r="2" spans="1:2" ht="15.75" customHeight="1" x14ac:dyDescent="0.2">
      <c r="A2" s="45" t="s">
        <v>188</v>
      </c>
      <c r="B2" s="45">
        <v>2</v>
      </c>
    </row>
    <row r="3" spans="1:2" ht="15.75" customHeight="1" x14ac:dyDescent="0.2">
      <c r="A3" s="45" t="s">
        <v>189</v>
      </c>
      <c r="B3" s="45">
        <v>3</v>
      </c>
    </row>
    <row r="4" spans="1:2" ht="15.75" customHeight="1" x14ac:dyDescent="0.2">
      <c r="A4" s="45" t="s">
        <v>190</v>
      </c>
      <c r="B4" s="45">
        <v>4</v>
      </c>
    </row>
    <row r="6" spans="1:2" ht="15.75" customHeight="1" x14ac:dyDescent="0.2">
      <c r="A6" s="45" t="s">
        <v>191</v>
      </c>
      <c r="B6" s="45">
        <v>0</v>
      </c>
    </row>
    <row r="7" spans="1:2" ht="15.75" customHeight="1" x14ac:dyDescent="0.2">
      <c r="A7" s="45" t="s">
        <v>192</v>
      </c>
      <c r="B7" s="45">
        <v>1</v>
      </c>
    </row>
    <row r="8" spans="1:2" ht="15.75" customHeight="1" x14ac:dyDescent="0.2">
      <c r="A8" s="45" t="s">
        <v>17</v>
      </c>
      <c r="B8" s="45">
        <v>2</v>
      </c>
    </row>
    <row r="10" spans="1:2" ht="15.75" customHeight="1" x14ac:dyDescent="0.2">
      <c r="A10" s="45">
        <v>4</v>
      </c>
      <c r="B10" s="45" t="s">
        <v>193</v>
      </c>
    </row>
    <row r="11" spans="1:2" ht="15.75" customHeight="1" x14ac:dyDescent="0.2">
      <c r="A11" s="45">
        <v>3</v>
      </c>
      <c r="B11" s="45" t="s">
        <v>194</v>
      </c>
    </row>
    <row r="12" spans="1:2" ht="15.75" customHeight="1" x14ac:dyDescent="0.2">
      <c r="A12" s="45">
        <v>2</v>
      </c>
      <c r="B12" s="45" t="s">
        <v>195</v>
      </c>
    </row>
    <row r="13" spans="1:2" ht="15.75" customHeight="1" x14ac:dyDescent="0.2">
      <c r="A13" s="45">
        <v>1</v>
      </c>
      <c r="B13" s="45" t="s">
        <v>196</v>
      </c>
    </row>
    <row r="14" spans="1:2" ht="15.75" customHeight="1" x14ac:dyDescent="0.2">
      <c r="A14" s="45">
        <v>0</v>
      </c>
      <c r="B14" s="45" t="s">
        <v>197</v>
      </c>
    </row>
    <row r="16" spans="1:2" ht="15.75" customHeight="1" x14ac:dyDescent="0.2">
      <c r="A16" s="46">
        <v>2</v>
      </c>
      <c r="B16" s="46" t="s">
        <v>202</v>
      </c>
    </row>
    <row r="17" spans="1:2" ht="15.75" customHeight="1" x14ac:dyDescent="0.2">
      <c r="A17" s="46">
        <v>1</v>
      </c>
      <c r="B17" s="46" t="s">
        <v>203</v>
      </c>
    </row>
    <row r="18" spans="1:2" ht="15.75" customHeight="1" x14ac:dyDescent="0.2">
      <c r="A18" s="46">
        <v>0</v>
      </c>
      <c r="B18" s="46" t="s">
        <v>204</v>
      </c>
    </row>
  </sheetData>
  <sheetProtection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E11" sqref="E11"/>
    </sheetView>
  </sheetViews>
  <sheetFormatPr defaultRowHeight="15" x14ac:dyDescent="0.25"/>
  <sheetData>
    <row r="1" spans="1:1" x14ac:dyDescent="0.25">
      <c r="A1" t="s">
        <v>15</v>
      </c>
    </row>
    <row r="2" spans="1:1" x14ac:dyDescent="0.25">
      <c r="A2" t="s">
        <v>16</v>
      </c>
    </row>
    <row r="3" spans="1:1" x14ac:dyDescent="0.25">
      <c r="A3" t="s">
        <v>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E8" sqref="E8"/>
    </sheetView>
  </sheetViews>
  <sheetFormatPr defaultRowHeight="15" x14ac:dyDescent="0.25"/>
  <cols>
    <col min="2" max="2" width="47.42578125" customWidth="1"/>
    <col min="3" max="3" width="19.85546875" customWidth="1"/>
  </cols>
  <sheetData>
    <row r="1" spans="1:3" s="47" customFormat="1" x14ac:dyDescent="0.25">
      <c r="A1" s="62" t="s">
        <v>201</v>
      </c>
      <c r="B1" s="63"/>
      <c r="C1" s="64"/>
    </row>
    <row r="2" spans="1:3" s="47" customFormat="1" ht="24" customHeight="1" x14ac:dyDescent="0.25">
      <c r="A2" s="68" t="s">
        <v>11</v>
      </c>
      <c r="B2" s="69"/>
      <c r="C2" s="70"/>
    </row>
    <row r="3" spans="1:3" s="47" customFormat="1" x14ac:dyDescent="0.25">
      <c r="A3" s="2"/>
      <c r="B3" s="2"/>
      <c r="C3" s="2"/>
    </row>
    <row r="4" spans="1:3" s="47" customFormat="1" x14ac:dyDescent="0.25">
      <c r="A4" s="3" t="s">
        <v>12</v>
      </c>
      <c r="B4" s="3" t="s">
        <v>3</v>
      </c>
      <c r="C4" s="3" t="s">
        <v>4</v>
      </c>
    </row>
    <row r="5" spans="1:3" s="47" customFormat="1" ht="29.25" x14ac:dyDescent="0.25">
      <c r="A5" s="4">
        <v>6</v>
      </c>
      <c r="B5" s="5" t="s">
        <v>13</v>
      </c>
      <c r="C5" s="6" t="str">
        <f>IFERROR('IIIa - Instruction'!C33,"")</f>
        <v/>
      </c>
    </row>
    <row r="6" spans="1:3" s="47" customFormat="1" ht="29.25" x14ac:dyDescent="0.25">
      <c r="A6" s="4">
        <v>7</v>
      </c>
      <c r="B6" s="5" t="s">
        <v>14</v>
      </c>
      <c r="C6" s="6" t="str">
        <f>IFERROR('IIIb - Assessment'!C17,"")</f>
        <v/>
      </c>
    </row>
  </sheetData>
  <sheetProtection sheet="1" objects="1" scenarios="1" selectLockedCells="1"/>
  <mergeCells count="2">
    <mergeCell ref="A1:C1"/>
    <mergeCell ref="A2:C2"/>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3" operator="containsText" id="{8836E6D8-6069-41CF-8F74-4002B4C1F1B7}">
            <xm:f>NOT(ISERROR(SEARCH('Reference Sheet'!$B$16,C5)))</xm:f>
            <xm:f>'Reference Sheet'!$B$16</xm:f>
            <x14:dxf>
              <fill>
                <patternFill>
                  <bgColor rgb="FF00B050"/>
                </patternFill>
              </fill>
            </x14:dxf>
          </x14:cfRule>
          <x14:cfRule type="containsText" priority="2" operator="containsText" id="{B8DA70E0-F43C-4590-BE29-52DBD6110F3D}">
            <xm:f>NOT(ISERROR(SEARCH('Reference Sheet'!$B$17,C5)))</xm:f>
            <xm:f>'Reference Sheet'!$B$17</xm:f>
            <x14:dxf>
              <fill>
                <patternFill>
                  <bgColor rgb="FF00B050"/>
                </patternFill>
              </fill>
            </x14:dxf>
          </x14:cfRule>
          <x14:cfRule type="containsText" priority="1" operator="containsText" id="{FCF00926-73BB-40F2-B366-F570C077A3D8}">
            <xm:f>NOT(ISERROR(SEARCH('Reference Sheet'!$B$18,C5)))</xm:f>
            <xm:f>'Reference Sheet'!$B$18</xm:f>
            <x14:dxf>
              <fill>
                <patternFill>
                  <bgColor rgb="FFFF0000"/>
                </patternFill>
              </fill>
            </x14:dxf>
          </x14:cfRule>
          <xm:sqref>C5:C6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7"/>
  <sheetViews>
    <sheetView workbookViewId="0">
      <selection activeCell="D33" sqref="D33"/>
    </sheetView>
  </sheetViews>
  <sheetFormatPr defaultColWidth="14.42578125" defaultRowHeight="15.75" customHeight="1" x14ac:dyDescent="0.25"/>
  <cols>
    <col min="1" max="16384" width="14.42578125" style="1"/>
  </cols>
  <sheetData>
    <row r="2" spans="2:8" ht="15.75" customHeight="1" x14ac:dyDescent="0.25">
      <c r="B2" s="71" t="s">
        <v>18</v>
      </c>
      <c r="C2" s="72"/>
      <c r="D2" s="72"/>
      <c r="E2" s="72"/>
      <c r="F2" s="72"/>
      <c r="G2" s="72"/>
      <c r="H2" s="72"/>
    </row>
    <row r="3" spans="2:8" ht="15.75" customHeight="1" x14ac:dyDescent="0.25">
      <c r="B3" s="72"/>
      <c r="C3" s="72"/>
      <c r="D3" s="72"/>
      <c r="E3" s="72"/>
      <c r="F3" s="72"/>
      <c r="G3" s="72"/>
      <c r="H3" s="72"/>
    </row>
    <row r="5" spans="2:8" ht="15.75" customHeight="1" x14ac:dyDescent="0.25">
      <c r="B5" s="73" t="s">
        <v>19</v>
      </c>
      <c r="C5" s="74"/>
      <c r="D5" s="74"/>
      <c r="E5" s="74"/>
      <c r="F5" s="74"/>
      <c r="G5" s="74"/>
      <c r="H5" s="75"/>
    </row>
    <row r="6" spans="2:8" ht="26.25" customHeight="1" x14ac:dyDescent="0.25">
      <c r="B6" s="76"/>
      <c r="C6" s="77"/>
      <c r="D6" s="77"/>
      <c r="E6" s="77"/>
      <c r="F6" s="77"/>
      <c r="G6" s="77"/>
      <c r="H6" s="78"/>
    </row>
    <row r="7" spans="2:8" ht="15.75" customHeight="1" x14ac:dyDescent="0.25">
      <c r="B7" s="79" t="s">
        <v>20</v>
      </c>
      <c r="C7" s="80"/>
      <c r="D7" s="80"/>
      <c r="E7" s="80"/>
      <c r="F7" s="80"/>
      <c r="G7" s="80"/>
      <c r="H7" s="81"/>
    </row>
    <row r="8" spans="2:8" ht="15.75" customHeight="1" x14ac:dyDescent="0.25">
      <c r="B8" s="82"/>
      <c r="C8" s="83"/>
      <c r="D8" s="83"/>
      <c r="E8" s="83"/>
      <c r="F8" s="83"/>
      <c r="G8" s="83"/>
      <c r="H8" s="84"/>
    </row>
    <row r="9" spans="2:8" ht="15.75" customHeight="1" x14ac:dyDescent="0.25">
      <c r="B9" s="82"/>
      <c r="C9" s="83"/>
      <c r="D9" s="83"/>
      <c r="E9" s="83"/>
      <c r="F9" s="83"/>
      <c r="G9" s="83"/>
      <c r="H9" s="84"/>
    </row>
    <row r="10" spans="2:8" ht="15.75" customHeight="1" x14ac:dyDescent="0.25">
      <c r="B10" s="82"/>
      <c r="C10" s="83"/>
      <c r="D10" s="83"/>
      <c r="E10" s="83"/>
      <c r="F10" s="83"/>
      <c r="G10" s="83"/>
      <c r="H10" s="84"/>
    </row>
    <row r="11" spans="2:8" ht="15.75" customHeight="1" x14ac:dyDescent="0.25">
      <c r="B11" s="82"/>
      <c r="C11" s="83"/>
      <c r="D11" s="83"/>
      <c r="E11" s="83"/>
      <c r="F11" s="83"/>
      <c r="G11" s="83"/>
      <c r="H11" s="84"/>
    </row>
    <row r="12" spans="2:8" ht="15.75" customHeight="1" x14ac:dyDescent="0.25">
      <c r="B12" s="82"/>
      <c r="C12" s="83"/>
      <c r="D12" s="83"/>
      <c r="E12" s="83"/>
      <c r="F12" s="83"/>
      <c r="G12" s="83"/>
      <c r="H12" s="84"/>
    </row>
    <row r="13" spans="2:8" ht="15.75" customHeight="1" x14ac:dyDescent="0.25">
      <c r="B13" s="82"/>
      <c r="C13" s="83"/>
      <c r="D13" s="83"/>
      <c r="E13" s="83"/>
      <c r="F13" s="83"/>
      <c r="G13" s="83"/>
      <c r="H13" s="84"/>
    </row>
    <row r="14" spans="2:8" ht="15.75" customHeight="1" x14ac:dyDescent="0.25">
      <c r="B14" s="82"/>
      <c r="C14" s="83"/>
      <c r="D14" s="83"/>
      <c r="E14" s="83"/>
      <c r="F14" s="83"/>
      <c r="G14" s="83"/>
      <c r="H14" s="84"/>
    </row>
    <row r="15" spans="2:8" ht="15.75" customHeight="1" x14ac:dyDescent="0.25">
      <c r="B15" s="82"/>
      <c r="C15" s="83"/>
      <c r="D15" s="83"/>
      <c r="E15" s="83"/>
      <c r="F15" s="83"/>
      <c r="G15" s="83"/>
      <c r="H15" s="84"/>
    </row>
    <row r="16" spans="2:8" ht="15.75" customHeight="1" x14ac:dyDescent="0.25">
      <c r="B16" s="82"/>
      <c r="C16" s="83"/>
      <c r="D16" s="83"/>
      <c r="E16" s="83"/>
      <c r="F16" s="83"/>
      <c r="G16" s="83"/>
      <c r="H16" s="84"/>
    </row>
    <row r="17" spans="2:8" ht="15.75" customHeight="1" x14ac:dyDescent="0.25">
      <c r="B17" s="85"/>
      <c r="C17" s="86"/>
      <c r="D17" s="86"/>
      <c r="E17" s="86"/>
      <c r="F17" s="86"/>
      <c r="G17" s="86"/>
      <c r="H17" s="87"/>
    </row>
  </sheetData>
  <sheetProtection sheet="1" objects="1" scenarios="1" selectLockedCells="1"/>
  <mergeCells count="3">
    <mergeCell ref="B2:H3"/>
    <mergeCell ref="B5:H6"/>
    <mergeCell ref="B7:H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opLeftCell="A13" workbookViewId="0">
      <selection activeCell="B18" sqref="B18:C21"/>
    </sheetView>
  </sheetViews>
  <sheetFormatPr defaultRowHeight="15" x14ac:dyDescent="0.25"/>
  <cols>
    <col min="1" max="1" width="9.85546875" customWidth="1"/>
    <col min="2" max="2" width="60.28515625" customWidth="1"/>
    <col min="3" max="3" width="57" customWidth="1"/>
    <col min="4" max="4" width="18" style="27" customWidth="1"/>
    <col min="5" max="7" width="8.7109375" hidden="1" customWidth="1"/>
  </cols>
  <sheetData>
    <row r="1" spans="1:9" s="1" customFormat="1" x14ac:dyDescent="0.25">
      <c r="A1" s="90" t="s">
        <v>26</v>
      </c>
      <c r="B1" s="91"/>
      <c r="C1" s="91"/>
    </row>
    <row r="2" spans="1:9" s="1" customFormat="1" x14ac:dyDescent="0.25">
      <c r="A2" s="92" t="s">
        <v>27</v>
      </c>
      <c r="B2" s="91"/>
      <c r="C2" s="91"/>
    </row>
    <row r="3" spans="1:9" s="1" customFormat="1" x14ac:dyDescent="0.25">
      <c r="A3" s="93"/>
      <c r="B3" s="91"/>
      <c r="C3" s="91"/>
    </row>
    <row r="4" spans="1:9" s="1" customFormat="1" ht="30" customHeight="1" x14ac:dyDescent="0.25">
      <c r="A4" s="94" t="s">
        <v>28</v>
      </c>
      <c r="B4" s="95"/>
      <c r="C4" s="95"/>
    </row>
    <row r="5" spans="1:9" s="1" customFormat="1" ht="17.25" customHeight="1" x14ac:dyDescent="0.25">
      <c r="A5" s="15"/>
      <c r="B5" s="16"/>
      <c r="C5" s="16"/>
      <c r="D5" s="17"/>
    </row>
    <row r="6" spans="1:9" s="17" customFormat="1" ht="30" customHeight="1" x14ac:dyDescent="0.25">
      <c r="A6" s="96" t="s">
        <v>29</v>
      </c>
      <c r="B6" s="96"/>
      <c r="C6" s="18" t="s">
        <v>30</v>
      </c>
      <c r="D6" s="19" t="s">
        <v>31</v>
      </c>
    </row>
    <row r="7" spans="1:9" s="24" customFormat="1" ht="127.5" x14ac:dyDescent="0.25">
      <c r="A7" s="20" t="s">
        <v>32</v>
      </c>
      <c r="B7" s="21" t="s">
        <v>40</v>
      </c>
      <c r="C7" s="21" t="s">
        <v>44</v>
      </c>
      <c r="D7" s="22"/>
      <c r="E7" s="23" t="e">
        <f>VLOOKUP(D7,'Reference Sheet'!$A$6:$B$8,2,FALSE)</f>
        <v>#N/A</v>
      </c>
      <c r="F7" s="23"/>
      <c r="G7" s="23"/>
      <c r="H7" s="23"/>
      <c r="I7" s="23"/>
    </row>
    <row r="8" spans="1:9" s="26" customFormat="1" ht="140.25" x14ac:dyDescent="0.25">
      <c r="A8" s="25" t="s">
        <v>33</v>
      </c>
      <c r="B8" s="21" t="s">
        <v>41</v>
      </c>
      <c r="C8" s="21" t="s">
        <v>45</v>
      </c>
      <c r="D8" s="22"/>
      <c r="E8" s="23" t="e">
        <f>VLOOKUP(D8,'Reference Sheet'!$A$6:$B$8,2,FALSE)</f>
        <v>#N/A</v>
      </c>
    </row>
    <row r="9" spans="1:9" s="26" customFormat="1" ht="127.5" x14ac:dyDescent="0.25">
      <c r="A9" s="25" t="s">
        <v>34</v>
      </c>
      <c r="B9" s="21" t="s">
        <v>42</v>
      </c>
      <c r="C9" s="21" t="s">
        <v>46</v>
      </c>
      <c r="D9" s="22"/>
      <c r="E9" s="23" t="e">
        <f>VLOOKUP(D9,'Reference Sheet'!$A$6:$B$8,2,FALSE)</f>
        <v>#N/A</v>
      </c>
    </row>
    <row r="10" spans="1:9" s="26" customFormat="1" ht="127.5" x14ac:dyDescent="0.25">
      <c r="A10" s="25" t="s">
        <v>35</v>
      </c>
      <c r="B10" s="21" t="s">
        <v>43</v>
      </c>
      <c r="C10" s="21" t="s">
        <v>47</v>
      </c>
      <c r="D10" s="22"/>
      <c r="E10" s="23" t="e">
        <f>VLOOKUP(D10,'Reference Sheet'!$A$6:$B$8,2,FALSE)</f>
        <v>#N/A</v>
      </c>
    </row>
    <row r="11" spans="1:9" s="26" customFormat="1" ht="76.5" x14ac:dyDescent="0.25">
      <c r="A11" s="25" t="s">
        <v>36</v>
      </c>
      <c r="B11" s="21" t="s">
        <v>37</v>
      </c>
      <c r="C11" s="21" t="s">
        <v>48</v>
      </c>
      <c r="D11" s="22"/>
      <c r="E11" s="23" t="e">
        <f>VLOOKUP(D11,'Reference Sheet'!$A$6:$B$8,2,FALSE)</f>
        <v>#N/A</v>
      </c>
    </row>
    <row r="12" spans="1:9" s="26" customFormat="1" x14ac:dyDescent="0.25">
      <c r="A12"/>
      <c r="B12"/>
      <c r="C12"/>
      <c r="D12" s="27"/>
    </row>
    <row r="13" spans="1:9" s="26" customFormat="1" x14ac:dyDescent="0.25">
      <c r="A13" s="28"/>
      <c r="B13" s="88" t="s">
        <v>38</v>
      </c>
      <c r="C13" s="97"/>
      <c r="D13" s="29"/>
      <c r="E13" s="26" t="e">
        <f>IF(OR(E7=0,E8=0,E9=0,E10=0,E11=0),FALSE,TRUE)</f>
        <v>#N/A</v>
      </c>
    </row>
    <row r="14" spans="1:9" s="26" customFormat="1" x14ac:dyDescent="0.25">
      <c r="A14" s="28"/>
      <c r="B14" s="30" t="s">
        <v>198</v>
      </c>
      <c r="C14" s="31" t="str">
        <f>IFERROR(E14,"")</f>
        <v/>
      </c>
      <c r="D14" s="27"/>
      <c r="E14" s="26" t="e">
        <f>SUM(E7:E11)</f>
        <v>#N/A</v>
      </c>
    </row>
    <row r="15" spans="1:9" s="26" customFormat="1" ht="42.75" x14ac:dyDescent="0.25">
      <c r="A15" s="28"/>
      <c r="B15" s="32" t="s">
        <v>5</v>
      </c>
      <c r="C15" s="33" t="str">
        <f>IFERROR(VLOOKUP(E15,'Reference Sheet'!$A$10:$C$14,2,FALSE),"")</f>
        <v/>
      </c>
      <c r="D15" s="27"/>
      <c r="E15" s="26" t="e">
        <f>SUM(E16:E38)</f>
        <v>#N/A</v>
      </c>
    </row>
    <row r="16" spans="1:9" s="26" customFormat="1" ht="20.25" customHeight="1" x14ac:dyDescent="0.25">
      <c r="A16"/>
      <c r="B16"/>
      <c r="C16"/>
      <c r="D16" s="27"/>
      <c r="E16" s="48" t="e">
        <f>IF(AND($E$13=TRUE, $E$14=F16),G16,0)</f>
        <v>#N/A</v>
      </c>
      <c r="F16" s="49">
        <v>10</v>
      </c>
      <c r="G16" s="49">
        <v>4</v>
      </c>
    </row>
    <row r="17" spans="1:7" x14ac:dyDescent="0.25">
      <c r="B17" s="88" t="s">
        <v>39</v>
      </c>
      <c r="C17" s="89"/>
      <c r="E17" s="48" t="e">
        <f t="shared" ref="E17:E26" si="0">IF(AND($E$13=TRUE, $E$14=F17),G17,0)</f>
        <v>#N/A</v>
      </c>
      <c r="F17" s="48">
        <v>9</v>
      </c>
      <c r="G17" s="48">
        <v>3</v>
      </c>
    </row>
    <row r="18" spans="1:7" x14ac:dyDescent="0.25">
      <c r="B18" s="111"/>
      <c r="C18" s="111"/>
      <c r="E18" s="48" t="e">
        <f t="shared" si="0"/>
        <v>#N/A</v>
      </c>
      <c r="F18" s="48">
        <v>8</v>
      </c>
      <c r="G18" s="48">
        <v>3</v>
      </c>
    </row>
    <row r="19" spans="1:7" s="24" customFormat="1" x14ac:dyDescent="0.25">
      <c r="A19"/>
      <c r="B19" s="112"/>
      <c r="C19" s="112"/>
      <c r="D19" s="27"/>
      <c r="E19" s="48" t="e">
        <f t="shared" si="0"/>
        <v>#N/A</v>
      </c>
      <c r="F19" s="50">
        <v>7</v>
      </c>
      <c r="G19" s="50">
        <v>2</v>
      </c>
    </row>
    <row r="20" spans="1:7" ht="39" customHeight="1" x14ac:dyDescent="0.25">
      <c r="A20" s="23"/>
      <c r="B20" s="112"/>
      <c r="C20" s="112"/>
      <c r="D20" s="29"/>
      <c r="E20" s="48" t="e">
        <f t="shared" si="0"/>
        <v>#N/A</v>
      </c>
      <c r="F20" s="48">
        <v>6</v>
      </c>
      <c r="G20" s="48">
        <v>2</v>
      </c>
    </row>
    <row r="21" spans="1:7" x14ac:dyDescent="0.25">
      <c r="B21" s="112"/>
      <c r="C21" s="112"/>
      <c r="E21" s="48" t="e">
        <f t="shared" si="0"/>
        <v>#N/A</v>
      </c>
      <c r="F21" s="48">
        <v>5</v>
      </c>
      <c r="G21" s="48">
        <v>1</v>
      </c>
    </row>
    <row r="22" spans="1:7" x14ac:dyDescent="0.25">
      <c r="E22" s="48" t="e">
        <f t="shared" si="0"/>
        <v>#N/A</v>
      </c>
      <c r="F22" s="48">
        <v>4</v>
      </c>
      <c r="G22" s="48">
        <v>1</v>
      </c>
    </row>
    <row r="23" spans="1:7" x14ac:dyDescent="0.25">
      <c r="E23" s="48" t="e">
        <f t="shared" si="0"/>
        <v>#N/A</v>
      </c>
      <c r="F23" s="48">
        <v>3</v>
      </c>
      <c r="G23" s="48">
        <v>1</v>
      </c>
    </row>
    <row r="24" spans="1:7" x14ac:dyDescent="0.25">
      <c r="E24" s="48" t="e">
        <f t="shared" si="0"/>
        <v>#N/A</v>
      </c>
      <c r="F24" s="48">
        <v>2</v>
      </c>
      <c r="G24" s="48">
        <v>0</v>
      </c>
    </row>
    <row r="25" spans="1:7" ht="53.25" customHeight="1" x14ac:dyDescent="0.25">
      <c r="E25" s="48" t="e">
        <f t="shared" si="0"/>
        <v>#N/A</v>
      </c>
      <c r="F25" s="48">
        <v>1</v>
      </c>
      <c r="G25" s="48">
        <v>0</v>
      </c>
    </row>
    <row r="26" spans="1:7" s="24" customFormat="1" x14ac:dyDescent="0.25">
      <c r="A26"/>
      <c r="B26"/>
      <c r="C26"/>
      <c r="D26" s="27"/>
      <c r="E26" s="48" t="e">
        <f t="shared" si="0"/>
        <v>#N/A</v>
      </c>
      <c r="F26" s="50">
        <v>0</v>
      </c>
      <c r="G26" s="50">
        <v>0</v>
      </c>
    </row>
    <row r="28" spans="1:7" x14ac:dyDescent="0.25">
      <c r="E28" s="51" t="e">
        <f>IF(AND($E$13=FALSE, $E$14=F28),G28,0)</f>
        <v>#N/A</v>
      </c>
      <c r="F28" s="52">
        <v>10</v>
      </c>
      <c r="G28" s="52">
        <v>2</v>
      </c>
    </row>
    <row r="29" spans="1:7" x14ac:dyDescent="0.25">
      <c r="E29" s="51" t="e">
        <f t="shared" ref="E29:E38" si="1">IF(AND($E$13=FALSE, $E$14=F29),G29,0)</f>
        <v>#N/A</v>
      </c>
      <c r="F29" s="51">
        <v>9</v>
      </c>
      <c r="G29" s="51">
        <v>2</v>
      </c>
    </row>
    <row r="30" spans="1:7" x14ac:dyDescent="0.25">
      <c r="E30" s="51" t="e">
        <f t="shared" si="1"/>
        <v>#N/A</v>
      </c>
      <c r="F30" s="51">
        <v>8</v>
      </c>
      <c r="G30" s="51">
        <v>2</v>
      </c>
    </row>
    <row r="31" spans="1:7" x14ac:dyDescent="0.25">
      <c r="E31" s="51" t="e">
        <f t="shared" si="1"/>
        <v>#N/A</v>
      </c>
      <c r="F31" s="53">
        <v>7</v>
      </c>
      <c r="G31" s="53">
        <v>2</v>
      </c>
    </row>
    <row r="32" spans="1:7" x14ac:dyDescent="0.25">
      <c r="E32" s="51" t="e">
        <f t="shared" si="1"/>
        <v>#N/A</v>
      </c>
      <c r="F32" s="51">
        <v>6</v>
      </c>
      <c r="G32" s="51">
        <v>2</v>
      </c>
    </row>
    <row r="33" spans="5:7" x14ac:dyDescent="0.25">
      <c r="E33" s="51" t="e">
        <f t="shared" si="1"/>
        <v>#N/A</v>
      </c>
      <c r="F33" s="51">
        <v>5</v>
      </c>
      <c r="G33" s="51">
        <v>1</v>
      </c>
    </row>
    <row r="34" spans="5:7" x14ac:dyDescent="0.25">
      <c r="E34" s="51" t="e">
        <f t="shared" si="1"/>
        <v>#N/A</v>
      </c>
      <c r="F34" s="51">
        <v>4</v>
      </c>
      <c r="G34" s="51">
        <v>1</v>
      </c>
    </row>
    <row r="35" spans="5:7" x14ac:dyDescent="0.25">
      <c r="E35" s="51" t="e">
        <f t="shared" si="1"/>
        <v>#N/A</v>
      </c>
      <c r="F35" s="51">
        <v>3</v>
      </c>
      <c r="G35" s="51">
        <v>1</v>
      </c>
    </row>
    <row r="36" spans="5:7" x14ac:dyDescent="0.25">
      <c r="E36" s="51" t="e">
        <f t="shared" si="1"/>
        <v>#N/A</v>
      </c>
      <c r="F36" s="51">
        <v>2</v>
      </c>
      <c r="G36" s="51">
        <v>0</v>
      </c>
    </row>
    <row r="37" spans="5:7" x14ac:dyDescent="0.25">
      <c r="E37" s="51" t="e">
        <f t="shared" si="1"/>
        <v>#N/A</v>
      </c>
      <c r="F37" s="51">
        <v>1</v>
      </c>
      <c r="G37" s="51">
        <v>0</v>
      </c>
    </row>
    <row r="38" spans="5:7" x14ac:dyDescent="0.25">
      <c r="E38" s="51" t="e">
        <f t="shared" si="1"/>
        <v>#N/A</v>
      </c>
      <c r="F38" s="53">
        <v>0</v>
      </c>
      <c r="G38" s="53">
        <v>0</v>
      </c>
    </row>
  </sheetData>
  <sheetProtection sheet="1" objects="1" scenarios="1" selectLockedCells="1"/>
  <mergeCells count="8">
    <mergeCell ref="B17:C17"/>
    <mergeCell ref="B18:C21"/>
    <mergeCell ref="A1:C1"/>
    <mergeCell ref="A2:C2"/>
    <mergeCell ref="A3:C3"/>
    <mergeCell ref="A4:C4"/>
    <mergeCell ref="A6:B6"/>
    <mergeCell ref="B13:C1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Sheet2!$A$1:$A$3</xm:f>
          </x14:formula1>
          <xm:sqref>D7:D11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9" workbookViewId="0">
      <selection activeCell="B17" sqref="B17:C20"/>
    </sheetView>
  </sheetViews>
  <sheetFormatPr defaultRowHeight="15" x14ac:dyDescent="0.25"/>
  <cols>
    <col min="1" max="1" width="9.85546875" customWidth="1"/>
    <col min="2" max="2" width="60.28515625" customWidth="1"/>
    <col min="3" max="3" width="57" customWidth="1"/>
    <col min="4" max="4" width="18" style="27" customWidth="1"/>
    <col min="5" max="7" width="8.7109375" hidden="1" customWidth="1"/>
  </cols>
  <sheetData>
    <row r="1" spans="1:9" s="14" customFormat="1" x14ac:dyDescent="0.25">
      <c r="A1" s="90" t="s">
        <v>26</v>
      </c>
      <c r="B1" s="91"/>
      <c r="C1" s="91"/>
    </row>
    <row r="2" spans="1:9" s="14" customFormat="1" x14ac:dyDescent="0.25">
      <c r="A2" s="92" t="s">
        <v>49</v>
      </c>
      <c r="B2" s="91"/>
      <c r="C2" s="91"/>
    </row>
    <row r="3" spans="1:9" s="14" customFormat="1" x14ac:dyDescent="0.25">
      <c r="A3" s="93"/>
      <c r="B3" s="91"/>
      <c r="C3" s="91"/>
    </row>
    <row r="4" spans="1:9" s="14" customFormat="1" ht="30" customHeight="1" x14ac:dyDescent="0.25">
      <c r="A4" s="94" t="s">
        <v>50</v>
      </c>
      <c r="B4" s="95"/>
      <c r="C4" s="95"/>
    </row>
    <row r="5" spans="1:9" s="14" customFormat="1" ht="17.25" customHeight="1" x14ac:dyDescent="0.25">
      <c r="A5" s="15"/>
      <c r="B5" s="16"/>
      <c r="C5" s="16"/>
      <c r="D5" s="17"/>
    </row>
    <row r="6" spans="1:9" s="17" customFormat="1" ht="30" customHeight="1" x14ac:dyDescent="0.25">
      <c r="A6" s="96" t="s">
        <v>29</v>
      </c>
      <c r="B6" s="96"/>
      <c r="C6" s="18" t="s">
        <v>30</v>
      </c>
      <c r="D6" s="19" t="s">
        <v>31</v>
      </c>
    </row>
    <row r="7" spans="1:9" s="24" customFormat="1" ht="63.75" x14ac:dyDescent="0.25">
      <c r="A7" s="20" t="s">
        <v>51</v>
      </c>
      <c r="B7" s="21" t="s">
        <v>52</v>
      </c>
      <c r="C7" s="21" t="s">
        <v>53</v>
      </c>
      <c r="D7" s="22"/>
      <c r="E7" s="23" t="e">
        <f>VLOOKUP(D7,'Reference Sheet'!$A$6:$B$8,2,FALSE)</f>
        <v>#N/A</v>
      </c>
      <c r="F7" s="23"/>
      <c r="G7" s="23"/>
      <c r="H7" s="23"/>
      <c r="I7" s="23"/>
    </row>
    <row r="8" spans="1:9" s="26" customFormat="1" ht="89.25" x14ac:dyDescent="0.25">
      <c r="A8" s="25" t="s">
        <v>54</v>
      </c>
      <c r="B8" s="21" t="s">
        <v>61</v>
      </c>
      <c r="C8" s="21" t="s">
        <v>63</v>
      </c>
      <c r="D8" s="22"/>
      <c r="E8" s="23" t="e">
        <f>VLOOKUP(D8,'Reference Sheet'!$A$6:$B$8,2,FALSE)</f>
        <v>#N/A</v>
      </c>
    </row>
    <row r="9" spans="1:9" s="26" customFormat="1" ht="102" x14ac:dyDescent="0.25">
      <c r="A9" s="25" t="s">
        <v>55</v>
      </c>
      <c r="B9" s="21" t="s">
        <v>62</v>
      </c>
      <c r="C9" s="21" t="s">
        <v>64</v>
      </c>
      <c r="D9" s="22"/>
      <c r="E9" s="23" t="e">
        <f>VLOOKUP(D9,'Reference Sheet'!$A$6:$B$8,2,FALSE)</f>
        <v>#N/A</v>
      </c>
    </row>
    <row r="10" spans="1:9" s="26" customFormat="1" ht="63.75" x14ac:dyDescent="0.25">
      <c r="A10" s="25" t="s">
        <v>56</v>
      </c>
      <c r="B10" s="21" t="s">
        <v>57</v>
      </c>
      <c r="C10" s="21" t="s">
        <v>58</v>
      </c>
      <c r="D10" s="22"/>
      <c r="E10" s="23" t="e">
        <f>VLOOKUP(D10,'Reference Sheet'!$A$6:$B$8,2,FALSE)</f>
        <v>#N/A</v>
      </c>
    </row>
    <row r="11" spans="1:9" s="26" customFormat="1" ht="20.25" customHeight="1" x14ac:dyDescent="0.25">
      <c r="A11"/>
      <c r="B11"/>
      <c r="C11"/>
      <c r="D11" s="27"/>
      <c r="E11"/>
    </row>
    <row r="12" spans="1:9" x14ac:dyDescent="0.25">
      <c r="A12" s="28"/>
      <c r="B12" s="88" t="s">
        <v>59</v>
      </c>
      <c r="C12" s="97"/>
      <c r="D12" s="29"/>
      <c r="E12" t="e">
        <f>IF(OR(E7=0,E8=0,E9=0,E10=0),FALSE,TRUE)</f>
        <v>#N/A</v>
      </c>
    </row>
    <row r="13" spans="1:9" x14ac:dyDescent="0.25">
      <c r="A13" s="28"/>
      <c r="B13" s="30" t="s">
        <v>199</v>
      </c>
      <c r="C13" s="31" t="str">
        <f>IFERROR(E13,"")</f>
        <v/>
      </c>
      <c r="E13" s="24" t="e">
        <f>SUM(E7:E10)</f>
        <v>#N/A</v>
      </c>
    </row>
    <row r="14" spans="1:9" s="24" customFormat="1" ht="28.5" x14ac:dyDescent="0.25">
      <c r="A14" s="28"/>
      <c r="B14" s="32" t="s">
        <v>6</v>
      </c>
      <c r="C14" s="33" t="str">
        <f>IFERROR(VLOOKUP(E14,'Reference Sheet'!$A$10:$B$14,2,FALSE),"")</f>
        <v/>
      </c>
      <c r="D14" s="27"/>
      <c r="E14" t="e">
        <f>SUM(E15:E33)</f>
        <v>#N/A</v>
      </c>
    </row>
    <row r="15" spans="1:9" ht="39" customHeight="1" x14ac:dyDescent="0.25">
      <c r="E15" s="48" t="e">
        <f>IF(AND($E$12=TRUE, $E$13=F15),G15,0)</f>
        <v>#N/A</v>
      </c>
      <c r="F15" s="48">
        <v>8</v>
      </c>
      <c r="G15" s="48">
        <v>4</v>
      </c>
    </row>
    <row r="16" spans="1:9" x14ac:dyDescent="0.25">
      <c r="B16" s="88" t="s">
        <v>60</v>
      </c>
      <c r="C16" s="89"/>
      <c r="E16" s="48" t="e">
        <f t="shared" ref="E16:E23" si="0">IF(AND($E$12=TRUE, $E$13=F16),G16,0)</f>
        <v>#N/A</v>
      </c>
      <c r="F16" s="48">
        <v>7</v>
      </c>
      <c r="G16" s="48">
        <v>3</v>
      </c>
    </row>
    <row r="17" spans="1:7" x14ac:dyDescent="0.25">
      <c r="B17" s="111"/>
      <c r="C17" s="111"/>
      <c r="E17" s="48" t="e">
        <f t="shared" si="0"/>
        <v>#N/A</v>
      </c>
      <c r="F17" s="48">
        <v>6</v>
      </c>
      <c r="G17" s="48">
        <v>3</v>
      </c>
    </row>
    <row r="18" spans="1:7" x14ac:dyDescent="0.25">
      <c r="B18" s="112"/>
      <c r="C18" s="112"/>
      <c r="E18" s="48" t="e">
        <f t="shared" si="0"/>
        <v>#N/A</v>
      </c>
      <c r="F18" s="48">
        <v>5</v>
      </c>
      <c r="G18" s="48">
        <v>2</v>
      </c>
    </row>
    <row r="19" spans="1:7" x14ac:dyDescent="0.25">
      <c r="A19" s="23"/>
      <c r="B19" s="112"/>
      <c r="C19" s="112"/>
      <c r="D19" s="29"/>
      <c r="E19" s="48" t="e">
        <f t="shared" si="0"/>
        <v>#N/A</v>
      </c>
      <c r="F19" s="48">
        <v>4</v>
      </c>
      <c r="G19" s="48">
        <v>2</v>
      </c>
    </row>
    <row r="20" spans="1:7" ht="53.25" customHeight="1" x14ac:dyDescent="0.25">
      <c r="B20" s="112"/>
      <c r="C20" s="112"/>
      <c r="E20" s="48" t="e">
        <f t="shared" si="0"/>
        <v>#N/A</v>
      </c>
      <c r="F20" s="48">
        <v>3</v>
      </c>
      <c r="G20" s="48">
        <v>1</v>
      </c>
    </row>
    <row r="21" spans="1:7" s="24" customFormat="1" x14ac:dyDescent="0.25">
      <c r="A21"/>
      <c r="B21"/>
      <c r="C21"/>
      <c r="D21" s="27"/>
      <c r="E21" s="48" t="e">
        <f t="shared" si="0"/>
        <v>#N/A</v>
      </c>
      <c r="F21" s="50">
        <v>2</v>
      </c>
      <c r="G21" s="50">
        <v>1</v>
      </c>
    </row>
    <row r="22" spans="1:7" x14ac:dyDescent="0.25">
      <c r="E22" s="48" t="e">
        <f t="shared" si="0"/>
        <v>#N/A</v>
      </c>
      <c r="F22" s="48">
        <v>1</v>
      </c>
      <c r="G22" s="48">
        <v>1</v>
      </c>
    </row>
    <row r="23" spans="1:7" x14ac:dyDescent="0.25">
      <c r="E23" s="48" t="e">
        <f t="shared" si="0"/>
        <v>#N/A</v>
      </c>
      <c r="F23" s="48">
        <v>0</v>
      </c>
      <c r="G23" s="48">
        <v>0</v>
      </c>
    </row>
    <row r="25" spans="1:7" x14ac:dyDescent="0.25">
      <c r="E25" s="51" t="e">
        <f>IF(AND($E$12=FALSE, $E$13=F25),G25,0)</f>
        <v>#N/A</v>
      </c>
      <c r="F25" s="51">
        <v>8</v>
      </c>
      <c r="G25" s="51">
        <v>2</v>
      </c>
    </row>
    <row r="26" spans="1:7" x14ac:dyDescent="0.25">
      <c r="E26" s="51" t="e">
        <f t="shared" ref="E26:E33" si="1">IF(AND($E$12=FALSE, $E$13=F26),G26,0)</f>
        <v>#N/A</v>
      </c>
      <c r="F26" s="51">
        <v>7</v>
      </c>
      <c r="G26" s="51">
        <v>2</v>
      </c>
    </row>
    <row r="27" spans="1:7" x14ac:dyDescent="0.25">
      <c r="E27" s="51" t="e">
        <f t="shared" si="1"/>
        <v>#N/A</v>
      </c>
      <c r="F27" s="51">
        <v>6</v>
      </c>
      <c r="G27" s="51">
        <v>2</v>
      </c>
    </row>
    <row r="28" spans="1:7" x14ac:dyDescent="0.25">
      <c r="E28" s="51" t="e">
        <f t="shared" si="1"/>
        <v>#N/A</v>
      </c>
      <c r="F28" s="51">
        <v>5</v>
      </c>
      <c r="G28" s="51">
        <v>2</v>
      </c>
    </row>
    <row r="29" spans="1:7" x14ac:dyDescent="0.25">
      <c r="E29" s="51" t="e">
        <f t="shared" si="1"/>
        <v>#N/A</v>
      </c>
      <c r="F29" s="51">
        <v>4</v>
      </c>
      <c r="G29" s="51">
        <v>2</v>
      </c>
    </row>
    <row r="30" spans="1:7" x14ac:dyDescent="0.25">
      <c r="E30" s="51" t="e">
        <f t="shared" si="1"/>
        <v>#N/A</v>
      </c>
      <c r="F30" s="51">
        <v>3</v>
      </c>
      <c r="G30" s="51">
        <v>1</v>
      </c>
    </row>
    <row r="31" spans="1:7" x14ac:dyDescent="0.25">
      <c r="E31" s="51" t="e">
        <f t="shared" si="1"/>
        <v>#N/A</v>
      </c>
      <c r="F31" s="53">
        <v>2</v>
      </c>
      <c r="G31" s="53">
        <v>1</v>
      </c>
    </row>
    <row r="32" spans="1:7" x14ac:dyDescent="0.25">
      <c r="E32" s="51" t="e">
        <f t="shared" si="1"/>
        <v>#N/A</v>
      </c>
      <c r="F32" s="51">
        <v>1</v>
      </c>
      <c r="G32" s="51">
        <v>1</v>
      </c>
    </row>
    <row r="33" spans="5:7" x14ac:dyDescent="0.25">
      <c r="E33" s="51" t="e">
        <f t="shared" si="1"/>
        <v>#N/A</v>
      </c>
      <c r="F33" s="51">
        <v>0</v>
      </c>
      <c r="G33" s="51">
        <v>0</v>
      </c>
    </row>
  </sheetData>
  <sheetProtection sheet="1" objects="1" scenarios="1" selectLockedCells="1"/>
  <mergeCells count="8">
    <mergeCell ref="B16:C16"/>
    <mergeCell ref="B17:C20"/>
    <mergeCell ref="A1:C1"/>
    <mergeCell ref="A2:C2"/>
    <mergeCell ref="A3:C3"/>
    <mergeCell ref="A4:C4"/>
    <mergeCell ref="A6:B6"/>
    <mergeCell ref="B12:C1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Sheet2!$A$1:$A$3</xm:f>
          </x14:formula1>
          <xm:sqref>D8:D10</xm:sqref>
        </x14:dataValidation>
        <x14:dataValidation type="list" allowBlank="1" showInputMessage="1" showErrorMessage="1">
          <x14:formula1>
            <xm:f>Sheet2!$A$1:$A$3</xm:f>
          </x14:formula1>
          <xm:sqref>D7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Normal="100" workbookViewId="0">
      <selection activeCell="B17" sqref="B17:C20"/>
    </sheetView>
  </sheetViews>
  <sheetFormatPr defaultRowHeight="15" x14ac:dyDescent="0.25"/>
  <cols>
    <col min="1" max="1" width="9.85546875" customWidth="1"/>
    <col min="2" max="2" width="60.28515625" customWidth="1"/>
    <col min="3" max="3" width="57" customWidth="1"/>
    <col min="4" max="4" width="18" style="27" customWidth="1"/>
    <col min="5" max="7" width="8.7109375" hidden="1" customWidth="1"/>
  </cols>
  <sheetData>
    <row r="1" spans="1:9" s="14" customFormat="1" x14ac:dyDescent="0.25">
      <c r="A1" s="90" t="s">
        <v>26</v>
      </c>
      <c r="B1" s="91"/>
      <c r="C1" s="91"/>
    </row>
    <row r="2" spans="1:9" s="14" customFormat="1" x14ac:dyDescent="0.25">
      <c r="A2" s="92" t="s">
        <v>65</v>
      </c>
      <c r="B2" s="91"/>
      <c r="C2" s="91"/>
    </row>
    <row r="3" spans="1:9" s="14" customFormat="1" x14ac:dyDescent="0.25">
      <c r="A3" s="93"/>
      <c r="B3" s="91"/>
      <c r="C3" s="91"/>
    </row>
    <row r="4" spans="1:9" s="14" customFormat="1" x14ac:dyDescent="0.25">
      <c r="A4" s="98" t="s">
        <v>66</v>
      </c>
      <c r="B4" s="99"/>
      <c r="C4" s="99"/>
    </row>
    <row r="5" spans="1:9" s="14" customFormat="1" x14ac:dyDescent="0.25">
      <c r="A5" s="15"/>
      <c r="B5" s="16"/>
      <c r="C5" s="16"/>
      <c r="D5" s="17"/>
    </row>
    <row r="6" spans="1:9" s="17" customFormat="1" x14ac:dyDescent="0.25">
      <c r="A6" s="96" t="s">
        <v>29</v>
      </c>
      <c r="B6" s="96"/>
      <c r="C6" s="18" t="s">
        <v>30</v>
      </c>
      <c r="D6" s="19" t="s">
        <v>31</v>
      </c>
    </row>
    <row r="7" spans="1:9" s="24" customFormat="1" ht="76.5" x14ac:dyDescent="0.25">
      <c r="A7" s="20" t="s">
        <v>67</v>
      </c>
      <c r="B7" s="21" t="s">
        <v>68</v>
      </c>
      <c r="C7" s="21" t="s">
        <v>69</v>
      </c>
      <c r="D7" s="22"/>
      <c r="E7" s="23" t="e">
        <f>VLOOKUP(D7,'Reference Sheet'!$A$6:$B$8,2,FALSE)</f>
        <v>#N/A</v>
      </c>
      <c r="F7" s="23"/>
      <c r="G7" s="23"/>
      <c r="H7" s="23"/>
      <c r="I7" s="23"/>
    </row>
    <row r="8" spans="1:9" s="26" customFormat="1" ht="102" x14ac:dyDescent="0.25">
      <c r="A8" s="25" t="s">
        <v>70</v>
      </c>
      <c r="B8" s="21" t="s">
        <v>71</v>
      </c>
      <c r="C8" s="21" t="s">
        <v>72</v>
      </c>
      <c r="D8" s="22"/>
      <c r="E8" s="23" t="e">
        <f>VLOOKUP(D8,'Reference Sheet'!$A$6:$B$8,2,FALSE)</f>
        <v>#N/A</v>
      </c>
    </row>
    <row r="9" spans="1:9" s="26" customFormat="1" ht="38.25" x14ac:dyDescent="0.25">
      <c r="A9" s="25" t="s">
        <v>73</v>
      </c>
      <c r="B9" s="21" t="s">
        <v>76</v>
      </c>
      <c r="C9" s="21" t="s">
        <v>80</v>
      </c>
      <c r="D9" s="22"/>
      <c r="E9" s="23" t="e">
        <f>VLOOKUP(D9,'Reference Sheet'!$A$6:$B$8,2,FALSE)</f>
        <v>#N/A</v>
      </c>
    </row>
    <row r="10" spans="1:9" s="26" customFormat="1" ht="63.75" x14ac:dyDescent="0.25">
      <c r="A10" s="25" t="s">
        <v>75</v>
      </c>
      <c r="B10" s="21" t="s">
        <v>79</v>
      </c>
      <c r="C10" s="21" t="s">
        <v>74</v>
      </c>
      <c r="D10" s="22"/>
      <c r="E10" s="23" t="e">
        <f>VLOOKUP(D10,'Reference Sheet'!$A$6:$B$8,2,FALSE)</f>
        <v>#N/A</v>
      </c>
    </row>
    <row r="11" spans="1:9" s="26" customFormat="1" x14ac:dyDescent="0.25">
      <c r="A11"/>
      <c r="B11"/>
      <c r="C11"/>
      <c r="D11" s="27"/>
      <c r="E11"/>
    </row>
    <row r="12" spans="1:9" x14ac:dyDescent="0.25">
      <c r="A12" s="28"/>
      <c r="B12" s="88" t="s">
        <v>77</v>
      </c>
      <c r="C12" s="97"/>
      <c r="D12" s="29"/>
      <c r="E12" t="e">
        <f>IF(OR(E7=0,E8=0,E9=0,E10=0),FALSE,TRUE)</f>
        <v>#N/A</v>
      </c>
    </row>
    <row r="13" spans="1:9" x14ac:dyDescent="0.25">
      <c r="A13" s="28"/>
      <c r="B13" s="30" t="s">
        <v>199</v>
      </c>
      <c r="C13" s="31" t="str">
        <f>IFERROR(E13,"")</f>
        <v/>
      </c>
      <c r="E13" s="24" t="e">
        <f>SUM(E7:E10)</f>
        <v>#N/A</v>
      </c>
    </row>
    <row r="14" spans="1:9" s="24" customFormat="1" ht="57" x14ac:dyDescent="0.25">
      <c r="A14" s="28"/>
      <c r="B14" s="32" t="s">
        <v>7</v>
      </c>
      <c r="C14" s="33" t="str">
        <f>IFERROR(VLOOKUP(E14,'Reference Sheet'!$A$10:$B$14,2,FALSE),"")</f>
        <v/>
      </c>
      <c r="D14" s="27"/>
      <c r="E14" t="e">
        <f>SUM(E15:E33)</f>
        <v>#N/A</v>
      </c>
    </row>
    <row r="15" spans="1:9" x14ac:dyDescent="0.25">
      <c r="E15" s="48" t="e">
        <f>IF(AND($E$12=TRUE, $E$13=F15),G15,0)</f>
        <v>#N/A</v>
      </c>
      <c r="F15" s="48">
        <v>8</v>
      </c>
      <c r="G15" s="48">
        <v>4</v>
      </c>
    </row>
    <row r="16" spans="1:9" x14ac:dyDescent="0.25">
      <c r="B16" s="88" t="s">
        <v>78</v>
      </c>
      <c r="C16" s="89"/>
      <c r="E16" s="48" t="e">
        <f t="shared" ref="E16:E23" si="0">IF(AND($E$12=TRUE, $E$13=F16),G16,0)</f>
        <v>#N/A</v>
      </c>
      <c r="F16" s="48">
        <v>7</v>
      </c>
      <c r="G16" s="48">
        <v>3</v>
      </c>
    </row>
    <row r="17" spans="1:7" x14ac:dyDescent="0.25">
      <c r="B17" s="111"/>
      <c r="C17" s="111"/>
      <c r="E17" s="48" t="e">
        <f t="shared" si="0"/>
        <v>#N/A</v>
      </c>
      <c r="F17" s="48">
        <v>6</v>
      </c>
      <c r="G17" s="48">
        <v>3</v>
      </c>
    </row>
    <row r="18" spans="1:7" x14ac:dyDescent="0.25">
      <c r="B18" s="112"/>
      <c r="C18" s="112"/>
      <c r="E18" s="48" t="e">
        <f t="shared" si="0"/>
        <v>#N/A</v>
      </c>
      <c r="F18" s="48">
        <v>5</v>
      </c>
      <c r="G18" s="48">
        <v>2</v>
      </c>
    </row>
    <row r="19" spans="1:7" x14ac:dyDescent="0.25">
      <c r="A19" s="23"/>
      <c r="B19" s="112"/>
      <c r="C19" s="112"/>
      <c r="D19" s="29"/>
      <c r="E19" s="48" t="e">
        <f t="shared" si="0"/>
        <v>#N/A</v>
      </c>
      <c r="F19" s="48">
        <v>4</v>
      </c>
      <c r="G19" s="48">
        <v>2</v>
      </c>
    </row>
    <row r="20" spans="1:7" x14ac:dyDescent="0.25">
      <c r="B20" s="112"/>
      <c r="C20" s="112"/>
      <c r="E20" s="50" t="e">
        <f t="shared" si="0"/>
        <v>#N/A</v>
      </c>
      <c r="F20" s="48">
        <v>3</v>
      </c>
      <c r="G20" s="48">
        <v>1</v>
      </c>
    </row>
    <row r="21" spans="1:7" s="24" customFormat="1" x14ac:dyDescent="0.25">
      <c r="A21"/>
      <c r="B21"/>
      <c r="C21"/>
      <c r="D21" s="27"/>
      <c r="E21" s="48" t="e">
        <f t="shared" si="0"/>
        <v>#N/A</v>
      </c>
      <c r="F21" s="50">
        <v>2</v>
      </c>
      <c r="G21" s="50">
        <v>1</v>
      </c>
    </row>
    <row r="22" spans="1:7" x14ac:dyDescent="0.25">
      <c r="E22" s="48" t="e">
        <f t="shared" si="0"/>
        <v>#N/A</v>
      </c>
      <c r="F22" s="48">
        <v>1</v>
      </c>
      <c r="G22" s="48">
        <v>1</v>
      </c>
    </row>
    <row r="23" spans="1:7" x14ac:dyDescent="0.25">
      <c r="E23" s="48" t="e">
        <f t="shared" si="0"/>
        <v>#N/A</v>
      </c>
      <c r="F23" s="48">
        <v>0</v>
      </c>
      <c r="G23" s="48">
        <v>0</v>
      </c>
    </row>
    <row r="25" spans="1:7" x14ac:dyDescent="0.25">
      <c r="E25" s="51" t="e">
        <f>IF(AND($E$12=FALSE, $E$13=F25),G25,0)</f>
        <v>#N/A</v>
      </c>
      <c r="F25" s="51">
        <v>8</v>
      </c>
      <c r="G25" s="51">
        <v>2</v>
      </c>
    </row>
    <row r="26" spans="1:7" x14ac:dyDescent="0.25">
      <c r="E26" s="51" t="e">
        <f t="shared" ref="E26:E33" si="1">IF(AND($E$12=FALSE, $E$13=F26),G26,0)</f>
        <v>#N/A</v>
      </c>
      <c r="F26" s="51">
        <v>7</v>
      </c>
      <c r="G26" s="51">
        <v>2</v>
      </c>
    </row>
    <row r="27" spans="1:7" x14ac:dyDescent="0.25">
      <c r="E27" s="51" t="e">
        <f t="shared" si="1"/>
        <v>#N/A</v>
      </c>
      <c r="F27" s="51">
        <v>6</v>
      </c>
      <c r="G27" s="51">
        <v>2</v>
      </c>
    </row>
    <row r="28" spans="1:7" x14ac:dyDescent="0.25">
      <c r="E28" s="51" t="e">
        <f t="shared" si="1"/>
        <v>#N/A</v>
      </c>
      <c r="F28" s="51">
        <v>5</v>
      </c>
      <c r="G28" s="51">
        <v>2</v>
      </c>
    </row>
    <row r="29" spans="1:7" x14ac:dyDescent="0.25">
      <c r="E29" s="51" t="e">
        <f t="shared" si="1"/>
        <v>#N/A</v>
      </c>
      <c r="F29" s="51">
        <v>4</v>
      </c>
      <c r="G29" s="51">
        <v>2</v>
      </c>
    </row>
    <row r="30" spans="1:7" x14ac:dyDescent="0.25">
      <c r="E30" s="51" t="e">
        <f t="shared" si="1"/>
        <v>#N/A</v>
      </c>
      <c r="F30" s="51">
        <v>3</v>
      </c>
      <c r="G30" s="51">
        <v>1</v>
      </c>
    </row>
    <row r="31" spans="1:7" x14ac:dyDescent="0.25">
      <c r="E31" s="51" t="e">
        <f t="shared" si="1"/>
        <v>#N/A</v>
      </c>
      <c r="F31" s="51">
        <v>2</v>
      </c>
      <c r="G31" s="51">
        <v>1</v>
      </c>
    </row>
    <row r="32" spans="1:7" x14ac:dyDescent="0.25">
      <c r="E32" s="51" t="e">
        <f t="shared" si="1"/>
        <v>#N/A</v>
      </c>
      <c r="F32" s="51">
        <v>1</v>
      </c>
      <c r="G32" s="51">
        <v>1</v>
      </c>
    </row>
    <row r="33" spans="5:7" x14ac:dyDescent="0.25">
      <c r="E33" s="51" t="e">
        <f t="shared" si="1"/>
        <v>#N/A</v>
      </c>
      <c r="F33" s="51">
        <v>0</v>
      </c>
      <c r="G33" s="51">
        <v>0</v>
      </c>
    </row>
  </sheetData>
  <sheetProtection sheet="1" objects="1" scenarios="1" selectLockedCells="1"/>
  <mergeCells count="8">
    <mergeCell ref="B16:C16"/>
    <mergeCell ref="B17:C20"/>
    <mergeCell ref="A1:C1"/>
    <mergeCell ref="A2:C2"/>
    <mergeCell ref="A3:C3"/>
    <mergeCell ref="A4:C4"/>
    <mergeCell ref="A6:B6"/>
    <mergeCell ref="B12:C1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Sheet2!$A$1:$A$3</xm:f>
          </x14:formula1>
          <xm:sqref>D7:D10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B5" workbookViewId="0">
      <selection activeCell="B17" sqref="B17:C20"/>
    </sheetView>
  </sheetViews>
  <sheetFormatPr defaultRowHeight="15" x14ac:dyDescent="0.25"/>
  <cols>
    <col min="1" max="1" width="9.85546875" customWidth="1"/>
    <col min="2" max="2" width="60.28515625" customWidth="1"/>
    <col min="3" max="3" width="57" customWidth="1"/>
    <col min="4" max="4" width="18" style="27" customWidth="1"/>
    <col min="5" max="7" width="8.7109375" hidden="1" customWidth="1"/>
  </cols>
  <sheetData>
    <row r="1" spans="1:9" s="14" customFormat="1" x14ac:dyDescent="0.25">
      <c r="A1" s="90" t="s">
        <v>26</v>
      </c>
      <c r="B1" s="91"/>
      <c r="C1" s="91"/>
    </row>
    <row r="2" spans="1:9" s="14" customFormat="1" x14ac:dyDescent="0.25">
      <c r="A2" s="92" t="s">
        <v>81</v>
      </c>
      <c r="B2" s="91"/>
      <c r="C2" s="91"/>
    </row>
    <row r="3" spans="1:9" s="14" customFormat="1" x14ac:dyDescent="0.25">
      <c r="A3" s="93"/>
      <c r="B3" s="91"/>
      <c r="C3" s="91"/>
    </row>
    <row r="4" spans="1:9" s="14" customFormat="1" ht="44.25" customHeight="1" x14ac:dyDescent="0.25">
      <c r="A4" s="98" t="s">
        <v>82</v>
      </c>
      <c r="B4" s="99"/>
      <c r="C4" s="99"/>
    </row>
    <row r="5" spans="1:9" s="14" customFormat="1" ht="17.25" customHeight="1" x14ac:dyDescent="0.25">
      <c r="A5" s="15"/>
      <c r="B5" s="16"/>
      <c r="C5" s="16"/>
      <c r="D5" s="17"/>
    </row>
    <row r="6" spans="1:9" s="17" customFormat="1" ht="30" customHeight="1" x14ac:dyDescent="0.25">
      <c r="A6" s="96" t="s">
        <v>29</v>
      </c>
      <c r="B6" s="96"/>
      <c r="C6" s="18" t="s">
        <v>30</v>
      </c>
      <c r="D6" s="19" t="s">
        <v>31</v>
      </c>
    </row>
    <row r="7" spans="1:9" s="24" customFormat="1" ht="89.25" x14ac:dyDescent="0.25">
      <c r="A7" s="20" t="s">
        <v>83</v>
      </c>
      <c r="B7" s="21" t="s">
        <v>84</v>
      </c>
      <c r="C7" s="21" t="s">
        <v>85</v>
      </c>
      <c r="D7" s="22"/>
      <c r="E7" s="23" t="e">
        <f>VLOOKUP(D7,'Reference Sheet'!$A$6:$B$8,2,FALSE)</f>
        <v>#N/A</v>
      </c>
      <c r="F7" s="23"/>
      <c r="G7" s="23"/>
      <c r="H7" s="23"/>
      <c r="I7" s="23"/>
    </row>
    <row r="8" spans="1:9" s="26" customFormat="1" ht="89.25" x14ac:dyDescent="0.25">
      <c r="A8" s="25" t="s">
        <v>86</v>
      </c>
      <c r="B8" s="21" t="s">
        <v>87</v>
      </c>
      <c r="C8" s="21" t="s">
        <v>88</v>
      </c>
      <c r="D8" s="22"/>
      <c r="E8" s="23" t="e">
        <f>VLOOKUP(D8,'Reference Sheet'!$A$6:$B$8,2,FALSE)</f>
        <v>#N/A</v>
      </c>
    </row>
    <row r="9" spans="1:9" s="26" customFormat="1" ht="76.5" x14ac:dyDescent="0.25">
      <c r="A9" s="25" t="s">
        <v>89</v>
      </c>
      <c r="B9" s="21" t="s">
        <v>96</v>
      </c>
      <c r="C9" s="21" t="s">
        <v>90</v>
      </c>
      <c r="D9" s="22"/>
      <c r="E9" s="23" t="e">
        <f>VLOOKUP(D9,'Reference Sheet'!$A$6:$B$8,2,FALSE)</f>
        <v>#N/A</v>
      </c>
    </row>
    <row r="10" spans="1:9" s="26" customFormat="1" ht="25.5" x14ac:dyDescent="0.25">
      <c r="A10" s="25" t="s">
        <v>91</v>
      </c>
      <c r="B10" s="21" t="s">
        <v>92</v>
      </c>
      <c r="C10" s="21" t="s">
        <v>93</v>
      </c>
      <c r="D10" s="22"/>
      <c r="E10" s="23" t="e">
        <f>VLOOKUP(D10,'Reference Sheet'!$A$6:$B$8,2,FALSE)</f>
        <v>#N/A</v>
      </c>
    </row>
    <row r="11" spans="1:9" s="26" customFormat="1" ht="20.25" customHeight="1" x14ac:dyDescent="0.25">
      <c r="A11"/>
      <c r="B11"/>
      <c r="C11"/>
      <c r="D11" s="27"/>
      <c r="E11"/>
    </row>
    <row r="12" spans="1:9" x14ac:dyDescent="0.25">
      <c r="A12" s="28"/>
      <c r="B12" s="88" t="s">
        <v>94</v>
      </c>
      <c r="C12" s="97"/>
      <c r="D12" s="29"/>
      <c r="E12" t="e">
        <f>IF(OR(E7=0,E8=0,E9=0,E10=0),FALSE,TRUE)</f>
        <v>#N/A</v>
      </c>
    </row>
    <row r="13" spans="1:9" x14ac:dyDescent="0.25">
      <c r="A13" s="28"/>
      <c r="B13" s="30" t="s">
        <v>199</v>
      </c>
      <c r="C13" s="31" t="str">
        <f>IFERROR(E13,"")</f>
        <v/>
      </c>
      <c r="E13" s="24" t="e">
        <f>SUM(E7:E10)</f>
        <v>#N/A</v>
      </c>
    </row>
    <row r="14" spans="1:9" s="24" customFormat="1" ht="42.75" x14ac:dyDescent="0.25">
      <c r="A14" s="28"/>
      <c r="B14" s="32" t="s">
        <v>8</v>
      </c>
      <c r="C14" s="33" t="str">
        <f>IFERROR(VLOOKUP(E14,'Reference Sheet'!$A$10:$B$14,2,FALSE),"")</f>
        <v/>
      </c>
      <c r="D14" s="27"/>
      <c r="E14" t="e">
        <f>SUM(E15:E33)</f>
        <v>#N/A</v>
      </c>
    </row>
    <row r="15" spans="1:9" ht="39" customHeight="1" x14ac:dyDescent="0.25">
      <c r="E15" s="48" t="e">
        <f>IF(AND($E$12=TRUE, $E$13=F15),G15,0)</f>
        <v>#N/A</v>
      </c>
      <c r="F15" s="48">
        <v>8</v>
      </c>
      <c r="G15" s="48">
        <v>4</v>
      </c>
    </row>
    <row r="16" spans="1:9" x14ac:dyDescent="0.25">
      <c r="B16" s="88" t="s">
        <v>95</v>
      </c>
      <c r="C16" s="89"/>
      <c r="E16" s="48" t="e">
        <f t="shared" ref="E16:E23" si="0">IF(AND($E$12=TRUE, $E$13=F16),G16,0)</f>
        <v>#N/A</v>
      </c>
      <c r="F16" s="48">
        <v>7</v>
      </c>
      <c r="G16" s="48">
        <v>3</v>
      </c>
    </row>
    <row r="17" spans="1:7" x14ac:dyDescent="0.25">
      <c r="B17" s="111"/>
      <c r="C17" s="111"/>
      <c r="E17" s="48" t="e">
        <f t="shared" si="0"/>
        <v>#N/A</v>
      </c>
      <c r="F17" s="48">
        <v>6</v>
      </c>
      <c r="G17" s="48">
        <v>3</v>
      </c>
    </row>
    <row r="18" spans="1:7" x14ac:dyDescent="0.25">
      <c r="B18" s="112"/>
      <c r="C18" s="112"/>
      <c r="E18" s="48" t="e">
        <f t="shared" si="0"/>
        <v>#N/A</v>
      </c>
      <c r="F18" s="48">
        <v>5</v>
      </c>
      <c r="G18" s="48">
        <v>2</v>
      </c>
    </row>
    <row r="19" spans="1:7" x14ac:dyDescent="0.25">
      <c r="A19" s="23"/>
      <c r="B19" s="112"/>
      <c r="C19" s="112"/>
      <c r="D19" s="29"/>
      <c r="E19" s="48" t="e">
        <f t="shared" si="0"/>
        <v>#N/A</v>
      </c>
      <c r="F19" s="48">
        <v>4</v>
      </c>
      <c r="G19" s="48">
        <v>2</v>
      </c>
    </row>
    <row r="20" spans="1:7" ht="53.25" customHeight="1" x14ac:dyDescent="0.25">
      <c r="B20" s="112"/>
      <c r="C20" s="112"/>
      <c r="E20" s="50" t="e">
        <f t="shared" si="0"/>
        <v>#N/A</v>
      </c>
      <c r="F20" s="48">
        <v>3</v>
      </c>
      <c r="G20" s="48">
        <v>1</v>
      </c>
    </row>
    <row r="21" spans="1:7" s="24" customFormat="1" x14ac:dyDescent="0.25">
      <c r="A21"/>
      <c r="B21"/>
      <c r="C21"/>
      <c r="D21" s="27"/>
      <c r="E21" s="48" t="e">
        <f t="shared" si="0"/>
        <v>#N/A</v>
      </c>
      <c r="F21" s="50">
        <v>2</v>
      </c>
      <c r="G21" s="50">
        <v>1</v>
      </c>
    </row>
    <row r="22" spans="1:7" x14ac:dyDescent="0.25">
      <c r="E22" s="48" t="e">
        <f t="shared" si="0"/>
        <v>#N/A</v>
      </c>
      <c r="F22" s="48">
        <v>1</v>
      </c>
      <c r="G22" s="48">
        <v>1</v>
      </c>
    </row>
    <row r="23" spans="1:7" x14ac:dyDescent="0.25">
      <c r="E23" s="48" t="e">
        <f t="shared" si="0"/>
        <v>#N/A</v>
      </c>
      <c r="F23" s="48">
        <v>0</v>
      </c>
      <c r="G23" s="48">
        <v>0</v>
      </c>
    </row>
    <row r="25" spans="1:7" x14ac:dyDescent="0.25">
      <c r="E25" s="51" t="e">
        <f>IF(AND($E$12=FALSE, $E$13=F25),G25,0)</f>
        <v>#N/A</v>
      </c>
      <c r="F25" s="51">
        <v>8</v>
      </c>
      <c r="G25" s="51">
        <v>2</v>
      </c>
    </row>
    <row r="26" spans="1:7" x14ac:dyDescent="0.25">
      <c r="E26" s="51" t="e">
        <f t="shared" ref="E26:E33" si="1">IF(AND($E$12=FALSE, $E$13=F26),G26,0)</f>
        <v>#N/A</v>
      </c>
      <c r="F26" s="51">
        <v>7</v>
      </c>
      <c r="G26" s="51">
        <v>2</v>
      </c>
    </row>
    <row r="27" spans="1:7" x14ac:dyDescent="0.25">
      <c r="E27" s="51" t="e">
        <f t="shared" si="1"/>
        <v>#N/A</v>
      </c>
      <c r="F27" s="51">
        <v>6</v>
      </c>
      <c r="G27" s="51">
        <v>2</v>
      </c>
    </row>
    <row r="28" spans="1:7" x14ac:dyDescent="0.25">
      <c r="E28" s="51" t="e">
        <f t="shared" si="1"/>
        <v>#N/A</v>
      </c>
      <c r="F28" s="51">
        <v>5</v>
      </c>
      <c r="G28" s="51">
        <v>2</v>
      </c>
    </row>
    <row r="29" spans="1:7" x14ac:dyDescent="0.25">
      <c r="E29" s="51" t="e">
        <f t="shared" si="1"/>
        <v>#N/A</v>
      </c>
      <c r="F29" s="51">
        <v>4</v>
      </c>
      <c r="G29" s="51">
        <v>2</v>
      </c>
    </row>
    <row r="30" spans="1:7" x14ac:dyDescent="0.25">
      <c r="E30" s="51" t="e">
        <f t="shared" si="1"/>
        <v>#N/A</v>
      </c>
      <c r="F30" s="51">
        <v>3</v>
      </c>
      <c r="G30" s="51">
        <v>1</v>
      </c>
    </row>
    <row r="31" spans="1:7" x14ac:dyDescent="0.25">
      <c r="E31" s="51" t="e">
        <f t="shared" si="1"/>
        <v>#N/A</v>
      </c>
      <c r="F31" s="51">
        <v>2</v>
      </c>
      <c r="G31" s="51">
        <v>1</v>
      </c>
    </row>
    <row r="32" spans="1:7" x14ac:dyDescent="0.25">
      <c r="E32" s="51" t="e">
        <f t="shared" si="1"/>
        <v>#N/A</v>
      </c>
      <c r="F32" s="51">
        <v>1</v>
      </c>
      <c r="G32" s="51">
        <v>1</v>
      </c>
    </row>
    <row r="33" spans="5:7" x14ac:dyDescent="0.25">
      <c r="E33" s="51" t="e">
        <f t="shared" si="1"/>
        <v>#N/A</v>
      </c>
      <c r="F33" s="51">
        <v>0</v>
      </c>
      <c r="G33" s="51">
        <v>0</v>
      </c>
    </row>
  </sheetData>
  <sheetProtection sheet="1" objects="1" scenarios="1" selectLockedCells="1"/>
  <mergeCells count="8">
    <mergeCell ref="B16:C16"/>
    <mergeCell ref="B17:C20"/>
    <mergeCell ref="A1:C1"/>
    <mergeCell ref="A2:C2"/>
    <mergeCell ref="A3:C3"/>
    <mergeCell ref="A4:C4"/>
    <mergeCell ref="A6:B6"/>
    <mergeCell ref="B12:C1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Sheet2!$A$1:$A$3</xm:f>
          </x14:formula1>
          <xm:sqref>D7:D10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B5" workbookViewId="0">
      <selection activeCell="B17" sqref="B17:C20"/>
    </sheetView>
  </sheetViews>
  <sheetFormatPr defaultRowHeight="15" x14ac:dyDescent="0.25"/>
  <cols>
    <col min="1" max="1" width="9.85546875" customWidth="1"/>
    <col min="2" max="2" width="60.28515625" customWidth="1"/>
    <col min="3" max="3" width="57" customWidth="1"/>
    <col min="4" max="4" width="18" style="27" customWidth="1"/>
    <col min="5" max="7" width="8.7109375" hidden="1" customWidth="1"/>
  </cols>
  <sheetData>
    <row r="1" spans="1:9" s="14" customFormat="1" x14ac:dyDescent="0.25">
      <c r="A1" s="90" t="s">
        <v>26</v>
      </c>
      <c r="B1" s="91"/>
      <c r="C1" s="91"/>
    </row>
    <row r="2" spans="1:9" s="14" customFormat="1" x14ac:dyDescent="0.25">
      <c r="A2" s="92" t="s">
        <v>97</v>
      </c>
      <c r="B2" s="91"/>
      <c r="C2" s="91"/>
    </row>
    <row r="3" spans="1:9" s="14" customFormat="1" x14ac:dyDescent="0.25">
      <c r="A3" s="93"/>
      <c r="B3" s="91"/>
      <c r="C3" s="91"/>
    </row>
    <row r="4" spans="1:9" s="14" customFormat="1" ht="44.25" customHeight="1" x14ac:dyDescent="0.25">
      <c r="A4" s="98" t="s">
        <v>98</v>
      </c>
      <c r="B4" s="99"/>
      <c r="C4" s="99"/>
    </row>
    <row r="5" spans="1:9" s="14" customFormat="1" ht="17.25" customHeight="1" x14ac:dyDescent="0.25">
      <c r="A5" s="15"/>
      <c r="B5" s="16"/>
      <c r="C5" s="16"/>
      <c r="D5" s="17"/>
    </row>
    <row r="6" spans="1:9" s="17" customFormat="1" ht="30" customHeight="1" x14ac:dyDescent="0.25">
      <c r="A6" s="96" t="s">
        <v>29</v>
      </c>
      <c r="B6" s="96"/>
      <c r="C6" s="18" t="s">
        <v>30</v>
      </c>
      <c r="D6" s="19" t="s">
        <v>31</v>
      </c>
    </row>
    <row r="7" spans="1:9" s="24" customFormat="1" ht="38.25" x14ac:dyDescent="0.25">
      <c r="A7" s="20" t="s">
        <v>99</v>
      </c>
      <c r="B7" s="21" t="s">
        <v>100</v>
      </c>
      <c r="C7" s="21" t="s">
        <v>101</v>
      </c>
      <c r="D7" s="22"/>
      <c r="E7" s="23" t="e">
        <f>VLOOKUP(D7,'Reference Sheet'!$A$6:$B$8,2,FALSE)</f>
        <v>#N/A</v>
      </c>
      <c r="F7" s="23"/>
      <c r="G7" s="23"/>
      <c r="H7" s="23"/>
      <c r="I7" s="23"/>
    </row>
    <row r="8" spans="1:9" s="26" customFormat="1" ht="63.75" x14ac:dyDescent="0.25">
      <c r="A8" s="25" t="s">
        <v>102</v>
      </c>
      <c r="B8" s="34" t="s">
        <v>103</v>
      </c>
      <c r="C8" s="21" t="s">
        <v>104</v>
      </c>
      <c r="D8" s="22"/>
      <c r="E8" s="23" t="e">
        <f>VLOOKUP(D8,'Reference Sheet'!$A$6:$B$8,2,FALSE)</f>
        <v>#N/A</v>
      </c>
    </row>
    <row r="9" spans="1:9" s="26" customFormat="1" ht="38.25" x14ac:dyDescent="0.25">
      <c r="A9" s="25" t="s">
        <v>105</v>
      </c>
      <c r="B9" s="21" t="s">
        <v>106</v>
      </c>
      <c r="C9" s="21" t="s">
        <v>107</v>
      </c>
      <c r="D9" s="22"/>
      <c r="E9" s="23" t="e">
        <f>VLOOKUP(D9,'Reference Sheet'!$A$6:$B$8,2,FALSE)</f>
        <v>#N/A</v>
      </c>
    </row>
    <row r="10" spans="1:9" s="26" customFormat="1" ht="51" x14ac:dyDescent="0.25">
      <c r="A10" s="25" t="s">
        <v>108</v>
      </c>
      <c r="B10" s="21" t="s">
        <v>112</v>
      </c>
      <c r="C10" s="21" t="s">
        <v>109</v>
      </c>
      <c r="D10" s="22"/>
      <c r="E10" s="23" t="e">
        <f>VLOOKUP(D10,'Reference Sheet'!$A$6:$B$8,2,FALSE)</f>
        <v>#N/A</v>
      </c>
    </row>
    <row r="11" spans="1:9" s="26" customFormat="1" ht="20.25" customHeight="1" x14ac:dyDescent="0.25">
      <c r="A11"/>
      <c r="B11"/>
      <c r="C11"/>
      <c r="D11" s="27"/>
      <c r="E11"/>
    </row>
    <row r="12" spans="1:9" x14ac:dyDescent="0.25">
      <c r="A12" s="28"/>
      <c r="B12" s="88" t="s">
        <v>110</v>
      </c>
      <c r="C12" s="97"/>
      <c r="D12" s="29"/>
      <c r="E12" t="e">
        <f>IF(OR(E7=0,E8=0,E9=0,E10=0),FALSE,TRUE)</f>
        <v>#N/A</v>
      </c>
    </row>
    <row r="13" spans="1:9" x14ac:dyDescent="0.25">
      <c r="A13" s="28"/>
      <c r="B13" s="30" t="s">
        <v>199</v>
      </c>
      <c r="C13" s="31" t="str">
        <f>IFERROR(E13,"")</f>
        <v/>
      </c>
      <c r="E13" s="24" t="e">
        <f>SUM(E7:E10)</f>
        <v>#N/A</v>
      </c>
    </row>
    <row r="14" spans="1:9" s="24" customFormat="1" ht="42.75" x14ac:dyDescent="0.25">
      <c r="A14" s="28"/>
      <c r="B14" s="32" t="s">
        <v>9</v>
      </c>
      <c r="C14" s="33" t="str">
        <f>IFERROR(VLOOKUP(E14,'Reference Sheet'!$A$10:$B$14,2,FALSE),"")</f>
        <v/>
      </c>
      <c r="D14" s="27"/>
      <c r="E14" t="e">
        <f>SUM(E15:E33)</f>
        <v>#N/A</v>
      </c>
    </row>
    <row r="15" spans="1:9" ht="39" customHeight="1" x14ac:dyDescent="0.25">
      <c r="E15" s="48" t="e">
        <f>IF(AND($E$12=TRUE, $E$13=F15),G15,0)</f>
        <v>#N/A</v>
      </c>
      <c r="F15" s="48">
        <v>8</v>
      </c>
      <c r="G15" s="48">
        <v>4</v>
      </c>
    </row>
    <row r="16" spans="1:9" x14ac:dyDescent="0.25">
      <c r="B16" s="88" t="s">
        <v>111</v>
      </c>
      <c r="C16" s="89"/>
      <c r="E16" s="48" t="e">
        <f t="shared" ref="E16:E23" si="0">IF(AND($E$12=TRUE, $E$13=F16),G16,0)</f>
        <v>#N/A</v>
      </c>
      <c r="F16" s="48">
        <v>7</v>
      </c>
      <c r="G16" s="48">
        <v>3</v>
      </c>
    </row>
    <row r="17" spans="1:7" x14ac:dyDescent="0.25">
      <c r="B17" s="111"/>
      <c r="C17" s="111"/>
      <c r="E17" s="48" t="e">
        <f t="shared" si="0"/>
        <v>#N/A</v>
      </c>
      <c r="F17" s="48">
        <v>6</v>
      </c>
      <c r="G17" s="48">
        <v>3</v>
      </c>
    </row>
    <row r="18" spans="1:7" x14ac:dyDescent="0.25">
      <c r="B18" s="112"/>
      <c r="C18" s="112"/>
      <c r="E18" s="48" t="e">
        <f t="shared" si="0"/>
        <v>#N/A</v>
      </c>
      <c r="F18" s="48">
        <v>5</v>
      </c>
      <c r="G18" s="48">
        <v>2</v>
      </c>
    </row>
    <row r="19" spans="1:7" x14ac:dyDescent="0.25">
      <c r="A19" s="23"/>
      <c r="B19" s="112"/>
      <c r="C19" s="112"/>
      <c r="D19" s="29"/>
      <c r="E19" s="48" t="e">
        <f t="shared" si="0"/>
        <v>#N/A</v>
      </c>
      <c r="F19" s="48">
        <v>4</v>
      </c>
      <c r="G19" s="48">
        <v>2</v>
      </c>
    </row>
    <row r="20" spans="1:7" ht="53.25" customHeight="1" x14ac:dyDescent="0.25">
      <c r="B20" s="112"/>
      <c r="C20" s="112"/>
      <c r="E20" s="50" t="e">
        <f t="shared" si="0"/>
        <v>#N/A</v>
      </c>
      <c r="F20" s="48">
        <v>3</v>
      </c>
      <c r="G20" s="48">
        <v>1</v>
      </c>
    </row>
    <row r="21" spans="1:7" s="24" customFormat="1" x14ac:dyDescent="0.25">
      <c r="A21"/>
      <c r="B21"/>
      <c r="C21"/>
      <c r="D21" s="27"/>
      <c r="E21" s="48" t="e">
        <f t="shared" si="0"/>
        <v>#N/A</v>
      </c>
      <c r="F21" s="50">
        <v>2</v>
      </c>
      <c r="G21" s="50">
        <v>1</v>
      </c>
    </row>
    <row r="22" spans="1:7" x14ac:dyDescent="0.25">
      <c r="E22" s="48" t="e">
        <f t="shared" si="0"/>
        <v>#N/A</v>
      </c>
      <c r="F22" s="48">
        <v>1</v>
      </c>
      <c r="G22" s="48">
        <v>1</v>
      </c>
    </row>
    <row r="23" spans="1:7" x14ac:dyDescent="0.25">
      <c r="E23" s="48" t="e">
        <f t="shared" si="0"/>
        <v>#N/A</v>
      </c>
      <c r="F23" s="48">
        <v>0</v>
      </c>
      <c r="G23" s="48">
        <v>0</v>
      </c>
    </row>
    <row r="25" spans="1:7" x14ac:dyDescent="0.25">
      <c r="E25" s="51" t="e">
        <f>IF(AND($E$12=FALSE, $E$13=F25),G25,0)</f>
        <v>#N/A</v>
      </c>
      <c r="F25" s="51">
        <v>8</v>
      </c>
      <c r="G25" s="51">
        <v>2</v>
      </c>
    </row>
    <row r="26" spans="1:7" x14ac:dyDescent="0.25">
      <c r="E26" s="51" t="e">
        <f t="shared" ref="E26:E33" si="1">IF(AND($E$12=FALSE, $E$13=F26),G26,0)</f>
        <v>#N/A</v>
      </c>
      <c r="F26" s="51">
        <v>7</v>
      </c>
      <c r="G26" s="51">
        <v>2</v>
      </c>
    </row>
    <row r="27" spans="1:7" x14ac:dyDescent="0.25">
      <c r="E27" s="51" t="e">
        <f t="shared" si="1"/>
        <v>#N/A</v>
      </c>
      <c r="F27" s="51">
        <v>6</v>
      </c>
      <c r="G27" s="51">
        <v>2</v>
      </c>
    </row>
    <row r="28" spans="1:7" x14ac:dyDescent="0.25">
      <c r="E28" s="51" t="e">
        <f t="shared" si="1"/>
        <v>#N/A</v>
      </c>
      <c r="F28" s="51">
        <v>5</v>
      </c>
      <c r="G28" s="51">
        <v>2</v>
      </c>
    </row>
    <row r="29" spans="1:7" x14ac:dyDescent="0.25">
      <c r="E29" s="51" t="e">
        <f t="shared" si="1"/>
        <v>#N/A</v>
      </c>
      <c r="F29" s="51">
        <v>4</v>
      </c>
      <c r="G29" s="51">
        <v>2</v>
      </c>
    </row>
    <row r="30" spans="1:7" x14ac:dyDescent="0.25">
      <c r="E30" s="51" t="e">
        <f t="shared" si="1"/>
        <v>#N/A</v>
      </c>
      <c r="F30" s="51">
        <v>3</v>
      </c>
      <c r="G30" s="51">
        <v>1</v>
      </c>
    </row>
    <row r="31" spans="1:7" x14ac:dyDescent="0.25">
      <c r="E31" s="51" t="e">
        <f t="shared" si="1"/>
        <v>#N/A</v>
      </c>
      <c r="F31" s="51">
        <v>2</v>
      </c>
      <c r="G31" s="51">
        <v>1</v>
      </c>
    </row>
    <row r="32" spans="1:7" x14ac:dyDescent="0.25">
      <c r="E32" s="51" t="e">
        <f t="shared" si="1"/>
        <v>#N/A</v>
      </c>
      <c r="F32" s="51">
        <v>1</v>
      </c>
      <c r="G32" s="51">
        <v>1</v>
      </c>
    </row>
    <row r="33" spans="5:7" x14ac:dyDescent="0.25">
      <c r="E33" s="51" t="e">
        <f t="shared" si="1"/>
        <v>#N/A</v>
      </c>
      <c r="F33" s="51">
        <v>0</v>
      </c>
      <c r="G33" s="51">
        <v>0</v>
      </c>
    </row>
  </sheetData>
  <sheetProtection sheet="1" objects="1" scenarios="1" selectLockedCells="1"/>
  <mergeCells count="8">
    <mergeCell ref="B16:C16"/>
    <mergeCell ref="B17:C20"/>
    <mergeCell ref="A1:C1"/>
    <mergeCell ref="A2:C2"/>
    <mergeCell ref="A3:C3"/>
    <mergeCell ref="A4:C4"/>
    <mergeCell ref="A6:B6"/>
    <mergeCell ref="B12:C1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Sheet2!$A$1:$A$3</xm:f>
          </x14:formula1>
          <xm:sqref>D7:D10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7"/>
  <sheetViews>
    <sheetView workbookViewId="0">
      <selection sqref="A1:XFD1048576"/>
    </sheetView>
  </sheetViews>
  <sheetFormatPr defaultColWidth="14.42578125" defaultRowHeight="15.75" customHeight="1" x14ac:dyDescent="0.25"/>
  <cols>
    <col min="1" max="16384" width="14.42578125" style="1"/>
  </cols>
  <sheetData>
    <row r="2" spans="2:8" ht="15" x14ac:dyDescent="0.25">
      <c r="B2" s="71" t="s">
        <v>21</v>
      </c>
      <c r="C2" s="71"/>
      <c r="D2" s="71"/>
      <c r="E2" s="71"/>
      <c r="F2" s="71"/>
      <c r="G2" s="71"/>
      <c r="H2" s="71"/>
    </row>
    <row r="3" spans="2:8" ht="15" x14ac:dyDescent="0.25">
      <c r="B3" s="71"/>
      <c r="C3" s="71"/>
      <c r="D3" s="71"/>
      <c r="E3" s="71"/>
      <c r="F3" s="71"/>
      <c r="G3" s="71"/>
      <c r="H3" s="71"/>
    </row>
    <row r="5" spans="2:8" ht="15" x14ac:dyDescent="0.25">
      <c r="B5" s="73" t="s">
        <v>22</v>
      </c>
      <c r="C5" s="74"/>
      <c r="D5" s="74"/>
      <c r="E5" s="74"/>
      <c r="F5" s="74"/>
      <c r="G5" s="74"/>
      <c r="H5" s="75"/>
    </row>
    <row r="6" spans="2:8" ht="15" x14ac:dyDescent="0.25">
      <c r="B6" s="76"/>
      <c r="C6" s="77"/>
      <c r="D6" s="77"/>
      <c r="E6" s="77"/>
      <c r="F6" s="77"/>
      <c r="G6" s="77"/>
      <c r="H6" s="78"/>
    </row>
    <row r="7" spans="2:8" ht="15" x14ac:dyDescent="0.25">
      <c r="B7" s="79" t="s">
        <v>23</v>
      </c>
      <c r="C7" s="100"/>
      <c r="D7" s="100"/>
      <c r="E7" s="100"/>
      <c r="F7" s="100"/>
      <c r="G7" s="100"/>
      <c r="H7" s="101"/>
    </row>
    <row r="8" spans="2:8" ht="15" x14ac:dyDescent="0.25">
      <c r="B8" s="102"/>
      <c r="C8" s="103"/>
      <c r="D8" s="103"/>
      <c r="E8" s="103"/>
      <c r="F8" s="103"/>
      <c r="G8" s="103"/>
      <c r="H8" s="104"/>
    </row>
    <row r="9" spans="2:8" ht="15" x14ac:dyDescent="0.25">
      <c r="B9" s="102"/>
      <c r="C9" s="103"/>
      <c r="D9" s="103"/>
      <c r="E9" s="103"/>
      <c r="F9" s="103"/>
      <c r="G9" s="103"/>
      <c r="H9" s="104"/>
    </row>
    <row r="10" spans="2:8" ht="15" x14ac:dyDescent="0.25">
      <c r="B10" s="102"/>
      <c r="C10" s="103"/>
      <c r="D10" s="103"/>
      <c r="E10" s="103"/>
      <c r="F10" s="103"/>
      <c r="G10" s="103"/>
      <c r="H10" s="104"/>
    </row>
    <row r="11" spans="2:8" ht="15" x14ac:dyDescent="0.25">
      <c r="B11" s="102"/>
      <c r="C11" s="103"/>
      <c r="D11" s="103"/>
      <c r="E11" s="103"/>
      <c r="F11" s="103"/>
      <c r="G11" s="103"/>
      <c r="H11" s="104"/>
    </row>
    <row r="12" spans="2:8" ht="15" x14ac:dyDescent="0.25">
      <c r="B12" s="102"/>
      <c r="C12" s="103"/>
      <c r="D12" s="103"/>
      <c r="E12" s="103"/>
      <c r="F12" s="103"/>
      <c r="G12" s="103"/>
      <c r="H12" s="104"/>
    </row>
    <row r="13" spans="2:8" ht="15" x14ac:dyDescent="0.25">
      <c r="B13" s="102"/>
      <c r="C13" s="103"/>
      <c r="D13" s="103"/>
      <c r="E13" s="103"/>
      <c r="F13" s="103"/>
      <c r="G13" s="103"/>
      <c r="H13" s="104"/>
    </row>
    <row r="14" spans="2:8" ht="15" x14ac:dyDescent="0.25">
      <c r="B14" s="102"/>
      <c r="C14" s="103"/>
      <c r="D14" s="103"/>
      <c r="E14" s="103"/>
      <c r="F14" s="103"/>
      <c r="G14" s="103"/>
      <c r="H14" s="104"/>
    </row>
    <row r="15" spans="2:8" ht="15" x14ac:dyDescent="0.25">
      <c r="B15" s="102"/>
      <c r="C15" s="103"/>
      <c r="D15" s="103"/>
      <c r="E15" s="103"/>
      <c r="F15" s="103"/>
      <c r="G15" s="103"/>
      <c r="H15" s="104"/>
    </row>
    <row r="16" spans="2:8" ht="15" x14ac:dyDescent="0.25">
      <c r="B16" s="102"/>
      <c r="C16" s="103"/>
      <c r="D16" s="103"/>
      <c r="E16" s="103"/>
      <c r="F16" s="103"/>
      <c r="G16" s="103"/>
      <c r="H16" s="104"/>
    </row>
    <row r="17" spans="2:8" ht="15" x14ac:dyDescent="0.25">
      <c r="B17" s="105"/>
      <c r="C17" s="106"/>
      <c r="D17" s="106"/>
      <c r="E17" s="106"/>
      <c r="F17" s="106"/>
      <c r="G17" s="106"/>
      <c r="H17" s="107"/>
    </row>
  </sheetData>
  <sheetProtection sheet="1" objects="1" scenarios="1" selectLockedCells="1"/>
  <mergeCells count="3">
    <mergeCell ref="B2:H3"/>
    <mergeCell ref="B5:H6"/>
    <mergeCell ref="B7:H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6D6015BDD45468DC5CCFBD726BD3C" ma:contentTypeVersion="7" ma:contentTypeDescription="Create a new document." ma:contentTypeScope="" ma:versionID="54c36d6d3d1d3ecdf079e9a4ab199866">
  <xsd:schema xmlns:xsd="http://www.w3.org/2001/XMLSchema" xmlns:xs="http://www.w3.org/2001/XMLSchema" xmlns:p="http://schemas.microsoft.com/office/2006/metadata/properties" xmlns:ns1="http://schemas.microsoft.com/sharepoint/v3" xmlns:ns2="f8cca4d9-050d-4afb-bade-626262a121bd" xmlns:ns3="54031767-dd6d-417c-ab73-583408f47564" targetNamespace="http://schemas.microsoft.com/office/2006/metadata/properties" ma:root="true" ma:fieldsID="3f5986c854c958878e2b855714a4409e" ns1:_="" ns2:_="" ns3:_="">
    <xsd:import namespace="http://schemas.microsoft.com/sharepoint/v3"/>
    <xsd:import namespace="f8cca4d9-050d-4afb-bade-626262a121b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cca4d9-050d-4afb-bade-626262a121b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mediation_x0020_Date xmlns="f8cca4d9-050d-4afb-bade-626262a121bd">2021-02-16T21:22:07+00:00</Remediation_x0020_Date>
    <Estimated_x0020_Creation_x0020_Date xmlns="f8cca4d9-050d-4afb-bade-626262a121bd" xsi:nil="true"/>
    <PublishingExpirationDate xmlns="http://schemas.microsoft.com/sharepoint/v3" xsi:nil="true"/>
    <PublishingStartDate xmlns="http://schemas.microsoft.com/sharepoint/v3" xsi:nil="true"/>
    <Priority xmlns="f8cca4d9-050d-4afb-bade-626262a121bd">New</Priority>
  </documentManagement>
</p:properties>
</file>

<file path=customXml/itemProps1.xml><?xml version="1.0" encoding="utf-8"?>
<ds:datastoreItem xmlns:ds="http://schemas.openxmlformats.org/officeDocument/2006/customXml" ds:itemID="{C9D7CD73-204E-4C39-AD9F-1E8E9F748059}"/>
</file>

<file path=customXml/itemProps2.xml><?xml version="1.0" encoding="utf-8"?>
<ds:datastoreItem xmlns:ds="http://schemas.openxmlformats.org/officeDocument/2006/customXml" ds:itemID="{8D217984-CD7A-4A4F-B479-52A6765E4D6F}"/>
</file>

<file path=customXml/itemProps3.xml><?xml version="1.0" encoding="utf-8"?>
<ds:datastoreItem xmlns:ds="http://schemas.openxmlformats.org/officeDocument/2006/customXml" ds:itemID="{FACF405F-5487-4223-BA6D-D732E92648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Key Criteria</vt:lpstr>
      <vt:lpstr>Supporting Criteria</vt:lpstr>
      <vt:lpstr>Section I</vt:lpstr>
      <vt:lpstr>#1 Communication</vt:lpstr>
      <vt:lpstr>#2 Culture</vt:lpstr>
      <vt:lpstr>#3 Connections</vt:lpstr>
      <vt:lpstr>#4 Comparisons</vt:lpstr>
      <vt:lpstr>#5 Communities</vt:lpstr>
      <vt:lpstr>Section II</vt:lpstr>
      <vt:lpstr>#6 Instruction</vt:lpstr>
      <vt:lpstr>#7 Assessment</vt:lpstr>
      <vt:lpstr>Section III Addtl. Indicators</vt:lpstr>
      <vt:lpstr>IIIa - Instruction</vt:lpstr>
      <vt:lpstr>IIIb - Assessment</vt:lpstr>
      <vt:lpstr>Reference Sheet</vt:lpstr>
      <vt:lpstr>Sheet2</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"MooreA"</dc:creator>
  <cp:lastModifiedBy>"MooreA"</cp:lastModifiedBy>
  <dcterms:created xsi:type="dcterms:W3CDTF">2020-07-15T16:36:23Z</dcterms:created>
  <dcterms:modified xsi:type="dcterms:W3CDTF">2020-08-10T17:18:24Z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0x0101000E26D6015BDD45468DC5CCFBD726BD3C</vt:lpwstr>
  </property>
</Properties>
</file>