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7 Standards &amp; Instructional Support\Instructional Materials\Adoptions\2021 Adoption\ELA\IMET\"/>
    </mc:Choice>
  </mc:AlternateContent>
  <bookViews>
    <workbookView xWindow="0" yWindow="0" windowWidth="22500" windowHeight="10785" activeTab="11"/>
  </bookViews>
  <sheets>
    <sheet name="Summary Page" sheetId="18" r:id="rId1"/>
    <sheet name="Section I" sheetId="5" r:id="rId2"/>
    <sheet name="NN1" sheetId="1" r:id="rId3"/>
    <sheet name="NN2" sheetId="4" r:id="rId4"/>
    <sheet name="NN3" sheetId="6" r:id="rId5"/>
    <sheet name="Section II" sheetId="9" r:id="rId6"/>
    <sheet name="AC1" sheetId="8" r:id="rId7"/>
    <sheet name="AC2" sheetId="10" r:id="rId8"/>
    <sheet name="AC3" sheetId="11" r:id="rId9"/>
    <sheet name="AC4" sheetId="21" r:id="rId10"/>
    <sheet name="AC5" sheetId="22" r:id="rId11"/>
    <sheet name="AC6" sheetId="23" r:id="rId12"/>
    <sheet name="Reference Sheet" sheetId="24"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E7" i="6"/>
  <c r="E11" i="6" s="1"/>
  <c r="E11" i="4"/>
  <c r="E10" i="4"/>
  <c r="E29" i="4" s="1"/>
  <c r="E8" i="4"/>
  <c r="E7" i="4"/>
  <c r="E10" i="6" l="1"/>
  <c r="E15" i="4"/>
  <c r="E12" i="4" s="1"/>
  <c r="E27" i="4"/>
  <c r="E28" i="4"/>
  <c r="E17" i="4"/>
  <c r="E18" i="4"/>
  <c r="E19" i="4"/>
  <c r="E25" i="4"/>
  <c r="E20" i="4"/>
  <c r="E26" i="4"/>
  <c r="E16" i="4"/>
  <c r="E8" i="23"/>
  <c r="E7" i="23"/>
  <c r="E8" i="22"/>
  <c r="E7" i="22"/>
  <c r="E8" i="21"/>
  <c r="E9" i="21"/>
  <c r="E10" i="21"/>
  <c r="E11" i="21"/>
  <c r="E7" i="21"/>
  <c r="E14" i="21" s="1"/>
  <c r="E8" i="11"/>
  <c r="E9" i="11"/>
  <c r="E7" i="11"/>
  <c r="E12" i="11" s="1"/>
  <c r="E8" i="10"/>
  <c r="E9" i="10"/>
  <c r="E10" i="10"/>
  <c r="E11" i="10"/>
  <c r="E12" i="10"/>
  <c r="E7" i="10"/>
  <c r="E8" i="8"/>
  <c r="E9" i="8"/>
  <c r="E7" i="8"/>
  <c r="E8" i="1"/>
  <c r="E7" i="1"/>
  <c r="E15" i="10" l="1"/>
  <c r="E33" i="10" s="1"/>
  <c r="E27" i="6"/>
  <c r="E15" i="6"/>
  <c r="E12" i="6" s="1"/>
  <c r="E25" i="6"/>
  <c r="E20" i="6"/>
  <c r="E19" i="6"/>
  <c r="E26" i="6"/>
  <c r="E18" i="6"/>
  <c r="E29" i="6"/>
  <c r="E17" i="6"/>
  <c r="E28" i="6"/>
  <c r="E16" i="6"/>
  <c r="E22" i="21"/>
  <c r="E30" i="21"/>
  <c r="E23" i="21"/>
  <c r="E31" i="21"/>
  <c r="C14" i="21"/>
  <c r="E24" i="21"/>
  <c r="E16" i="21"/>
  <c r="E15" i="21" s="1"/>
  <c r="C15" i="21" s="1"/>
  <c r="C19" i="18" s="1"/>
  <c r="E17" i="21"/>
  <c r="E25" i="21"/>
  <c r="E18" i="21"/>
  <c r="E26" i="21"/>
  <c r="E19" i="21"/>
  <c r="E27" i="21"/>
  <c r="E21" i="21"/>
  <c r="E29" i="21"/>
  <c r="E20" i="21"/>
  <c r="E28" i="21"/>
  <c r="E11" i="23"/>
  <c r="E15" i="23" s="1"/>
  <c r="E11" i="22"/>
  <c r="E14" i="22" s="1"/>
  <c r="E15" i="11"/>
  <c r="C12" i="11"/>
  <c r="E21" i="11"/>
  <c r="E22" i="11"/>
  <c r="E20" i="11"/>
  <c r="E19" i="11"/>
  <c r="E18" i="11"/>
  <c r="E17" i="11"/>
  <c r="E14" i="11"/>
  <c r="E16" i="11"/>
  <c r="E23" i="11"/>
  <c r="E12" i="8"/>
  <c r="C11" i="6"/>
  <c r="C11" i="4"/>
  <c r="E10" i="1"/>
  <c r="E11" i="1"/>
  <c r="C11" i="1" s="1"/>
  <c r="E21" i="10" l="1"/>
  <c r="E32" i="10"/>
  <c r="E37" i="10"/>
  <c r="E30" i="10"/>
  <c r="C15" i="10"/>
  <c r="E25" i="10"/>
  <c r="E27" i="10"/>
  <c r="E28" i="10"/>
  <c r="E35" i="10"/>
  <c r="E22" i="10"/>
  <c r="E34" i="10"/>
  <c r="E31" i="10"/>
  <c r="E38" i="10"/>
  <c r="E20" i="10"/>
  <c r="E23" i="10"/>
  <c r="E26" i="10"/>
  <c r="E36" i="10"/>
  <c r="E24" i="10"/>
  <c r="E29" i="10"/>
  <c r="E13" i="22"/>
  <c r="E12" i="22" s="1"/>
  <c r="C12" i="22" s="1"/>
  <c r="C20" i="18" s="1"/>
  <c r="E14" i="23"/>
  <c r="E19" i="23"/>
  <c r="E18" i="23"/>
  <c r="E13" i="23"/>
  <c r="E17" i="23"/>
  <c r="E16" i="23"/>
  <c r="C11" i="23"/>
  <c r="E15" i="22"/>
  <c r="E16" i="22"/>
  <c r="E18" i="22"/>
  <c r="E17" i="22"/>
  <c r="C11" i="22"/>
  <c r="E19" i="22"/>
  <c r="E13" i="11"/>
  <c r="C13" i="11" s="1"/>
  <c r="C18" i="18" s="1"/>
  <c r="E17" i="8"/>
  <c r="E14" i="8"/>
  <c r="E20" i="8"/>
  <c r="E22" i="8"/>
  <c r="E15" i="8"/>
  <c r="E16" i="8"/>
  <c r="E18" i="8"/>
  <c r="E19" i="8"/>
  <c r="E21" i="8"/>
  <c r="E23" i="8"/>
  <c r="C12" i="8"/>
  <c r="E25" i="1"/>
  <c r="E16" i="1"/>
  <c r="E29" i="1"/>
  <c r="E19" i="1"/>
  <c r="E18" i="1"/>
  <c r="E15" i="1"/>
  <c r="E27" i="1"/>
  <c r="E26" i="1"/>
  <c r="E17" i="1"/>
  <c r="E20" i="1"/>
  <c r="E28" i="1"/>
  <c r="E16" i="10" l="1"/>
  <c r="C16" i="10" s="1"/>
  <c r="C17" i="18" s="1"/>
  <c r="E12" i="1"/>
  <c r="C12" i="1" s="1"/>
  <c r="C7" i="18" s="1"/>
  <c r="E12" i="23"/>
  <c r="C12" i="23" s="1"/>
  <c r="C21" i="18" s="1"/>
  <c r="E13" i="8"/>
  <c r="C13" i="8" s="1"/>
  <c r="C16" i="18" s="1"/>
  <c r="C12" i="6"/>
  <c r="C9" i="18" s="1"/>
  <c r="C12" i="4"/>
  <c r="C8" i="18" s="1"/>
</calcChain>
</file>

<file path=xl/sharedStrings.xml><?xml version="1.0" encoding="utf-8"?>
<sst xmlns="http://schemas.openxmlformats.org/spreadsheetml/2006/main" count="228" uniqueCount="168">
  <si>
    <t>Rating</t>
  </si>
  <si>
    <t>0: Does Not Meet</t>
  </si>
  <si>
    <t>1: Partially Meets</t>
  </si>
  <si>
    <t>2: Meets</t>
  </si>
  <si>
    <t>Score</t>
  </si>
  <si>
    <t>Metric</t>
  </si>
  <si>
    <t>Criteria</t>
  </si>
  <si>
    <t>The instructional materials support instruction and learning for all students and monitoring student progress.</t>
  </si>
  <si>
    <t>Section II: ALIGNMENT TO INSTRUCTIONAL SUPPORT AND ASSESSMENT CRITERIA</t>
  </si>
  <si>
    <t>Anchor texts are worthy of students’ time and attention: texts are of quality and are rigorous, containing rich academic language, meeting appropriate complexity criteria for each grade.</t>
  </si>
  <si>
    <r>
      <rPr>
        <b/>
        <sz val="11"/>
        <rFont val="Arial"/>
        <family val="2"/>
      </rPr>
      <t>NN1</t>
    </r>
    <r>
      <rPr>
        <sz val="11"/>
        <rFont val="Arial"/>
        <family val="2"/>
      </rPr>
      <t xml:space="preserve"> High-quality text</t>
    </r>
  </si>
  <si>
    <r>
      <rPr>
        <b/>
        <sz val="11"/>
        <rFont val="Arial"/>
        <family val="2"/>
      </rPr>
      <t>NN2</t>
    </r>
    <r>
      <rPr>
        <sz val="11"/>
        <rFont val="Arial"/>
        <family val="2"/>
      </rPr>
      <t xml:space="preserve"> Evidence-Based Discussion and Writing</t>
    </r>
  </si>
  <si>
    <t xml:space="preserve">Materials provide opportunities for rich and rigorous evidence-based discussions and writing about texts to build strong literacy skills. </t>
  </si>
  <si>
    <r>
      <rPr>
        <b/>
        <sz val="11"/>
        <rFont val="Arial"/>
        <family val="2"/>
      </rPr>
      <t>NN3</t>
    </r>
    <r>
      <rPr>
        <sz val="11"/>
        <rFont val="Arial"/>
        <family val="2"/>
      </rPr>
      <t xml:space="preserve"> Building Knowledge</t>
    </r>
  </si>
  <si>
    <t>Materials build knowledge systematically through reading, writing, speaking and listening, and language study.</t>
  </si>
  <si>
    <r>
      <rPr>
        <b/>
        <sz val="11"/>
        <rFont val="Arial"/>
        <family val="2"/>
      </rPr>
      <t>AC1</t>
    </r>
    <r>
      <rPr>
        <sz val="11"/>
        <rFont val="Arial"/>
        <family val="2"/>
      </rPr>
      <t xml:space="preserve"> Range and Quality of Texts</t>
    </r>
  </si>
  <si>
    <t>Materials reflect the distribution of text types and genres required by the Standards and are at the right text complexity for grade level, student, and task.</t>
  </si>
  <si>
    <t>Materials support students in building reading comprehension, in finding and producing the textual evidence to support their responses, and in developing grade-level academic language.</t>
  </si>
  <si>
    <r>
      <t xml:space="preserve">AC2  </t>
    </r>
    <r>
      <rPr>
        <sz val="11"/>
        <rFont val="Arial"/>
        <family val="2"/>
      </rPr>
      <t>Questions, Tasks, and Assignments</t>
    </r>
  </si>
  <si>
    <r>
      <t xml:space="preserve">AC3 </t>
    </r>
    <r>
      <rPr>
        <sz val="11"/>
        <rFont val="Arial"/>
        <family val="2"/>
      </rPr>
      <t>Building Knowledge with Texts, Vocabulary, and Tasks</t>
    </r>
  </si>
  <si>
    <t>Materials build students’ knowledge across topics and content areas.</t>
  </si>
  <si>
    <t>Materials are designed to provide thoughtful supports/scaffolds to support all students in accessing the standards.</t>
  </si>
  <si>
    <r>
      <t>AC4</t>
    </r>
    <r>
      <rPr>
        <sz val="11"/>
        <rFont val="Arial"/>
        <family val="2"/>
      </rPr>
      <t xml:space="preserve"> Access to Standards for All Students</t>
    </r>
  </si>
  <si>
    <r>
      <t xml:space="preserve">AC5  </t>
    </r>
    <r>
      <rPr>
        <sz val="11"/>
        <rFont val="Arial"/>
        <family val="2"/>
      </rPr>
      <t>Cultural Representation</t>
    </r>
  </si>
  <si>
    <t>Materials are designed to be place-based, culturally and linguistically responsive and engaging for all students.</t>
  </si>
  <si>
    <r>
      <t xml:space="preserve">AC6 </t>
    </r>
    <r>
      <rPr>
        <sz val="11"/>
        <rFont val="Arial"/>
        <family val="2"/>
      </rPr>
      <t>Accessibility/Usability</t>
    </r>
  </si>
  <si>
    <t xml:space="preserve">Materials are feasible to implement, and where technology is used, it is accessible to teachers and students. </t>
  </si>
  <si>
    <t>Section II:  INSTRUCTIONAL SUPPORT AND ASSESSMENT ALIGNMENT CRITERIA</t>
  </si>
  <si>
    <r>
      <t xml:space="preserve">Part 1: Understand English Language Arts &amp; Literacy Non-negotiable (NN) Criterion and Metrics Content 
●  </t>
    </r>
    <r>
      <rPr>
        <sz val="11"/>
        <color theme="1"/>
        <rFont val="Calibri"/>
        <family val="2"/>
        <scheme val="minor"/>
      </rPr>
      <t xml:space="preserve">Read the columns titled "Criterion" and "Metric" for all non-negotiable (NN) criteria in the </t>
    </r>
    <r>
      <rPr>
        <i/>
        <sz val="11"/>
        <color theme="1"/>
        <rFont val="Calibri"/>
        <family val="2"/>
        <scheme val="minor"/>
      </rPr>
      <t xml:space="preserve">English Language Arts &amp; Literacy Instructional Materials Adoption Criteria </t>
    </r>
    <r>
      <rPr>
        <sz val="11"/>
        <color theme="1"/>
        <rFont val="Calibri"/>
        <family val="2"/>
        <scheme val="minor"/>
      </rPr>
      <t>document.</t>
    </r>
    <r>
      <rPr>
        <b/>
        <sz val="11"/>
        <color theme="1"/>
        <rFont val="Calibri"/>
        <family val="2"/>
        <scheme val="minor"/>
      </rPr>
      <t xml:space="preserve">
Part 2: Review Materials
●</t>
    </r>
    <r>
      <rPr>
        <b/>
        <sz val="11"/>
        <color rgb="FFFF0000"/>
        <rFont val="Calibri"/>
        <family val="2"/>
        <scheme val="minor"/>
      </rPr>
      <t xml:space="preserve"> </t>
    </r>
    <r>
      <rPr>
        <sz val="11"/>
        <rFont val="Calibri"/>
        <family val="2"/>
        <scheme val="minor"/>
      </rPr>
      <t>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"Look Fors" column as a guide.
●  Comments are only required for submissions that </t>
    </r>
    <r>
      <rPr>
        <b/>
        <sz val="11"/>
        <rFont val="Calibri"/>
        <family val="2"/>
        <scheme val="minor"/>
      </rPr>
      <t xml:space="preserve">do not meet </t>
    </r>
    <r>
      <rPr>
        <sz val="11"/>
        <rFont val="Calibri"/>
        <family val="2"/>
        <scheme val="minor"/>
      </rPr>
      <t>the adoption criteria.</t>
    </r>
  </si>
  <si>
    <r>
      <t xml:space="preserve">Part 1: Understand English Language Arts &amp; Literacy Alignment Criterion and Metrics Content 
●  </t>
    </r>
    <r>
      <rPr>
        <sz val="11"/>
        <color theme="1"/>
        <rFont val="Calibri"/>
        <family val="2"/>
        <scheme val="minor"/>
      </rPr>
      <t>Read the columns titled "Criterion" and "Metric" for all alignment criteria (AC) in the English Language Arts &amp; Literacy Instructional Materials Adoption Criteria document.</t>
    </r>
    <r>
      <rPr>
        <b/>
        <sz val="11"/>
        <color theme="1"/>
        <rFont val="Calibri"/>
        <family val="2"/>
        <scheme val="minor"/>
      </rPr>
      <t xml:space="preserve">
Part 2: Review Materials
</t>
    </r>
    <r>
      <rPr>
        <b/>
        <sz val="11"/>
        <rFont val="Calibri"/>
        <family val="2"/>
        <scheme val="minor"/>
      </rPr>
      <t xml:space="preserve">● </t>
    </r>
    <r>
      <rPr>
        <sz val="11"/>
        <rFont val="Calibri"/>
        <family val="2"/>
        <scheme val="minor"/>
      </rPr>
      <t xml:space="preserve"> 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"How to Find the Evidence" column as a guide.
●  Comments are only required for submissions that </t>
    </r>
    <r>
      <rPr>
        <b/>
        <sz val="11"/>
        <rFont val="Calibri"/>
        <family val="2"/>
        <scheme val="minor"/>
      </rPr>
      <t>do not meet</t>
    </r>
    <r>
      <rPr>
        <sz val="11"/>
        <rFont val="Calibri"/>
        <family val="2"/>
        <scheme val="minor"/>
      </rPr>
      <t xml:space="preserve"> the adoption criteria in a section.</t>
    </r>
  </si>
  <si>
    <t>Alignment Criteria (AC) Directions</t>
  </si>
  <si>
    <t>How to Find the Evidence (Look Fors)</t>
  </si>
  <si>
    <t xml:space="preserve">Section I: ALIGNMENT TO ENGLISH LANGUAGE ARTS &amp; LITERACY CONTENT </t>
  </si>
  <si>
    <t>The instructional materials align with the concepts of the English Language Arts standards and proficiency expectations:</t>
  </si>
  <si>
    <t>Section I: NON-NEGOTIABLE ALIGNMENT TO ENGLISH LANGUAGE ARTS &amp; LITERACY CONTENT STANDARDS</t>
  </si>
  <si>
    <t>Non-Negotiable (NN) Directions:</t>
  </si>
  <si>
    <t>NN1A</t>
  </si>
  <si>
    <t>NN1B</t>
  </si>
  <si>
    <t xml:space="preserve">SECTION I: KEY ALIGNMENT CRITERIA TO ENGLISH LANGUAGE ARTS &amp; LITERACY CONTENT </t>
  </si>
  <si>
    <t>NN1: Anchor texts are worthy of students’ time and attention: texts are of quality and are rigorous, containing rich academic language, meeting appropriate complexity criteria for each grade.</t>
  </si>
  <si>
    <t xml:space="preserve">Anchor texts are high-quality and rigorous, containing rich academic language, meeting appropriate complexity criteria for each grade
. (Texts that are part of a series or chosen to build knowledge or for independent student reading should vary in complexity levels.)
</t>
  </si>
  <si>
    <t>Materials include evidence of quantitative and qualitative measures of anchor texts’ complexity (primarily read alouds).</t>
  </si>
  <si>
    <t>Anchor texts in the materials are of publishable quality and worthy of especially careful reading; they include a mix of informational texts and literature.</t>
  </si>
  <si>
    <t xml:space="preserve">Anchor (or read-aloud) text selections are previously published or of publishable quality and are content-rich, possessing rich vocabulary and syntax.
Materials include a variety of narrative and informational texts. 
Materials minimize content that is unrelated to standards.
</t>
  </si>
  <si>
    <t>Rating for NN1: HIGH-QUALITY TEXT</t>
  </si>
  <si>
    <t>Final Comments for NN1: HIGH-QUALITY TEXT</t>
  </si>
  <si>
    <t>NN 2A</t>
  </si>
  <si>
    <t>NN 2B</t>
  </si>
  <si>
    <t>NN2: Evidence-Based Discussion and Writing</t>
  </si>
  <si>
    <t>NN1: High-quality text</t>
  </si>
  <si>
    <t xml:space="preserve">NN2: Materials provide opportunities for rich and rigorous evidence-based discussions and writing about texts to build strong literacy skills. </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</si>
  <si>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</si>
  <si>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 xml:space="preserve">Questions that are based on evidence from the texts and are specific to the text (i.e., not “generic” questions that could be asked about any text).
Comprehension questions should be based upon texts and reflect a variety of complexity levels.
</t>
  </si>
  <si>
    <t>Materials include frequent opportunities for evidence-based discussions and writing to support careful analyses, well-defended claims, and clear information about texts to address the analytical thinking required by the Standards at each grade level.</t>
  </si>
  <si>
    <t>Rating for NN2: EVIDENCE-BASED DICSUSSION AND WRITING</t>
  </si>
  <si>
    <t>Final Comments for NN2: EVIDENCE-BASED DICSUSSION AND WRITING</t>
  </si>
  <si>
    <t>NN3: Building Knowledge</t>
  </si>
  <si>
    <t>NN3: Materials build knowledge systematically through reading, writing, speaking and listening, and language study.</t>
  </si>
  <si>
    <t>Rating for NN3: BUILDING KNOWLEDGE</t>
  </si>
  <si>
    <t>Final Comments for NN3: BUILDING KNOWLEDGE</t>
  </si>
  <si>
    <t>NN 3A</t>
  </si>
  <si>
    <t>NN 3B</t>
  </si>
  <si>
    <t xml:space="preserve">Materials provide a sequence or series of texts that build knowledge and vocabulary systematically through reading, writing, listening, and speaking. These texts are organized around a variety of topics at each grade level. </t>
  </si>
  <si>
    <t>Collections of texts and other resources carefully sequenced and organized around a series of topics.</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</si>
  <si>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</si>
  <si>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t>Materials provide ample opportunity for students to engage in a variety of reading, assigned, self-chosen, or outside reading.
Materials include additional topic-related readings connected to the anchor text.
Materials include opportunities for whole group, small group, and independent reading.</t>
  </si>
  <si>
    <t>AC1: Range and Quality of Texts</t>
  </si>
  <si>
    <t>In grades 3-5, materials shift the balance of texts and instructional time to 50% literature / 50% informational high-quality text. In grades 6–12, ELA materials include substantial attention to high-quality nonfiction.</t>
  </si>
  <si>
    <t>AC 1: Materials reflect the distribution of text types and genres required by the Standards and are at the right text complexity for grade level, student, and task.</t>
  </si>
  <si>
    <t>A large majority of texts included in the instructional materials reflect the text, characteristics, and genres that are specifically required by the Standards at each grade level.</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</si>
  <si>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</si>
  <si>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t>Materials offer authentic and meaningful student-centered activities that build interest and understanding of varied, lived experiences.</t>
  </si>
  <si>
    <t>Rating for AC1: RANGE AND QUALITY OF TEXTS</t>
  </si>
  <si>
    <t>Final Comments for AC1: RANGE AND QUALITY OF TEXTS</t>
  </si>
  <si>
    <t>AC 2: Materials support students in building reading comprehension, in finding and producing the textual evidence to support their responses, and in developing grade-level academic language.</t>
  </si>
  <si>
    <t>AC2: Questions, Tasks, and Assignments</t>
  </si>
  <si>
    <t>AC 1A</t>
  </si>
  <si>
    <t>AC 1B</t>
  </si>
  <si>
    <t>AC 1C</t>
  </si>
  <si>
    <t>AC 2A</t>
  </si>
  <si>
    <t>AC 2B</t>
  </si>
  <si>
    <t>AC 2C</t>
  </si>
  <si>
    <t>AC 2D</t>
  </si>
  <si>
    <t>AC 2E</t>
  </si>
  <si>
    <t>AC 2F</t>
  </si>
  <si>
    <t>Materials include explicit instruction of the grammar and conventions standards for grade level as applied in increasingly sophisticated contexts, with opportunities for application both in and out of context.</t>
  </si>
  <si>
    <t>Materials provide appropriate and ample educational opportunities for students’ practice, application and mastery of the standard conventions of written grammar in all contexts of writing.</t>
  </si>
  <si>
    <t>Materials integrate speaking and listening into lessons, questions, and tasks and build in frequent opportunities for collaborative discussions.</t>
  </si>
  <si>
    <t>Materials support students’ developing writing skills over the course of the school year. This includes writing opportunities that are prominent and varied.</t>
  </si>
  <si>
    <t>Includes text that serves as the basis for communication, including speaking, listening, and writing. 
Lessons include multiple opportunities for students to apply critical thinking through facilitated oral and written discussion including opportunities to cite the text when making arguments or taking a position.</t>
  </si>
  <si>
    <t>Materials focus on argument and informative writing in the specified proportions. Alternately, they may reflect blended forms in similar proportions (e.g., exposition and persuasion).</t>
  </si>
  <si>
    <t>Materials should include opportunities for students to analyze through facilitated oral and written discussion including opportunities to cite the text when making arguments or taking a position.</t>
  </si>
  <si>
    <t xml:space="preserve">Questions and tasks in the materials support students in understanding the academic language (vocabulary and syntax) prevalent in complex texts. </t>
  </si>
  <si>
    <t xml:space="preserve">Anchor texts build background knowledge, vocabulary, language structures, and verbal reasoning.
Comprehension instruction should include explicit modeling, guided practice and independent practice using strategies to gain meaning and develop metacognition facility.
</t>
  </si>
  <si>
    <t xml:space="preserve">High-quality sequences of text-dependent questions are prevalent in the materials and build to a deep understanding of the knowledge and central ideas of the text. </t>
  </si>
  <si>
    <t>Rating for AC2: QUESTIONS, TASKS, AND ASSIGNMENTS</t>
  </si>
  <si>
    <t>Final Comments for AC2: QUESTIONS, TASKS, AND ASSIGNMENTS</t>
  </si>
  <si>
    <t>AC3: Building Knowledge with Texts, Vocabulary, and Tasks</t>
  </si>
  <si>
    <t>AC 3: Materials build students’ knowledge across topics and content areas.</t>
  </si>
  <si>
    <t>AC 3A</t>
  </si>
  <si>
    <t>AC 3B</t>
  </si>
  <si>
    <t>Rating for AC3: BUILDING KNOWLEDGE WITH TEXTS, VOCABULARY, AND TASKS</t>
  </si>
  <si>
    <t>Final Comments for AC3: BUILDING KNOWLEDGE WITH TEXTS, VOCABULARY, AND TASKS</t>
  </si>
  <si>
    <t>Materials regularly ask students to complete culminating tasks in which they demonstrate their knowledge of a topic.</t>
  </si>
  <si>
    <t>Materials provide appropriate, ample educational opportunities for students’ application, practice, and mastery of each standard.</t>
  </si>
  <si>
    <t>Materials require students to engage in many short, focused research projects annually to develop students’ knowledge in a range of areas and to enable students to develop the expertise needed to conduct research independently.</t>
  </si>
  <si>
    <t>Materials provide opportunities for students to personalize, internalize and curate their learning to promote student agency.</t>
  </si>
  <si>
    <t>AC 3C</t>
  </si>
  <si>
    <t>Materials include a cohesive, year-long plan for students to interact with and build academic vocabulary and increasingly sophisticated syntax.</t>
  </si>
  <si>
    <t xml:space="preserve">Includes grade-level appropriate academic and content-specific vocabulary in the context of the learning experience that is accessible, introduced, reinforced, and reviewed, and augmented with visual representation when appropriate.
Previously taught skills and strategies are intentionally reviewed and practiced in subsequent lessons.
Materials provide vocabulary and language supports.
The format and structure of the materials reflect a sequence of skill development and/or concept development that is logical and consistent with the hierarchical nature of the skills/concepts, as documented in scientific reading research.
</t>
  </si>
  <si>
    <t>AC4: Access to Standards for All Students</t>
  </si>
  <si>
    <t>Rating for AC4: ACCESS TO STANDARDS FOR ALL STUDENTS</t>
  </si>
  <si>
    <t>Final Comments for AC4: ACCESS TO STANDARDS FOR ALL STUDENTS</t>
  </si>
  <si>
    <t>AC 4: Materials are designed to provide thoughtful supports/scaffolds to support all students in accessing the standards.</t>
  </si>
  <si>
    <t xml:space="preserve">Teachers and students can reasonably complete the core content within a regular school year to maximize students’ learning. </t>
  </si>
  <si>
    <t xml:space="preserve">Materials regularly provide all students, including those who read, write, speak, or listen below grade level, or whose first language is other than English, with extensive opportunities to work with and meet grade-level standards. </t>
  </si>
  <si>
    <t>Appropriate scaffolding, interventions, extensions, and supports are evident and do not sacrifice ELA content.</t>
  </si>
  <si>
    <t>Materials should contain various levels of scaffolding to allow all students access to core instruction.
Materials provide direct access to equitable resources through various levels of technology, including things such as, 
○ speech to text
○ text to speech
○ audio books
○ digital copies
○ available in various languages.
Materials facilitate the planning and implementation of differentiated instruction addressing the needs of English Language Learners (ELL), Special Education (SPED), and Alternative Education students. 
Materials prompt students to process understanding in multiple modalities, including informal and formal writing and speaking (discussion, respectful debate, etc.).</t>
  </si>
  <si>
    <t>AC 4A</t>
  </si>
  <si>
    <t>AC 4B</t>
  </si>
  <si>
    <t>AC 4C</t>
  </si>
  <si>
    <t>AC 4D</t>
  </si>
  <si>
    <t xml:space="preserve">Materials regularly include extensions and/or more advanced opportunities for students who read, write, speak, or listen above grade level. </t>
  </si>
  <si>
    <t>Materials facilitate the planning and implementation of differentiated instruction addressing the needs of learners needing acceleration, intensification, and targeted remediation.</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</si>
  <si>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</si>
  <si>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Materials include opportunities for whole group, small group, and independent literacy activities. 
Materials include editable and aligned rubrics, scoring guidelines, and exemplars that provide guidance for analyzing student performance to support teachers in:
○ planning instruction 
○ providing ongoing feedback to students 
○ sharing to guardian/parents
○ sharing to classrooms, schools/districts.
Provides multiple opportunities for students to demonstrate and receive descriptive feedback on performance.</t>
  </si>
  <si>
    <t>AC5: Cultural Representation</t>
  </si>
  <si>
    <t>AC 5: Materials are designed to be place-based, culturally and linguistically responsive and engaging for all students.</t>
  </si>
  <si>
    <t>Rating for AC5: CULTURAL REPRESENTATION</t>
  </si>
  <si>
    <t>Final Comments for AC5: CULTURAL REPRESENTATION</t>
  </si>
  <si>
    <t>AC 5A</t>
  </si>
  <si>
    <t>AC 5B</t>
  </si>
  <si>
    <t>Texts included in the instructional materials are place-based, culturally and linguistically responsive and relevant.</t>
  </si>
  <si>
    <t xml:space="preserve">Students are able to see themselves in the text, as well as access and experience diverse cultures and perspectives (mirrors, windows, and sliding glass doors).
Language used in the texts are active in the pursuit of equity outcomes, framed in the positive, not just the absence of negative
○ Language includes all protected classes and currently and historically underserved populations.
○ Materials provide opportunities to see diverse cultures in significant roles.
Materials include pictures / graphics / examples of all groups in a positive, affirmative manner.
Materials provide a social-emotional learning connection.
</t>
  </si>
  <si>
    <t>Materials promote equitable instruction by providing guidance for teachers to support learning activities that are place-based, culturally and linguistically responsive and relevant.</t>
  </si>
  <si>
    <t xml:space="preserve">Materials support learning activities by representing
○ diverse cultures with significant roles
○ various linguistic backgrounds
○ a range of interests.
Materials make equitable connections to culture, home, neighborhood, and communities, as appropriate.
Materials provide authentic and meaningful student-centered activities that build interest and understanding of varied, lived experiences.
Materials provide relevant examples and connections to students’ lives, with practical applications to their everyday lives and future selves.
Materials contain a variety of regularly-updated and user-friendly online materials and resources that are culturally and linguistically responsive and that are responsive to current events and changes in perspectives that are available to teachers, students, and families.
Materials provide evidence-based, high leverage instructional practices.
</t>
  </si>
  <si>
    <t>AC6: Accessibility/Usability</t>
  </si>
  <si>
    <t>Rating for AC6: ACCESSIBILITY/USABILITY</t>
  </si>
  <si>
    <t>AC 6: Materials are feasible to implement, and where technology is used, it is accessible to teachers and students</t>
  </si>
  <si>
    <t>Materials are feasible to implement, and where technology is used, it is accessible to teachers and students</t>
  </si>
  <si>
    <t>AC 6A</t>
  </si>
  <si>
    <t>Materials provide technological supports.</t>
  </si>
  <si>
    <t xml:space="preserve">Where available, digital materials include supports like:
● Key vocabulary highlighted with accessible student-friendly definitions.
● Technology supports and resources that allow digital and print materials to extend and enhance learning.
● Functionality that allows teachers to access, revise, and print from digital resources (e.g., readings, activities, assessments, and rubrics).
● Materials include technology supports and resources that allow digital and print materials to extend and enhance learning.
</t>
  </si>
  <si>
    <t>AC 6B</t>
  </si>
  <si>
    <t>Materials maximize teacher usability.</t>
  </si>
  <si>
    <t xml:space="preserve">Teacher materials are presented in a teacher-friendly format, in which the format and language are accessible and practical for classroom instruction by teachers of diverse backgrounds, knowledge and skill. 
Materials allow for ongoing and embedded professional development provided in various formats (in-person, on-site, online).
Digital and print materials are consistently formatted, visually focused, uncluttered, and organized for efficient use that allow teachers to access, revise, and print (e.g. readings, activities, assessments, and rubrics).
Materials lend themselves to being able to apply principles of UDL.
</t>
  </si>
  <si>
    <t>Final Comments for AC6: ACCESSIBILITY/USABILITY</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</si>
  <si>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</si>
  <si>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</si>
  <si>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t>0: Does not meet the criteria</t>
  </si>
  <si>
    <t>3: Meets all criteria</t>
  </si>
  <si>
    <t xml:space="preserve">Criterion Score (Possible 9): </t>
  </si>
  <si>
    <t xml:space="preserve">Criterion Score (Possible 15): </t>
  </si>
  <si>
    <t xml:space="preserve">Criterion Score (Possible 6): </t>
  </si>
  <si>
    <t>Non-negotiables</t>
  </si>
  <si>
    <t>Alignment Criteria</t>
  </si>
  <si>
    <t>1: Partially meets the critera</t>
  </si>
  <si>
    <t>2: Meets most of the criteria</t>
  </si>
  <si>
    <t>1: Partially meets the criteria</t>
  </si>
  <si>
    <t>Approximately ¾ of all writing tasks require students write to sources. 
Speaking prompts require students to marshal evidence from texts when speaking.
Speaking and listening prompts and questions offer students opportunities to share their evidence and research with other students. 
Materials include opportunities for students to analyze and apply critical thinking through facilitated oral and written discussion, including opportunities to cite the text when making arguments or taking a position.</t>
  </si>
  <si>
    <t>Materials reflect a balance of text types and genres, at varying levels of complexity.</t>
  </si>
  <si>
    <t>Materials provide guidance for teachers to support authentic and meaningful student-centered activities that are culturally and linguistically responsive and relevant by representing: 
○ diverse cultures with significant roles
○ various linguistic backgrounds
○ different learning styles
○ a range of interests.
Connect to social studies, science, and a broad range of other content disciplines.
Multiple quality models across genres and modes (e.g., text sets, several argumentative pieces, short stories, etc.).
Materials engage students in learning and skill-based activities that maximize practice opportunities that are relevant and integrated into appropriate cross-curricular content and concepts.</t>
  </si>
  <si>
    <t>Materials include grade-level appropriate academic and content-specific vocabulary in the context of the learning experience that is accessible, introduced, reinforced, and reviewed, and augmented with visual representation when appropriate. 
Questions and tasks guide students to determine the meaning of words with vocabulary and language scaffolds and supports.
Materials provide vocabulary and language supports.</t>
  </si>
  <si>
    <t>Materials provide opportunities for rich and rigorous evidence-based discussions and writing about texts to build strong literacy skills.  
Provide multiple opportunities and formats within each unit (e.g., debate, oral presentation) for students to demonstrate skills, content knowledge, and receive feedback.
Includes a variety of literary and informational texts with opportunities for students to learn about various text structures (i.e. description, compare-contrast, cause-effect, problem-solution, time order/sequence).</t>
  </si>
  <si>
    <t xml:space="preserve">Materials assess student proficiency using vocabulary, examples, and applications that are accessible, diverse, and aligned to student grade level achievement level expectations.
Student assessment is aligned with Oregon’s adopted state content standards and established grade-level outcomes, across the full depth, breadth, and complexity.
Materials provide online assessments that are aligned and have large item banks.
Item bank must include selected response, constructed response, extended response items, as well as performance tasks, to provide teachers and students with a range of data to inform instruction at individual and classroom levels.
Materials use a balanced approach to assessment (formative, interim; end of unit; summative, peer, self, observational checklists, etc.) that measures student progress toward grade level outcomes.
Assesses student proficiency using vocabulary, examples, and applications that are accessible, diverse, and aligned to student grade level and achievement level expectations.
Provides teachers with a range of data to inform instruction that can interface with multiple electronic grade book platforms.
Materials allow teachers to access, revise/edit, share and print from digital sources to create and/or modify assessments (e.g. readings, labs, rubrics, primary source documents, simulations, case studies, political cartoons, graphs, maps, and test bank). </t>
  </si>
  <si>
    <t>(4E continuted) Assess student proficiency using a variety of methods that recognize various perspectives, and have been reviewed for accessibility, adaptability, and cultural sensitivity for all students (e.g. for students who are Talented and Gifted (TAG), English Language Learners (ELL), Special Education (SPED) students, and/or Alternative Education students).
Uses varied task models (selected, constructed, project-based, extended response, and performance tasks) of instruction embedded pre-, formative, summative, peer, and self-assessment measures of three-dimensional learning.
Elicits direct, observable evidence of student understanding which includes formative assessment practices of both teachers and students.
Uses varied modalities of instruction and assessments that reflect authentic experiences in students’ lives.
Provides a variety of exit tickets both written and electronic.</t>
  </si>
  <si>
    <t>ELA Category 3: 6-8</t>
  </si>
  <si>
    <t xml:space="preserve">Criterion Score (Possible 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</si>
</sst>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name val="Arial"/>
      <family val="2"/>
    </font>
    <font>
      <sz val="10"/>
      <name val="Arial"/>
      <family val="2"/>
    </font>
    <font>
      <sz val="11"/>
      <color rgb="FFFFFFFF"/>
      <name val="Arial"/>
      <family val="2"/>
    </font>
    <font>
      <sz val="11"/>
      <name val="Arial"/>
      <family val="2"/>
    </font>
    <font>
      <b/>
      <sz val="10"/>
      <name val="Arial"/>
      <family val="2"/>
    </font>
    <font>
      <sz val="11"/>
      <name val="Calibri"/>
      <family val="2"/>
      <scheme val="minor"/>
    </font>
    <font>
      <b/>
      <sz val="14"/>
      <color theme="0"/>
      <name val="Calibri"/>
      <family val="2"/>
      <scheme val="minor"/>
    </font>
    <font>
      <b/>
      <sz val="12"/>
      <name val="Calibri"/>
      <family val="2"/>
      <scheme val="minor"/>
    </font>
    <font>
      <i/>
      <sz val="11"/>
      <color theme="1"/>
      <name val="Calibri"/>
      <family val="2"/>
      <scheme val="minor"/>
    </font>
    <font>
      <b/>
      <sz val="11"/>
      <color rgb="FFFF0000"/>
      <name val="Calibri"/>
      <family val="2"/>
      <scheme val="minor"/>
    </font>
    <font>
      <sz val="10"/>
      <color rgb="FF000000"/>
      <name val="Calibri"/>
      <family val="2"/>
    </font>
    <font>
      <b/>
      <i/>
      <sz val="9"/>
      <name val="Arial"/>
      <family val="2"/>
    </font>
    <font>
      <sz val="11"/>
      <color rgb="FF212121"/>
      <name val="Arial"/>
      <family val="2"/>
    </font>
    <font>
      <b/>
      <sz val="11"/>
      <name val="Calibri"/>
      <family val="2"/>
      <scheme val="minor"/>
    </font>
    <font>
      <sz val="11"/>
      <color theme="1"/>
      <name val="Arial"/>
      <family val="2"/>
    </font>
    <font>
      <b/>
      <sz val="16"/>
      <color theme="1"/>
      <name val="Calibri"/>
      <family val="2"/>
      <scheme val="minor"/>
    </font>
    <font>
      <sz val="10"/>
      <color rgb="FF000000"/>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4" tint="-0.499984740745262"/>
        <bgColor indexed="64"/>
      </patternFill>
    </fill>
    <fill>
      <patternFill patternType="solid">
        <fgColor rgb="FF0000FF"/>
        <bgColor rgb="FF0000FF"/>
      </patternFill>
    </fill>
    <fill>
      <patternFill patternType="solid">
        <fgColor rgb="FFB7B7B7"/>
        <bgColor rgb="FFB7B7B7"/>
      </patternFill>
    </fill>
    <fill>
      <patternFill patternType="solid">
        <fgColor rgb="FF666666"/>
        <bgColor rgb="FF666666"/>
      </patternFill>
    </fill>
    <fill>
      <patternFill patternType="solid">
        <fgColor rgb="FFEFEFEF"/>
        <bgColor rgb="FFEFEFEF"/>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1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2">
    <xf numFmtId="0" fontId="0" fillId="0" borderId="0"/>
    <xf numFmtId="0" fontId="21" fillId="0" borderId="0"/>
  </cellStyleXfs>
  <cellXfs count="102">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0" fillId="0" borderId="0" xfId="0" applyAlignment="1">
      <alignment vertical="center"/>
    </xf>
    <xf numFmtId="0" fontId="2" fillId="0" borderId="0" xfId="0" applyFont="1" applyAlignment="1">
      <alignment horizontal="center" wrapText="1"/>
    </xf>
    <xf numFmtId="0" fontId="0" fillId="0" borderId="0" xfId="0" applyFont="1" applyAlignment="1"/>
    <xf numFmtId="0" fontId="0" fillId="0" borderId="0" xfId="0" applyFont="1" applyAlignment="1"/>
    <xf numFmtId="0" fontId="5" fillId="0" borderId="0" xfId="0" applyFont="1" applyFill="1" applyBorder="1" applyAlignment="1">
      <alignment wrapText="1"/>
    </xf>
    <xf numFmtId="0" fontId="6" fillId="0" borderId="0" xfId="0" applyFont="1" applyFill="1" applyBorder="1"/>
    <xf numFmtId="0" fontId="0" fillId="0" borderId="0" xfId="0" applyFont="1" applyFill="1" applyAlignment="1"/>
    <xf numFmtId="0" fontId="9" fillId="2" borderId="4" xfId="0" applyFont="1" applyFill="1" applyBorder="1" applyAlignment="1">
      <alignment horizontal="center"/>
    </xf>
    <xf numFmtId="0" fontId="9" fillId="2" borderId="5" xfId="0" applyFont="1" applyFill="1" applyBorder="1" applyAlignment="1">
      <alignment horizontal="center"/>
    </xf>
    <xf numFmtId="0" fontId="0" fillId="0" borderId="4" xfId="0" applyBorder="1" applyAlignment="1" applyProtection="1">
      <alignment vertical="top" wrapText="1"/>
    </xf>
    <xf numFmtId="0" fontId="4" fillId="0" borderId="4" xfId="0" applyFont="1" applyBorder="1" applyAlignment="1" applyProtection="1">
      <alignment vertical="top" wrapText="1"/>
    </xf>
    <xf numFmtId="0" fontId="0" fillId="0" borderId="4" xfId="0" applyBorder="1" applyAlignment="1" applyProtection="1">
      <alignment vertical="top" wrapText="1"/>
      <protection locked="0"/>
    </xf>
    <xf numFmtId="0" fontId="4" fillId="0" borderId="4"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8" xfId="0" applyFont="1" applyBorder="1" applyAlignment="1">
      <alignment horizontal="right" vertical="center" wrapText="1"/>
    </xf>
    <xf numFmtId="0" fontId="6" fillId="0" borderId="8" xfId="0" applyFont="1" applyBorder="1" applyAlignment="1">
      <alignment horizontal="center" vertical="center"/>
    </xf>
    <xf numFmtId="0" fontId="8" fillId="0" borderId="8" xfId="0" applyFont="1" applyBorder="1" applyAlignment="1">
      <alignment horizontal="left" vertical="center" wrapText="1"/>
    </xf>
    <xf numFmtId="0" fontId="8" fillId="6" borderId="8" xfId="0" applyFont="1" applyFill="1" applyBorder="1" applyAlignment="1">
      <alignment horizontal="center" vertical="center" wrapText="1"/>
    </xf>
    <xf numFmtId="0" fontId="15" fillId="0" borderId="0" xfId="0" applyFont="1" applyAlignment="1">
      <alignment vertical="top" wrapText="1"/>
    </xf>
    <xf numFmtId="0" fontId="15" fillId="0" borderId="4" xfId="0" applyFont="1" applyBorder="1" applyAlignment="1">
      <alignment vertical="top" wrapText="1"/>
    </xf>
    <xf numFmtId="0" fontId="8" fillId="0" borderId="0" xfId="0" applyFont="1"/>
    <xf numFmtId="0" fontId="7" fillId="10" borderId="8" xfId="0" applyFont="1" applyFill="1" applyBorder="1" applyAlignment="1">
      <alignment horizontal="center"/>
    </xf>
    <xf numFmtId="0" fontId="8" fillId="11" borderId="8" xfId="0" applyFont="1" applyFill="1" applyBorder="1" applyAlignment="1">
      <alignment horizontal="center" vertical="center"/>
    </xf>
    <xf numFmtId="0" fontId="17" fillId="0" borderId="8" xfId="0" applyFont="1" applyBorder="1" applyAlignment="1">
      <alignment wrapText="1"/>
    </xf>
    <xf numFmtId="0" fontId="8" fillId="0" borderId="8" xfId="0" applyFont="1" applyBorder="1" applyAlignment="1">
      <alignment horizontal="center" vertical="center" wrapText="1"/>
    </xf>
    <xf numFmtId="0" fontId="17" fillId="0" borderId="2" xfId="0" applyFont="1" applyBorder="1" applyAlignment="1">
      <alignment wrapText="1"/>
    </xf>
    <xf numFmtId="0" fontId="0" fillId="0" borderId="0" xfId="0" applyFont="1" applyAlignment="1"/>
    <xf numFmtId="0" fontId="0" fillId="0" borderId="0" xfId="0" applyFont="1" applyAlignment="1"/>
    <xf numFmtId="0" fontId="8" fillId="11" borderId="1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9" fillId="0" borderId="0" xfId="0" applyFont="1" applyAlignment="1">
      <alignment vertical="center" wrapText="1"/>
    </xf>
    <xf numFmtId="0" fontId="5" fillId="11" borderId="8" xfId="0" applyFont="1" applyFill="1" applyBorder="1" applyAlignment="1">
      <alignment horizontal="center" vertical="center" wrapText="1"/>
    </xf>
    <xf numFmtId="0" fontId="20" fillId="0" borderId="0" xfId="0" applyFont="1" applyAlignment="1"/>
    <xf numFmtId="0" fontId="0" fillId="0" borderId="0" xfId="0" applyFont="1" applyFill="1" applyBorder="1" applyAlignment="1"/>
    <xf numFmtId="0" fontId="2" fillId="0" borderId="0" xfId="0" applyFont="1" applyBorder="1" applyAlignment="1">
      <alignment wrapText="1"/>
    </xf>
    <xf numFmtId="0" fontId="2" fillId="0" borderId="0" xfId="0" applyFont="1" applyBorder="1"/>
    <xf numFmtId="0" fontId="0" fillId="0" borderId="0" xfId="0" applyBorder="1" applyAlignment="1">
      <alignment vertical="center"/>
    </xf>
    <xf numFmtId="0" fontId="6" fillId="0" borderId="0" xfId="1" applyFont="1" applyAlignment="1"/>
    <xf numFmtId="0" fontId="21" fillId="0" borderId="0" xfId="1" applyFont="1" applyAlignment="1"/>
    <xf numFmtId="20" fontId="21" fillId="0" borderId="0" xfId="1" applyNumberFormat="1" applyFont="1" applyAlignment="1"/>
    <xf numFmtId="0" fontId="21" fillId="0" borderId="0" xfId="1" applyFont="1" applyFill="1" applyAlignment="1"/>
    <xf numFmtId="0" fontId="0" fillId="12" borderId="0" xfId="0" applyFill="1"/>
    <xf numFmtId="0" fontId="0" fillId="12" borderId="0" xfId="0" applyFont="1" applyFill="1"/>
    <xf numFmtId="0" fontId="2" fillId="12" borderId="0" xfId="0" applyFont="1" applyFill="1"/>
    <xf numFmtId="0" fontId="0" fillId="13" borderId="0" xfId="0" applyFill="1"/>
    <xf numFmtId="0" fontId="0" fillId="0" borderId="0" xfId="0" applyFill="1"/>
    <xf numFmtId="20" fontId="6" fillId="0" borderId="0" xfId="1" applyNumberFormat="1" applyFont="1" applyAlignment="1"/>
    <xf numFmtId="0" fontId="0" fillId="0" borderId="0" xfId="0" applyFont="1" applyAlignment="1"/>
    <xf numFmtId="0" fontId="0" fillId="0" borderId="0" xfId="0" applyFill="1" applyAlignment="1">
      <alignment horizontal="right"/>
    </xf>
    <xf numFmtId="0" fontId="10" fillId="0" borderId="0" xfId="0" applyFont="1" applyFill="1"/>
    <xf numFmtId="0" fontId="10" fillId="0" borderId="0" xfId="0" applyFont="1" applyFill="1" applyAlignment="1">
      <alignment horizontal="right"/>
    </xf>
    <xf numFmtId="0" fontId="7" fillId="8" borderId="1" xfId="0" applyFont="1" applyFill="1" applyBorder="1" applyAlignment="1">
      <alignment horizontal="left"/>
    </xf>
    <xf numFmtId="0" fontId="8" fillId="0" borderId="15" xfId="0" applyFont="1" applyBorder="1"/>
    <xf numFmtId="0" fontId="8" fillId="0" borderId="2" xfId="0" applyFont="1" applyBorder="1"/>
    <xf numFmtId="0" fontId="16" fillId="9" borderId="1" xfId="0" applyFont="1" applyFill="1" applyBorder="1" applyAlignment="1">
      <alignment vertical="top" wrapText="1"/>
    </xf>
    <xf numFmtId="0" fontId="6" fillId="0" borderId="15" xfId="0" applyFont="1" applyBorder="1" applyAlignment="1">
      <alignment vertical="top" wrapText="1"/>
    </xf>
    <xf numFmtId="0" fontId="6" fillId="0" borderId="2" xfId="0" applyFont="1" applyBorder="1" applyAlignment="1">
      <alignment vertical="top" wrapText="1"/>
    </xf>
    <xf numFmtId="0" fontId="7" fillId="8" borderId="1" xfId="0" applyFont="1" applyFill="1" applyBorder="1" applyAlignment="1">
      <alignment horizontal="left" wrapText="1"/>
    </xf>
    <xf numFmtId="0" fontId="8" fillId="0" borderId="15" xfId="0" applyFont="1" applyBorder="1" applyAlignment="1">
      <alignment wrapText="1"/>
    </xf>
    <xf numFmtId="0" fontId="8" fillId="0" borderId="2" xfId="0" applyFont="1" applyBorder="1" applyAlignment="1">
      <alignment wrapText="1"/>
    </xf>
    <xf numFmtId="0" fontId="16" fillId="9" borderId="1" xfId="0" applyFont="1" applyFill="1" applyBorder="1" applyAlignment="1">
      <alignment shrinkToFit="1"/>
    </xf>
    <xf numFmtId="0" fontId="6" fillId="0" borderId="15" xfId="0" applyFont="1" applyBorder="1" applyAlignment="1">
      <alignment shrinkToFit="1"/>
    </xf>
    <xf numFmtId="0" fontId="6" fillId="0" borderId="2" xfId="0" applyFont="1" applyBorder="1" applyAlignment="1">
      <alignment shrinkToFit="1"/>
    </xf>
    <xf numFmtId="0" fontId="11" fillId="7" borderId="0" xfId="0" applyFont="1" applyFill="1" applyAlignment="1">
      <alignment horizontal="center" wrapText="1"/>
    </xf>
    <xf numFmtId="0" fontId="3" fillId="7" borderId="0" xfId="0" applyFont="1" applyFill="1" applyAlignment="1">
      <alignment horizontal="center" wrapText="1"/>
    </xf>
    <xf numFmtId="0" fontId="12" fillId="2" borderId="9" xfId="0" applyFont="1" applyFill="1" applyBorder="1" applyAlignment="1">
      <alignment horizontal="center" wrapText="1"/>
    </xf>
    <xf numFmtId="0" fontId="12" fillId="2" borderId="7"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2" fillId="0" borderId="9" xfId="0" applyFont="1" applyBorder="1" applyAlignment="1">
      <alignment horizontal="left" vertical="top" wrapText="1"/>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6" fillId="0" borderId="2" xfId="0" applyFont="1" applyBorder="1"/>
    <xf numFmtId="0" fontId="0" fillId="0" borderId="3" xfId="0" applyBorder="1" applyAlignment="1" applyProtection="1">
      <alignment horizontal="left"/>
      <protection locked="0"/>
    </xf>
    <xf numFmtId="0" fontId="0" fillId="0" borderId="0" xfId="0" applyAlignment="1" applyProtection="1">
      <alignment horizontal="left"/>
      <protection locked="0"/>
    </xf>
    <xf numFmtId="0" fontId="7" fillId="4" borderId="0" xfId="0" applyFont="1" applyFill="1" applyAlignment="1"/>
    <xf numFmtId="0" fontId="0" fillId="0" borderId="0" xfId="0" applyFont="1" applyAlignment="1"/>
    <xf numFmtId="0" fontId="8" fillId="0" borderId="0" xfId="0" applyFont="1" applyAlignment="1">
      <alignment wrapText="1"/>
    </xf>
    <xf numFmtId="0" fontId="5" fillId="3" borderId="4" xfId="0" applyFont="1" applyFill="1" applyBorder="1" applyAlignment="1">
      <alignment wrapText="1"/>
    </xf>
    <xf numFmtId="0" fontId="6" fillId="0" borderId="4" xfId="0" applyFont="1" applyBorder="1"/>
    <xf numFmtId="0" fontId="5" fillId="2" borderId="4" xfId="0" applyFont="1" applyFill="1" applyBorder="1" applyAlignment="1">
      <alignment horizontal="center" wrapText="1"/>
    </xf>
    <xf numFmtId="0" fontId="5" fillId="5" borderId="0" xfId="0" applyFont="1" applyFill="1" applyAlignment="1"/>
    <xf numFmtId="0" fontId="11" fillId="7" borderId="0" xfId="0" applyFont="1" applyFill="1" applyAlignment="1">
      <alignment horizontal="center"/>
    </xf>
    <xf numFmtId="0" fontId="3" fillId="7" borderId="0" xfId="0" applyFont="1" applyFill="1" applyAlignment="1">
      <alignment horizontal="center"/>
    </xf>
    <xf numFmtId="0" fontId="5" fillId="3" borderId="17" xfId="0" applyFont="1" applyFill="1" applyBorder="1" applyAlignment="1">
      <alignment horizontal="center"/>
    </xf>
    <xf numFmtId="0" fontId="4" fillId="14" borderId="4" xfId="0" applyFont="1" applyFill="1" applyBorder="1" applyAlignment="1" applyProtection="1">
      <alignment vertical="top" wrapText="1"/>
    </xf>
    <xf numFmtId="0" fontId="0" fillId="14" borderId="4" xfId="0"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E8" sqref="E8"/>
    </sheetView>
  </sheetViews>
  <sheetFormatPr defaultColWidth="14.3984375" defaultRowHeight="14.25" x14ac:dyDescent="0.45"/>
  <cols>
    <col min="1" max="1" width="26" style="7" bestFit="1" customWidth="1"/>
    <col min="2" max="2" width="53.59765625" style="7" customWidth="1"/>
    <col min="3" max="3" width="19.86328125" style="7" customWidth="1"/>
    <col min="4" max="16384" width="14.3984375" style="7"/>
  </cols>
  <sheetData>
    <row r="1" spans="1:3" s="31" customFormat="1" ht="21" x14ac:dyDescent="0.65">
      <c r="A1" s="37" t="s">
        <v>166</v>
      </c>
    </row>
    <row r="3" spans="1:3" x14ac:dyDescent="0.45">
      <c r="A3" s="56" t="s">
        <v>32</v>
      </c>
      <c r="B3" s="57"/>
      <c r="C3" s="58"/>
    </row>
    <row r="4" spans="1:3" ht="24" customHeight="1" x14ac:dyDescent="0.45">
      <c r="A4" s="59" t="s">
        <v>33</v>
      </c>
      <c r="B4" s="60"/>
      <c r="C4" s="61"/>
    </row>
    <row r="5" spans="1:3" x14ac:dyDescent="0.45">
      <c r="A5" s="24"/>
      <c r="B5" s="24"/>
      <c r="C5" s="24"/>
    </row>
    <row r="6" spans="1:3" x14ac:dyDescent="0.45">
      <c r="A6" s="25" t="s">
        <v>6</v>
      </c>
      <c r="B6" s="25" t="s">
        <v>5</v>
      </c>
      <c r="C6" s="25" t="s">
        <v>4</v>
      </c>
    </row>
    <row r="7" spans="1:3" ht="54.75" x14ac:dyDescent="0.45">
      <c r="A7" s="26" t="s">
        <v>10</v>
      </c>
      <c r="B7" s="27" t="s">
        <v>9</v>
      </c>
      <c r="C7" s="28" t="str">
        <f>IFERROR('NN1'!C12,"")</f>
        <v/>
      </c>
    </row>
    <row r="8" spans="1:3" ht="40.5" x14ac:dyDescent="0.45">
      <c r="A8" s="32" t="s">
        <v>11</v>
      </c>
      <c r="B8" s="35" t="s">
        <v>12</v>
      </c>
      <c r="C8" s="28" t="str">
        <f>IFERROR('NN2'!C12,"")</f>
        <v/>
      </c>
    </row>
    <row r="9" spans="1:3" ht="27.75" x14ac:dyDescent="0.45">
      <c r="A9" s="33" t="s">
        <v>13</v>
      </c>
      <c r="B9" s="29" t="s">
        <v>14</v>
      </c>
      <c r="C9" s="28" t="str">
        <f>IFERROR('NN3'!C12,"")</f>
        <v/>
      </c>
    </row>
    <row r="12" spans="1:3" x14ac:dyDescent="0.45">
      <c r="A12" s="62" t="s">
        <v>8</v>
      </c>
      <c r="B12" s="63"/>
      <c r="C12" s="64"/>
    </row>
    <row r="13" spans="1:3" x14ac:dyDescent="0.45">
      <c r="A13" s="65" t="s">
        <v>7</v>
      </c>
      <c r="B13" s="66"/>
      <c r="C13" s="67"/>
    </row>
    <row r="14" spans="1:3" x14ac:dyDescent="0.45">
      <c r="A14" s="24"/>
      <c r="B14" s="24"/>
      <c r="C14" s="24"/>
    </row>
    <row r="15" spans="1:3" x14ac:dyDescent="0.45">
      <c r="A15" s="25" t="s">
        <v>6</v>
      </c>
      <c r="B15" s="25" t="s">
        <v>5</v>
      </c>
      <c r="C15" s="25" t="s">
        <v>4</v>
      </c>
    </row>
    <row r="16" spans="1:3" ht="41.25" x14ac:dyDescent="0.45">
      <c r="A16" s="34" t="s">
        <v>15</v>
      </c>
      <c r="B16" s="27" t="s">
        <v>16</v>
      </c>
      <c r="C16" s="28" t="str">
        <f>IFERROR('AC1'!C13,"")</f>
        <v/>
      </c>
    </row>
    <row r="17" spans="1:3" s="30" customFormat="1" ht="54.75" x14ac:dyDescent="0.45">
      <c r="A17" s="36" t="s">
        <v>18</v>
      </c>
      <c r="B17" s="27" t="s">
        <v>17</v>
      </c>
      <c r="C17" s="28" t="str">
        <f>IFERROR('AC2'!C16,"")</f>
        <v/>
      </c>
    </row>
    <row r="18" spans="1:3" s="30" customFormat="1" ht="40.9" x14ac:dyDescent="0.45">
      <c r="A18" s="36" t="s">
        <v>19</v>
      </c>
      <c r="B18" s="27" t="s">
        <v>20</v>
      </c>
      <c r="C18" s="28" t="str">
        <f>IFERROR('AC3'!C13,"")</f>
        <v/>
      </c>
    </row>
    <row r="19" spans="1:3" s="30" customFormat="1" ht="41.25" x14ac:dyDescent="0.45">
      <c r="A19" s="36" t="s">
        <v>22</v>
      </c>
      <c r="B19" s="27" t="s">
        <v>21</v>
      </c>
      <c r="C19" s="28" t="str">
        <f>IFERROR('AC4'!C15,"")</f>
        <v/>
      </c>
    </row>
    <row r="20" spans="1:3" s="30" customFormat="1" ht="27.75" x14ac:dyDescent="0.45">
      <c r="A20" s="36" t="s">
        <v>23</v>
      </c>
      <c r="B20" s="27" t="s">
        <v>24</v>
      </c>
      <c r="C20" s="28" t="str">
        <f>IFERROR('AC5'!C12,"")</f>
        <v/>
      </c>
    </row>
    <row r="21" spans="1:3" ht="27.75" x14ac:dyDescent="0.45">
      <c r="A21" s="36" t="s">
        <v>25</v>
      </c>
      <c r="B21" s="27" t="s">
        <v>26</v>
      </c>
      <c r="C21" s="28" t="str">
        <f>IFERROR('AC6'!C12,"")</f>
        <v/>
      </c>
    </row>
  </sheetData>
  <sheetProtection selectLockedCells="1"/>
  <mergeCells count="4">
    <mergeCell ref="A3:C3"/>
    <mergeCell ref="A4:C4"/>
    <mergeCell ref="A12:C12"/>
    <mergeCell ref="A13:C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2" zoomScale="90" zoomScaleNormal="90" workbookViewId="0">
      <selection activeCell="M14" sqref="M14"/>
    </sheetView>
  </sheetViews>
  <sheetFormatPr defaultRowHeight="14.25" x14ac:dyDescent="0.45"/>
  <cols>
    <col min="1" max="1" width="9.86328125" customWidth="1"/>
    <col min="2" max="2" width="60.265625" customWidth="1"/>
    <col min="3" max="3" width="57" customWidth="1"/>
    <col min="4" max="4" width="18" style="1" customWidth="1"/>
    <col min="5" max="7" width="0" hidden="1" customWidth="1"/>
  </cols>
  <sheetData>
    <row r="1" spans="1:9" s="31" customFormat="1" x14ac:dyDescent="0.45">
      <c r="A1" s="90" t="s">
        <v>27</v>
      </c>
      <c r="B1" s="91"/>
      <c r="C1" s="91"/>
    </row>
    <row r="2" spans="1:9" s="31" customFormat="1" x14ac:dyDescent="0.45">
      <c r="A2" s="96" t="s">
        <v>110</v>
      </c>
      <c r="B2" s="91"/>
      <c r="C2" s="91"/>
    </row>
    <row r="3" spans="1:9" s="31" customFormat="1" x14ac:dyDescent="0.45">
      <c r="A3" s="92"/>
      <c r="B3" s="91"/>
      <c r="C3" s="91"/>
    </row>
    <row r="4" spans="1:9" s="31" customFormat="1" ht="30" customHeight="1" x14ac:dyDescent="0.45">
      <c r="A4" s="93" t="s">
        <v>113</v>
      </c>
      <c r="B4" s="94"/>
      <c r="C4" s="94"/>
    </row>
    <row r="5" spans="1:9" s="31" customFormat="1" ht="17.25" customHeight="1" x14ac:dyDescent="0.45">
      <c r="A5" s="8"/>
      <c r="B5" s="9"/>
      <c r="C5" s="9"/>
      <c r="D5" s="10"/>
    </row>
    <row r="6" spans="1:9" s="38" customFormat="1" ht="30" customHeight="1" x14ac:dyDescent="0.45">
      <c r="A6" s="95" t="s">
        <v>5</v>
      </c>
      <c r="B6" s="95"/>
      <c r="C6" s="11" t="s">
        <v>31</v>
      </c>
      <c r="D6" s="11" t="s">
        <v>0</v>
      </c>
    </row>
    <row r="7" spans="1:9" s="40" customFormat="1" ht="26.25" x14ac:dyDescent="0.45">
      <c r="A7" s="13" t="s">
        <v>118</v>
      </c>
      <c r="B7" s="14" t="s">
        <v>114</v>
      </c>
      <c r="C7" s="100" t="s">
        <v>116</v>
      </c>
      <c r="D7" s="16"/>
      <c r="E7" s="39" t="e">
        <f>VLOOKUP(D7,'Reference Sheet'!$A$6:$B$9,2)</f>
        <v>#N/A</v>
      </c>
      <c r="F7" s="39"/>
      <c r="G7" s="39"/>
      <c r="H7" s="39"/>
      <c r="I7" s="39"/>
    </row>
    <row r="8" spans="1:9" s="40" customFormat="1" ht="242.25" customHeight="1" x14ac:dyDescent="0.45">
      <c r="A8" s="13" t="s">
        <v>119</v>
      </c>
      <c r="B8" s="14" t="s">
        <v>115</v>
      </c>
      <c r="C8" s="100" t="s">
        <v>117</v>
      </c>
      <c r="D8" s="16"/>
      <c r="E8" s="39" t="e">
        <f>VLOOKUP(D8,'Reference Sheet'!$A$6:$B$9,2)</f>
        <v>#N/A</v>
      </c>
      <c r="F8" s="39"/>
      <c r="G8" s="39"/>
      <c r="H8" s="39"/>
      <c r="I8" s="39"/>
    </row>
    <row r="9" spans="1:9" s="40" customFormat="1" ht="39.4" x14ac:dyDescent="0.45">
      <c r="A9" s="13" t="s">
        <v>120</v>
      </c>
      <c r="B9" s="14" t="s">
        <v>122</v>
      </c>
      <c r="C9" s="100" t="s">
        <v>123</v>
      </c>
      <c r="D9" s="16"/>
      <c r="E9" s="39" t="e">
        <f>VLOOKUP(D9,'Reference Sheet'!$A$6:$B$9,2)</f>
        <v>#N/A</v>
      </c>
      <c r="F9" s="39"/>
      <c r="G9" s="39"/>
      <c r="H9" s="39"/>
      <c r="I9" s="39"/>
    </row>
    <row r="10" spans="1:9" s="41" customFormat="1" ht="173.25" customHeight="1" x14ac:dyDescent="0.45">
      <c r="A10" s="15" t="s">
        <v>121</v>
      </c>
      <c r="B10" s="23" t="s">
        <v>124</v>
      </c>
      <c r="C10" s="100" t="s">
        <v>125</v>
      </c>
      <c r="D10" s="16"/>
      <c r="E10" s="39" t="e">
        <f>VLOOKUP(D10,'Reference Sheet'!$A$6:$B$9,2)</f>
        <v>#N/A</v>
      </c>
    </row>
    <row r="11" spans="1:9" s="41" customFormat="1" ht="409.5" customHeight="1" x14ac:dyDescent="0.45">
      <c r="A11" s="15" t="s">
        <v>147</v>
      </c>
      <c r="B11" s="23" t="s">
        <v>148</v>
      </c>
      <c r="C11" s="100" t="s">
        <v>164</v>
      </c>
      <c r="D11" s="16"/>
      <c r="E11" s="39" t="e">
        <f>VLOOKUP(D11,'Reference Sheet'!$A$6:$B$9,2)</f>
        <v>#N/A</v>
      </c>
    </row>
    <row r="12" spans="1:9" s="4" customFormat="1" ht="300" customHeight="1" x14ac:dyDescent="0.45">
      <c r="A12"/>
      <c r="B12"/>
      <c r="C12" s="101" t="s">
        <v>165</v>
      </c>
      <c r="D12"/>
      <c r="E12"/>
    </row>
    <row r="13" spans="1:9" x14ac:dyDescent="0.45">
      <c r="A13" s="17"/>
      <c r="B13" s="85" t="s">
        <v>111</v>
      </c>
      <c r="C13" s="99"/>
      <c r="E13" t="b">
        <v>1</v>
      </c>
    </row>
    <row r="14" spans="1:9" ht="57" customHeight="1" x14ac:dyDescent="0.45">
      <c r="A14" s="17"/>
      <c r="B14" s="18" t="s">
        <v>152</v>
      </c>
      <c r="C14" s="19" t="str">
        <f>IFERROR(E14,"")</f>
        <v/>
      </c>
      <c r="E14" s="2" t="e">
        <f>SUM(E7:E11)</f>
        <v>#N/A</v>
      </c>
    </row>
    <row r="15" spans="1:9" s="2" customFormat="1" ht="27" x14ac:dyDescent="0.45">
      <c r="A15" s="17"/>
      <c r="B15" s="20" t="s">
        <v>21</v>
      </c>
      <c r="C15" s="21" t="str">
        <f>IFERROR(VLOOKUP(E15,'Reference Sheet'!$A$16:$B$19,2,FALSE),"")</f>
        <v/>
      </c>
      <c r="D15" s="1"/>
      <c r="E15" t="e">
        <f>SUM(E16:E31)</f>
        <v>#N/A</v>
      </c>
    </row>
    <row r="16" spans="1:9" ht="39" customHeight="1" x14ac:dyDescent="0.45">
      <c r="E16" t="e">
        <f>IF(AND($E$13=TRUE, $E$14=F16),G16,0)</f>
        <v>#N/A</v>
      </c>
      <c r="F16" s="46">
        <v>15</v>
      </c>
      <c r="G16" s="46">
        <v>3</v>
      </c>
    </row>
    <row r="17" spans="1:7" x14ac:dyDescent="0.45">
      <c r="B17" s="85" t="s">
        <v>112</v>
      </c>
      <c r="C17" s="87"/>
      <c r="D17" s="5"/>
      <c r="E17" t="e">
        <f t="shared" ref="E17:E31" si="0">IF(AND($E$13=TRUE, $E$14=F17),G17,0)</f>
        <v>#N/A</v>
      </c>
      <c r="F17" s="46">
        <v>14</v>
      </c>
      <c r="G17" s="46">
        <v>3</v>
      </c>
    </row>
    <row r="18" spans="1:7" x14ac:dyDescent="0.45">
      <c r="A18" s="3"/>
      <c r="B18" s="88"/>
      <c r="C18" s="88"/>
      <c r="E18" t="e">
        <f t="shared" si="0"/>
        <v>#N/A</v>
      </c>
      <c r="F18" s="46">
        <v>13</v>
      </c>
      <c r="G18" s="46">
        <v>3</v>
      </c>
    </row>
    <row r="19" spans="1:7" ht="53.25" customHeight="1" x14ac:dyDescent="0.45">
      <c r="B19" s="89"/>
      <c r="C19" s="89"/>
      <c r="D19" s="5"/>
      <c r="E19" t="e">
        <f t="shared" si="0"/>
        <v>#N/A</v>
      </c>
      <c r="F19" s="46">
        <v>12</v>
      </c>
      <c r="G19" s="46">
        <v>3</v>
      </c>
    </row>
    <row r="20" spans="1:7" x14ac:dyDescent="0.45">
      <c r="A20" s="3"/>
      <c r="B20" s="89"/>
      <c r="C20" s="89"/>
      <c r="E20" t="e">
        <f t="shared" si="0"/>
        <v>#N/A</v>
      </c>
      <c r="F20" s="46">
        <v>11</v>
      </c>
      <c r="G20" s="46">
        <v>3</v>
      </c>
    </row>
    <row r="21" spans="1:7" ht="53.25" customHeight="1" x14ac:dyDescent="0.45">
      <c r="B21" s="89"/>
      <c r="C21" s="89"/>
      <c r="E21" t="e">
        <f t="shared" si="0"/>
        <v>#N/A</v>
      </c>
      <c r="F21" s="46">
        <v>10</v>
      </c>
      <c r="G21" s="46">
        <v>2</v>
      </c>
    </row>
    <row r="22" spans="1:7" s="2" customFormat="1" x14ac:dyDescent="0.45">
      <c r="A22"/>
      <c r="B22"/>
      <c r="C22"/>
      <c r="D22" s="1"/>
      <c r="E22" t="e">
        <f t="shared" si="0"/>
        <v>#N/A</v>
      </c>
      <c r="F22" s="48">
        <v>9</v>
      </c>
      <c r="G22" s="48">
        <v>2</v>
      </c>
    </row>
    <row r="23" spans="1:7" x14ac:dyDescent="0.45">
      <c r="E23" t="e">
        <f t="shared" si="0"/>
        <v>#N/A</v>
      </c>
      <c r="F23" s="46">
        <v>8</v>
      </c>
      <c r="G23" s="46">
        <v>2</v>
      </c>
    </row>
    <row r="24" spans="1:7" x14ac:dyDescent="0.45">
      <c r="E24" t="e">
        <f t="shared" si="0"/>
        <v>#N/A</v>
      </c>
      <c r="F24" s="46">
        <v>7</v>
      </c>
      <c r="G24" s="46">
        <v>2</v>
      </c>
    </row>
    <row r="25" spans="1:7" x14ac:dyDescent="0.45">
      <c r="E25" t="e">
        <f t="shared" si="0"/>
        <v>#N/A</v>
      </c>
      <c r="F25" s="46">
        <v>6</v>
      </c>
      <c r="G25" s="46">
        <v>2</v>
      </c>
    </row>
    <row r="26" spans="1:7" x14ac:dyDescent="0.45">
      <c r="E26" t="e">
        <f t="shared" si="0"/>
        <v>#N/A</v>
      </c>
      <c r="F26" s="46">
        <v>5</v>
      </c>
      <c r="G26" s="46">
        <v>1</v>
      </c>
    </row>
    <row r="27" spans="1:7" x14ac:dyDescent="0.45">
      <c r="E27" t="e">
        <f t="shared" si="0"/>
        <v>#N/A</v>
      </c>
      <c r="F27" s="46">
        <v>4</v>
      </c>
      <c r="G27" s="46">
        <v>1</v>
      </c>
    </row>
    <row r="28" spans="1:7" x14ac:dyDescent="0.45">
      <c r="E28" t="e">
        <f t="shared" si="0"/>
        <v>#N/A</v>
      </c>
      <c r="F28" s="46">
        <v>3</v>
      </c>
      <c r="G28" s="46">
        <v>1</v>
      </c>
    </row>
    <row r="29" spans="1:7" x14ac:dyDescent="0.45">
      <c r="E29" t="e">
        <f t="shared" si="0"/>
        <v>#N/A</v>
      </c>
      <c r="F29" s="46">
        <v>2</v>
      </c>
      <c r="G29" s="46">
        <v>1</v>
      </c>
    </row>
    <row r="30" spans="1:7" x14ac:dyDescent="0.45">
      <c r="E30" t="e">
        <f t="shared" si="0"/>
        <v>#N/A</v>
      </c>
      <c r="F30" s="46">
        <v>1</v>
      </c>
      <c r="G30" s="46">
        <v>1</v>
      </c>
    </row>
    <row r="31" spans="1:7" x14ac:dyDescent="0.45">
      <c r="E31" t="e">
        <f t="shared" si="0"/>
        <v>#N/A</v>
      </c>
      <c r="F31" s="46">
        <v>0</v>
      </c>
      <c r="G31" s="46">
        <v>0</v>
      </c>
    </row>
  </sheetData>
  <sheetProtection selectLockedCells="1"/>
  <mergeCells count="8">
    <mergeCell ref="B13:C13"/>
    <mergeCell ref="B17:C17"/>
    <mergeCell ref="B18:C21"/>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zoomScale="80" zoomScaleNormal="80" workbookViewId="0">
      <selection activeCell="C7" sqref="C7:C8"/>
    </sheetView>
  </sheetViews>
  <sheetFormatPr defaultRowHeight="14.25" x14ac:dyDescent="0.45"/>
  <cols>
    <col min="1" max="1" width="9.86328125" customWidth="1"/>
    <col min="2" max="2" width="60.265625" customWidth="1"/>
    <col min="3" max="3" width="57" customWidth="1"/>
    <col min="4" max="4" width="25.73046875" style="1" bestFit="1" customWidth="1"/>
    <col min="5" max="6" width="9.265625" hidden="1" customWidth="1"/>
    <col min="7" max="7" width="0" hidden="1" customWidth="1"/>
  </cols>
  <sheetData>
    <row r="1" spans="1:9" s="31" customFormat="1" x14ac:dyDescent="0.45">
      <c r="A1" s="90" t="s">
        <v>27</v>
      </c>
      <c r="B1" s="91"/>
      <c r="C1" s="91"/>
    </row>
    <row r="2" spans="1:9" s="31" customFormat="1" x14ac:dyDescent="0.45">
      <c r="A2" s="96" t="s">
        <v>126</v>
      </c>
      <c r="B2" s="91"/>
      <c r="C2" s="91"/>
    </row>
    <row r="3" spans="1:9" s="31" customFormat="1" x14ac:dyDescent="0.45">
      <c r="A3" s="92"/>
      <c r="B3" s="91"/>
      <c r="C3" s="91"/>
    </row>
    <row r="4" spans="1:9" s="31" customFormat="1" ht="30" customHeight="1" x14ac:dyDescent="0.45">
      <c r="A4" s="93" t="s">
        <v>127</v>
      </c>
      <c r="B4" s="94"/>
      <c r="C4" s="94"/>
    </row>
    <row r="5" spans="1:9" s="30" customFormat="1" ht="17.25" customHeight="1" x14ac:dyDescent="0.45">
      <c r="A5" s="8"/>
      <c r="B5" s="9"/>
      <c r="C5" s="9"/>
      <c r="D5" s="10"/>
    </row>
    <row r="6" spans="1:9" s="10" customFormat="1" ht="30" customHeight="1" x14ac:dyDescent="0.45">
      <c r="A6" s="95" t="s">
        <v>5</v>
      </c>
      <c r="B6" s="95"/>
      <c r="C6" s="12" t="s">
        <v>31</v>
      </c>
      <c r="D6" s="11" t="s">
        <v>0</v>
      </c>
    </row>
    <row r="7" spans="1:9" s="2" customFormat="1" ht="196.9" x14ac:dyDescent="0.45">
      <c r="A7" s="13" t="s">
        <v>130</v>
      </c>
      <c r="B7" s="14" t="s">
        <v>132</v>
      </c>
      <c r="C7" s="100" t="s">
        <v>133</v>
      </c>
      <c r="D7" s="16"/>
      <c r="E7" s="3" t="e">
        <f>VLOOKUP(D7,'Reference Sheet'!$A$6:$B$9,2)</f>
        <v>#N/A</v>
      </c>
      <c r="F7" s="3"/>
      <c r="G7" s="3"/>
      <c r="H7" s="3"/>
      <c r="I7" s="3"/>
    </row>
    <row r="8" spans="1:9" s="2" customFormat="1" ht="324.75" customHeight="1" x14ac:dyDescent="0.45">
      <c r="A8" s="13" t="s">
        <v>131</v>
      </c>
      <c r="B8" s="14" t="s">
        <v>134</v>
      </c>
      <c r="C8" s="100" t="s">
        <v>135</v>
      </c>
      <c r="D8" s="16"/>
      <c r="E8" s="3" t="e">
        <f>VLOOKUP(D8,'Reference Sheet'!$A$6:$B$9,2)</f>
        <v>#N/A</v>
      </c>
      <c r="F8" s="3"/>
      <c r="G8" s="3"/>
      <c r="H8" s="3"/>
      <c r="I8" s="3"/>
    </row>
    <row r="9" spans="1:9" s="4" customFormat="1" ht="20.25" customHeight="1" x14ac:dyDescent="0.45">
      <c r="A9"/>
      <c r="B9"/>
      <c r="C9"/>
      <c r="D9" s="1"/>
      <c r="E9"/>
    </row>
    <row r="10" spans="1:9" x14ac:dyDescent="0.45">
      <c r="A10" s="17"/>
      <c r="B10" s="85" t="s">
        <v>128</v>
      </c>
      <c r="C10" s="86"/>
      <c r="D10" s="5"/>
      <c r="E10" t="b">
        <v>1</v>
      </c>
    </row>
    <row r="11" spans="1:9" ht="57" customHeight="1" x14ac:dyDescent="0.45">
      <c r="A11" s="17"/>
      <c r="B11" s="18" t="s">
        <v>153</v>
      </c>
      <c r="C11" s="19" t="str">
        <f>IFERROR(E11,"")</f>
        <v/>
      </c>
      <c r="E11" s="2" t="e">
        <f>SUM(E7:E8)</f>
        <v>#N/A</v>
      </c>
    </row>
    <row r="12" spans="1:9" s="2" customFormat="1" ht="27" x14ac:dyDescent="0.45">
      <c r="A12" s="17"/>
      <c r="B12" s="20" t="s">
        <v>24</v>
      </c>
      <c r="C12" s="21" t="str">
        <f>IFERROR(VLOOKUP(E12,'Reference Sheet'!$A$16:$B$19,2,FALSE),"")</f>
        <v/>
      </c>
      <c r="D12" s="1"/>
      <c r="E12" t="e">
        <f>SUM(E13:E19)</f>
        <v>#N/A</v>
      </c>
    </row>
    <row r="13" spans="1:9" ht="39" customHeight="1" x14ac:dyDescent="0.45">
      <c r="E13" t="e">
        <f>IF(AND($E$10=TRUE, $E$11=F13),G13,0)</f>
        <v>#N/A</v>
      </c>
      <c r="F13" s="46">
        <v>6</v>
      </c>
      <c r="G13" s="46">
        <v>3</v>
      </c>
    </row>
    <row r="14" spans="1:9" x14ac:dyDescent="0.45">
      <c r="B14" s="85" t="s">
        <v>129</v>
      </c>
      <c r="C14" s="87"/>
      <c r="E14" t="e">
        <f t="shared" ref="E14:E19" si="0">IF(AND($E$10=TRUE, $E$11=F14),G14,0)</f>
        <v>#N/A</v>
      </c>
      <c r="F14" s="46">
        <v>5</v>
      </c>
      <c r="G14" s="46">
        <v>3</v>
      </c>
    </row>
    <row r="15" spans="1:9" x14ac:dyDescent="0.45">
      <c r="A15" s="3"/>
      <c r="B15" s="88"/>
      <c r="C15" s="88"/>
      <c r="D15" s="5"/>
      <c r="E15" t="e">
        <f t="shared" si="0"/>
        <v>#N/A</v>
      </c>
      <c r="F15" s="46">
        <v>4</v>
      </c>
      <c r="G15" s="46">
        <v>2</v>
      </c>
    </row>
    <row r="16" spans="1:9" ht="53.25" customHeight="1" x14ac:dyDescent="0.45">
      <c r="B16" s="89"/>
      <c r="C16" s="89"/>
      <c r="E16" t="e">
        <f t="shared" si="0"/>
        <v>#N/A</v>
      </c>
      <c r="F16" s="46">
        <v>3</v>
      </c>
      <c r="G16" s="46">
        <v>2</v>
      </c>
    </row>
    <row r="17" spans="1:7" x14ac:dyDescent="0.45">
      <c r="A17" s="3"/>
      <c r="B17" s="89"/>
      <c r="C17" s="89"/>
      <c r="D17" s="5"/>
      <c r="E17" t="e">
        <f t="shared" si="0"/>
        <v>#N/A</v>
      </c>
      <c r="F17" s="46">
        <v>2</v>
      </c>
      <c r="G17" s="46">
        <v>1</v>
      </c>
    </row>
    <row r="18" spans="1:7" ht="53.25" customHeight="1" x14ac:dyDescent="0.45">
      <c r="B18" s="89"/>
      <c r="C18" s="89"/>
      <c r="E18" t="e">
        <f t="shared" si="0"/>
        <v>#N/A</v>
      </c>
      <c r="F18" s="46">
        <v>1</v>
      </c>
      <c r="G18" s="46">
        <v>1</v>
      </c>
    </row>
    <row r="19" spans="1:7" s="2" customFormat="1" x14ac:dyDescent="0.45">
      <c r="A19"/>
      <c r="B19"/>
      <c r="C19"/>
      <c r="D19" s="1"/>
      <c r="E19" t="e">
        <f t="shared" si="0"/>
        <v>#N/A</v>
      </c>
      <c r="F19" s="48">
        <v>0</v>
      </c>
      <c r="G19" s="48">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80" zoomScaleNormal="80" workbookViewId="0">
      <selection activeCell="L7" sqref="L7"/>
    </sheetView>
  </sheetViews>
  <sheetFormatPr defaultRowHeight="14.25" x14ac:dyDescent="0.45"/>
  <cols>
    <col min="1" max="1" width="9.86328125" customWidth="1"/>
    <col min="2" max="2" width="60.265625" customWidth="1"/>
    <col min="3" max="3" width="57" customWidth="1"/>
    <col min="4" max="4" width="25.73046875" style="1" bestFit="1" customWidth="1"/>
    <col min="5" max="7" width="0" hidden="1" customWidth="1"/>
  </cols>
  <sheetData>
    <row r="1" spans="1:9" s="31" customFormat="1" x14ac:dyDescent="0.45">
      <c r="A1" s="90" t="s">
        <v>27</v>
      </c>
      <c r="B1" s="91"/>
      <c r="C1" s="91"/>
    </row>
    <row r="2" spans="1:9" s="31" customFormat="1" x14ac:dyDescent="0.45">
      <c r="A2" s="96" t="s">
        <v>136</v>
      </c>
      <c r="B2" s="91"/>
      <c r="C2" s="91"/>
    </row>
    <row r="3" spans="1:9" s="31" customFormat="1" x14ac:dyDescent="0.45">
      <c r="A3" s="92"/>
      <c r="B3" s="91"/>
      <c r="C3" s="91"/>
    </row>
    <row r="4" spans="1:9" s="31" customFormat="1" ht="30" customHeight="1" x14ac:dyDescent="0.45">
      <c r="A4" s="93" t="s">
        <v>138</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118.15" x14ac:dyDescent="0.45">
      <c r="A7" s="13" t="s">
        <v>140</v>
      </c>
      <c r="B7" s="14" t="s">
        <v>141</v>
      </c>
      <c r="C7" s="100" t="s">
        <v>142</v>
      </c>
      <c r="D7" s="16"/>
      <c r="E7" s="3" t="e">
        <f>VLOOKUP(D7,'Reference Sheet'!$A$6:$B$9,2)</f>
        <v>#N/A</v>
      </c>
      <c r="F7" s="3"/>
      <c r="G7" s="3"/>
      <c r="H7" s="3"/>
      <c r="I7" s="3"/>
    </row>
    <row r="8" spans="1:9" s="2" customFormat="1" ht="231.75" customHeight="1" x14ac:dyDescent="0.45">
      <c r="A8" s="13" t="s">
        <v>143</v>
      </c>
      <c r="B8" s="14" t="s">
        <v>144</v>
      </c>
      <c r="C8" s="100" t="s">
        <v>145</v>
      </c>
      <c r="D8" s="16"/>
      <c r="E8" s="3" t="e">
        <f>VLOOKUP(D8,'Reference Sheet'!$A$6:$B$9,2)</f>
        <v>#N/A</v>
      </c>
      <c r="F8" s="3"/>
      <c r="G8" s="3"/>
      <c r="H8" s="3"/>
      <c r="I8" s="3"/>
    </row>
    <row r="9" spans="1:9" s="4" customFormat="1" ht="20.25" customHeight="1" x14ac:dyDescent="0.45">
      <c r="A9"/>
      <c r="B9"/>
      <c r="C9"/>
      <c r="D9" s="1"/>
      <c r="E9"/>
    </row>
    <row r="10" spans="1:9" x14ac:dyDescent="0.45">
      <c r="A10" s="17"/>
      <c r="B10" s="85" t="s">
        <v>137</v>
      </c>
      <c r="C10" s="86"/>
      <c r="D10" s="5"/>
      <c r="E10" t="b">
        <v>1</v>
      </c>
    </row>
    <row r="11" spans="1:9" ht="57" customHeight="1" x14ac:dyDescent="0.45">
      <c r="A11" s="17"/>
      <c r="B11" s="18" t="s">
        <v>153</v>
      </c>
      <c r="C11" s="19" t="str">
        <f>IFERROR(E11,"")</f>
        <v/>
      </c>
      <c r="E11" s="2" t="e">
        <f>SUM(E7:E8)</f>
        <v>#N/A</v>
      </c>
    </row>
    <row r="12" spans="1:9" s="2" customFormat="1" ht="27" x14ac:dyDescent="0.45">
      <c r="A12" s="17"/>
      <c r="B12" s="20" t="s">
        <v>139</v>
      </c>
      <c r="C12" s="21" t="str">
        <f>IFERROR(VLOOKUP(E12,'Reference Sheet'!$A$16:$B$19,2,FALSE),"")</f>
        <v/>
      </c>
      <c r="D12" s="1"/>
      <c r="E12" t="e">
        <f>SUM(E13:E19)</f>
        <v>#N/A</v>
      </c>
    </row>
    <row r="13" spans="1:9" ht="39" customHeight="1" x14ac:dyDescent="0.45">
      <c r="E13" t="e">
        <f>IF(AND($E$10=TRUE, $E$11=F13),G13,0)</f>
        <v>#N/A</v>
      </c>
      <c r="F13" s="46">
        <v>6</v>
      </c>
      <c r="G13" s="46">
        <v>3</v>
      </c>
    </row>
    <row r="14" spans="1:9" x14ac:dyDescent="0.45">
      <c r="B14" s="85" t="s">
        <v>146</v>
      </c>
      <c r="C14" s="87"/>
      <c r="E14" t="e">
        <f t="shared" ref="E14:E19" si="0">IF(AND($E$10=TRUE, $E$11=F14),G14,0)</f>
        <v>#N/A</v>
      </c>
      <c r="F14" s="46">
        <v>5</v>
      </c>
      <c r="G14" s="46">
        <v>3</v>
      </c>
    </row>
    <row r="15" spans="1:9" x14ac:dyDescent="0.45">
      <c r="A15" s="3"/>
      <c r="B15" s="88"/>
      <c r="C15" s="88"/>
      <c r="D15" s="5"/>
      <c r="E15" t="e">
        <f t="shared" si="0"/>
        <v>#N/A</v>
      </c>
      <c r="F15" s="46">
        <v>4</v>
      </c>
      <c r="G15" s="46">
        <v>2</v>
      </c>
    </row>
    <row r="16" spans="1:9" ht="53.25" customHeight="1" x14ac:dyDescent="0.45">
      <c r="B16" s="89"/>
      <c r="C16" s="89"/>
      <c r="E16" t="e">
        <f t="shared" si="0"/>
        <v>#N/A</v>
      </c>
      <c r="F16" s="46">
        <v>3</v>
      </c>
      <c r="G16" s="46">
        <v>2</v>
      </c>
    </row>
    <row r="17" spans="1:7" x14ac:dyDescent="0.45">
      <c r="A17" s="3"/>
      <c r="B17" s="89"/>
      <c r="C17" s="89"/>
      <c r="D17" s="5"/>
      <c r="E17" t="e">
        <f t="shared" si="0"/>
        <v>#N/A</v>
      </c>
      <c r="F17" s="46">
        <v>2</v>
      </c>
      <c r="G17" s="46">
        <v>1</v>
      </c>
    </row>
    <row r="18" spans="1:7" ht="53.25" customHeight="1" x14ac:dyDescent="0.45">
      <c r="B18" s="89"/>
      <c r="C18" s="89"/>
      <c r="E18" t="e">
        <f t="shared" si="0"/>
        <v>#N/A</v>
      </c>
      <c r="F18" s="46">
        <v>1</v>
      </c>
      <c r="G18" s="46">
        <v>1</v>
      </c>
    </row>
    <row r="19" spans="1:7" s="2" customFormat="1" x14ac:dyDescent="0.45">
      <c r="A19"/>
      <c r="B19"/>
      <c r="C19"/>
      <c r="D19" s="1"/>
      <c r="E19" t="e">
        <f t="shared" si="0"/>
        <v>#N/A</v>
      </c>
      <c r="F19" s="48">
        <v>0</v>
      </c>
      <c r="G19" s="48">
        <v>0</v>
      </c>
    </row>
  </sheetData>
  <sheetProtection selectLockedCells="1"/>
  <mergeCells count="8">
    <mergeCell ref="B10:C10"/>
    <mergeCell ref="B14:C14"/>
    <mergeCell ref="B15:C18"/>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B14" sqref="B14"/>
    </sheetView>
  </sheetViews>
  <sheetFormatPr defaultRowHeight="14.25" x14ac:dyDescent="0.45"/>
  <cols>
    <col min="1" max="1" width="33.86328125" bestFit="1" customWidth="1"/>
  </cols>
  <sheetData>
    <row r="1" spans="1:5" x14ac:dyDescent="0.45">
      <c r="A1" s="42" t="s">
        <v>149</v>
      </c>
      <c r="B1" s="42">
        <v>0</v>
      </c>
      <c r="C1" s="43"/>
    </row>
    <row r="2" spans="1:5" x14ac:dyDescent="0.45">
      <c r="A2" s="42" t="s">
        <v>158</v>
      </c>
      <c r="B2" s="42">
        <v>1</v>
      </c>
      <c r="C2" s="43"/>
    </row>
    <row r="3" spans="1:5" x14ac:dyDescent="0.45">
      <c r="A3" s="42" t="s">
        <v>157</v>
      </c>
      <c r="B3" s="42">
        <v>2</v>
      </c>
      <c r="C3" s="43"/>
    </row>
    <row r="4" spans="1:5" x14ac:dyDescent="0.45">
      <c r="A4" s="42" t="s">
        <v>150</v>
      </c>
      <c r="B4" s="42">
        <v>3</v>
      </c>
      <c r="C4" s="43"/>
    </row>
    <row r="5" spans="1:5" x14ac:dyDescent="0.45">
      <c r="A5" s="43"/>
      <c r="B5" s="43"/>
      <c r="C5" s="43"/>
    </row>
    <row r="6" spans="1:5" x14ac:dyDescent="0.45">
      <c r="A6" s="42" t="s">
        <v>149</v>
      </c>
      <c r="B6" s="42">
        <v>0</v>
      </c>
      <c r="C6" s="43"/>
    </row>
    <row r="7" spans="1:5" x14ac:dyDescent="0.45">
      <c r="A7" s="42" t="s">
        <v>158</v>
      </c>
      <c r="B7" s="42">
        <v>1</v>
      </c>
      <c r="C7" s="43"/>
    </row>
    <row r="8" spans="1:5" x14ac:dyDescent="0.45">
      <c r="A8" s="42" t="s">
        <v>157</v>
      </c>
      <c r="B8" s="42">
        <v>2</v>
      </c>
      <c r="C8" s="43"/>
    </row>
    <row r="9" spans="1:5" x14ac:dyDescent="0.45">
      <c r="A9" s="44" t="s">
        <v>150</v>
      </c>
      <c r="B9" s="43">
        <v>3</v>
      </c>
      <c r="C9" s="43"/>
    </row>
    <row r="10" spans="1:5" x14ac:dyDescent="0.45">
      <c r="A10" s="44"/>
      <c r="B10" s="43"/>
      <c r="C10" s="43"/>
    </row>
    <row r="11" spans="1:5" x14ac:dyDescent="0.45">
      <c r="A11" s="42">
        <v>3</v>
      </c>
      <c r="B11" s="42" t="s">
        <v>150</v>
      </c>
      <c r="C11" s="43"/>
      <c r="E11" t="s">
        <v>154</v>
      </c>
    </row>
    <row r="12" spans="1:5" x14ac:dyDescent="0.45">
      <c r="A12" s="42">
        <v>2</v>
      </c>
      <c r="B12" s="42" t="s">
        <v>157</v>
      </c>
      <c r="C12" s="43"/>
    </row>
    <row r="13" spans="1:5" x14ac:dyDescent="0.45">
      <c r="A13" s="42">
        <v>1</v>
      </c>
      <c r="B13" s="51" t="s">
        <v>158</v>
      </c>
      <c r="C13" s="43"/>
    </row>
    <row r="14" spans="1:5" x14ac:dyDescent="0.45">
      <c r="A14" s="42">
        <v>0</v>
      </c>
      <c r="B14" s="42" t="s">
        <v>149</v>
      </c>
      <c r="C14" s="43"/>
    </row>
    <row r="15" spans="1:5" x14ac:dyDescent="0.45">
      <c r="A15" s="43"/>
      <c r="B15" s="43"/>
      <c r="C15" s="43"/>
    </row>
    <row r="16" spans="1:5" x14ac:dyDescent="0.45">
      <c r="A16" s="43">
        <v>3</v>
      </c>
      <c r="B16" s="42" t="s">
        <v>150</v>
      </c>
      <c r="C16" s="43"/>
      <c r="E16" t="s">
        <v>155</v>
      </c>
    </row>
    <row r="17" spans="1:3" x14ac:dyDescent="0.45">
      <c r="A17" s="43">
        <v>2</v>
      </c>
      <c r="B17" s="42" t="s">
        <v>157</v>
      </c>
      <c r="C17" s="43"/>
    </row>
    <row r="18" spans="1:3" x14ac:dyDescent="0.45">
      <c r="A18" s="43">
        <v>1</v>
      </c>
      <c r="B18" s="51" t="s">
        <v>156</v>
      </c>
      <c r="C18" s="43"/>
    </row>
    <row r="19" spans="1:3" x14ac:dyDescent="0.45">
      <c r="A19" s="45">
        <v>0</v>
      </c>
      <c r="B19" s="42" t="s">
        <v>149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4" sqref="H24"/>
    </sheetView>
  </sheetViews>
  <sheetFormatPr defaultRowHeight="14.25" x14ac:dyDescent="0.45"/>
  <sheetData>
    <row r="1" spans="1:1" x14ac:dyDescent="0.45">
      <c r="A1" t="s">
        <v>1</v>
      </c>
    </row>
    <row r="2" spans="1:1" x14ac:dyDescent="0.45">
      <c r="A2" t="s">
        <v>2</v>
      </c>
    </row>
    <row r="3" spans="1:1" x14ac:dyDescent="0.45">
      <c r="A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H29" sqref="H29"/>
    </sheetView>
  </sheetViews>
  <sheetFormatPr defaultColWidth="14.3984375" defaultRowHeight="15.75" customHeight="1" x14ac:dyDescent="0.45"/>
  <cols>
    <col min="1" max="16384" width="14.3984375" style="6"/>
  </cols>
  <sheetData>
    <row r="2" spans="2:8" ht="15.75" customHeight="1" x14ac:dyDescent="0.45">
      <c r="B2" s="68" t="s">
        <v>34</v>
      </c>
      <c r="C2" s="69"/>
      <c r="D2" s="69"/>
      <c r="E2" s="69"/>
      <c r="F2" s="69"/>
      <c r="G2" s="69"/>
      <c r="H2" s="69"/>
    </row>
    <row r="3" spans="2:8" ht="30.75" customHeight="1" x14ac:dyDescent="0.45">
      <c r="B3" s="69"/>
      <c r="C3" s="69"/>
      <c r="D3" s="69"/>
      <c r="E3" s="69"/>
      <c r="F3" s="69"/>
      <c r="G3" s="69"/>
      <c r="H3" s="69"/>
    </row>
    <row r="5" spans="2:8" ht="15.75" customHeight="1" x14ac:dyDescent="0.45">
      <c r="B5" s="70" t="s">
        <v>35</v>
      </c>
      <c r="C5" s="71"/>
      <c r="D5" s="71"/>
      <c r="E5" s="71"/>
      <c r="F5" s="71"/>
      <c r="G5" s="71"/>
      <c r="H5" s="72"/>
    </row>
    <row r="6" spans="2:8" ht="26.25" customHeight="1" x14ac:dyDescent="0.45">
      <c r="B6" s="73"/>
      <c r="C6" s="74"/>
      <c r="D6" s="74"/>
      <c r="E6" s="74"/>
      <c r="F6" s="74"/>
      <c r="G6" s="74"/>
      <c r="H6" s="75"/>
    </row>
    <row r="7" spans="2:8" ht="15.75" customHeight="1" x14ac:dyDescent="0.45">
      <c r="B7" s="76" t="s">
        <v>28</v>
      </c>
      <c r="C7" s="77"/>
      <c r="D7" s="77"/>
      <c r="E7" s="77"/>
      <c r="F7" s="77"/>
      <c r="G7" s="77"/>
      <c r="H7" s="78"/>
    </row>
    <row r="8" spans="2:8" ht="15.75" customHeight="1" x14ac:dyDescent="0.45">
      <c r="B8" s="79"/>
      <c r="C8" s="80"/>
      <c r="D8" s="80"/>
      <c r="E8" s="80"/>
      <c r="F8" s="80"/>
      <c r="G8" s="80"/>
      <c r="H8" s="81"/>
    </row>
    <row r="9" spans="2:8" ht="15.75" customHeight="1" x14ac:dyDescent="0.45">
      <c r="B9" s="79"/>
      <c r="C9" s="80"/>
      <c r="D9" s="80"/>
      <c r="E9" s="80"/>
      <c r="F9" s="80"/>
      <c r="G9" s="80"/>
      <c r="H9" s="81"/>
    </row>
    <row r="10" spans="2:8" ht="15.75" customHeight="1" x14ac:dyDescent="0.45">
      <c r="B10" s="79"/>
      <c r="C10" s="80"/>
      <c r="D10" s="80"/>
      <c r="E10" s="80"/>
      <c r="F10" s="80"/>
      <c r="G10" s="80"/>
      <c r="H10" s="81"/>
    </row>
    <row r="11" spans="2:8" ht="15.75" customHeight="1" x14ac:dyDescent="0.45">
      <c r="B11" s="79"/>
      <c r="C11" s="80"/>
      <c r="D11" s="80"/>
      <c r="E11" s="80"/>
      <c r="F11" s="80"/>
      <c r="G11" s="80"/>
      <c r="H11" s="81"/>
    </row>
    <row r="12" spans="2:8" ht="15.75" customHeight="1" x14ac:dyDescent="0.45">
      <c r="B12" s="79"/>
      <c r="C12" s="80"/>
      <c r="D12" s="80"/>
      <c r="E12" s="80"/>
      <c r="F12" s="80"/>
      <c r="G12" s="80"/>
      <c r="H12" s="81"/>
    </row>
    <row r="13" spans="2:8" ht="15.75" customHeight="1" x14ac:dyDescent="0.45">
      <c r="B13" s="79"/>
      <c r="C13" s="80"/>
      <c r="D13" s="80"/>
      <c r="E13" s="80"/>
      <c r="F13" s="80"/>
      <c r="G13" s="80"/>
      <c r="H13" s="81"/>
    </row>
    <row r="14" spans="2:8" ht="15.75" customHeight="1" x14ac:dyDescent="0.45">
      <c r="B14" s="79"/>
      <c r="C14" s="80"/>
      <c r="D14" s="80"/>
      <c r="E14" s="80"/>
      <c r="F14" s="80"/>
      <c r="G14" s="80"/>
      <c r="H14" s="81"/>
    </row>
    <row r="15" spans="2:8" ht="15.75" customHeight="1" x14ac:dyDescent="0.45">
      <c r="B15" s="79"/>
      <c r="C15" s="80"/>
      <c r="D15" s="80"/>
      <c r="E15" s="80"/>
      <c r="F15" s="80"/>
      <c r="G15" s="80"/>
      <c r="H15" s="81"/>
    </row>
    <row r="16" spans="2:8" ht="15.75" customHeight="1" x14ac:dyDescent="0.45">
      <c r="B16" s="79"/>
      <c r="C16" s="80"/>
      <c r="D16" s="80"/>
      <c r="E16" s="80"/>
      <c r="F16" s="80"/>
      <c r="G16" s="80"/>
      <c r="H16" s="81"/>
    </row>
    <row r="17" spans="2:8" ht="15.75" customHeight="1" x14ac:dyDescent="0.45">
      <c r="B17" s="82"/>
      <c r="C17" s="83"/>
      <c r="D17" s="83"/>
      <c r="E17" s="83"/>
      <c r="F17" s="83"/>
      <c r="G17" s="83"/>
      <c r="H17" s="84"/>
    </row>
  </sheetData>
  <sheetProtection selectLockedCells="1"/>
  <mergeCells count="3">
    <mergeCell ref="B2:H3"/>
    <mergeCell ref="B5:H6"/>
    <mergeCell ref="B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6.3984375" style="1" customWidth="1"/>
    <col min="5" max="7" width="9.06640625" hidden="1" customWidth="1"/>
  </cols>
  <sheetData>
    <row r="1" spans="1:9" s="6" customFormat="1" x14ac:dyDescent="0.45">
      <c r="A1" s="90" t="s">
        <v>38</v>
      </c>
      <c r="B1" s="91"/>
      <c r="C1" s="91"/>
    </row>
    <row r="2" spans="1:9" s="6" customFormat="1" x14ac:dyDescent="0.45">
      <c r="A2" s="96" t="s">
        <v>49</v>
      </c>
      <c r="B2" s="91"/>
      <c r="C2" s="91"/>
    </row>
    <row r="3" spans="1:9" s="6" customFormat="1" x14ac:dyDescent="0.45">
      <c r="A3" s="92"/>
      <c r="B3" s="91"/>
      <c r="C3" s="91"/>
    </row>
    <row r="4" spans="1:9" s="6" customFormat="1" ht="30" customHeight="1" x14ac:dyDescent="0.45">
      <c r="A4" s="93" t="s">
        <v>39</v>
      </c>
      <c r="B4" s="94"/>
      <c r="C4" s="94"/>
    </row>
    <row r="5" spans="1:9" s="6" customFormat="1" ht="17.25" customHeight="1" x14ac:dyDescent="0.45">
      <c r="A5" s="8"/>
      <c r="B5" s="9"/>
      <c r="C5" s="9"/>
      <c r="D5" s="10"/>
    </row>
    <row r="6" spans="1:9" s="10" customFormat="1" ht="30" customHeight="1" x14ac:dyDescent="0.45">
      <c r="A6" s="95" t="s">
        <v>5</v>
      </c>
      <c r="B6" s="95"/>
      <c r="C6" s="12" t="s">
        <v>31</v>
      </c>
      <c r="D6" s="11" t="s">
        <v>0</v>
      </c>
    </row>
    <row r="7" spans="1:9" s="2" customFormat="1" ht="65.650000000000006" x14ac:dyDescent="0.45">
      <c r="A7" s="13" t="s">
        <v>36</v>
      </c>
      <c r="B7" s="14" t="s">
        <v>40</v>
      </c>
      <c r="C7" s="100" t="s">
        <v>41</v>
      </c>
      <c r="D7" s="16"/>
      <c r="E7" s="3" t="e">
        <f>VLOOKUP(D7,'Reference Sheet'!$A$1:$B$4,2)</f>
        <v>#N/A</v>
      </c>
      <c r="F7" s="3"/>
      <c r="G7" s="3"/>
      <c r="H7" s="3"/>
      <c r="I7" s="3"/>
    </row>
    <row r="8" spans="1:9" s="4" customFormat="1" ht="114" customHeight="1" x14ac:dyDescent="0.45">
      <c r="A8" s="15" t="s">
        <v>37</v>
      </c>
      <c r="B8" s="14" t="s">
        <v>42</v>
      </c>
      <c r="C8" s="100" t="s">
        <v>43</v>
      </c>
      <c r="D8" s="16"/>
      <c r="E8" s="4" t="e">
        <f>VLOOKUP(D8,'Reference Sheet'!$A$1:$B$4,2)</f>
        <v>#N/A</v>
      </c>
    </row>
    <row r="9" spans="1:9" s="4" customFormat="1" ht="20.25" customHeight="1" x14ac:dyDescent="0.45">
      <c r="A9"/>
      <c r="B9"/>
      <c r="C9"/>
      <c r="D9" s="1"/>
      <c r="E9"/>
    </row>
    <row r="10" spans="1:9" x14ac:dyDescent="0.45">
      <c r="A10" s="17"/>
      <c r="B10" s="85" t="s">
        <v>44</v>
      </c>
      <c r="C10" s="86"/>
      <c r="D10" s="5"/>
      <c r="E10" t="e">
        <f>IF(OR(E7=0, E8=0, E7=1, E8=1, E7=2, E8=2),FALSE, TRUE)</f>
        <v>#N/A</v>
      </c>
    </row>
    <row r="11" spans="1:9" ht="57" customHeight="1" x14ac:dyDescent="0.45">
      <c r="A11" s="17"/>
      <c r="B11" s="18" t="s">
        <v>153</v>
      </c>
      <c r="C11" s="19" t="str">
        <f>IFERROR(E11,"")</f>
        <v/>
      </c>
      <c r="E11" s="2" t="e">
        <f>SUM(E7:E8)</f>
        <v>#N/A</v>
      </c>
    </row>
    <row r="12" spans="1:9" s="2" customFormat="1" ht="40.5" x14ac:dyDescent="0.45">
      <c r="A12" s="17"/>
      <c r="B12" s="20" t="s">
        <v>9</v>
      </c>
      <c r="C12" s="21" t="str">
        <f>IFERROR(VLOOKUP(E12,'Reference Sheet'!$A$11:$B$14,2,FALSE),"")</f>
        <v/>
      </c>
      <c r="D12" s="1"/>
      <c r="E12" s="50" t="e">
        <f>SUM(E13:E29)</f>
        <v>#N/A</v>
      </c>
    </row>
    <row r="13" spans="1:9" ht="39" customHeight="1" x14ac:dyDescent="0.45">
      <c r="E13" s="50"/>
      <c r="F13" s="54"/>
      <c r="G13" s="55"/>
    </row>
    <row r="14" spans="1:9" x14ac:dyDescent="0.45">
      <c r="B14" s="85" t="s">
        <v>45</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0:C10"/>
    <mergeCell ref="B14:C14"/>
    <mergeCell ref="B15:C18"/>
    <mergeCell ref="A1:C1"/>
    <mergeCell ref="A3:C3"/>
    <mergeCell ref="A4:C4"/>
    <mergeCell ref="A6:B6"/>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34.86328125" style="1" bestFit="1" customWidth="1"/>
    <col min="5" max="7" width="9.06640625" hidden="1" customWidth="1"/>
  </cols>
  <sheetData>
    <row r="1" spans="1:9" s="31" customFormat="1" x14ac:dyDescent="0.45">
      <c r="A1" s="90" t="s">
        <v>38</v>
      </c>
      <c r="B1" s="91"/>
      <c r="C1" s="91"/>
      <c r="E1" s="52"/>
      <c r="F1" s="52"/>
      <c r="G1" s="52"/>
    </row>
    <row r="2" spans="1:9" s="31" customFormat="1" x14ac:dyDescent="0.45">
      <c r="A2" s="96" t="s">
        <v>48</v>
      </c>
      <c r="B2" s="91"/>
      <c r="C2" s="91"/>
      <c r="E2" s="52"/>
      <c r="F2" s="52"/>
      <c r="G2" s="52"/>
    </row>
    <row r="3" spans="1:9" s="31" customFormat="1" x14ac:dyDescent="0.45">
      <c r="A3" s="92"/>
      <c r="B3" s="91"/>
      <c r="C3" s="91"/>
      <c r="E3" s="52"/>
      <c r="F3" s="52"/>
      <c r="G3" s="52"/>
    </row>
    <row r="4" spans="1:9" s="31" customFormat="1" ht="30" customHeight="1" x14ac:dyDescent="0.45">
      <c r="A4" s="93" t="s">
        <v>50</v>
      </c>
      <c r="B4" s="94"/>
      <c r="C4" s="94"/>
      <c r="E4" s="52"/>
      <c r="F4" s="52"/>
      <c r="G4" s="52"/>
    </row>
    <row r="5" spans="1:9" s="6" customFormat="1" ht="17.25" customHeight="1" x14ac:dyDescent="0.45">
      <c r="A5" s="8"/>
      <c r="B5" s="9"/>
      <c r="C5" s="9"/>
      <c r="D5" s="10"/>
      <c r="E5" s="52"/>
      <c r="F5" s="52"/>
      <c r="G5" s="52"/>
    </row>
    <row r="6" spans="1:9" s="10" customFormat="1" ht="30" customHeight="1" x14ac:dyDescent="0.45">
      <c r="A6" s="95" t="s">
        <v>5</v>
      </c>
      <c r="B6" s="95"/>
      <c r="C6" s="12" t="s">
        <v>31</v>
      </c>
      <c r="D6" s="11" t="s">
        <v>0</v>
      </c>
    </row>
    <row r="7" spans="1:9" s="2" customFormat="1" ht="78.75" x14ac:dyDescent="0.45">
      <c r="A7" s="13" t="s">
        <v>46</v>
      </c>
      <c r="B7" s="14" t="s">
        <v>51</v>
      </c>
      <c r="C7" s="100" t="s">
        <v>52</v>
      </c>
      <c r="D7" s="16"/>
      <c r="E7" s="3" t="e">
        <f>VLOOKUP(D7,'Reference Sheet'!$A$1:$B$4,2)</f>
        <v>#N/A</v>
      </c>
      <c r="F7" s="3"/>
      <c r="G7" s="3"/>
      <c r="H7" s="3"/>
      <c r="I7" s="3"/>
    </row>
    <row r="8" spans="1:9" s="4" customFormat="1" ht="149.65" customHeight="1" x14ac:dyDescent="0.45">
      <c r="A8" s="15" t="s">
        <v>47</v>
      </c>
      <c r="B8" s="14" t="s">
        <v>53</v>
      </c>
      <c r="C8" s="100" t="s">
        <v>159</v>
      </c>
      <c r="D8" s="16"/>
      <c r="E8" s="4" t="e">
        <f>VLOOKUP(D8,'Reference Sheet'!$A$1:$B$4,2)</f>
        <v>#N/A</v>
      </c>
    </row>
    <row r="9" spans="1:9" s="4" customFormat="1" ht="20.25" customHeight="1" x14ac:dyDescent="0.45">
      <c r="A9"/>
      <c r="B9"/>
      <c r="C9"/>
      <c r="D9" s="1"/>
      <c r="E9"/>
    </row>
    <row r="10" spans="1:9" x14ac:dyDescent="0.45">
      <c r="A10" s="17"/>
      <c r="B10" s="85" t="s">
        <v>54</v>
      </c>
      <c r="C10" s="86"/>
      <c r="D10" s="5"/>
      <c r="E10" t="e">
        <f>IF(OR(E7=0, E8=0, E7=1, E8=1, E7=2, E8=2),FALSE, TRUE)</f>
        <v>#N/A</v>
      </c>
    </row>
    <row r="11" spans="1:9" ht="57" customHeight="1" x14ac:dyDescent="0.45">
      <c r="A11" s="17"/>
      <c r="B11" s="18" t="s">
        <v>153</v>
      </c>
      <c r="C11" s="19" t="str">
        <f>IFERROR(E11,"")</f>
        <v/>
      </c>
      <c r="E11" s="2" t="e">
        <f>SUM(E7:E8)</f>
        <v>#N/A</v>
      </c>
    </row>
    <row r="12" spans="1:9" s="2" customFormat="1" ht="27" x14ac:dyDescent="0.45">
      <c r="A12" s="17"/>
      <c r="B12" s="20" t="s">
        <v>12</v>
      </c>
      <c r="C12" s="21" t="str">
        <f>IFERROR(VLOOKUP(E12,'Reference Sheet'!$A$11:$B$14,2,FALSE),"")</f>
        <v/>
      </c>
      <c r="D12" s="1"/>
      <c r="E12" s="50" t="e">
        <f>SUM(E13:E29)</f>
        <v>#N/A</v>
      </c>
    </row>
    <row r="13" spans="1:9" ht="39" customHeight="1" x14ac:dyDescent="0.45">
      <c r="E13" s="50"/>
      <c r="F13" s="54"/>
      <c r="G13" s="55"/>
    </row>
    <row r="14" spans="1:9" x14ac:dyDescent="0.45">
      <c r="B14" s="85" t="s">
        <v>55</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1.53125" style="1" customWidth="1"/>
    <col min="5" max="7" width="9.06640625" hidden="1" customWidth="1"/>
  </cols>
  <sheetData>
    <row r="1" spans="1:9" s="31" customFormat="1" x14ac:dyDescent="0.45">
      <c r="A1" s="90" t="s">
        <v>38</v>
      </c>
      <c r="B1" s="91"/>
      <c r="C1" s="91"/>
      <c r="E1" s="52"/>
      <c r="F1" s="52"/>
      <c r="G1" s="52"/>
    </row>
    <row r="2" spans="1:9" s="31" customFormat="1" x14ac:dyDescent="0.45">
      <c r="A2" s="96" t="s">
        <v>56</v>
      </c>
      <c r="B2" s="91"/>
      <c r="C2" s="91"/>
      <c r="E2" s="52"/>
      <c r="F2" s="52"/>
      <c r="G2" s="52"/>
    </row>
    <row r="3" spans="1:9" s="31" customFormat="1" x14ac:dyDescent="0.45">
      <c r="A3" s="92"/>
      <c r="B3" s="91"/>
      <c r="C3" s="91"/>
      <c r="E3" s="52"/>
      <c r="F3" s="52"/>
      <c r="G3" s="52"/>
    </row>
    <row r="4" spans="1:9" s="31" customFormat="1" ht="30" customHeight="1" x14ac:dyDescent="0.45">
      <c r="A4" s="93" t="s">
        <v>57</v>
      </c>
      <c r="B4" s="94"/>
      <c r="C4" s="94"/>
      <c r="E4" s="52"/>
      <c r="F4" s="52"/>
      <c r="G4" s="52"/>
    </row>
    <row r="5" spans="1:9" s="6" customFormat="1" ht="17.25" customHeight="1" x14ac:dyDescent="0.45">
      <c r="A5" s="8"/>
      <c r="B5" s="9"/>
      <c r="C5" s="9"/>
      <c r="D5" s="10"/>
      <c r="E5" s="52"/>
      <c r="F5" s="52"/>
      <c r="G5" s="52"/>
    </row>
    <row r="6" spans="1:9" s="10" customFormat="1" ht="30" customHeight="1" x14ac:dyDescent="0.45">
      <c r="A6" s="95" t="s">
        <v>5</v>
      </c>
      <c r="B6" s="95"/>
      <c r="C6" s="12" t="s">
        <v>31</v>
      </c>
      <c r="D6" s="11" t="s">
        <v>0</v>
      </c>
    </row>
    <row r="7" spans="1:9" s="2" customFormat="1" ht="39.4" x14ac:dyDescent="0.45">
      <c r="A7" s="13" t="s">
        <v>60</v>
      </c>
      <c r="B7" s="14" t="s">
        <v>62</v>
      </c>
      <c r="C7" s="100" t="s">
        <v>63</v>
      </c>
      <c r="D7" s="16"/>
      <c r="E7" s="3" t="e">
        <f>VLOOKUP(D7,'Reference Sheet'!$A$1:$B$4,2)</f>
        <v>#N/A</v>
      </c>
      <c r="F7" s="3"/>
      <c r="G7" s="3"/>
      <c r="H7" s="3"/>
      <c r="I7" s="3"/>
    </row>
    <row r="8" spans="1:9" s="4" customFormat="1" ht="105" x14ac:dyDescent="0.45">
      <c r="A8" s="15" t="s">
        <v>61</v>
      </c>
      <c r="B8" s="14" t="s">
        <v>64</v>
      </c>
      <c r="C8" s="100" t="s">
        <v>65</v>
      </c>
      <c r="D8" s="16"/>
      <c r="E8" s="4" t="e">
        <f>VLOOKUP(D8,'Reference Sheet'!$A$1:$B$4,2)</f>
        <v>#N/A</v>
      </c>
    </row>
    <row r="9" spans="1:9" s="4" customFormat="1" ht="20.25" customHeight="1" x14ac:dyDescent="0.45">
      <c r="A9"/>
      <c r="B9"/>
      <c r="C9"/>
      <c r="D9" s="1"/>
      <c r="E9"/>
    </row>
    <row r="10" spans="1:9" x14ac:dyDescent="0.45">
      <c r="A10" s="17"/>
      <c r="B10" s="85" t="s">
        <v>58</v>
      </c>
      <c r="C10" s="86"/>
      <c r="D10" s="5"/>
      <c r="E10" t="e">
        <f>IF(OR(E7=0, E8=0, E7=1, E8=1, E7=2, E8=2),FALSE, TRUE)</f>
        <v>#N/A</v>
      </c>
    </row>
    <row r="11" spans="1:9" ht="57" customHeight="1" x14ac:dyDescent="0.45">
      <c r="A11" s="17"/>
      <c r="B11" s="18" t="s">
        <v>153</v>
      </c>
      <c r="C11" s="19" t="str">
        <f>IFERROR(E11,"")</f>
        <v/>
      </c>
      <c r="E11" s="2" t="e">
        <f>SUM(E7:E8)</f>
        <v>#N/A</v>
      </c>
    </row>
    <row r="12" spans="1:9" s="2" customFormat="1" ht="27" x14ac:dyDescent="0.45">
      <c r="A12" s="17"/>
      <c r="B12" s="20" t="s">
        <v>14</v>
      </c>
      <c r="C12" s="21" t="str">
        <f>IFERROR(VLOOKUP(E12,'Reference Sheet'!$A$11:$B$14,2,FALSE),"")</f>
        <v/>
      </c>
      <c r="D12" s="1"/>
      <c r="E12" s="50" t="e">
        <f>SUM(E13:E29)</f>
        <v>#N/A</v>
      </c>
    </row>
    <row r="13" spans="1:9" ht="39" customHeight="1" x14ac:dyDescent="0.45">
      <c r="E13" s="50"/>
      <c r="F13" s="54"/>
      <c r="G13" s="55"/>
    </row>
    <row r="14" spans="1:9" x14ac:dyDescent="0.45">
      <c r="B14" s="85" t="s">
        <v>59</v>
      </c>
      <c r="C14" s="87"/>
      <c r="E14" s="50"/>
      <c r="F14" s="54"/>
      <c r="G14" s="55"/>
    </row>
    <row r="15" spans="1:9" x14ac:dyDescent="0.45">
      <c r="B15" s="88"/>
      <c r="C15" s="88"/>
      <c r="E15" t="e">
        <f t="shared" ref="E15:E20" si="0">IF(AND($E$10=TRUE,$E$11=F15),G15,0)</f>
        <v>#N/A</v>
      </c>
      <c r="F15" s="46">
        <v>6</v>
      </c>
      <c r="G15" s="46">
        <v>3</v>
      </c>
    </row>
    <row r="16" spans="1:9" x14ac:dyDescent="0.45">
      <c r="B16" s="89"/>
      <c r="C16" s="89"/>
      <c r="E16" t="e">
        <f t="shared" si="0"/>
        <v>#N/A</v>
      </c>
      <c r="F16" s="46">
        <v>5</v>
      </c>
      <c r="G16" s="46">
        <v>2</v>
      </c>
    </row>
    <row r="17" spans="1:7" x14ac:dyDescent="0.45">
      <c r="A17" s="3"/>
      <c r="B17" s="89"/>
      <c r="C17" s="89"/>
      <c r="D17" s="5"/>
      <c r="E17" t="e">
        <f t="shared" si="0"/>
        <v>#N/A</v>
      </c>
      <c r="F17" s="46">
        <v>4</v>
      </c>
      <c r="G17" s="46">
        <v>2</v>
      </c>
    </row>
    <row r="18" spans="1:7" ht="53.25" customHeight="1" x14ac:dyDescent="0.45">
      <c r="B18" s="89"/>
      <c r="C18" s="89"/>
      <c r="E18" s="2" t="e">
        <f t="shared" si="0"/>
        <v>#N/A</v>
      </c>
      <c r="F18" s="46">
        <v>3</v>
      </c>
      <c r="G18" s="46">
        <v>1</v>
      </c>
    </row>
    <row r="19" spans="1:7" s="2" customFormat="1" x14ac:dyDescent="0.45">
      <c r="A19"/>
      <c r="B19"/>
      <c r="C19"/>
      <c r="D19" s="1"/>
      <c r="E19" t="e">
        <f t="shared" si="0"/>
        <v>#N/A</v>
      </c>
      <c r="F19" s="47">
        <v>2</v>
      </c>
      <c r="G19" s="48">
        <v>1</v>
      </c>
    </row>
    <row r="20" spans="1:7" x14ac:dyDescent="0.45">
      <c r="E20" t="e">
        <f t="shared" si="0"/>
        <v>#N/A</v>
      </c>
      <c r="F20" s="46">
        <v>1</v>
      </c>
      <c r="G20" s="46">
        <v>0</v>
      </c>
    </row>
    <row r="22" spans="1:7" x14ac:dyDescent="0.45">
      <c r="E22" s="50"/>
      <c r="F22" s="53"/>
      <c r="G22" s="53"/>
    </row>
    <row r="23" spans="1:7" x14ac:dyDescent="0.45">
      <c r="E23" s="50"/>
      <c r="F23" s="53"/>
      <c r="G23" s="53"/>
    </row>
    <row r="24" spans="1:7" x14ac:dyDescent="0.45">
      <c r="F24" s="50"/>
      <c r="G24" s="50"/>
    </row>
    <row r="25" spans="1:7" x14ac:dyDescent="0.45">
      <c r="E25" t="e">
        <f t="shared" ref="E25:E29" si="1">IF(AND($E$10=FALSE,$E$11=F25),G25,0)</f>
        <v>#N/A</v>
      </c>
      <c r="F25" s="49">
        <v>5</v>
      </c>
      <c r="G25" s="49">
        <v>2</v>
      </c>
    </row>
    <row r="26" spans="1:7" x14ac:dyDescent="0.45">
      <c r="E26" t="e">
        <f t="shared" si="1"/>
        <v>#N/A</v>
      </c>
      <c r="F26" s="49">
        <v>4</v>
      </c>
      <c r="G26" s="49">
        <v>2</v>
      </c>
    </row>
    <row r="27" spans="1:7" x14ac:dyDescent="0.45">
      <c r="E27" t="e">
        <f t="shared" si="1"/>
        <v>#N/A</v>
      </c>
      <c r="F27" s="49">
        <v>3</v>
      </c>
      <c r="G27" s="49">
        <v>1</v>
      </c>
    </row>
    <row r="28" spans="1:7" x14ac:dyDescent="0.45">
      <c r="E28" t="e">
        <f t="shared" si="1"/>
        <v>#N/A</v>
      </c>
      <c r="F28" s="49">
        <v>2</v>
      </c>
      <c r="G28" s="49">
        <v>1</v>
      </c>
    </row>
    <row r="29" spans="1:7" x14ac:dyDescent="0.45">
      <c r="E29" t="e">
        <f t="shared" si="1"/>
        <v>#N/A</v>
      </c>
      <c r="F29" s="49">
        <v>1</v>
      </c>
      <c r="G2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I6" sqref="I6"/>
    </sheetView>
  </sheetViews>
  <sheetFormatPr defaultColWidth="14.3984375" defaultRowHeight="15.75" customHeight="1" x14ac:dyDescent="0.45"/>
  <cols>
    <col min="1" max="16384" width="14.3984375" style="6"/>
  </cols>
  <sheetData>
    <row r="2" spans="2:8" ht="15.75" customHeight="1" x14ac:dyDescent="0.45">
      <c r="B2" s="97" t="s">
        <v>27</v>
      </c>
      <c r="C2" s="98"/>
      <c r="D2" s="98"/>
      <c r="E2" s="98"/>
      <c r="F2" s="98"/>
      <c r="G2" s="98"/>
      <c r="H2" s="98"/>
    </row>
    <row r="3" spans="2:8" ht="15.75" customHeight="1" x14ac:dyDescent="0.45">
      <c r="B3" s="98"/>
      <c r="C3" s="98"/>
      <c r="D3" s="98"/>
      <c r="E3" s="98"/>
      <c r="F3" s="98"/>
      <c r="G3" s="98"/>
      <c r="H3" s="98"/>
    </row>
    <row r="5" spans="2:8" ht="15.75" customHeight="1" x14ac:dyDescent="0.45">
      <c r="B5" s="70" t="s">
        <v>30</v>
      </c>
      <c r="C5" s="71"/>
      <c r="D5" s="71"/>
      <c r="E5" s="71"/>
      <c r="F5" s="71"/>
      <c r="G5" s="71"/>
      <c r="H5" s="72"/>
    </row>
    <row r="6" spans="2:8" ht="26.25" customHeight="1" x14ac:dyDescent="0.45">
      <c r="B6" s="73"/>
      <c r="C6" s="74"/>
      <c r="D6" s="74"/>
      <c r="E6" s="74"/>
      <c r="F6" s="74"/>
      <c r="G6" s="74"/>
      <c r="H6" s="75"/>
    </row>
    <row r="7" spans="2:8" ht="15.75" customHeight="1" x14ac:dyDescent="0.45">
      <c r="B7" s="76" t="s">
        <v>29</v>
      </c>
      <c r="C7" s="77"/>
      <c r="D7" s="77"/>
      <c r="E7" s="77"/>
      <c r="F7" s="77"/>
      <c r="G7" s="77"/>
      <c r="H7" s="78"/>
    </row>
    <row r="8" spans="2:8" ht="15.75" customHeight="1" x14ac:dyDescent="0.45">
      <c r="B8" s="79"/>
      <c r="C8" s="80"/>
      <c r="D8" s="80"/>
      <c r="E8" s="80"/>
      <c r="F8" s="80"/>
      <c r="G8" s="80"/>
      <c r="H8" s="81"/>
    </row>
    <row r="9" spans="2:8" ht="15.75" customHeight="1" x14ac:dyDescent="0.45">
      <c r="B9" s="79"/>
      <c r="C9" s="80"/>
      <c r="D9" s="80"/>
      <c r="E9" s="80"/>
      <c r="F9" s="80"/>
      <c r="G9" s="80"/>
      <c r="H9" s="81"/>
    </row>
    <row r="10" spans="2:8" ht="15.75" customHeight="1" x14ac:dyDescent="0.45">
      <c r="B10" s="79"/>
      <c r="C10" s="80"/>
      <c r="D10" s="80"/>
      <c r="E10" s="80"/>
      <c r="F10" s="80"/>
      <c r="G10" s="80"/>
      <c r="H10" s="81"/>
    </row>
    <row r="11" spans="2:8" ht="15.75" customHeight="1" x14ac:dyDescent="0.45">
      <c r="B11" s="79"/>
      <c r="C11" s="80"/>
      <c r="D11" s="80"/>
      <c r="E11" s="80"/>
      <c r="F11" s="80"/>
      <c r="G11" s="80"/>
      <c r="H11" s="81"/>
    </row>
    <row r="12" spans="2:8" ht="15.75" customHeight="1" x14ac:dyDescent="0.45">
      <c r="B12" s="79"/>
      <c r="C12" s="80"/>
      <c r="D12" s="80"/>
      <c r="E12" s="80"/>
      <c r="F12" s="80"/>
      <c r="G12" s="80"/>
      <c r="H12" s="81"/>
    </row>
    <row r="13" spans="2:8" ht="15.75" customHeight="1" x14ac:dyDescent="0.45">
      <c r="B13" s="79"/>
      <c r="C13" s="80"/>
      <c r="D13" s="80"/>
      <c r="E13" s="80"/>
      <c r="F13" s="80"/>
      <c r="G13" s="80"/>
      <c r="H13" s="81"/>
    </row>
    <row r="14" spans="2:8" ht="15.75" customHeight="1" x14ac:dyDescent="0.45">
      <c r="B14" s="79"/>
      <c r="C14" s="80"/>
      <c r="D14" s="80"/>
      <c r="E14" s="80"/>
      <c r="F14" s="80"/>
      <c r="G14" s="80"/>
      <c r="H14" s="81"/>
    </row>
    <row r="15" spans="2:8" ht="15.75" customHeight="1" x14ac:dyDescent="0.45">
      <c r="B15" s="79"/>
      <c r="C15" s="80"/>
      <c r="D15" s="80"/>
      <c r="E15" s="80"/>
      <c r="F15" s="80"/>
      <c r="G15" s="80"/>
      <c r="H15" s="81"/>
    </row>
    <row r="16" spans="2:8" ht="15.75" customHeight="1" x14ac:dyDescent="0.45">
      <c r="B16" s="79"/>
      <c r="C16" s="80"/>
      <c r="D16" s="80"/>
      <c r="E16" s="80"/>
      <c r="F16" s="80"/>
      <c r="G16" s="80"/>
      <c r="H16" s="81"/>
    </row>
    <row r="17" spans="2:8" ht="15.75" customHeight="1" x14ac:dyDescent="0.45">
      <c r="B17" s="82"/>
      <c r="C17" s="83"/>
      <c r="D17" s="83"/>
      <c r="E17" s="83"/>
      <c r="F17" s="83"/>
      <c r="G17" s="83"/>
      <c r="H17" s="84"/>
    </row>
  </sheetData>
  <sheetProtection selectLockedCells="1"/>
  <mergeCells count="3">
    <mergeCell ref="B2:H3"/>
    <mergeCell ref="B5:H6"/>
    <mergeCell ref="B7:H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5.86328125" style="1" bestFit="1" customWidth="1"/>
    <col min="5" max="5" width="5.73046875" hidden="1" customWidth="1"/>
    <col min="6" max="7" width="2.1328125" hidden="1" customWidth="1"/>
  </cols>
  <sheetData>
    <row r="1" spans="1:9" s="6" customFormat="1" x14ac:dyDescent="0.45">
      <c r="A1" s="90" t="s">
        <v>27</v>
      </c>
      <c r="B1" s="91"/>
      <c r="C1" s="91"/>
    </row>
    <row r="2" spans="1:9" s="31" customFormat="1" x14ac:dyDescent="0.45">
      <c r="A2" s="96" t="s">
        <v>66</v>
      </c>
      <c r="B2" s="91"/>
      <c r="C2" s="91"/>
    </row>
    <row r="3" spans="1:9" s="31" customFormat="1" x14ac:dyDescent="0.45">
      <c r="A3" s="92"/>
      <c r="B3" s="91"/>
      <c r="C3" s="91"/>
    </row>
    <row r="4" spans="1:9" s="31" customFormat="1" ht="30" customHeight="1" x14ac:dyDescent="0.45">
      <c r="A4" s="93" t="s">
        <v>68</v>
      </c>
      <c r="B4" s="94"/>
      <c r="C4" s="94"/>
    </row>
    <row r="5" spans="1:9" s="6" customFormat="1" ht="17.25" customHeight="1" x14ac:dyDescent="0.45">
      <c r="A5" s="8"/>
      <c r="B5" s="9"/>
      <c r="C5" s="9"/>
      <c r="D5" s="10"/>
    </row>
    <row r="6" spans="1:9" s="10" customFormat="1" ht="30" customHeight="1" x14ac:dyDescent="0.45">
      <c r="A6" s="95" t="s">
        <v>5</v>
      </c>
      <c r="B6" s="95"/>
      <c r="C6" s="12" t="s">
        <v>31</v>
      </c>
      <c r="D6" s="11" t="s">
        <v>0</v>
      </c>
    </row>
    <row r="7" spans="1:9" s="2" customFormat="1" ht="39.4" x14ac:dyDescent="0.45">
      <c r="A7" s="13" t="s">
        <v>76</v>
      </c>
      <c r="B7" s="14" t="s">
        <v>67</v>
      </c>
      <c r="C7" s="100" t="s">
        <v>160</v>
      </c>
      <c r="D7" s="16"/>
      <c r="E7" s="3" t="e">
        <f>VLOOKUP(D7,'Reference Sheet'!$A$6:$B$9,2)</f>
        <v>#N/A</v>
      </c>
      <c r="F7" s="3"/>
      <c r="G7" s="3"/>
      <c r="H7" s="3"/>
      <c r="I7" s="3"/>
    </row>
    <row r="8" spans="1:9" s="4" customFormat="1" ht="228.75" customHeight="1" x14ac:dyDescent="0.45">
      <c r="A8" s="15" t="s">
        <v>77</v>
      </c>
      <c r="B8" s="22" t="s">
        <v>69</v>
      </c>
      <c r="C8" s="100" t="s">
        <v>161</v>
      </c>
      <c r="D8" s="16"/>
      <c r="E8" s="3" t="e">
        <f>VLOOKUP(D8,'Reference Sheet'!$A$6:$B$9,2)</f>
        <v>#N/A</v>
      </c>
    </row>
    <row r="9" spans="1:9" s="4" customFormat="1" ht="52.5" x14ac:dyDescent="0.45">
      <c r="A9" s="15" t="s">
        <v>78</v>
      </c>
      <c r="B9" s="14" t="s">
        <v>70</v>
      </c>
      <c r="C9" s="100" t="s">
        <v>71</v>
      </c>
      <c r="D9" s="16"/>
      <c r="E9" s="3" t="e">
        <f>VLOOKUP(D9,'Reference Sheet'!$A$6:$B$9,2)</f>
        <v>#N/A</v>
      </c>
    </row>
    <row r="10" spans="1:9" s="4" customFormat="1" ht="20.25" customHeight="1" x14ac:dyDescent="0.45">
      <c r="A10"/>
      <c r="B10"/>
      <c r="C10"/>
      <c r="D10" s="1"/>
      <c r="E10"/>
    </row>
    <row r="11" spans="1:9" x14ac:dyDescent="0.45">
      <c r="A11" s="17"/>
      <c r="B11" s="85" t="s">
        <v>72</v>
      </c>
      <c r="C11" s="86"/>
      <c r="D11" s="5"/>
      <c r="E11" t="b">
        <v>1</v>
      </c>
    </row>
    <row r="12" spans="1:9" ht="57" customHeight="1" x14ac:dyDescent="0.45">
      <c r="A12" s="17"/>
      <c r="B12" s="18" t="s">
        <v>151</v>
      </c>
      <c r="C12" s="19" t="str">
        <f>IFERROR(E12,"")</f>
        <v/>
      </c>
      <c r="E12" s="2" t="e">
        <f>SUM(E7:E9)</f>
        <v>#N/A</v>
      </c>
    </row>
    <row r="13" spans="1:9" s="2" customFormat="1" ht="40.5" x14ac:dyDescent="0.45">
      <c r="A13" s="17"/>
      <c r="B13" s="20" t="s">
        <v>16</v>
      </c>
      <c r="C13" s="21" t="str">
        <f>IFERROR(VLOOKUP(E13,'Reference Sheet'!$A$16:$B$19,2,FALSE),"")</f>
        <v/>
      </c>
      <c r="D13" s="1"/>
      <c r="E13" t="e">
        <f>SUM(E14:E23)</f>
        <v>#N/A</v>
      </c>
    </row>
    <row r="14" spans="1:9" ht="39" customHeight="1" x14ac:dyDescent="0.45">
      <c r="E14" t="e">
        <f>IF(AND($E$11=TRUE, $E$12=F14),G14,0)</f>
        <v>#N/A</v>
      </c>
      <c r="F14" s="46">
        <v>9</v>
      </c>
      <c r="G14" s="46">
        <v>3</v>
      </c>
    </row>
    <row r="15" spans="1:9" x14ac:dyDescent="0.45">
      <c r="B15" s="85" t="s">
        <v>73</v>
      </c>
      <c r="C15" s="87"/>
      <c r="E15" t="e">
        <f t="shared" ref="E15:E23" si="0">IF(AND($E$11=TRUE, $E$12=F15),G15,0)</f>
        <v>#N/A</v>
      </c>
      <c r="F15" s="46">
        <v>8</v>
      </c>
      <c r="G15" s="46">
        <v>3</v>
      </c>
    </row>
    <row r="16" spans="1:9" x14ac:dyDescent="0.45">
      <c r="A16" s="3"/>
      <c r="B16" s="88"/>
      <c r="C16" s="88"/>
      <c r="D16" s="5"/>
      <c r="E16" t="e">
        <f t="shared" si="0"/>
        <v>#N/A</v>
      </c>
      <c r="F16" s="46">
        <v>7</v>
      </c>
      <c r="G16" s="46">
        <v>3</v>
      </c>
    </row>
    <row r="17" spans="1:7" ht="53.25" customHeight="1" x14ac:dyDescent="0.45">
      <c r="B17" s="89"/>
      <c r="C17" s="89"/>
      <c r="E17" t="e">
        <f t="shared" si="0"/>
        <v>#N/A</v>
      </c>
      <c r="F17" s="46">
        <v>6</v>
      </c>
      <c r="G17" s="46">
        <v>2</v>
      </c>
    </row>
    <row r="18" spans="1:7" x14ac:dyDescent="0.45">
      <c r="A18" s="3"/>
      <c r="B18" s="89"/>
      <c r="C18" s="89"/>
      <c r="D18" s="5"/>
      <c r="E18" t="e">
        <f t="shared" si="0"/>
        <v>#N/A</v>
      </c>
      <c r="F18" s="46">
        <v>5</v>
      </c>
      <c r="G18" s="46">
        <v>2</v>
      </c>
    </row>
    <row r="19" spans="1:7" ht="53.25" customHeight="1" x14ac:dyDescent="0.45">
      <c r="B19" s="89"/>
      <c r="C19" s="89"/>
      <c r="E19" t="e">
        <f t="shared" si="0"/>
        <v>#N/A</v>
      </c>
      <c r="F19" s="46">
        <v>4</v>
      </c>
      <c r="G19" s="46">
        <v>2</v>
      </c>
    </row>
    <row r="20" spans="1:7" s="2" customFormat="1" x14ac:dyDescent="0.45">
      <c r="A20"/>
      <c r="B20"/>
      <c r="C20"/>
      <c r="D20" s="1"/>
      <c r="E20" t="e">
        <f t="shared" si="0"/>
        <v>#N/A</v>
      </c>
      <c r="F20" s="48">
        <v>3</v>
      </c>
      <c r="G20" s="48">
        <v>1</v>
      </c>
    </row>
    <row r="21" spans="1:7" x14ac:dyDescent="0.45">
      <c r="E21" t="e">
        <f t="shared" si="0"/>
        <v>#N/A</v>
      </c>
      <c r="F21" s="46">
        <v>2</v>
      </c>
      <c r="G21" s="46">
        <v>1</v>
      </c>
    </row>
    <row r="22" spans="1:7" x14ac:dyDescent="0.45">
      <c r="E22" t="e">
        <f t="shared" si="0"/>
        <v>#N/A</v>
      </c>
      <c r="F22" s="46">
        <v>1</v>
      </c>
      <c r="G22" s="46">
        <v>1</v>
      </c>
    </row>
    <row r="23" spans="1:7" x14ac:dyDescent="0.45">
      <c r="E23" t="e">
        <f t="shared" si="0"/>
        <v>#N/A</v>
      </c>
      <c r="F23" s="46">
        <v>0</v>
      </c>
      <c r="G23" s="46">
        <v>0</v>
      </c>
    </row>
    <row r="24" spans="1:7" x14ac:dyDescent="0.45">
      <c r="F24" s="50"/>
      <c r="G24" s="50"/>
    </row>
    <row r="25" spans="1:7" x14ac:dyDescent="0.45">
      <c r="F25" s="50"/>
      <c r="G25" s="50"/>
    </row>
    <row r="26" spans="1:7" x14ac:dyDescent="0.45">
      <c r="F26" s="50"/>
      <c r="G26" s="50"/>
    </row>
  </sheetData>
  <sheetProtection selectLockedCells="1"/>
  <mergeCells count="8">
    <mergeCell ref="B15:C15"/>
    <mergeCell ref="B16:C19"/>
    <mergeCell ref="A1:C1"/>
    <mergeCell ref="A2:C2"/>
    <mergeCell ref="A3:C3"/>
    <mergeCell ref="A4:C4"/>
    <mergeCell ref="A6:B6"/>
    <mergeCell ref="B11:C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90" zoomScaleNormal="90" workbookViewId="0">
      <selection activeCell="C7" sqref="C7:C12"/>
    </sheetView>
  </sheetViews>
  <sheetFormatPr defaultRowHeight="14.25" x14ac:dyDescent="0.45"/>
  <cols>
    <col min="1" max="1" width="9.86328125" customWidth="1"/>
    <col min="2" max="2" width="60.265625" customWidth="1"/>
    <col min="3" max="3" width="57" customWidth="1"/>
    <col min="4" max="4" width="26" style="1" bestFit="1" customWidth="1"/>
    <col min="5" max="7" width="9.06640625" hidden="1" customWidth="1"/>
  </cols>
  <sheetData>
    <row r="1" spans="1:9" s="31" customFormat="1" x14ac:dyDescent="0.45">
      <c r="A1" s="90" t="s">
        <v>27</v>
      </c>
      <c r="B1" s="91"/>
      <c r="C1" s="91"/>
    </row>
    <row r="2" spans="1:9" s="31" customFormat="1" x14ac:dyDescent="0.45">
      <c r="A2" s="96" t="s">
        <v>75</v>
      </c>
      <c r="B2" s="91"/>
      <c r="C2" s="91"/>
    </row>
    <row r="3" spans="1:9" s="31" customFormat="1" x14ac:dyDescent="0.45">
      <c r="A3" s="92"/>
      <c r="B3" s="91"/>
      <c r="C3" s="91"/>
    </row>
    <row r="4" spans="1:9" s="31" customFormat="1" ht="30" customHeight="1" x14ac:dyDescent="0.45">
      <c r="A4" s="93" t="s">
        <v>74</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105" x14ac:dyDescent="0.45">
      <c r="A7" s="13" t="s">
        <v>79</v>
      </c>
      <c r="B7" s="14" t="s">
        <v>94</v>
      </c>
      <c r="C7" s="100" t="s">
        <v>93</v>
      </c>
      <c r="D7" s="16"/>
      <c r="E7" s="3" t="e">
        <f>VLOOKUP(D7,'Reference Sheet'!$A$6:$B$9,2)</f>
        <v>#N/A</v>
      </c>
      <c r="F7" s="3"/>
      <c r="G7" s="3"/>
      <c r="H7" s="3"/>
      <c r="I7" s="3"/>
    </row>
    <row r="8" spans="1:9" s="2" customFormat="1" ht="118.15" x14ac:dyDescent="0.45">
      <c r="A8" s="13" t="s">
        <v>80</v>
      </c>
      <c r="B8" s="14" t="s">
        <v>92</v>
      </c>
      <c r="C8" s="100" t="s">
        <v>162</v>
      </c>
      <c r="D8" s="16"/>
      <c r="E8" s="3" t="e">
        <f>VLOOKUP(D8,'Reference Sheet'!$A$6:$B$9,2)</f>
        <v>#N/A</v>
      </c>
      <c r="F8" s="3"/>
      <c r="G8" s="3"/>
      <c r="H8" s="3"/>
      <c r="I8" s="3"/>
    </row>
    <row r="9" spans="1:9" s="2" customFormat="1" ht="39.4" x14ac:dyDescent="0.45">
      <c r="A9" s="13" t="s">
        <v>81</v>
      </c>
      <c r="B9" s="14" t="s">
        <v>90</v>
      </c>
      <c r="C9" s="100" t="s">
        <v>91</v>
      </c>
      <c r="D9" s="16"/>
      <c r="E9" s="3" t="e">
        <f>VLOOKUP(D9,'Reference Sheet'!$A$6:$B$9,2)</f>
        <v>#N/A</v>
      </c>
      <c r="F9" s="3"/>
      <c r="G9" s="3"/>
      <c r="H9" s="3"/>
      <c r="I9" s="3"/>
    </row>
    <row r="10" spans="1:9" s="2" customFormat="1" ht="78.75" x14ac:dyDescent="0.45">
      <c r="A10" s="13" t="s">
        <v>82</v>
      </c>
      <c r="B10" s="14" t="s">
        <v>88</v>
      </c>
      <c r="C10" s="100" t="s">
        <v>89</v>
      </c>
      <c r="D10" s="16"/>
      <c r="E10" s="3" t="e">
        <f>VLOOKUP(D10,'Reference Sheet'!$A$6:$B$9,2)</f>
        <v>#N/A</v>
      </c>
      <c r="F10" s="3"/>
      <c r="G10" s="3"/>
      <c r="H10" s="3"/>
      <c r="I10" s="3"/>
    </row>
    <row r="11" spans="1:9" s="2" customFormat="1" ht="150" customHeight="1" x14ac:dyDescent="0.45">
      <c r="A11" s="13" t="s">
        <v>83</v>
      </c>
      <c r="B11" s="14" t="s">
        <v>87</v>
      </c>
      <c r="C11" s="100" t="s">
        <v>163</v>
      </c>
      <c r="D11" s="16"/>
      <c r="E11" s="3" t="e">
        <f>VLOOKUP(D11,'Reference Sheet'!$A$6:$B$9,2)</f>
        <v>#N/A</v>
      </c>
      <c r="F11" s="3"/>
      <c r="G11" s="3"/>
      <c r="H11" s="3"/>
      <c r="I11" s="3"/>
    </row>
    <row r="12" spans="1:9" s="4" customFormat="1" ht="55.5" customHeight="1" x14ac:dyDescent="0.45">
      <c r="A12" s="15" t="s">
        <v>84</v>
      </c>
      <c r="B12" s="23" t="s">
        <v>85</v>
      </c>
      <c r="C12" s="100" t="s">
        <v>86</v>
      </c>
      <c r="D12" s="16"/>
      <c r="E12" s="3" t="e">
        <f>VLOOKUP(D12,'Reference Sheet'!$A$6:$B$9,2)</f>
        <v>#N/A</v>
      </c>
    </row>
    <row r="13" spans="1:9" s="4" customFormat="1" ht="20.25" customHeight="1" x14ac:dyDescent="0.45">
      <c r="A13"/>
      <c r="B13"/>
      <c r="C13"/>
      <c r="D13" s="1"/>
      <c r="E13"/>
    </row>
    <row r="14" spans="1:9" x14ac:dyDescent="0.45">
      <c r="A14" s="17"/>
      <c r="B14" s="85" t="s">
        <v>95</v>
      </c>
      <c r="C14" s="86"/>
      <c r="D14" s="5"/>
      <c r="E14" t="b">
        <v>1</v>
      </c>
    </row>
    <row r="15" spans="1:9" ht="57" customHeight="1" x14ac:dyDescent="0.45">
      <c r="A15" s="17"/>
      <c r="B15" s="18" t="s">
        <v>167</v>
      </c>
      <c r="C15" s="19" t="str">
        <f>IFERROR(E15,"")</f>
        <v/>
      </c>
      <c r="E15" s="2" t="e">
        <f>SUM(E7:E12)</f>
        <v>#N/A</v>
      </c>
    </row>
    <row r="16" spans="1:9" s="2" customFormat="1" ht="40.5" x14ac:dyDescent="0.45">
      <c r="A16" s="17"/>
      <c r="B16" s="20" t="s">
        <v>17</v>
      </c>
      <c r="C16" s="21" t="str">
        <f>IFERROR(VLOOKUP(E16,'Reference Sheet'!$A$16:$B$19,2,FALSE),"")</f>
        <v/>
      </c>
      <c r="D16" s="1"/>
      <c r="E16" t="e">
        <f>SUM(E17:E38)</f>
        <v>#N/A</v>
      </c>
    </row>
    <row r="17" spans="1:7" ht="39" customHeight="1" x14ac:dyDescent="0.45">
      <c r="E17" s="50"/>
      <c r="F17" s="50"/>
      <c r="G17" s="50"/>
    </row>
    <row r="18" spans="1:7" x14ac:dyDescent="0.45">
      <c r="B18" s="85" t="s">
        <v>96</v>
      </c>
      <c r="C18" s="87"/>
      <c r="E18" s="50"/>
      <c r="F18" s="50"/>
      <c r="G18" s="50"/>
    </row>
    <row r="19" spans="1:7" x14ac:dyDescent="0.45">
      <c r="A19" s="3"/>
      <c r="B19" s="88"/>
      <c r="C19" s="88"/>
      <c r="D19" s="5"/>
      <c r="E19" s="50"/>
      <c r="F19" s="50"/>
      <c r="G19" s="50"/>
    </row>
    <row r="20" spans="1:7" ht="53.25" customHeight="1" x14ac:dyDescent="0.45">
      <c r="B20" s="89"/>
      <c r="C20" s="89"/>
      <c r="E20" t="e">
        <f t="shared" ref="E20:E38" si="0">IF(AND($E$14=TRUE, $E$15=F20),G20,0)</f>
        <v>#N/A</v>
      </c>
      <c r="F20" s="46">
        <v>18</v>
      </c>
      <c r="G20" s="46">
        <v>3</v>
      </c>
    </row>
    <row r="21" spans="1:7" x14ac:dyDescent="0.45">
      <c r="A21" s="3"/>
      <c r="B21" s="89"/>
      <c r="C21" s="89"/>
      <c r="D21" s="5"/>
      <c r="E21" t="e">
        <f t="shared" si="0"/>
        <v>#N/A</v>
      </c>
      <c r="F21" s="46">
        <v>17</v>
      </c>
      <c r="G21" s="46">
        <v>3</v>
      </c>
    </row>
    <row r="22" spans="1:7" ht="53.25" customHeight="1" x14ac:dyDescent="0.45">
      <c r="B22" s="89"/>
      <c r="C22" s="89"/>
      <c r="E22" t="e">
        <f t="shared" si="0"/>
        <v>#N/A</v>
      </c>
      <c r="F22" s="46">
        <v>16</v>
      </c>
      <c r="G22" s="46">
        <v>3</v>
      </c>
    </row>
    <row r="23" spans="1:7" s="2" customFormat="1" x14ac:dyDescent="0.45">
      <c r="A23"/>
      <c r="B23"/>
      <c r="C23"/>
      <c r="D23" s="1"/>
      <c r="E23" t="e">
        <f t="shared" si="0"/>
        <v>#N/A</v>
      </c>
      <c r="F23" s="48">
        <v>15</v>
      </c>
      <c r="G23" s="48">
        <v>3</v>
      </c>
    </row>
    <row r="24" spans="1:7" x14ac:dyDescent="0.45">
      <c r="E24" t="e">
        <f t="shared" si="0"/>
        <v>#N/A</v>
      </c>
      <c r="F24" s="46">
        <v>14</v>
      </c>
      <c r="G24" s="46">
        <v>3</v>
      </c>
    </row>
    <row r="25" spans="1:7" x14ac:dyDescent="0.45">
      <c r="E25" t="e">
        <f t="shared" si="0"/>
        <v>#N/A</v>
      </c>
      <c r="F25" s="46">
        <v>13</v>
      </c>
      <c r="G25" s="46">
        <v>2</v>
      </c>
    </row>
    <row r="26" spans="1:7" x14ac:dyDescent="0.45">
      <c r="E26" t="e">
        <f t="shared" si="0"/>
        <v>#N/A</v>
      </c>
      <c r="F26" s="46">
        <v>12</v>
      </c>
      <c r="G26" s="46">
        <v>2</v>
      </c>
    </row>
    <row r="27" spans="1:7" x14ac:dyDescent="0.45">
      <c r="E27" t="e">
        <f t="shared" si="0"/>
        <v>#N/A</v>
      </c>
      <c r="F27" s="46">
        <v>11</v>
      </c>
      <c r="G27" s="46">
        <v>2</v>
      </c>
    </row>
    <row r="28" spans="1:7" x14ac:dyDescent="0.45">
      <c r="E28" t="e">
        <f t="shared" si="0"/>
        <v>#N/A</v>
      </c>
      <c r="F28" s="46">
        <v>10</v>
      </c>
      <c r="G28" s="46">
        <v>2</v>
      </c>
    </row>
    <row r="29" spans="1:7" x14ac:dyDescent="0.45">
      <c r="E29" t="e">
        <f t="shared" si="0"/>
        <v>#N/A</v>
      </c>
      <c r="F29" s="46">
        <v>9</v>
      </c>
      <c r="G29" s="46">
        <v>2</v>
      </c>
    </row>
    <row r="30" spans="1:7" x14ac:dyDescent="0.45">
      <c r="E30" t="e">
        <f t="shared" si="0"/>
        <v>#N/A</v>
      </c>
      <c r="F30" s="46">
        <v>8</v>
      </c>
      <c r="G30" s="46">
        <v>2</v>
      </c>
    </row>
    <row r="31" spans="1:7" x14ac:dyDescent="0.45">
      <c r="E31" t="e">
        <f t="shared" si="0"/>
        <v>#N/A</v>
      </c>
      <c r="F31" s="46">
        <v>7</v>
      </c>
      <c r="G31" s="46">
        <v>2</v>
      </c>
    </row>
    <row r="32" spans="1:7" x14ac:dyDescent="0.45">
      <c r="E32" t="e">
        <f t="shared" si="0"/>
        <v>#N/A</v>
      </c>
      <c r="F32" s="46">
        <v>6</v>
      </c>
      <c r="G32" s="46">
        <v>1</v>
      </c>
    </row>
    <row r="33" spans="5:7" x14ac:dyDescent="0.45">
      <c r="E33" t="e">
        <f t="shared" si="0"/>
        <v>#N/A</v>
      </c>
      <c r="F33" s="46">
        <v>5</v>
      </c>
      <c r="G33" s="46">
        <v>1</v>
      </c>
    </row>
    <row r="34" spans="5:7" x14ac:dyDescent="0.45">
      <c r="E34" t="e">
        <f t="shared" si="0"/>
        <v>#N/A</v>
      </c>
      <c r="F34" s="46">
        <v>4</v>
      </c>
      <c r="G34" s="46">
        <v>1</v>
      </c>
    </row>
    <row r="35" spans="5:7" x14ac:dyDescent="0.45">
      <c r="E35" t="e">
        <f t="shared" si="0"/>
        <v>#N/A</v>
      </c>
      <c r="F35" s="46">
        <v>3</v>
      </c>
      <c r="G35" s="46">
        <v>1</v>
      </c>
    </row>
    <row r="36" spans="5:7" x14ac:dyDescent="0.45">
      <c r="E36" t="e">
        <f t="shared" si="0"/>
        <v>#N/A</v>
      </c>
      <c r="F36" s="46">
        <v>2</v>
      </c>
      <c r="G36" s="46">
        <v>1</v>
      </c>
    </row>
    <row r="37" spans="5:7" x14ac:dyDescent="0.45">
      <c r="E37" t="e">
        <f t="shared" si="0"/>
        <v>#N/A</v>
      </c>
      <c r="F37" s="46">
        <v>1</v>
      </c>
      <c r="G37" s="46">
        <v>1</v>
      </c>
    </row>
    <row r="38" spans="5:7" x14ac:dyDescent="0.45">
      <c r="E38" t="e">
        <f t="shared" si="0"/>
        <v>#N/A</v>
      </c>
      <c r="F38" s="46">
        <v>0</v>
      </c>
      <c r="G38" s="46">
        <v>0</v>
      </c>
    </row>
  </sheetData>
  <sheetProtection selectLockedCells="1"/>
  <mergeCells count="8">
    <mergeCell ref="B14:C14"/>
    <mergeCell ref="B18:C18"/>
    <mergeCell ref="B19:C22"/>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4"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0" t="s">
        <v>27</v>
      </c>
      <c r="B1" s="91"/>
      <c r="C1" s="91"/>
    </row>
    <row r="2" spans="1:9" s="31" customFormat="1" x14ac:dyDescent="0.45">
      <c r="A2" s="96" t="s">
        <v>97</v>
      </c>
      <c r="B2" s="91"/>
      <c r="C2" s="91"/>
    </row>
    <row r="3" spans="1:9" s="31" customFormat="1" x14ac:dyDescent="0.45">
      <c r="A3" s="92"/>
      <c r="B3" s="91"/>
      <c r="C3" s="91"/>
    </row>
    <row r="4" spans="1:9" s="31" customFormat="1" ht="30" customHeight="1" x14ac:dyDescent="0.45">
      <c r="A4" s="93" t="s">
        <v>98</v>
      </c>
      <c r="B4" s="94"/>
      <c r="C4" s="94"/>
    </row>
    <row r="5" spans="1:9" s="31" customFormat="1" ht="17.25" customHeight="1" x14ac:dyDescent="0.45">
      <c r="A5" s="8"/>
      <c r="B5" s="9"/>
      <c r="C5" s="9"/>
      <c r="D5" s="10"/>
    </row>
    <row r="6" spans="1:9" s="10" customFormat="1" ht="30" customHeight="1" x14ac:dyDescent="0.45">
      <c r="A6" s="95" t="s">
        <v>5</v>
      </c>
      <c r="B6" s="95"/>
      <c r="C6" s="12" t="s">
        <v>31</v>
      </c>
      <c r="D6" s="11" t="s">
        <v>0</v>
      </c>
    </row>
    <row r="7" spans="1:9" s="2" customFormat="1" ht="41.25" customHeight="1" x14ac:dyDescent="0.45">
      <c r="A7" s="13" t="s">
        <v>99</v>
      </c>
      <c r="B7" s="14" t="s">
        <v>103</v>
      </c>
      <c r="C7" s="100" t="s">
        <v>104</v>
      </c>
      <c r="D7" s="16"/>
      <c r="E7" s="3" t="e">
        <f>VLOOKUP(D7,'Reference Sheet'!$A$6:$B$9,2)</f>
        <v>#N/A</v>
      </c>
      <c r="F7" s="3"/>
      <c r="G7" s="3"/>
      <c r="H7" s="3"/>
      <c r="I7" s="3"/>
    </row>
    <row r="8" spans="1:9" s="4" customFormat="1" ht="39.4" x14ac:dyDescent="0.45">
      <c r="A8" s="15" t="s">
        <v>100</v>
      </c>
      <c r="B8" s="22" t="s">
        <v>105</v>
      </c>
      <c r="C8" s="100" t="s">
        <v>106</v>
      </c>
      <c r="D8" s="16"/>
      <c r="E8" s="3" t="e">
        <f>VLOOKUP(D8,'Reference Sheet'!$A$6:$B$9,2)</f>
        <v>#N/A</v>
      </c>
    </row>
    <row r="9" spans="1:9" s="4" customFormat="1" ht="194.65" customHeight="1" x14ac:dyDescent="0.45">
      <c r="A9" s="15" t="s">
        <v>107</v>
      </c>
      <c r="B9" s="14" t="s">
        <v>108</v>
      </c>
      <c r="C9" s="100" t="s">
        <v>109</v>
      </c>
      <c r="D9" s="16"/>
      <c r="E9" s="3" t="e">
        <f>VLOOKUP(D9,'Reference Sheet'!$A$6:$B$9,2)</f>
        <v>#N/A</v>
      </c>
    </row>
    <row r="10" spans="1:9" s="4" customFormat="1" ht="20.25" customHeight="1" x14ac:dyDescent="0.45">
      <c r="A10"/>
      <c r="B10"/>
      <c r="C10"/>
      <c r="D10" s="1"/>
      <c r="E10"/>
    </row>
    <row r="11" spans="1:9" x14ac:dyDescent="0.45">
      <c r="A11" s="17"/>
      <c r="B11" s="85" t="s">
        <v>101</v>
      </c>
      <c r="C11" s="86"/>
      <c r="D11" s="5"/>
      <c r="E11" t="b">
        <v>1</v>
      </c>
    </row>
    <row r="12" spans="1:9" ht="57" customHeight="1" x14ac:dyDescent="0.45">
      <c r="A12" s="17"/>
      <c r="B12" s="18" t="s">
        <v>151</v>
      </c>
      <c r="C12" s="19" t="str">
        <f>IFERROR(E12,"")</f>
        <v/>
      </c>
      <c r="E12" s="2" t="e">
        <f>SUM(E7:E9)</f>
        <v>#N/A</v>
      </c>
    </row>
    <row r="13" spans="1:9" s="2" customFormat="1" ht="27" x14ac:dyDescent="0.45">
      <c r="A13" s="17"/>
      <c r="B13" s="20" t="s">
        <v>20</v>
      </c>
      <c r="C13" s="21" t="str">
        <f>IFERROR(VLOOKUP(E13,'Reference Sheet'!$A$16:$B$19,2,FALSE),"")</f>
        <v/>
      </c>
      <c r="D13" s="1"/>
      <c r="E13" t="e">
        <f>SUM(E14:E26)</f>
        <v>#N/A</v>
      </c>
    </row>
    <row r="14" spans="1:9" ht="39" customHeight="1" x14ac:dyDescent="0.45">
      <c r="E14" t="e">
        <f>IF(AND($E$11=TRUE, $E$12=F14),G14,0)</f>
        <v>#N/A</v>
      </c>
      <c r="F14" s="46">
        <v>9</v>
      </c>
      <c r="G14" s="46">
        <v>3</v>
      </c>
    </row>
    <row r="15" spans="1:9" x14ac:dyDescent="0.45">
      <c r="B15" s="85" t="s">
        <v>102</v>
      </c>
      <c r="C15" s="87"/>
      <c r="E15" t="e">
        <f t="shared" ref="E15:E23" si="0">IF(AND($E$11=TRUE, $E$12=F15),G15,0)</f>
        <v>#N/A</v>
      </c>
      <c r="F15" s="46">
        <v>8</v>
      </c>
      <c r="G15" s="46">
        <v>3</v>
      </c>
    </row>
    <row r="16" spans="1:9" x14ac:dyDescent="0.45">
      <c r="A16" s="3"/>
      <c r="B16" s="88"/>
      <c r="C16" s="88"/>
      <c r="D16" s="5"/>
      <c r="E16" t="e">
        <f t="shared" si="0"/>
        <v>#N/A</v>
      </c>
      <c r="F16" s="46">
        <v>7</v>
      </c>
      <c r="G16" s="46">
        <v>3</v>
      </c>
    </row>
    <row r="17" spans="1:7" ht="53.25" customHeight="1" x14ac:dyDescent="0.45">
      <c r="B17" s="89"/>
      <c r="C17" s="89"/>
      <c r="E17" t="e">
        <f t="shared" si="0"/>
        <v>#N/A</v>
      </c>
      <c r="F17" s="46">
        <v>6</v>
      </c>
      <c r="G17" s="46">
        <v>2</v>
      </c>
    </row>
    <row r="18" spans="1:7" x14ac:dyDescent="0.45">
      <c r="A18" s="3"/>
      <c r="B18" s="89"/>
      <c r="C18" s="89"/>
      <c r="D18" s="5"/>
      <c r="E18" t="e">
        <f t="shared" si="0"/>
        <v>#N/A</v>
      </c>
      <c r="F18" s="46">
        <v>5</v>
      </c>
      <c r="G18" s="46">
        <v>2</v>
      </c>
    </row>
    <row r="19" spans="1:7" ht="53.25" customHeight="1" x14ac:dyDescent="0.45">
      <c r="B19" s="89"/>
      <c r="C19" s="89"/>
      <c r="E19" t="e">
        <f t="shared" si="0"/>
        <v>#N/A</v>
      </c>
      <c r="F19" s="46">
        <v>4</v>
      </c>
      <c r="G19" s="46">
        <v>2</v>
      </c>
    </row>
    <row r="20" spans="1:7" s="2" customFormat="1" x14ac:dyDescent="0.45">
      <c r="A20"/>
      <c r="B20"/>
      <c r="C20"/>
      <c r="D20" s="1"/>
      <c r="E20" t="e">
        <f t="shared" si="0"/>
        <v>#N/A</v>
      </c>
      <c r="F20" s="48">
        <v>3</v>
      </c>
      <c r="G20" s="48">
        <v>1</v>
      </c>
    </row>
    <row r="21" spans="1:7" x14ac:dyDescent="0.45">
      <c r="E21" t="e">
        <f t="shared" si="0"/>
        <v>#N/A</v>
      </c>
      <c r="F21" s="46">
        <v>2</v>
      </c>
      <c r="G21" s="46">
        <v>1</v>
      </c>
    </row>
    <row r="22" spans="1:7" x14ac:dyDescent="0.45">
      <c r="E22" t="e">
        <f t="shared" si="0"/>
        <v>#N/A</v>
      </c>
      <c r="F22" s="46">
        <v>1</v>
      </c>
      <c r="G22" s="46">
        <v>1</v>
      </c>
    </row>
    <row r="23" spans="1:7" x14ac:dyDescent="0.45">
      <c r="E23" t="e">
        <f t="shared" si="0"/>
        <v>#N/A</v>
      </c>
      <c r="F23" s="46">
        <v>0</v>
      </c>
      <c r="G23" s="46">
        <v>0</v>
      </c>
    </row>
  </sheetData>
  <sheetProtection selectLockedCells="1"/>
  <mergeCells count="8">
    <mergeCell ref="B11:C11"/>
    <mergeCell ref="B15:C15"/>
    <mergeCell ref="B16:C19"/>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D709AE43C82D4281D2057DD4927BC2" ma:contentTypeVersion="5" ma:contentTypeDescription="Create a new document." ma:contentTypeScope="" ma:versionID="691cac662c432671cb0b53346af0c12d">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C34E2-AE65-4863-8F0E-78560C3932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0E9B4FD-547E-4233-A084-C095D2611577}">
  <ds:schemaRefs>
    <ds:schemaRef ds:uri="http://schemas.microsoft.com/sharepoint/v3/contenttype/forms"/>
  </ds:schemaRefs>
</ds:datastoreItem>
</file>

<file path=customXml/itemProps3.xml><?xml version="1.0" encoding="utf-8"?>
<ds:datastoreItem xmlns:ds="http://schemas.openxmlformats.org/officeDocument/2006/customXml" ds:itemID="{6B95DC40-C21F-4BBB-A289-FA773EF33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 Page</vt:lpstr>
      <vt:lpstr>Section I</vt:lpstr>
      <vt:lpstr>NN1</vt:lpstr>
      <vt:lpstr>NN2</vt:lpstr>
      <vt:lpstr>NN3</vt:lpstr>
      <vt:lpstr>Section II</vt:lpstr>
      <vt:lpstr>AC1</vt:lpstr>
      <vt:lpstr>AC2</vt:lpstr>
      <vt:lpstr>AC3</vt:lpstr>
      <vt:lpstr>AC4</vt:lpstr>
      <vt:lpstr>AC5</vt:lpstr>
      <vt:lpstr>AC6</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3 ELA IMET</dc:title>
  <dc:creator>"MooreA"</dc:creator>
  <cp:lastModifiedBy>"walkerk"</cp:lastModifiedBy>
  <dcterms:created xsi:type="dcterms:W3CDTF">2020-07-14T16:36:14Z</dcterms:created>
  <dcterms:modified xsi:type="dcterms:W3CDTF">2021-06-22T16:27:45Z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0x0101005FD709AE43C82D4281D2057DD4927BC2</vt:lpwstr>
  </property>
</Properties>
</file>