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19200" windowHeight="11460" tabRatio="878"/>
  </bookViews>
  <sheets>
    <sheet name="PAGE1" sheetId="10" r:id="rId1"/>
    <sheet name="PAGE2" sheetId="57" r:id="rId2"/>
    <sheet name="PAGE3" sheetId="58" r:id="rId3"/>
    <sheet name="PAGE4" sheetId="59" r:id="rId4"/>
    <sheet name="PAGE5" sheetId="60" r:id="rId5"/>
    <sheet name="PAGE6" sheetId="61" r:id="rId6"/>
    <sheet name="PAGE7" sheetId="62" r:id="rId7"/>
    <sheet name="PAGE8" sheetId="63" r:id="rId8"/>
    <sheet name="PAGE9" sheetId="64" r:id="rId9"/>
    <sheet name="PAGE11" sheetId="66" r:id="rId10"/>
    <sheet name="PAGE10" sheetId="65" r:id="rId11"/>
    <sheet name="PAGE12" sheetId="67" r:id="rId12"/>
    <sheet name="PAGE13" sheetId="68" r:id="rId13"/>
    <sheet name="PAGE14" sheetId="69" r:id="rId14"/>
    <sheet name="PAGE15" sheetId="70" r:id="rId15"/>
    <sheet name="PAGE16" sheetId="71" r:id="rId16"/>
    <sheet name="PAGE17" sheetId="72" r:id="rId17"/>
    <sheet name="PAGE18" sheetId="73" r:id="rId18"/>
    <sheet name="PAGE19" sheetId="74" r:id="rId19"/>
    <sheet name="PAGE20" sheetId="75" r:id="rId20"/>
    <sheet name="PAGE21" sheetId="76" r:id="rId21"/>
    <sheet name="PAGE22" sheetId="77" r:id="rId22"/>
  </sheets>
  <externalReferences>
    <externalReference r:id="rId23"/>
  </externalReferences>
  <definedNames>
    <definedName name="COL_A_C">#REF!</definedName>
    <definedName name="COL_A_R">#REF!</definedName>
    <definedName name="COL_B_C">#REF!</definedName>
    <definedName name="COL_B_R">#REF!</definedName>
    <definedName name="COL_C_C">#REF!</definedName>
    <definedName name="COL_C_R">#REF!</definedName>
    <definedName name="COL_D_C">#REF!</definedName>
    <definedName name="COL_D_R">#REF!</definedName>
    <definedName name="COL_E_C">#REF!</definedName>
    <definedName name="COL_E_R">#REF!</definedName>
    <definedName name="COL_F_C">#REF!</definedName>
    <definedName name="COL_F_R">#REF!</definedName>
    <definedName name="COL_G_C">#REF!</definedName>
    <definedName name="COL_G_R">#REF!</definedName>
    <definedName name="COL_RACE">#REF!</definedName>
    <definedName name="COL_RACE_2">#REF!</definedName>
    <definedName name="COL_RACE_2C">#REF!</definedName>
    <definedName name="COL_RACE_C">#REF!</definedName>
    <definedName name="COL3_5C">PAGE1!$C$27:$F$27</definedName>
    <definedName name="COL3_5R">PAGE1!$C$24:$F$24</definedName>
    <definedName name="CORR_C">#REF!</definedName>
    <definedName name="CORR_R">#REF!</definedName>
    <definedName name="_xlnm.Print_Area" localSheetId="0">PAGE1!$A$1:$G$26</definedName>
    <definedName name="_xlnm.Print_Area" localSheetId="10">PAGE10!$A$1:$G$27</definedName>
    <definedName name="_xlnm.Print_Area" localSheetId="9">PAGE11!$A$1:$H$30</definedName>
    <definedName name="_xlnm.Print_Area" localSheetId="11">PAGE12!$A$1:$I$34</definedName>
    <definedName name="_xlnm.Print_Area" localSheetId="12">PAGE13!$A$1:$I$33</definedName>
    <definedName name="_xlnm.Print_Area" localSheetId="13">PAGE14!$A$1:$I$34</definedName>
    <definedName name="_xlnm.Print_Area" localSheetId="14">PAGE15!$A$1:$I$33</definedName>
    <definedName name="_xlnm.Print_Area" localSheetId="15">PAGE16!$A$1:$I$40</definedName>
    <definedName name="_xlnm.Print_Area" localSheetId="16">PAGE17!$A$1:$L$24</definedName>
    <definedName name="_xlnm.Print_Area" localSheetId="17">PAGE18!$A$1:$J$26</definedName>
    <definedName name="_xlnm.Print_Area" localSheetId="18">PAGE19!$A$1:$G$25</definedName>
    <definedName name="_xlnm.Print_Area" localSheetId="1">PAGE2!$A$1:$J$36</definedName>
    <definedName name="_xlnm.Print_Area" localSheetId="19">PAGE20!$A$1:$H$30</definedName>
    <definedName name="_xlnm.Print_Area" localSheetId="20">PAGE21!$A$1:$G$25</definedName>
    <definedName name="_xlnm.Print_Area" localSheetId="21">PAGE22!$A$1:$G$29</definedName>
    <definedName name="_xlnm.Print_Area" localSheetId="2">PAGE3!$A$1:$I$35</definedName>
    <definedName name="_xlnm.Print_Area" localSheetId="3">PAGE4!$A$1:$J$39</definedName>
    <definedName name="_xlnm.Print_Area" localSheetId="4">PAGE5!$A$1:$I$37</definedName>
    <definedName name="_xlnm.Print_Area" localSheetId="5">PAGE6!$A$1:$K$29</definedName>
    <definedName name="_xlnm.Print_Area" localSheetId="7">PAGE8!$A$1:$G$27</definedName>
    <definedName name="_xlnm.Print_Area" localSheetId="8">PAGE9!$A$1:$G$34</definedName>
    <definedName name="ROW_C">#REF!</definedName>
    <definedName name="ROW_R">#REF!</definedName>
    <definedName name="ROW_RACE">#REF!</definedName>
    <definedName name="ROW_RACE_2">#REF!</definedName>
    <definedName name="ROW_RACE_2C">#REF!</definedName>
    <definedName name="ROW_RACE_C">#REF!</definedName>
    <definedName name="ROW3_5C">PAGE1!$H$15:$H$24</definedName>
    <definedName name="ROW3_5R">PAGE1!$F$15:$F$24</definedName>
    <definedName name="Z_42BAA098_7A52_4D1D_A823_FCD82DBB77F5_.wvu.Cols" localSheetId="0" hidden="1">PAGE1!$K:$L</definedName>
    <definedName name="Z_42BAA098_7A52_4D1D_A823_FCD82DBB77F5_.wvu.PrintArea" localSheetId="0" hidden="1">PAGE1!$A$1:$H$27</definedName>
    <definedName name="Z_A8D5DEF8_4F89_11D5_A668_00B0D092E341_.wvu.Cols" localSheetId="0" hidden="1">PAGE1!$K:$L</definedName>
    <definedName name="Z_A8D5DEF8_4F89_11D5_A668_00B0D092E341_.wvu.PrintArea" localSheetId="0" hidden="1">PAGE1!$A$1:$H$27</definedName>
    <definedName name="Z_D365D4ED_8FDA_11D4_90D6_00C09F02E77C_.wvu.Cols" localSheetId="0" hidden="1">PAGE1!$K:$L</definedName>
    <definedName name="Z_D365D4ED_8FDA_11D4_90D6_00C09F02E77C_.wvu.PrintArea" localSheetId="0" hidden="1">PAGE1!$A$1:$F$24</definedName>
  </definedNames>
  <calcPr calcId="162913"/>
  <customWorkbookViews>
    <customWorkbookView name="John Lee - Personal View" guid="{D365D4ED-8FDA-11D4-90D6-00C09F02E77C}" mergeInterval="0" personalView="1" maximized="1" windowWidth="796" windowHeight="438" tabRatio="661" activeSheetId="9"/>
    <customWorkbookView name="mulbrandon_m - Personal View" guid="{42BAA098-7A52-4D1D-A823-FCD82DBB77F5}" mergeInterval="0" personalView="1" maximized="1" windowWidth="796" windowHeight="438" tabRatio="661" activeSheetId="11"/>
    <customWorkbookView name="CAO_Y - Personal View" guid="{A8D5DEF8-4F89-11D5-A668-00B0D092E341}" mergeInterval="0" personalView="1" maximized="1" windowWidth="1020" windowHeight="606" tabRatio="661" activeSheetId="10"/>
  </customWorkbookViews>
</workbook>
</file>

<file path=xl/calcChain.xml><?xml version="1.0" encoding="utf-8"?>
<calcChain xmlns="http://schemas.openxmlformats.org/spreadsheetml/2006/main">
  <c r="F24" i="77" l="1"/>
  <c r="E24" i="77"/>
  <c r="D24" i="77"/>
  <c r="F23" i="77"/>
  <c r="E23" i="77"/>
  <c r="D23" i="77"/>
  <c r="F22" i="77"/>
  <c r="E22" i="77"/>
  <c r="D22" i="77"/>
  <c r="F21" i="77"/>
  <c r="E21" i="77"/>
  <c r="D21" i="77"/>
  <c r="F20" i="77"/>
  <c r="E20" i="77"/>
  <c r="D20" i="77"/>
  <c r="F19" i="77"/>
  <c r="E19" i="77"/>
  <c r="D19" i="77"/>
  <c r="F18" i="77"/>
  <c r="E18" i="77"/>
  <c r="D18" i="77"/>
  <c r="F17" i="77"/>
  <c r="E17" i="77"/>
  <c r="D17" i="77"/>
  <c r="F16" i="77"/>
  <c r="E16" i="77"/>
  <c r="D16" i="77"/>
  <c r="C7" i="77"/>
  <c r="F26" i="76"/>
  <c r="E26" i="76"/>
  <c r="D26" i="76"/>
  <c r="R23" i="76"/>
  <c r="H23" i="76"/>
  <c r="R22" i="76"/>
  <c r="I22" i="76"/>
  <c r="H22" i="76"/>
  <c r="R21" i="76"/>
  <c r="I21" i="76"/>
  <c r="H21" i="76"/>
  <c r="R20" i="76"/>
  <c r="I20" i="76"/>
  <c r="H20" i="76"/>
  <c r="R19" i="76"/>
  <c r="I19" i="76"/>
  <c r="H19" i="76"/>
  <c r="R18" i="76"/>
  <c r="I18" i="76"/>
  <c r="H18" i="76"/>
  <c r="R17" i="76"/>
  <c r="I17" i="76"/>
  <c r="H17" i="76"/>
  <c r="R16" i="76"/>
  <c r="I16" i="76"/>
  <c r="H16" i="76"/>
  <c r="R15" i="76"/>
  <c r="I15" i="76"/>
  <c r="H15" i="76"/>
  <c r="F24" i="75"/>
  <c r="E24" i="75"/>
  <c r="D24" i="75"/>
  <c r="F23" i="75"/>
  <c r="E23" i="75"/>
  <c r="D23" i="75"/>
  <c r="F22" i="75"/>
  <c r="E22" i="75"/>
  <c r="D22" i="75"/>
  <c r="F21" i="75"/>
  <c r="E21" i="75"/>
  <c r="D21" i="75"/>
  <c r="F20" i="75"/>
  <c r="E20" i="75"/>
  <c r="D20" i="75"/>
  <c r="F19" i="75"/>
  <c r="E19" i="75"/>
  <c r="D19" i="75"/>
  <c r="F18" i="75"/>
  <c r="E18" i="75"/>
  <c r="D18" i="75"/>
  <c r="F17" i="75"/>
  <c r="E17" i="75"/>
  <c r="D17" i="75"/>
  <c r="F16" i="75"/>
  <c r="E16" i="75"/>
  <c r="D16" i="75"/>
  <c r="F26" i="74"/>
  <c r="E26" i="74"/>
  <c r="D26" i="74"/>
  <c r="R23" i="74"/>
  <c r="H23" i="74"/>
  <c r="R22" i="74"/>
  <c r="I22" i="74"/>
  <c r="H22" i="74"/>
  <c r="R21" i="74"/>
  <c r="I21" i="74"/>
  <c r="H21" i="74"/>
  <c r="R20" i="74"/>
  <c r="I20" i="74"/>
  <c r="H20" i="74"/>
  <c r="R19" i="74"/>
  <c r="I19" i="74"/>
  <c r="H19" i="74"/>
  <c r="R18" i="74"/>
  <c r="I18" i="74"/>
  <c r="H18" i="74"/>
  <c r="R17" i="74"/>
  <c r="I17" i="74"/>
  <c r="H17" i="74"/>
  <c r="R16" i="74"/>
  <c r="I16" i="74"/>
  <c r="H16" i="74"/>
  <c r="R15" i="74"/>
  <c r="I15" i="74"/>
  <c r="H15" i="74"/>
  <c r="I22" i="73"/>
  <c r="H22" i="73"/>
  <c r="G22" i="73"/>
  <c r="F22" i="73"/>
  <c r="E22" i="73"/>
  <c r="D22" i="73"/>
  <c r="C22" i="73"/>
  <c r="B22" i="73"/>
  <c r="I21" i="73"/>
  <c r="H21" i="73"/>
  <c r="G21" i="73"/>
  <c r="F21" i="73"/>
  <c r="E21" i="73"/>
  <c r="D21" i="73"/>
  <c r="C21" i="73"/>
  <c r="B21" i="73"/>
  <c r="I20" i="73"/>
  <c r="H20" i="73"/>
  <c r="G20" i="73"/>
  <c r="F20" i="73"/>
  <c r="E20" i="73"/>
  <c r="D20" i="73"/>
  <c r="C20" i="73"/>
  <c r="B20" i="73"/>
  <c r="I19" i="73"/>
  <c r="H19" i="73"/>
  <c r="G19" i="73"/>
  <c r="F19" i="73"/>
  <c r="E19" i="73"/>
  <c r="D19" i="73"/>
  <c r="C19" i="73"/>
  <c r="B19" i="73"/>
  <c r="I18" i="73"/>
  <c r="H18" i="73"/>
  <c r="G18" i="73"/>
  <c r="F18" i="73"/>
  <c r="E18" i="73"/>
  <c r="D18" i="73"/>
  <c r="C18" i="73"/>
  <c r="B18" i="73"/>
  <c r="I17" i="73"/>
  <c r="H17" i="73"/>
  <c r="G17" i="73"/>
  <c r="F17" i="73"/>
  <c r="E17" i="73"/>
  <c r="D17" i="73"/>
  <c r="C17" i="73"/>
  <c r="B17" i="73"/>
  <c r="I16" i="73"/>
  <c r="H16" i="73"/>
  <c r="G16" i="73"/>
  <c r="F16" i="73"/>
  <c r="E16" i="73"/>
  <c r="D16" i="73"/>
  <c r="C16" i="73"/>
  <c r="B16" i="73"/>
  <c r="I15" i="73"/>
  <c r="H15" i="73"/>
  <c r="G15" i="73"/>
  <c r="F15" i="73"/>
  <c r="E15" i="73"/>
  <c r="D15" i="73"/>
  <c r="C15" i="73"/>
  <c r="B15" i="73"/>
  <c r="I14" i="73"/>
  <c r="H14" i="73"/>
  <c r="G14" i="73"/>
  <c r="F14" i="73"/>
  <c r="E14" i="73"/>
  <c r="D14" i="73"/>
  <c r="C14" i="73"/>
  <c r="B14" i="73"/>
  <c r="I25" i="72"/>
  <c r="H25" i="72"/>
  <c r="G25" i="72"/>
  <c r="F25" i="72"/>
  <c r="E25" i="72"/>
  <c r="D25" i="72"/>
  <c r="C25" i="72"/>
  <c r="B25" i="72"/>
  <c r="R22" i="72"/>
  <c r="K22" i="72"/>
  <c r="R21" i="72"/>
  <c r="L21" i="72"/>
  <c r="K21" i="72"/>
  <c r="R20" i="72"/>
  <c r="L20" i="72"/>
  <c r="K20" i="72"/>
  <c r="R19" i="72"/>
  <c r="L19" i="72"/>
  <c r="K19" i="72"/>
  <c r="R18" i="72"/>
  <c r="L18" i="72"/>
  <c r="K18" i="72"/>
  <c r="R17" i="72"/>
  <c r="L17" i="72"/>
  <c r="K17" i="72"/>
  <c r="R16" i="72"/>
  <c r="L16" i="72"/>
  <c r="K16" i="72"/>
  <c r="R15" i="72"/>
  <c r="L15" i="72"/>
  <c r="K15" i="72"/>
  <c r="R14" i="72"/>
  <c r="L14" i="72"/>
  <c r="K14" i="72"/>
  <c r="I59" i="71"/>
  <c r="H59" i="71"/>
  <c r="G59" i="71"/>
  <c r="F59" i="71"/>
  <c r="E59" i="71"/>
  <c r="D59" i="71"/>
  <c r="C59" i="71"/>
  <c r="B59" i="71"/>
  <c r="I58" i="71"/>
  <c r="H58" i="71"/>
  <c r="G58" i="71"/>
  <c r="F58" i="71"/>
  <c r="E58" i="71"/>
  <c r="D58" i="71"/>
  <c r="C58" i="71"/>
  <c r="B58" i="71"/>
  <c r="I57" i="71"/>
  <c r="H57" i="71"/>
  <c r="G57" i="71"/>
  <c r="F57" i="71"/>
  <c r="E57" i="71"/>
  <c r="D57" i="71"/>
  <c r="C57" i="71"/>
  <c r="B57" i="71"/>
  <c r="I56" i="71"/>
  <c r="H56" i="71"/>
  <c r="G56" i="71"/>
  <c r="F56" i="71"/>
  <c r="E56" i="71"/>
  <c r="D56" i="71"/>
  <c r="C56" i="71"/>
  <c r="B56" i="71"/>
  <c r="I55" i="71"/>
  <c r="H55" i="71"/>
  <c r="G55" i="71"/>
  <c r="F55" i="71"/>
  <c r="E55" i="71"/>
  <c r="D55" i="71"/>
  <c r="C55" i="71"/>
  <c r="B55" i="71"/>
  <c r="I54" i="71"/>
  <c r="H54" i="71"/>
  <c r="G54" i="71"/>
  <c r="F54" i="71"/>
  <c r="E54" i="71"/>
  <c r="D54" i="71"/>
  <c r="C54" i="71"/>
  <c r="B54" i="71"/>
  <c r="I53" i="71"/>
  <c r="H53" i="71"/>
  <c r="G53" i="71"/>
  <c r="F53" i="71"/>
  <c r="E53" i="71"/>
  <c r="D53" i="71"/>
  <c r="C53" i="71"/>
  <c r="B53" i="71"/>
  <c r="I52" i="71"/>
  <c r="H52" i="71"/>
  <c r="G52" i="71"/>
  <c r="F52" i="71"/>
  <c r="E52" i="71"/>
  <c r="D52" i="71"/>
  <c r="C52" i="71"/>
  <c r="B52" i="71"/>
  <c r="I51" i="71"/>
  <c r="H51" i="71"/>
  <c r="G51" i="71"/>
  <c r="F51" i="71"/>
  <c r="E51" i="71"/>
  <c r="D51" i="71"/>
  <c r="C51" i="71"/>
  <c r="B51" i="71"/>
  <c r="I50" i="71"/>
  <c r="H50" i="71"/>
  <c r="G50" i="71"/>
  <c r="F50" i="71"/>
  <c r="E50" i="71"/>
  <c r="D50" i="71"/>
  <c r="C50" i="71"/>
  <c r="B50" i="71"/>
  <c r="I49" i="71"/>
  <c r="H49" i="71"/>
  <c r="G49" i="71"/>
  <c r="F49" i="71"/>
  <c r="E49" i="71"/>
  <c r="D49" i="71"/>
  <c r="C49" i="71"/>
  <c r="B49" i="71"/>
  <c r="I48" i="71"/>
  <c r="H48" i="71"/>
  <c r="G48" i="71"/>
  <c r="F48" i="71"/>
  <c r="E48" i="71"/>
  <c r="D48" i="71"/>
  <c r="C48" i="71"/>
  <c r="B48" i="71"/>
  <c r="I47" i="71"/>
  <c r="H47" i="71"/>
  <c r="G47" i="71"/>
  <c r="F47" i="71"/>
  <c r="E47" i="71"/>
  <c r="D47" i="71"/>
  <c r="C47" i="71"/>
  <c r="B47" i="71"/>
  <c r="I46" i="71"/>
  <c r="H46" i="71"/>
  <c r="G46" i="71"/>
  <c r="F46" i="71"/>
  <c r="E46" i="71"/>
  <c r="D46" i="71"/>
  <c r="C46" i="71"/>
  <c r="B46" i="71"/>
  <c r="I34" i="71"/>
  <c r="H34" i="71"/>
  <c r="G34" i="71"/>
  <c r="F34" i="71"/>
  <c r="E34" i="71"/>
  <c r="D34" i="71"/>
  <c r="C34" i="71"/>
  <c r="B34" i="71"/>
  <c r="I33" i="71"/>
  <c r="H33" i="71"/>
  <c r="G33" i="71"/>
  <c r="F33" i="71"/>
  <c r="E33" i="71"/>
  <c r="D33" i="71"/>
  <c r="C33" i="71"/>
  <c r="B33" i="71"/>
  <c r="I32" i="71"/>
  <c r="H32" i="71"/>
  <c r="G32" i="71"/>
  <c r="F32" i="71"/>
  <c r="E32" i="71"/>
  <c r="D32" i="71"/>
  <c r="C32" i="71"/>
  <c r="B32" i="71"/>
  <c r="I31" i="71"/>
  <c r="H31" i="71"/>
  <c r="G31" i="71"/>
  <c r="F31" i="71"/>
  <c r="E31" i="71"/>
  <c r="D31" i="71"/>
  <c r="C31" i="71"/>
  <c r="B31" i="71"/>
  <c r="I30" i="71"/>
  <c r="H30" i="71"/>
  <c r="G30" i="71"/>
  <c r="F30" i="71"/>
  <c r="E30" i="71"/>
  <c r="D30" i="71"/>
  <c r="C30" i="71"/>
  <c r="B30" i="71"/>
  <c r="I29" i="71"/>
  <c r="H29" i="71"/>
  <c r="G29" i="71"/>
  <c r="F29" i="71"/>
  <c r="E29" i="71"/>
  <c r="D29" i="71"/>
  <c r="C29" i="71"/>
  <c r="B29" i="71"/>
  <c r="I28" i="71"/>
  <c r="H28" i="71"/>
  <c r="G28" i="71"/>
  <c r="F28" i="71"/>
  <c r="E28" i="71"/>
  <c r="D28" i="71"/>
  <c r="C28" i="71"/>
  <c r="B28" i="71"/>
  <c r="I27" i="71"/>
  <c r="H27" i="71"/>
  <c r="G27" i="71"/>
  <c r="F27" i="71"/>
  <c r="E27" i="71"/>
  <c r="D27" i="71"/>
  <c r="C27" i="71"/>
  <c r="B27" i="71"/>
  <c r="I26" i="71"/>
  <c r="H26" i="71"/>
  <c r="G26" i="71"/>
  <c r="F26" i="71"/>
  <c r="E26" i="71"/>
  <c r="D26" i="71"/>
  <c r="C26" i="71"/>
  <c r="B26" i="71"/>
  <c r="I25" i="71"/>
  <c r="H25" i="71"/>
  <c r="G25" i="71"/>
  <c r="F25" i="71"/>
  <c r="E25" i="71"/>
  <c r="D25" i="71"/>
  <c r="C25" i="71"/>
  <c r="B25" i="71"/>
  <c r="I24" i="71"/>
  <c r="H24" i="71"/>
  <c r="G24" i="71"/>
  <c r="F24" i="71"/>
  <c r="E24" i="71"/>
  <c r="D24" i="71"/>
  <c r="C24" i="71"/>
  <c r="B24" i="71"/>
  <c r="I23" i="71"/>
  <c r="H23" i="71"/>
  <c r="G23" i="71"/>
  <c r="F23" i="71"/>
  <c r="E23" i="71"/>
  <c r="D23" i="71"/>
  <c r="C23" i="71"/>
  <c r="B23" i="71"/>
  <c r="I22" i="71"/>
  <c r="H22" i="71"/>
  <c r="G22" i="71"/>
  <c r="F22" i="71"/>
  <c r="E22" i="71"/>
  <c r="D22" i="71"/>
  <c r="C22" i="71"/>
  <c r="B22" i="71"/>
  <c r="I21" i="71"/>
  <c r="H21" i="71"/>
  <c r="G21" i="71"/>
  <c r="F21" i="71"/>
  <c r="E21" i="71"/>
  <c r="D21" i="71"/>
  <c r="C21" i="71"/>
  <c r="B21" i="71"/>
  <c r="H34" i="70"/>
  <c r="G34" i="70"/>
  <c r="F34" i="70"/>
  <c r="E34" i="70"/>
  <c r="D34" i="70"/>
  <c r="C34" i="70"/>
  <c r="R30" i="70"/>
  <c r="R29" i="70"/>
  <c r="R28" i="70"/>
  <c r="R27" i="70"/>
  <c r="R26" i="70"/>
  <c r="R25" i="70"/>
  <c r="R24" i="70"/>
  <c r="R23" i="70"/>
  <c r="R22" i="70"/>
  <c r="R21" i="70"/>
  <c r="H35" i="69"/>
  <c r="G35" i="69"/>
  <c r="F35" i="69"/>
  <c r="E35" i="69"/>
  <c r="D35" i="69"/>
  <c r="C35" i="69"/>
  <c r="R30" i="69"/>
  <c r="R29" i="69"/>
  <c r="R28" i="69"/>
  <c r="R27" i="69"/>
  <c r="R26" i="69"/>
  <c r="R25" i="69"/>
  <c r="R24" i="69"/>
  <c r="R23" i="69"/>
  <c r="R22" i="69"/>
  <c r="R21" i="69"/>
  <c r="R20" i="69"/>
  <c r="R19" i="69"/>
  <c r="H34" i="68"/>
  <c r="G34" i="68"/>
  <c r="F34" i="68"/>
  <c r="E34" i="68"/>
  <c r="D34" i="68"/>
  <c r="C34" i="68"/>
  <c r="R30" i="68"/>
  <c r="R29" i="68"/>
  <c r="R28" i="68"/>
  <c r="R27" i="68"/>
  <c r="R26" i="68"/>
  <c r="R25" i="68"/>
  <c r="R24" i="68"/>
  <c r="R23" i="68"/>
  <c r="R22" i="68"/>
  <c r="R21" i="68"/>
  <c r="R20" i="68"/>
  <c r="H35" i="67"/>
  <c r="G35" i="67"/>
  <c r="F35" i="67"/>
  <c r="E35" i="67"/>
  <c r="D35" i="67"/>
  <c r="C35" i="67"/>
  <c r="R31" i="67"/>
  <c r="R30" i="67"/>
  <c r="R29" i="67"/>
  <c r="R28" i="67"/>
  <c r="R27" i="67"/>
  <c r="R26" i="67"/>
  <c r="R25" i="67"/>
  <c r="R24" i="67"/>
  <c r="R23" i="67"/>
  <c r="R22" i="67"/>
  <c r="R21" i="67"/>
  <c r="F24" i="66"/>
  <c r="E24" i="66"/>
  <c r="D24" i="66"/>
  <c r="F23" i="66"/>
  <c r="E23" i="66"/>
  <c r="D23" i="66"/>
  <c r="F22" i="66"/>
  <c r="E22" i="66"/>
  <c r="D22" i="66"/>
  <c r="F21" i="66"/>
  <c r="E21" i="66"/>
  <c r="D21" i="66"/>
  <c r="F20" i="66"/>
  <c r="E20" i="66"/>
  <c r="D20" i="66"/>
  <c r="F19" i="66"/>
  <c r="E19" i="66"/>
  <c r="D19" i="66"/>
  <c r="F18" i="66"/>
  <c r="E18" i="66"/>
  <c r="D18" i="66"/>
  <c r="F17" i="66"/>
  <c r="E17" i="66"/>
  <c r="D17" i="66"/>
  <c r="F16" i="66"/>
  <c r="E16" i="66"/>
  <c r="D16" i="66"/>
  <c r="F15" i="66"/>
  <c r="E15" i="66"/>
  <c r="D15" i="66"/>
  <c r="F28" i="65"/>
  <c r="E28" i="65"/>
  <c r="D28" i="65"/>
  <c r="R24" i="65"/>
  <c r="I24" i="65"/>
  <c r="H24" i="65"/>
  <c r="I23" i="65"/>
  <c r="H23" i="65"/>
  <c r="R22" i="65"/>
  <c r="I22" i="65"/>
  <c r="H22" i="65"/>
  <c r="R21" i="65"/>
  <c r="I21" i="65"/>
  <c r="H21" i="65"/>
  <c r="R20" i="65"/>
  <c r="I20" i="65"/>
  <c r="H20" i="65"/>
  <c r="R19" i="65"/>
  <c r="I19" i="65"/>
  <c r="H19" i="65"/>
  <c r="R18" i="65"/>
  <c r="I18" i="65"/>
  <c r="H18" i="65"/>
  <c r="R17" i="65"/>
  <c r="I17" i="65"/>
  <c r="H17" i="65"/>
  <c r="R16" i="65"/>
  <c r="I16" i="65"/>
  <c r="H16" i="65"/>
  <c r="R15" i="65"/>
  <c r="I15" i="65"/>
  <c r="H15" i="65"/>
  <c r="F25" i="64"/>
  <c r="E25" i="64"/>
  <c r="D25" i="64"/>
  <c r="F24" i="64"/>
  <c r="E24" i="64"/>
  <c r="D24" i="64"/>
  <c r="F23" i="64"/>
  <c r="E23" i="64"/>
  <c r="D23" i="64"/>
  <c r="F22" i="64"/>
  <c r="E22" i="64"/>
  <c r="D22" i="64"/>
  <c r="F21" i="64"/>
  <c r="E21" i="64"/>
  <c r="D21" i="64"/>
  <c r="F20" i="64"/>
  <c r="E20" i="64"/>
  <c r="D20" i="64"/>
  <c r="F19" i="64"/>
  <c r="E19" i="64"/>
  <c r="D19" i="64"/>
  <c r="F18" i="64"/>
  <c r="E18" i="64"/>
  <c r="D18" i="64"/>
  <c r="F17" i="64"/>
  <c r="E17" i="64"/>
  <c r="D17" i="64"/>
  <c r="F16" i="64"/>
  <c r="E16" i="64"/>
  <c r="D16" i="64"/>
  <c r="F28" i="63"/>
  <c r="E28" i="63"/>
  <c r="D28" i="63"/>
  <c r="R24" i="63"/>
  <c r="I24" i="63"/>
  <c r="H24" i="63"/>
  <c r="I23" i="63"/>
  <c r="H23" i="63"/>
  <c r="R22" i="63"/>
  <c r="I22" i="63"/>
  <c r="H22" i="63"/>
  <c r="R21" i="63"/>
  <c r="I21" i="63"/>
  <c r="H21" i="63"/>
  <c r="R20" i="63"/>
  <c r="I20" i="63"/>
  <c r="H20" i="63"/>
  <c r="R19" i="63"/>
  <c r="I19" i="63"/>
  <c r="H19" i="63"/>
  <c r="R18" i="63"/>
  <c r="I18" i="63"/>
  <c r="H18" i="63"/>
  <c r="R17" i="63"/>
  <c r="I17" i="63"/>
  <c r="H17" i="63"/>
  <c r="R16" i="63"/>
  <c r="I16" i="63"/>
  <c r="H16" i="63"/>
  <c r="R15" i="63"/>
  <c r="I15" i="63"/>
  <c r="H15" i="63"/>
  <c r="K27" i="62"/>
  <c r="J27" i="62"/>
  <c r="I27" i="62"/>
  <c r="H27" i="62"/>
  <c r="G27" i="62"/>
  <c r="F27" i="62"/>
  <c r="E27" i="62"/>
  <c r="D27" i="62"/>
  <c r="K26" i="62"/>
  <c r="J26" i="62"/>
  <c r="I26" i="62"/>
  <c r="H26" i="62"/>
  <c r="G26" i="62"/>
  <c r="F26" i="62"/>
  <c r="E26" i="62"/>
  <c r="D26" i="62"/>
  <c r="K25" i="62"/>
  <c r="J25" i="62"/>
  <c r="I25" i="62"/>
  <c r="H25" i="62"/>
  <c r="G25" i="62"/>
  <c r="F25" i="62"/>
  <c r="E25" i="62"/>
  <c r="D25" i="62"/>
  <c r="K24" i="62"/>
  <c r="J24" i="62"/>
  <c r="I24" i="62"/>
  <c r="H24" i="62"/>
  <c r="G24" i="62"/>
  <c r="F24" i="62"/>
  <c r="E24" i="62"/>
  <c r="D24" i="62"/>
  <c r="K23" i="62"/>
  <c r="J23" i="62"/>
  <c r="I23" i="62"/>
  <c r="H23" i="62"/>
  <c r="G23" i="62"/>
  <c r="F23" i="62"/>
  <c r="E23" i="62"/>
  <c r="D23" i="62"/>
  <c r="K22" i="62"/>
  <c r="J22" i="62"/>
  <c r="I22" i="62"/>
  <c r="H22" i="62"/>
  <c r="G22" i="62"/>
  <c r="F22" i="62"/>
  <c r="E22" i="62"/>
  <c r="D22" i="62"/>
  <c r="K21" i="62"/>
  <c r="J21" i="62"/>
  <c r="I21" i="62"/>
  <c r="H21" i="62"/>
  <c r="G21" i="62"/>
  <c r="F21" i="62"/>
  <c r="E21" i="62"/>
  <c r="D21" i="62"/>
  <c r="K20" i="62"/>
  <c r="J20" i="62"/>
  <c r="I20" i="62"/>
  <c r="H20" i="62"/>
  <c r="G20" i="62"/>
  <c r="F20" i="62"/>
  <c r="E20" i="62"/>
  <c r="D20" i="62"/>
  <c r="K19" i="62"/>
  <c r="J19" i="62"/>
  <c r="I19" i="62"/>
  <c r="H19" i="62"/>
  <c r="G19" i="62"/>
  <c r="F19" i="62"/>
  <c r="E19" i="62"/>
  <c r="D19" i="62"/>
  <c r="K18" i="62"/>
  <c r="J18" i="62"/>
  <c r="I18" i="62"/>
  <c r="H18" i="62"/>
  <c r="G18" i="62"/>
  <c r="F18" i="62"/>
  <c r="E18" i="62"/>
  <c r="D18" i="62"/>
  <c r="K30" i="61"/>
  <c r="J30" i="61"/>
  <c r="I30" i="61"/>
  <c r="H30" i="61"/>
  <c r="G30" i="61"/>
  <c r="F30" i="61"/>
  <c r="E30" i="61"/>
  <c r="D30" i="61"/>
  <c r="R27" i="61"/>
  <c r="N27" i="61"/>
  <c r="M27" i="61"/>
  <c r="N26" i="61"/>
  <c r="M26" i="61"/>
  <c r="R25" i="61"/>
  <c r="N25" i="61"/>
  <c r="M25" i="61"/>
  <c r="R24" i="61"/>
  <c r="N24" i="61"/>
  <c r="M24" i="61"/>
  <c r="R23" i="61"/>
  <c r="N23" i="61"/>
  <c r="M23" i="61"/>
  <c r="R22" i="61"/>
  <c r="N22" i="61"/>
  <c r="M22" i="61"/>
  <c r="R21" i="61"/>
  <c r="N21" i="61"/>
  <c r="M21" i="61"/>
  <c r="R20" i="61"/>
  <c r="N20" i="61"/>
  <c r="M20" i="61"/>
  <c r="R19" i="61"/>
  <c r="N19" i="61"/>
  <c r="M19" i="61"/>
  <c r="R18" i="61"/>
  <c r="N18" i="61"/>
  <c r="M18" i="61"/>
  <c r="I32" i="60"/>
  <c r="H32" i="60"/>
  <c r="G32" i="60"/>
  <c r="F32" i="60"/>
  <c r="E32" i="60"/>
  <c r="I31" i="60"/>
  <c r="H31" i="60"/>
  <c r="G31" i="60"/>
  <c r="F31" i="60"/>
  <c r="E31" i="60"/>
  <c r="I30" i="60"/>
  <c r="H30" i="60"/>
  <c r="G30" i="60"/>
  <c r="F30" i="60"/>
  <c r="E30" i="60"/>
  <c r="I29" i="60"/>
  <c r="H29" i="60"/>
  <c r="G29" i="60"/>
  <c r="F29" i="60"/>
  <c r="E29" i="60"/>
  <c r="I28" i="60"/>
  <c r="H28" i="60"/>
  <c r="G28" i="60"/>
  <c r="F28" i="60"/>
  <c r="E28" i="60"/>
  <c r="I27" i="60"/>
  <c r="H27" i="60"/>
  <c r="G27" i="60"/>
  <c r="F27" i="60"/>
  <c r="E27" i="60"/>
  <c r="I26" i="60"/>
  <c r="H26" i="60"/>
  <c r="G26" i="60"/>
  <c r="F26" i="60"/>
  <c r="E26" i="60"/>
  <c r="I25" i="60"/>
  <c r="H25" i="60"/>
  <c r="G25" i="60"/>
  <c r="F25" i="60"/>
  <c r="E25" i="60"/>
  <c r="I24" i="60"/>
  <c r="H24" i="60"/>
  <c r="G24" i="60"/>
  <c r="F24" i="60"/>
  <c r="E24" i="60"/>
  <c r="I23" i="60"/>
  <c r="H23" i="60"/>
  <c r="G23" i="60"/>
  <c r="F23" i="60"/>
  <c r="E23" i="60"/>
  <c r="I22" i="60"/>
  <c r="H22" i="60"/>
  <c r="G22" i="60"/>
  <c r="F22" i="60"/>
  <c r="E22" i="60"/>
  <c r="I21" i="60"/>
  <c r="H21" i="60"/>
  <c r="G21" i="60"/>
  <c r="F21" i="60"/>
  <c r="E21" i="60"/>
  <c r="I20" i="60"/>
  <c r="H20" i="60"/>
  <c r="G20" i="60"/>
  <c r="F20" i="60"/>
  <c r="E20" i="60"/>
  <c r="I19" i="60"/>
  <c r="H19" i="60"/>
  <c r="G19" i="60"/>
  <c r="F19" i="60"/>
  <c r="E19" i="60"/>
  <c r="H33" i="59"/>
  <c r="G33" i="59"/>
  <c r="F33" i="59"/>
  <c r="E33" i="59"/>
  <c r="H32" i="59"/>
  <c r="G32" i="59"/>
  <c r="F32" i="59"/>
  <c r="E32" i="59"/>
  <c r="H31" i="59"/>
  <c r="G31" i="59"/>
  <c r="F31" i="59"/>
  <c r="E31" i="59"/>
  <c r="H30" i="59"/>
  <c r="G30" i="59"/>
  <c r="F30" i="59"/>
  <c r="E30" i="59"/>
  <c r="H29" i="59"/>
  <c r="G29" i="59"/>
  <c r="F29" i="59"/>
  <c r="E29" i="59"/>
  <c r="H28" i="59"/>
  <c r="G28" i="59"/>
  <c r="F28" i="59"/>
  <c r="E28" i="59"/>
  <c r="H27" i="59"/>
  <c r="G27" i="59"/>
  <c r="F27" i="59"/>
  <c r="E27" i="59"/>
  <c r="H26" i="59"/>
  <c r="G26" i="59"/>
  <c r="F26" i="59"/>
  <c r="E26" i="59"/>
  <c r="H25" i="59"/>
  <c r="G25" i="59"/>
  <c r="F25" i="59"/>
  <c r="E25" i="59"/>
  <c r="H24" i="59"/>
  <c r="G24" i="59"/>
  <c r="F24" i="59"/>
  <c r="E24" i="59"/>
  <c r="H23" i="59"/>
  <c r="G23" i="59"/>
  <c r="F23" i="59"/>
  <c r="E23" i="59"/>
  <c r="H22" i="59"/>
  <c r="G22" i="59"/>
  <c r="F22" i="59"/>
  <c r="E22" i="59"/>
  <c r="H21" i="59"/>
  <c r="G21" i="59"/>
  <c r="F21" i="59"/>
  <c r="E21" i="59"/>
  <c r="H20" i="59"/>
  <c r="G20" i="59"/>
  <c r="F20" i="59"/>
  <c r="E20" i="59"/>
  <c r="I37" i="58"/>
  <c r="H37" i="58"/>
  <c r="G37" i="58"/>
  <c r="F37" i="58"/>
  <c r="E37" i="58"/>
  <c r="I36" i="58"/>
  <c r="H36" i="58"/>
  <c r="G36" i="58"/>
  <c r="F36" i="58"/>
  <c r="E36" i="58"/>
  <c r="R31" i="58"/>
  <c r="R30" i="58"/>
  <c r="R29" i="58"/>
  <c r="R28" i="58"/>
  <c r="R27" i="58"/>
  <c r="R26" i="58"/>
  <c r="R25" i="58"/>
  <c r="R24" i="58"/>
  <c r="R23" i="58"/>
  <c r="R22" i="58"/>
  <c r="R21" i="58"/>
  <c r="R20" i="58"/>
  <c r="R19" i="58"/>
  <c r="R18" i="58"/>
  <c r="H38" i="57" l="1"/>
  <c r="G38" i="57"/>
  <c r="F38" i="57"/>
  <c r="E38" i="57"/>
  <c r="H37" i="57"/>
  <c r="G37" i="57"/>
  <c r="F37" i="57"/>
  <c r="E37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D27" i="10" l="1"/>
  <c r="E27" i="10"/>
  <c r="F27" i="10"/>
  <c r="C27" i="10"/>
  <c r="H17" i="10"/>
  <c r="Q24" i="10"/>
  <c r="Q23" i="10"/>
  <c r="Q22" i="10"/>
  <c r="Q21" i="10"/>
  <c r="Q20" i="10"/>
  <c r="Q19" i="10"/>
  <c r="Q18" i="10"/>
  <c r="Q16" i="10"/>
  <c r="Q15" i="10"/>
  <c r="H16" i="10"/>
  <c r="H18" i="10"/>
  <c r="H19" i="10"/>
  <c r="H20" i="10"/>
  <c r="H21" i="10"/>
  <c r="H22" i="10"/>
  <c r="H23" i="10"/>
  <c r="H24" i="10"/>
  <c r="H15" i="10"/>
</calcChain>
</file>

<file path=xl/sharedStrings.xml><?xml version="1.0" encoding="utf-8"?>
<sst xmlns="http://schemas.openxmlformats.org/spreadsheetml/2006/main" count="681" uniqueCount="226">
  <si>
    <t>HEARING IMPAIRMENTS</t>
  </si>
  <si>
    <t>SPEECH OR LANGUAGE IMPAIRMENTS</t>
  </si>
  <si>
    <t>VISUAL IMPAIRMENTS</t>
  </si>
  <si>
    <t>EMOTIONAL DISTURBANCE</t>
  </si>
  <si>
    <t>ORTHOPEDIC IMPAIRMENTS</t>
  </si>
  <si>
    <t>OTHER HEALTH IMPAIRMENTS</t>
  </si>
  <si>
    <t>SPECIFIC LEARNING DISABILITIES</t>
  </si>
  <si>
    <t>MULTIPLE DISABILITIES</t>
  </si>
  <si>
    <t>AUTISM</t>
  </si>
  <si>
    <t>DEAF-BLINDNESS</t>
  </si>
  <si>
    <t>TRAUMATIC BRAIN INJURY</t>
  </si>
  <si>
    <t>TOTAL:</t>
  </si>
  <si>
    <t xml:space="preserve"> </t>
  </si>
  <si>
    <t>(2)</t>
  </si>
  <si>
    <t>(3)</t>
  </si>
  <si>
    <t>(4)</t>
  </si>
  <si>
    <t>(6)</t>
  </si>
  <si>
    <t>(7)</t>
  </si>
  <si>
    <t>(8)</t>
  </si>
  <si>
    <t>6-11</t>
  </si>
  <si>
    <t>12-17</t>
  </si>
  <si>
    <t>18-21</t>
  </si>
  <si>
    <t>DISABILITY</t>
  </si>
  <si>
    <t>PART B, INDIVIDUALS WITH DISABILITIES EDUCATION ACT</t>
  </si>
  <si>
    <t>TOTAL</t>
  </si>
  <si>
    <t>COMPUTED</t>
  </si>
  <si>
    <t>(10)</t>
  </si>
  <si>
    <t>(11)</t>
  </si>
  <si>
    <t>(12)</t>
  </si>
  <si>
    <t>(14)</t>
  </si>
  <si>
    <t>(15)</t>
  </si>
  <si>
    <t>(16)</t>
  </si>
  <si>
    <t>(18)</t>
  </si>
  <si>
    <t>(19)</t>
  </si>
  <si>
    <t>(20)</t>
  </si>
  <si>
    <t>(22)</t>
  </si>
  <si>
    <t>(23)</t>
  </si>
  <si>
    <t>(24)</t>
  </si>
  <si>
    <t>AGE</t>
  </si>
  <si>
    <t>EDUCATIONAL ENVIRONMENT:</t>
  </si>
  <si>
    <t>RACE/ETHNICITY</t>
  </si>
  <si>
    <t xml:space="preserve">  PART B, INDIVIDUALS WITH DISABILITIES EDUCATION ACT</t>
  </si>
  <si>
    <t>(1)</t>
  </si>
  <si>
    <t>(5)</t>
  </si>
  <si>
    <t>(9)</t>
  </si>
  <si>
    <t>(13)</t>
  </si>
  <si>
    <t>(17)</t>
  </si>
  <si>
    <t>(21)</t>
  </si>
  <si>
    <t>(E) RESIDENTIAL FACILITY</t>
  </si>
  <si>
    <t>COMPUTED TOTALS</t>
  </si>
  <si>
    <t>IMPLEMENTATION OF FAPE REQUIREMENTS</t>
  </si>
  <si>
    <t>TOTALS</t>
  </si>
  <si>
    <t xml:space="preserve">TOTAL: </t>
  </si>
  <si>
    <t>PAGE 1 OF 22</t>
  </si>
  <si>
    <t>PAGE 2 OF 22</t>
  </si>
  <si>
    <t>SECTION B (CONTINUED)</t>
  </si>
  <si>
    <t>WHITE</t>
  </si>
  <si>
    <t>SECTION C (CONTINUED)</t>
  </si>
  <si>
    <t>PAGE 8 OF 22</t>
  </si>
  <si>
    <t>MALE</t>
  </si>
  <si>
    <t>FEMALE</t>
  </si>
  <si>
    <t>SECTION D (CONTINUED)</t>
  </si>
  <si>
    <t>PAGE 9 OF 22</t>
  </si>
  <si>
    <t>GENDER</t>
  </si>
  <si>
    <t>PAGE 10 OF 22</t>
  </si>
  <si>
    <t>LIMITED ENGLISH PROFICIENCY STATUS</t>
  </si>
  <si>
    <t>YES</t>
  </si>
  <si>
    <t>NO</t>
  </si>
  <si>
    <t>SECTION E (CONTINUED)</t>
  </si>
  <si>
    <t>PAGE 11 OF 22</t>
  </si>
  <si>
    <t>SECTION F (CONTINUED)</t>
  </si>
  <si>
    <t>PAGE 14 OF 22</t>
  </si>
  <si>
    <t>PAGE 13 OF 22</t>
  </si>
  <si>
    <t>PAGE 12 OF 22</t>
  </si>
  <si>
    <t>PAGE 15 OF 22</t>
  </si>
  <si>
    <t>(A) INSIDE REGULAR CLASS 80% OR MORE OF DAY</t>
  </si>
  <si>
    <t>(C) INSIDE REGULAR CLASS LESS THAN 40% OF DAY</t>
  </si>
  <si>
    <t>(D) SEPARATE SCHOOL</t>
  </si>
  <si>
    <t>(F) HOMEBOUND/HOSPITAL</t>
  </si>
  <si>
    <t>(G) CORRECTIONAL FACILITIES</t>
  </si>
  <si>
    <t>(H) PARENTALLY PLACED IN PRIVATE SCHOOLS</t>
  </si>
  <si>
    <t>(I) TOTAL(OF ROW A-H)</t>
  </si>
  <si>
    <t>PAGE 17 OF 22</t>
  </si>
  <si>
    <t>PAGE 18 OF 22</t>
  </si>
  <si>
    <t>SECTION G (CONTINUED)</t>
  </si>
  <si>
    <t>COMPUTED TOTAL</t>
  </si>
  <si>
    <t>PAGE 21 OF 22</t>
  </si>
  <si>
    <t>PAGE 19 OF 22</t>
  </si>
  <si>
    <t>SECTION H (CONTINUED)</t>
  </si>
  <si>
    <t>PAGE 20 OF 22</t>
  </si>
  <si>
    <t>PAGE 22 OF 22</t>
  </si>
  <si>
    <t>SECTION I (CONTINUED)</t>
  </si>
  <si>
    <t>PAGE 3 OF 22</t>
  </si>
  <si>
    <t>PAGE 4 OF 22</t>
  </si>
  <si>
    <r>
      <t>DEVELOPMENTAL DELAY</t>
    </r>
    <r>
      <rPr>
        <vertAlign val="superscript"/>
        <sz val="8"/>
        <rFont val="Arial"/>
        <family val="2"/>
      </rPr>
      <t>2</t>
    </r>
  </si>
  <si>
    <r>
      <t>DEVELOPMENTAL DELAY</t>
    </r>
    <r>
      <rPr>
        <vertAlign val="superscript"/>
        <sz val="8"/>
        <rFont val="Arial"/>
        <family val="2"/>
      </rPr>
      <t>1</t>
    </r>
  </si>
  <si>
    <t>PAGE 5 OF 22</t>
  </si>
  <si>
    <t>PAGE 6 OF 22</t>
  </si>
  <si>
    <t>PAGE 7 OF 22</t>
  </si>
  <si>
    <t>EDUCATIONAL ENVIRONMENT</t>
  </si>
  <si>
    <t>PAGE 16 OF 22</t>
  </si>
  <si>
    <t xml:space="preserve">AGE 3-5 TOTAL </t>
  </si>
  <si>
    <t>SECTION F</t>
  </si>
  <si>
    <t>AGE 6-21 TOTAL</t>
  </si>
  <si>
    <t>SECTION F AGE 6-21 TOTAL</t>
  </si>
  <si>
    <t>SECTION A, AGE 3-5 TOTAL</t>
  </si>
  <si>
    <t>SECTION A</t>
  </si>
  <si>
    <t>ASIAN</t>
  </si>
  <si>
    <t>Empty cells not accepted</t>
  </si>
  <si>
    <t>Column 1</t>
  </si>
  <si>
    <t>Column 2</t>
  </si>
  <si>
    <t>Row set (A)     
CHILDREN ATTENDING A REGULAR 
EARLY CHILDHOOD PROGRAM AT LEAST
10 HRS PER WEEK, …</t>
  </si>
  <si>
    <t>(A1) … and RECEIVING the majority of hours of
SPECIAL EDUCATION and related SERVICES in 
the REGULAR EARLY CHILDHOOD PROGRAM</t>
  </si>
  <si>
    <t xml:space="preserve">(A2) … and RECEIVING the majority of hours of
SPECIAL EDUCATION and related SERVICES in
some OTHER LOCATION </t>
  </si>
  <si>
    <t>Row Set (B)
CHILDREN ATTENDING A REGULAR 
EARLY CHILDHOOD PROGRAM LESS 
THAN 10 HRS PER WEEK, …</t>
  </si>
  <si>
    <t>(B1) …and RECEIVING the majority of hours of
SPECIAL EDUCATION and related SERVICES in
the REGULAR EARLY CHILDHOOD PROGRAM</t>
  </si>
  <si>
    <t>(B2) …and RECEIVING the majority of hours of
SPECIAL EDUCATION and related SERVICES in
some OTHER LOCATION</t>
  </si>
  <si>
    <t>(C1) …specifically, a SEPARATE SPECIAL 
EDUCATION CLASS</t>
  </si>
  <si>
    <t>(C2) …specifically, a SEPARATE SCHOOL</t>
  </si>
  <si>
    <t>(C3) …specifically, a RESIDENTIAL FACILITY</t>
  </si>
  <si>
    <t>ROW Set (D)
CHILDREN ATTENDING NEITHER A
REGULAR EARLY CHILDHOOD PROGRAM
NOR A SPECIAL EDUCATION PROGRAM
(NOT INCLUDED IN ROW SETS A, B OR C)</t>
  </si>
  <si>
    <t xml:space="preserve">Row Set (C)
CHILDREN ATTENDING A SPECIAL 
EDUCATION program (NOT in any
regular early childhood program),...
</t>
  </si>
  <si>
    <r>
      <t xml:space="preserve">Row Set (C)
CHILDREN </t>
    </r>
    <r>
      <rPr>
        <u/>
        <sz val="8"/>
        <rFont val="Arial"/>
        <family val="2"/>
      </rPr>
      <t>ATTENDING A SPECIAL</t>
    </r>
    <r>
      <rPr>
        <sz val="8"/>
        <rFont val="Arial"/>
        <family val="2"/>
      </rPr>
      <t xml:space="preserve"> 
</t>
    </r>
    <r>
      <rPr>
        <u/>
        <sz val="8"/>
        <rFont val="Arial"/>
        <family val="2"/>
      </rPr>
      <t>EDUCATION</t>
    </r>
    <r>
      <rPr>
        <sz val="8"/>
        <rFont val="Arial"/>
        <family val="2"/>
      </rPr>
      <t xml:space="preserve"> program (NOT in any
regular early childhood program),...
</t>
    </r>
  </si>
  <si>
    <r>
      <t xml:space="preserve">ROW Set (D)
CHILDREN ATTENDING </t>
    </r>
    <r>
      <rPr>
        <u/>
        <sz val="8"/>
        <rFont val="Arial"/>
        <family val="2"/>
      </rPr>
      <t>NEITHER</t>
    </r>
    <r>
      <rPr>
        <sz val="8"/>
        <rFont val="Arial"/>
        <family val="2"/>
      </rPr>
      <t xml:space="preserve"> A
REGULAR EARLY CHILDHOOD PROGRAM
</t>
    </r>
    <r>
      <rPr>
        <u/>
        <sz val="8"/>
        <rFont val="Arial"/>
        <family val="2"/>
      </rPr>
      <t>NOR</t>
    </r>
    <r>
      <rPr>
        <sz val="8"/>
        <rFont val="Arial"/>
        <family val="2"/>
      </rPr>
      <t xml:space="preserve"> A SPECIAL EDUCATION PROGRAM
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INCLUDED IN ROW SETS A, B OR C)</t>
    </r>
  </si>
  <si>
    <t xml:space="preserve">
TOTAL (OF ROWS A1-D2)</t>
  </si>
  <si>
    <t>CHILDREN ATTENDING A REGULAR EARLY CHILDHOOD PROGRAM</t>
  </si>
  <si>
    <t>(A)
AT LEAST 10 HOURS PER WEEK</t>
  </si>
  <si>
    <t>(B)
LESS THAN 10 HOURS PER WEEK</t>
  </si>
  <si>
    <r>
      <t xml:space="preserve">(A1) 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REGULAR EC PROGRAM</t>
    </r>
  </si>
  <si>
    <r>
      <t xml:space="preserve">(A2)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SOME OTHER LOCATION</t>
    </r>
  </si>
  <si>
    <r>
      <t xml:space="preserve">(B1)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REGULAR EC PROGRAM</t>
    </r>
  </si>
  <si>
    <r>
      <t xml:space="preserve">(B2)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SOME OTHER LOCATION</t>
    </r>
  </si>
  <si>
    <t>(C1)
SEPARATE CLASS</t>
  </si>
  <si>
    <t>(C2)
SEPARATE SCHOOL</t>
  </si>
  <si>
    <t>(C3)
RESIDENTIAL FACILITY</t>
  </si>
  <si>
    <r>
      <t xml:space="preserve">(D1)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 HOME</t>
    </r>
  </si>
  <si>
    <r>
      <t xml:space="preserve">(D2)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SERVICE PROVIDER
LOCATION OR SOME
OTHER LOCATION</t>
    </r>
  </si>
  <si>
    <t>(A)
AT LEAST 10 HOURS PER WEEK (PERCENT)</t>
  </si>
  <si>
    <t>(B)
LESS THAN 10 HOURS PER WEEK (PERCENT)</t>
  </si>
  <si>
    <t>(C1)
SEPARATE CLASS
(PERCENT)</t>
  </si>
  <si>
    <t>(C2)
SEPARATE SCHOOL
(PERCENT)</t>
  </si>
  <si>
    <t>(C3)
RESIDENTIAL FACILITY
(PERCENT)</t>
  </si>
  <si>
    <t>(D1)
RECEIVING MAJORITY OF
HOURS OF SERVICES
IN  HOME
(PERCENT)</t>
  </si>
  <si>
    <t>(D2)
RECEIVING MAJORITY OF 
HOURS OF SERVICES
IN SERVICE PROVIDER
LOCATION OR SOME
OTHER LOCATION
(PERCENT)</t>
  </si>
  <si>
    <t>(D1)  …and RECEIVING the majority of hours of
SPECIAL EDUCATION and related SERVICES at
HOME</t>
  </si>
  <si>
    <t>(D2)  …and RECEIVING the majority of hours of
SPECIAL EDUCATION and related SERVICES at
the SERVICE PROVIDER LOCATION or some
OTHER LOCATION not in any category</t>
  </si>
  <si>
    <t>(C) TOTAL (OF ROW A1 -D2)</t>
  </si>
  <si>
    <t>(D2)  …and RECEIVING the majority of hours of
SPECIAL EDUCATION and related SERVICES at
the SERVICE PROVIDER LOCATION or some
OTHER LOCATION not in any other category</t>
  </si>
  <si>
    <t>(B1) …and RECEIVING the majority of hours of
SPECIAL EDUCATION and RELATED SERVICES in
the REGULAR EARLY CHILDHOOD PROGRAM</t>
  </si>
  <si>
    <t>(B) INSIDE REGULAR CLASS 79-40% OF DAY</t>
  </si>
  <si>
    <t>INTELLECTUAL DISABILITY</t>
  </si>
  <si>
    <t xml:space="preserve">SECTION A: Distribution of children with disabilities (IDEA) Ages 3 through 5 receiving special education by discrete age and early education environment. </t>
  </si>
  <si>
    <t xml:space="preserve">SECTION B: Distribution of Children with Disabilities (IDEA) Ages 3 through 5 receiving special education by disability category and early education environment. 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</si>
  <si>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aged three through nine, or a subset of that age range. See 34 C.F.R. Part 300.111(b)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</si>
  <si>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</si>
  <si>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</si>
  <si>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 xml:space="preserve">2 </t>
    </r>
    <r>
      <rPr>
        <sz val="8"/>
        <rFont val="Arial"/>
        <family val="2"/>
      </rPr>
      <t>The definition of developmental delay is state-determined and applies to Children with Disabilities (IDEA) aged three through nine, or a subset of that age range. See 34 C.F.R. Part 300.111(b)</t>
    </r>
  </si>
  <si>
    <r>
      <t xml:space="preserve">1 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</si>
  <si>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 (PERCENT)</t>
    </r>
    <r>
      <rPr>
        <b/>
        <vertAlign val="superscript"/>
        <sz val="8"/>
        <rFont val="Arial"/>
        <family val="2"/>
      </rPr>
      <t>1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</si>
  <si>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</si>
  <si>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CHILDREN ATTENDING A REGULAR EARLY CHILDHOOD PROGRAM (PERCENT)</t>
    </r>
    <r>
      <rPr>
        <b/>
        <vertAlign val="superscript"/>
        <sz val="8"/>
        <rFont val="Arial"/>
        <family val="2"/>
      </rPr>
      <t>1</t>
    </r>
  </si>
  <si>
    <t>SECTION C. Distribution of children with disabilities (IDEA) ages 3 through 5 receiving special education by race/ethnicity and early childhood environment.</t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</si>
  <si>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PERCENT)</t>
    </r>
    <r>
      <rPr>
        <b/>
        <vertAlign val="superscript"/>
        <sz val="8"/>
        <rFont val="Arial"/>
        <family val="2"/>
      </rPr>
      <t>1</t>
    </r>
  </si>
  <si>
    <t>SECTION D: Distribution of children with disabilities (IDEA) ages 3 through 5 receiving special education by Gender and Early Childhood environment.</t>
  </si>
  <si>
    <r>
      <t>GENDER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</si>
  <si>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 xml:space="preserve">SECTION E: Distribution of children with disabilities (IDEA) ages 3 through 5 receiving special education by Limited English Proficiency (LEP) Status and Early Childhood environment. 
</t>
  </si>
  <si>
    <r>
      <t>LIMITED ENGLISH PROFICIENCY STATUS                                             (PERCENT)</t>
    </r>
    <r>
      <rPr>
        <b/>
        <vertAlign val="superscript"/>
        <sz val="8"/>
        <rFont val="Arial"/>
        <family val="2"/>
      </rPr>
      <t>1</t>
    </r>
  </si>
  <si>
    <t>SECTION F: Distribution of Children with Disabilities (IDEA) ages 6 through 21 receiving special education by disability, educational environment, and age group.</t>
  </si>
  <si>
    <r>
      <t>1</t>
    </r>
    <r>
      <rPr>
        <sz val="8"/>
        <rFont val="Arial"/>
        <family val="2"/>
      </rPr>
      <t>The definition of developmental delay is state-determined and applies to Children with Disabilities (IDEA) aged three through nine, or a subset of that age range. See 34 C.F.R. Part 300.111(b)</t>
    </r>
  </si>
  <si>
    <r>
      <t xml:space="preserve">1 </t>
    </r>
    <r>
      <rPr>
        <sz val="8"/>
        <rFont val="Arial"/>
        <family val="2"/>
      </rPr>
      <t>The definition of developmental delay is state-determined and applies to Children with Disabilities (IDEA) aged three through nine, or a subset of that age range. See 34 C.F.R. Part 300.111(b)</t>
    </r>
  </si>
  <si>
    <r>
      <t>(PERCENT)</t>
    </r>
    <r>
      <rPr>
        <b/>
        <vertAlign val="superscript"/>
        <sz val="8"/>
        <rFont val="Arial"/>
        <family val="2"/>
      </rPr>
      <t>1</t>
    </r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</si>
  <si>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</si>
  <si>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</si>
  <si>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 xml:space="preserve">SECTION I: Distribution of Children with Disabilities (IDEA) ages 6 through 21 receiving special education by Educational Environment
and LEP Status.
</t>
  </si>
  <si>
    <r>
      <t>LIMITED ENGLISH PROFICIENCY STATUS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</si>
  <si>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HISPANIC/
LATINO</t>
  </si>
  <si>
    <t>AMERICAN
INDIAN OR
ALASKA
NATIVE</t>
  </si>
  <si>
    <t xml:space="preserve"> ASIAN</t>
  </si>
  <si>
    <t>NATIVE
HAWAIIAN 
OR OTHER
PACIFIC
ISLANDER</t>
  </si>
  <si>
    <t>TWO OR
MORE
RACES</t>
  </si>
  <si>
    <t>BLACK OR
AFRICAN
AMERICAN</t>
  </si>
  <si>
    <t>HISPANIC/
LATINO
(PERCENT)</t>
  </si>
  <si>
    <t>AMERICAN
INDIAN OR
ALASKA
NATIVE
(PERCENT)</t>
  </si>
  <si>
    <t xml:space="preserve"> ASIAN
(PERCENT)</t>
  </si>
  <si>
    <t>BLACK OR
AFRICAN
AMERICAN
(PERCENT)</t>
  </si>
  <si>
    <t>NATIVE
HAWAIIAN 
OR OTHER
PACIFIC
ISLANDER
(PERCENT)</t>
  </si>
  <si>
    <t>WHITE
(PERCENT)</t>
  </si>
  <si>
    <t>TWO OR
MORE
RACES
(PERCENT)</t>
  </si>
  <si>
    <t>TOTAL
(PERCENT)</t>
  </si>
  <si>
    <t>MALE
(PERCENT)</t>
  </si>
  <si>
    <t>FEMALE
(PERCENT)</t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</si>
  <si>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aged three through nine, or a subset of that age range. See 34 C.F.R. Part 300.111(b).
</t>
    </r>
  </si>
  <si>
    <t>(A)
INSIDE THE REGULAR CLASS 80% OR MORE OF DAY</t>
  </si>
  <si>
    <t>(B)
INSIDE THE REGULAR CLASS NO MORE THAN 79% OF
 DAY BUT NO LESS THAN 40% OF DAY</t>
  </si>
  <si>
    <t>(C)
INSIDE REGULAR CLASS FOR LESS THAN 40% OF THE DAY</t>
  </si>
  <si>
    <t>(D)
SEPARATE SCHOOL</t>
  </si>
  <si>
    <t>(E)
RESIDENTIAL FACILITY</t>
  </si>
  <si>
    <t>(F)
HOMEBOUND/HOSPITAL</t>
  </si>
  <si>
    <t xml:space="preserve"> (G)
CORRECTIONAL FACILITIES </t>
  </si>
  <si>
    <t xml:space="preserve"> (H)
PARENTALLY PLACED IN PRIVATE SCHOOLS</t>
  </si>
  <si>
    <t>(A)
INSIDE THE
REGULAR
CLASS 80% OR
MORE OF DAY
(PERCENT)</t>
  </si>
  <si>
    <t>(B)
INSIDE THE
REGULAR
CLASS 79-40%  OF DAY
(PERCENT)</t>
  </si>
  <si>
    <t>(C)
INSIDE THE
REGULAR
CLASS LESS 
THAN  40%
OF DAY
(PERCENT)</t>
  </si>
  <si>
    <t>(D)
SEPARATE
SCHOOL
(PERCENT)</t>
  </si>
  <si>
    <t>(E)
RESIDENTIAL
FACILITY
(PERCENT)</t>
  </si>
  <si>
    <t>(F)
HOMEBOUND/
HOSPITAL
(PERCENT)</t>
  </si>
  <si>
    <t>(G)
CORRRECTIONAL
FACILITY
(PERCENT)</t>
  </si>
  <si>
    <t>(H)
PARENTALLY
PLACED IN
PRIVATE
SCHOOLS
(PERCENT)</t>
  </si>
  <si>
    <t>AMERICAN 
INDIAN 
OR ALASKA 
NATIVE</t>
  </si>
  <si>
    <t>BLACK OR 
AFRICAN 
AMERICAN</t>
  </si>
  <si>
    <t>NATIVE 
HAWAIIAN 
OR OTHER 
PACIFIC 
ISLANDER</t>
  </si>
  <si>
    <t>TWO OR 
MORE 
RACES</t>
  </si>
  <si>
    <t xml:space="preserve">SECTION G: Distribution of Children with Disabilities (IDEA) ages 6 through 21 receiving special education by race ethnicity and educational environment. </t>
  </si>
  <si>
    <t>AMERICAN 
INDIAN 
OR ALASKA 
NATIVE
(PERCENT)</t>
  </si>
  <si>
    <t>ASIAN
(PERCENT)</t>
  </si>
  <si>
    <t>BLACK OR 
AFRICAN 
AMERICAN
(PERCENT)</t>
  </si>
  <si>
    <t>NATIVE 
HAWAIIAN 
OR OTHER 
PACIFIC 
ISLANDER
(PERCENT)</t>
  </si>
  <si>
    <t>TWO OR 
MORE 
RACES
(PERCENT)</t>
  </si>
  <si>
    <t xml:space="preserve">SECTION H: Distribution of children with disabilities (IDEA) ages 6 through 21 receiving special education by educational environment and sex. 
</t>
  </si>
  <si>
    <t>YES
(PERCENT)</t>
  </si>
  <si>
    <t>NO
(PERCENT)</t>
  </si>
  <si>
    <t>1 The definition of developmental delay is state-determined and applies to Children with Disabilities (IDEA) aged three through nine, or a subset of that age range. See 34 C.F.R. Part 300.111(b)</t>
  </si>
  <si>
    <t>Reporting Date: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</si>
  <si>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</si>
  <si>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</si>
  <si>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t>Reporting Date: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</si>
</sst>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Small Fonts"/>
      <family val="2"/>
    </font>
    <font>
      <sz val="7"/>
      <name val="Small Fonts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Small Fonts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0" fillId="0" borderId="0" xfId="0" applyProtection="1"/>
    <xf numFmtId="164" fontId="0" fillId="0" borderId="0" xfId="0" applyNumberFormat="1" applyAlignment="1">
      <alignment horizontal="left"/>
    </xf>
    <xf numFmtId="0" fontId="3" fillId="0" borderId="0" xfId="0" applyFont="1" applyProtection="1"/>
    <xf numFmtId="164" fontId="0" fillId="0" borderId="0" xfId="0" applyNumberFormat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applyBorder="1" applyProtection="1"/>
    <xf numFmtId="0" fontId="3" fillId="0" borderId="0" xfId="0" applyFont="1" applyAlignment="1" applyProtection="1"/>
    <xf numFmtId="0" fontId="6" fillId="0" borderId="0" xfId="0" applyFont="1" applyProtection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8" fillId="0" borderId="0" xfId="0" applyFont="1" applyAlignment="1"/>
    <xf numFmtId="0" fontId="3" fillId="0" borderId="0" xfId="0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Protection="1"/>
    <xf numFmtId="0" fontId="9" fillId="0" borderId="0" xfId="0" applyFont="1" applyAlignment="1" applyProtection="1"/>
    <xf numFmtId="0" fontId="10" fillId="0" borderId="0" xfId="0" applyFont="1" applyAlignment="1" applyProtection="1"/>
    <xf numFmtId="0" fontId="9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2" fillId="0" borderId="0" xfId="0" applyFont="1" applyProtection="1"/>
    <xf numFmtId="0" fontId="3" fillId="0" borderId="0" xfId="0" applyFont="1" applyFill="1" applyBorder="1" applyAlignment="1" applyProtection="1"/>
    <xf numFmtId="1" fontId="0" fillId="0" borderId="0" xfId="0" applyNumberFormat="1" applyProtection="1"/>
    <xf numFmtId="1" fontId="3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Alignment="1" applyProtection="1">
      <alignment horizontal="left"/>
    </xf>
    <xf numFmtId="0" fontId="3" fillId="0" borderId="3" xfId="0" applyFont="1" applyBorder="1" applyProtection="1"/>
    <xf numFmtId="0" fontId="3" fillId="0" borderId="0" xfId="0" applyFont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1" fontId="3" fillId="0" borderId="0" xfId="0" applyNumberFormat="1" applyFont="1" applyAlignment="1" applyProtection="1">
      <alignment horizontal="right" wrapText="1"/>
    </xf>
    <xf numFmtId="0" fontId="3" fillId="0" borderId="4" xfId="0" applyFont="1" applyBorder="1" applyProtection="1"/>
    <xf numFmtId="1" fontId="3" fillId="0" borderId="0" xfId="0" applyNumberFormat="1" applyFont="1" applyFill="1" applyBorder="1" applyAlignment="1" applyProtection="1">
      <alignment wrapText="1"/>
    </xf>
    <xf numFmtId="0" fontId="4" fillId="0" borderId="0" xfId="0" applyFont="1" applyAlignment="1" applyProtection="1"/>
    <xf numFmtId="0" fontId="0" fillId="0" borderId="0" xfId="0" applyAlignment="1" applyProtection="1"/>
    <xf numFmtId="0" fontId="0" fillId="0" borderId="3" xfId="0" applyBorder="1" applyProtection="1"/>
    <xf numFmtId="0" fontId="0" fillId="0" borderId="5" xfId="0" applyBorder="1" applyProtection="1"/>
    <xf numFmtId="49" fontId="3" fillId="0" borderId="7" xfId="0" applyNumberFormat="1" applyFont="1" applyBorder="1" applyAlignment="1" applyProtection="1">
      <alignment horizontal="center"/>
    </xf>
    <xf numFmtId="0" fontId="0" fillId="0" borderId="8" xfId="0" applyBorder="1" applyProtection="1"/>
    <xf numFmtId="0" fontId="3" fillId="0" borderId="10" xfId="0" applyFont="1" applyBorder="1" applyAlignment="1" applyProtection="1"/>
    <xf numFmtId="0" fontId="0" fillId="0" borderId="6" xfId="0" applyBorder="1" applyProtection="1"/>
    <xf numFmtId="0" fontId="0" fillId="0" borderId="7" xfId="0" applyBorder="1" applyProtection="1"/>
    <xf numFmtId="0" fontId="3" fillId="0" borderId="7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0" fontId="0" fillId="0" borderId="9" xfId="0" applyBorder="1" applyProtection="1"/>
    <xf numFmtId="0" fontId="3" fillId="0" borderId="6" xfId="0" applyFont="1" applyBorder="1" applyAlignment="1" applyProtection="1">
      <alignment vertical="top"/>
    </xf>
    <xf numFmtId="0" fontId="3" fillId="0" borderId="9" xfId="0" applyFont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7" fillId="0" borderId="0" xfId="0" applyFont="1" applyProtection="1"/>
    <xf numFmtId="0" fontId="8" fillId="0" borderId="0" xfId="0" applyFont="1" applyAlignment="1" applyProtection="1"/>
    <xf numFmtId="0" fontId="7" fillId="0" borderId="0" xfId="0" applyFont="1" applyAlignment="1" applyProtection="1"/>
    <xf numFmtId="0" fontId="5" fillId="0" borderId="0" xfId="0" applyFont="1" applyAlignment="1" applyProtection="1"/>
    <xf numFmtId="0" fontId="3" fillId="0" borderId="0" xfId="0" applyFont="1" applyBorder="1" applyAlignment="1" applyProtection="1">
      <alignment vertical="top"/>
    </xf>
    <xf numFmtId="0" fontId="6" fillId="0" borderId="11" xfId="0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Continuous"/>
    </xf>
    <xf numFmtId="0" fontId="0" fillId="0" borderId="0" xfId="0" applyProtection="1">
      <protection locked="0"/>
    </xf>
    <xf numFmtId="1" fontId="6" fillId="3" borderId="14" xfId="0" applyNumberFormat="1" applyFont="1" applyFill="1" applyBorder="1" applyProtection="1">
      <protection locked="0"/>
    </xf>
    <xf numFmtId="1" fontId="6" fillId="0" borderId="0" xfId="0" applyNumberFormat="1" applyFont="1" applyProtection="1"/>
    <xf numFmtId="1" fontId="6" fillId="3" borderId="9" xfId="0" applyNumberFormat="1" applyFont="1" applyFill="1" applyBorder="1" applyProtection="1">
      <protection locked="0"/>
    </xf>
    <xf numFmtId="1" fontId="6" fillId="3" borderId="10" xfId="0" applyNumberFormat="1" applyFont="1" applyFill="1" applyBorder="1" applyProtection="1">
      <protection locked="0"/>
    </xf>
    <xf numFmtId="1" fontId="1" fillId="0" borderId="0" xfId="0" applyNumberFormat="1" applyFont="1" applyProtection="1"/>
    <xf numFmtId="1" fontId="6" fillId="3" borderId="10" xfId="0" applyNumberFormat="1" applyFont="1" applyFill="1" applyBorder="1" applyAlignment="1" applyProtection="1">
      <protection locked="0"/>
    </xf>
    <xf numFmtId="1" fontId="6" fillId="5" borderId="10" xfId="0" applyNumberFormat="1" applyFont="1" applyFill="1" applyBorder="1" applyAlignment="1" applyProtection="1"/>
    <xf numFmtId="0" fontId="6" fillId="0" borderId="0" xfId="0" applyFont="1" applyAlignment="1" applyProtection="1"/>
    <xf numFmtId="0" fontId="3" fillId="0" borderId="14" xfId="0" applyFont="1" applyBorder="1" applyAlignment="1" applyProtection="1">
      <alignment horizontal="centerContinuous"/>
    </xf>
    <xf numFmtId="1" fontId="1" fillId="0" borderId="0" xfId="0" applyNumberFormat="1" applyFont="1"/>
    <xf numFmtId="49" fontId="12" fillId="0" borderId="0" xfId="0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/>
    <xf numFmtId="1" fontId="6" fillId="0" borderId="0" xfId="0" applyNumberFormat="1" applyFont="1" applyFill="1" applyBorder="1" applyProtection="1"/>
    <xf numFmtId="0" fontId="11" fillId="0" borderId="0" xfId="0" applyFont="1" applyAlignment="1" applyProtection="1">
      <alignment horizontal="right"/>
    </xf>
    <xf numFmtId="1" fontId="6" fillId="0" borderId="0" xfId="0" applyNumberFormat="1" applyFont="1" applyAlignment="1" applyProtection="1"/>
    <xf numFmtId="14" fontId="6" fillId="0" borderId="0" xfId="0" applyNumberFormat="1" applyFont="1" applyProtection="1"/>
    <xf numFmtId="0" fontId="6" fillId="0" borderId="0" xfId="0" applyFont="1" applyProtection="1">
      <protection locked="0"/>
    </xf>
    <xf numFmtId="0" fontId="16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left"/>
    </xf>
    <xf numFmtId="49" fontId="2" fillId="0" borderId="13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/>
    <xf numFmtId="0" fontId="2" fillId="0" borderId="4" xfId="0" applyFont="1" applyBorder="1" applyProtection="1"/>
    <xf numFmtId="0" fontId="2" fillId="0" borderId="8" xfId="0" applyFont="1" applyBorder="1" applyProtection="1"/>
    <xf numFmtId="0" fontId="2" fillId="0" borderId="1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vertical="center"/>
    </xf>
    <xf numFmtId="0" fontId="16" fillId="0" borderId="0" xfId="0" applyFont="1"/>
    <xf numFmtId="0" fontId="6" fillId="0" borderId="0" xfId="0" applyFont="1" applyAlignment="1" applyProtection="1">
      <alignment horizontal="center"/>
    </xf>
    <xf numFmtId="0" fontId="18" fillId="0" borderId="0" xfId="0" applyFont="1" applyAlignment="1" applyProtection="1"/>
    <xf numFmtId="0" fontId="18" fillId="0" borderId="0" xfId="0" applyFo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/>
    <xf numFmtId="49" fontId="18" fillId="0" borderId="12" xfId="0" applyNumberFormat="1" applyFont="1" applyBorder="1" applyAlignment="1" applyProtection="1">
      <alignment horizontal="center"/>
    </xf>
    <xf numFmtId="49" fontId="18" fillId="0" borderId="7" xfId="0" applyNumberFormat="1" applyFont="1" applyBorder="1" applyAlignment="1" applyProtection="1">
      <alignment horizontal="center"/>
    </xf>
    <xf numFmtId="49" fontId="16" fillId="0" borderId="13" xfId="0" applyNumberFormat="1" applyFont="1" applyBorder="1" applyAlignment="1" applyProtection="1">
      <alignment horizontal="center"/>
    </xf>
    <xf numFmtId="49" fontId="16" fillId="0" borderId="9" xfId="0" applyNumberFormat="1" applyFont="1" applyBorder="1" applyAlignment="1" applyProtection="1">
      <alignment horizontal="center"/>
    </xf>
    <xf numFmtId="1" fontId="18" fillId="3" borderId="10" xfId="0" applyNumberFormat="1" applyFont="1" applyFill="1" applyBorder="1" applyAlignment="1" applyProtection="1">
      <protection locked="0"/>
    </xf>
    <xf numFmtId="1" fontId="18" fillId="5" borderId="10" xfId="0" applyNumberFormat="1" applyFont="1" applyFill="1" applyBorder="1" applyAlignment="1" applyProtection="1"/>
    <xf numFmtId="0" fontId="18" fillId="0" borderId="0" xfId="0" applyFont="1" applyFill="1" applyBorder="1" applyAlignment="1" applyProtection="1"/>
    <xf numFmtId="1" fontId="18" fillId="0" borderId="0" xfId="0" applyNumberFormat="1" applyFont="1" applyAlignment="1" applyProtection="1"/>
    <xf numFmtId="0" fontId="3" fillId="0" borderId="0" xfId="0" applyFont="1" applyAlignment="1" applyProtection="1">
      <alignment horizontal="right" wrapText="1"/>
    </xf>
    <xf numFmtId="0" fontId="3" fillId="0" borderId="0" xfId="0" applyFont="1" applyFill="1" applyBorder="1" applyAlignment="1" applyProtection="1">
      <alignment horizontal="right" wrapText="1"/>
    </xf>
    <xf numFmtId="0" fontId="2" fillId="0" borderId="15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0" fontId="2" fillId="2" borderId="0" xfId="0" applyFont="1" applyFill="1" applyAlignment="1" applyProtection="1"/>
    <xf numFmtId="0" fontId="19" fillId="0" borderId="0" xfId="0" applyFont="1" applyProtection="1"/>
    <xf numFmtId="1" fontId="2" fillId="0" borderId="0" xfId="0" applyNumberFormat="1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/>
    <xf numFmtId="0" fontId="3" fillId="0" borderId="15" xfId="0" applyFont="1" applyBorder="1" applyAlignment="1" applyProtection="1"/>
    <xf numFmtId="0" fontId="3" fillId="0" borderId="14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15" xfId="0" applyFont="1" applyBorder="1" applyAlignment="1" applyProtection="1"/>
    <xf numFmtId="0" fontId="2" fillId="0" borderId="14" xfId="0" applyFont="1" applyBorder="1" applyAlignment="1" applyProtection="1"/>
    <xf numFmtId="0" fontId="2" fillId="0" borderId="3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vertical="top" wrapText="1"/>
    </xf>
    <xf numFmtId="0" fontId="0" fillId="0" borderId="1" xfId="0" applyBorder="1" applyAlignment="1"/>
    <xf numFmtId="0" fontId="2" fillId="0" borderId="13" xfId="0" applyFont="1" applyBorder="1" applyAlignment="1" applyProtection="1">
      <alignment horizontal="left" vertical="top" wrapText="1"/>
    </xf>
    <xf numFmtId="0" fontId="16" fillId="0" borderId="3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 vertical="top" wrapText="1"/>
    </xf>
    <xf numFmtId="0" fontId="9" fillId="0" borderId="11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 wrapText="1"/>
    </xf>
    <xf numFmtId="0" fontId="16" fillId="0" borderId="7" xfId="0" applyFont="1" applyBorder="1" applyAlignment="1" applyProtection="1">
      <alignment horizontal="center"/>
    </xf>
    <xf numFmtId="0" fontId="16" fillId="0" borderId="9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/>
    <xf numFmtId="0" fontId="1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" fillId="0" borderId="0" xfId="0" applyFont="1" applyProtection="1"/>
    <xf numFmtId="1" fontId="1" fillId="3" borderId="10" xfId="0" applyNumberFormat="1" applyFont="1" applyFill="1" applyBorder="1" applyProtection="1">
      <protection locked="0"/>
    </xf>
    <xf numFmtId="1" fontId="1" fillId="0" borderId="0" xfId="0" applyNumberFormat="1" applyFont="1" applyFill="1" applyBorder="1" applyProtection="1"/>
    <xf numFmtId="0" fontId="1" fillId="0" borderId="11" xfId="0" applyFont="1" applyBorder="1" applyProtection="1"/>
    <xf numFmtId="9" fontId="1" fillId="4" borderId="9" xfId="0" applyNumberFormat="1" applyFont="1" applyFill="1" applyBorder="1" applyProtection="1"/>
    <xf numFmtId="9" fontId="1" fillId="0" borderId="9" xfId="0" applyNumberFormat="1" applyFont="1" applyFill="1" applyBorder="1" applyProtection="1"/>
    <xf numFmtId="9" fontId="1" fillId="4" borderId="10" xfId="0" applyNumberFormat="1" applyFont="1" applyFill="1" applyBorder="1" applyProtection="1"/>
    <xf numFmtId="9" fontId="1" fillId="0" borderId="10" xfId="0" applyNumberFormat="1" applyFont="1" applyFill="1" applyBorder="1" applyProtection="1"/>
    <xf numFmtId="1" fontId="1" fillId="3" borderId="14" xfId="0" applyNumberFormat="1" applyFont="1" applyFill="1" applyBorder="1" applyProtection="1">
      <protection locked="0"/>
    </xf>
    <xf numFmtId="0" fontId="2" fillId="0" borderId="0" xfId="0" applyFont="1"/>
    <xf numFmtId="9" fontId="1" fillId="4" borderId="13" xfId="0" applyNumberFormat="1" applyFont="1" applyFill="1" applyBorder="1" applyProtection="1"/>
    <xf numFmtId="9" fontId="1" fillId="0" borderId="13" xfId="0" applyNumberFormat="1" applyFont="1" applyFill="1" applyBorder="1" applyProtection="1"/>
    <xf numFmtId="9" fontId="1" fillId="4" borderId="9" xfId="0" applyNumberFormat="1" applyFont="1" applyFill="1" applyBorder="1" applyAlignment="1" applyProtection="1"/>
    <xf numFmtId="9" fontId="1" fillId="0" borderId="9" xfId="0" applyNumberFormat="1" applyFont="1" applyFill="1" applyBorder="1" applyAlignment="1" applyProtection="1"/>
    <xf numFmtId="1" fontId="1" fillId="3" borderId="10" xfId="0" applyNumberFormat="1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</xf>
    <xf numFmtId="1" fontId="1" fillId="0" borderId="0" xfId="0" applyNumberFormat="1" applyFont="1" applyAlignment="1" applyProtection="1">
      <alignment horizontal="right" wrapText="1"/>
    </xf>
    <xf numFmtId="1" fontId="1" fillId="0" borderId="0" xfId="0" applyNumberFormat="1" applyFont="1" applyAlignment="1" applyProtection="1">
      <alignment wrapText="1"/>
    </xf>
    <xf numFmtId="0" fontId="1" fillId="0" borderId="0" xfId="0" applyFont="1" applyAlignment="1" applyProtection="1">
      <alignment wrapText="1"/>
    </xf>
    <xf numFmtId="164" fontId="1" fillId="0" borderId="0" xfId="0" applyNumberFormat="1" applyFont="1" applyAlignment="1" applyProtection="1">
      <alignment horizontal="left"/>
    </xf>
    <xf numFmtId="0" fontId="1" fillId="0" borderId="0" xfId="0" applyFont="1"/>
    <xf numFmtId="9" fontId="1" fillId="4" borderId="10" xfId="0" applyNumberFormat="1" applyFont="1" applyFill="1" applyBorder="1" applyAlignment="1" applyProtection="1">
      <alignment wrapText="1"/>
    </xf>
    <xf numFmtId="9" fontId="1" fillId="0" borderId="10" xfId="0" applyNumberFormat="1" applyFont="1" applyFill="1" applyBorder="1" applyAlignment="1" applyProtection="1">
      <alignment wrapText="1"/>
    </xf>
    <xf numFmtId="1" fontId="2" fillId="0" borderId="0" xfId="0" applyNumberFormat="1" applyFont="1" applyAlignment="1">
      <alignment horizontal="center"/>
    </xf>
    <xf numFmtId="9" fontId="1" fillId="4" borderId="13" xfId="0" applyNumberFormat="1" applyFont="1" applyFill="1" applyBorder="1" applyAlignment="1" applyProtection="1">
      <alignment horizontal="right"/>
    </xf>
  </cellXfs>
  <cellStyles count="3">
    <cellStyle name="Normal" xfId="0" builtinId="0"/>
    <cellStyle name="Normal 2" xfId="1"/>
    <cellStyle name="Percent 2" xfId="2"/>
  </cellStyles>
  <dxfs count="83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roup/Federal%20Reports/2016-2017/DTS%20Reports/Part%20B%20Table%203%20%20-%20Environments%20(Done)/educationalenvironmentspartb_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</sheetNames>
    <sheetDataSet>
      <sheetData sheetId="0"/>
      <sheetData sheetId="1">
        <row r="7">
          <cell r="C7" t="str">
            <v>Reporting Date:</v>
          </cell>
        </row>
        <row r="15">
          <cell r="F15">
            <v>4027</v>
          </cell>
        </row>
        <row r="16">
          <cell r="F16">
            <v>2212</v>
          </cell>
        </row>
        <row r="17">
          <cell r="F17">
            <v>884</v>
          </cell>
        </row>
        <row r="18">
          <cell r="F18">
            <v>825</v>
          </cell>
        </row>
        <row r="19">
          <cell r="F19">
            <v>2098</v>
          </cell>
        </row>
        <row r="20">
          <cell r="F20">
            <v>50</v>
          </cell>
        </row>
        <row r="21">
          <cell r="F21">
            <v>1</v>
          </cell>
        </row>
        <row r="22">
          <cell r="F22">
            <v>502</v>
          </cell>
        </row>
        <row r="23">
          <cell r="F23">
            <v>253</v>
          </cell>
        </row>
        <row r="24">
          <cell r="F24">
            <v>10852</v>
          </cell>
        </row>
      </sheetData>
      <sheetData sheetId="2">
        <row r="19">
          <cell r="E19">
            <v>16</v>
          </cell>
          <cell r="F19">
            <v>15</v>
          </cell>
          <cell r="G19">
            <v>6</v>
          </cell>
          <cell r="H19">
            <v>18</v>
          </cell>
        </row>
        <row r="20">
          <cell r="E20">
            <v>77</v>
          </cell>
          <cell r="F20">
            <v>35</v>
          </cell>
          <cell r="G20">
            <v>18</v>
          </cell>
          <cell r="H20">
            <v>12</v>
          </cell>
        </row>
        <row r="21">
          <cell r="E21">
            <v>2437</v>
          </cell>
          <cell r="F21">
            <v>1687</v>
          </cell>
          <cell r="G21">
            <v>407</v>
          </cell>
          <cell r="H21">
            <v>507</v>
          </cell>
        </row>
        <row r="22">
          <cell r="E22">
            <v>31</v>
          </cell>
          <cell r="F22">
            <v>6</v>
          </cell>
          <cell r="G22">
            <v>5</v>
          </cell>
          <cell r="H22">
            <v>4</v>
          </cell>
        </row>
        <row r="23">
          <cell r="E23">
            <v>25</v>
          </cell>
          <cell r="F23">
            <v>22</v>
          </cell>
          <cell r="G23">
            <v>5</v>
          </cell>
          <cell r="H23">
            <v>10</v>
          </cell>
        </row>
        <row r="24">
          <cell r="E24">
            <v>55</v>
          </cell>
          <cell r="F24">
            <v>21</v>
          </cell>
          <cell r="G24">
            <v>28</v>
          </cell>
          <cell r="H24">
            <v>15</v>
          </cell>
        </row>
        <row r="25">
          <cell r="E25">
            <v>159</v>
          </cell>
          <cell r="F25">
            <v>88</v>
          </cell>
          <cell r="G25">
            <v>35</v>
          </cell>
          <cell r="H25">
            <v>32</v>
          </cell>
        </row>
        <row r="26">
          <cell r="E26">
            <v>4</v>
          </cell>
          <cell r="F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</row>
        <row r="28">
          <cell r="E28">
            <v>-9</v>
          </cell>
          <cell r="F28">
            <v>-9</v>
          </cell>
          <cell r="G28">
            <v>-9</v>
          </cell>
          <cell r="H28">
            <v>-9</v>
          </cell>
        </row>
        <row r="29">
          <cell r="E29">
            <v>319</v>
          </cell>
          <cell r="F29">
            <v>174</v>
          </cell>
          <cell r="G29">
            <v>99</v>
          </cell>
          <cell r="H29">
            <v>123</v>
          </cell>
        </row>
        <row r="30">
          <cell r="E30">
            <v>12</v>
          </cell>
          <cell r="F30">
            <v>5</v>
          </cell>
          <cell r="G30">
            <v>3</v>
          </cell>
          <cell r="H30">
            <v>2</v>
          </cell>
        </row>
        <row r="31">
          <cell r="E31">
            <v>892</v>
          </cell>
          <cell r="F31">
            <v>159</v>
          </cell>
          <cell r="G31">
            <v>278</v>
          </cell>
          <cell r="H31">
            <v>101</v>
          </cell>
        </row>
        <row r="32">
          <cell r="E32">
            <v>4027</v>
          </cell>
          <cell r="F32">
            <v>2212</v>
          </cell>
          <cell r="G32">
            <v>884</v>
          </cell>
          <cell r="H32">
            <v>825</v>
          </cell>
        </row>
      </sheetData>
      <sheetData sheetId="3"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E19">
            <v>50</v>
          </cell>
          <cell r="F19">
            <v>2</v>
          </cell>
          <cell r="G19">
            <v>0</v>
          </cell>
          <cell r="H19">
            <v>12</v>
          </cell>
          <cell r="I19">
            <v>1</v>
          </cell>
        </row>
        <row r="20">
          <cell r="E20">
            <v>756</v>
          </cell>
          <cell r="F20">
            <v>26</v>
          </cell>
          <cell r="G20">
            <v>1</v>
          </cell>
          <cell r="H20">
            <v>206</v>
          </cell>
          <cell r="I20">
            <v>203</v>
          </cell>
        </row>
        <row r="21">
          <cell r="E21">
            <v>22</v>
          </cell>
          <cell r="F21">
            <v>0</v>
          </cell>
          <cell r="G21">
            <v>0</v>
          </cell>
          <cell r="H21">
            <v>9</v>
          </cell>
          <cell r="I21">
            <v>2</v>
          </cell>
        </row>
        <row r="22">
          <cell r="E22">
            <v>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E23">
            <v>47</v>
          </cell>
          <cell r="F23">
            <v>0</v>
          </cell>
          <cell r="G23">
            <v>0</v>
          </cell>
          <cell r="H23">
            <v>22</v>
          </cell>
          <cell r="I23">
            <v>3</v>
          </cell>
        </row>
        <row r="24">
          <cell r="E24">
            <v>66</v>
          </cell>
          <cell r="F24">
            <v>1</v>
          </cell>
          <cell r="G24">
            <v>0</v>
          </cell>
          <cell r="H24">
            <v>26</v>
          </cell>
          <cell r="I24">
            <v>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</row>
        <row r="26">
          <cell r="E26">
            <v>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E27">
            <v>-9</v>
          </cell>
          <cell r="F27">
            <v>-9</v>
          </cell>
          <cell r="G27">
            <v>-9</v>
          </cell>
          <cell r="H27">
            <v>-9</v>
          </cell>
          <cell r="I27">
            <v>-9</v>
          </cell>
        </row>
        <row r="28">
          <cell r="E28">
            <v>333</v>
          </cell>
          <cell r="F28">
            <v>8</v>
          </cell>
          <cell r="G28">
            <v>0</v>
          </cell>
          <cell r="H28">
            <v>58</v>
          </cell>
          <cell r="I28">
            <v>9</v>
          </cell>
        </row>
        <row r="29"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</row>
        <row r="30">
          <cell r="E30">
            <v>812</v>
          </cell>
          <cell r="F30">
            <v>13</v>
          </cell>
          <cell r="G30">
            <v>0</v>
          </cell>
          <cell r="H30">
            <v>168</v>
          </cell>
          <cell r="I30">
            <v>32</v>
          </cell>
        </row>
        <row r="31">
          <cell r="E31">
            <v>2098</v>
          </cell>
          <cell r="F31">
            <v>50</v>
          </cell>
          <cell r="G31">
            <v>1</v>
          </cell>
          <cell r="H31">
            <v>502</v>
          </cell>
          <cell r="I31">
            <v>253</v>
          </cell>
        </row>
      </sheetData>
      <sheetData sheetId="4"/>
      <sheetData sheetId="5"/>
      <sheetData sheetId="6">
        <row r="18">
          <cell r="D18">
            <v>1158</v>
          </cell>
          <cell r="E18">
            <v>54</v>
          </cell>
          <cell r="F18">
            <v>109</v>
          </cell>
          <cell r="G18">
            <v>129</v>
          </cell>
          <cell r="H18">
            <v>16</v>
          </cell>
          <cell r="I18">
            <v>2375</v>
          </cell>
          <cell r="J18">
            <v>186</v>
          </cell>
          <cell r="K18">
            <v>4027</v>
          </cell>
        </row>
        <row r="19">
          <cell r="D19">
            <v>517</v>
          </cell>
          <cell r="E19">
            <v>18</v>
          </cell>
          <cell r="F19">
            <v>46</v>
          </cell>
          <cell r="G19">
            <v>46</v>
          </cell>
          <cell r="H19">
            <v>14</v>
          </cell>
          <cell r="I19">
            <v>1461</v>
          </cell>
          <cell r="J19">
            <v>110</v>
          </cell>
          <cell r="K19">
            <v>2212</v>
          </cell>
        </row>
        <row r="20">
          <cell r="D20">
            <v>150</v>
          </cell>
          <cell r="E20">
            <v>7</v>
          </cell>
          <cell r="F20">
            <v>22</v>
          </cell>
          <cell r="G20">
            <v>22</v>
          </cell>
          <cell r="H20">
            <v>1</v>
          </cell>
          <cell r="I20">
            <v>636</v>
          </cell>
          <cell r="J20">
            <v>46</v>
          </cell>
          <cell r="K20">
            <v>884</v>
          </cell>
        </row>
        <row r="21">
          <cell r="D21">
            <v>136</v>
          </cell>
          <cell r="E21">
            <v>6</v>
          </cell>
          <cell r="F21">
            <v>29</v>
          </cell>
          <cell r="G21">
            <v>9</v>
          </cell>
          <cell r="H21">
            <v>2</v>
          </cell>
          <cell r="I21">
            <v>612</v>
          </cell>
          <cell r="J21">
            <v>31</v>
          </cell>
          <cell r="K21">
            <v>825</v>
          </cell>
        </row>
        <row r="22">
          <cell r="D22">
            <v>518</v>
          </cell>
          <cell r="E22">
            <v>8</v>
          </cell>
          <cell r="F22">
            <v>60</v>
          </cell>
          <cell r="G22">
            <v>16</v>
          </cell>
          <cell r="H22">
            <v>10</v>
          </cell>
          <cell r="I22">
            <v>1408</v>
          </cell>
          <cell r="J22">
            <v>78</v>
          </cell>
          <cell r="K22">
            <v>2098</v>
          </cell>
        </row>
        <row r="23">
          <cell r="D23">
            <v>17</v>
          </cell>
          <cell r="E23">
            <v>0</v>
          </cell>
          <cell r="F23">
            <v>4</v>
          </cell>
          <cell r="G23">
            <v>0</v>
          </cell>
          <cell r="H23">
            <v>0</v>
          </cell>
          <cell r="I23">
            <v>29</v>
          </cell>
          <cell r="J23">
            <v>0</v>
          </cell>
          <cell r="K23">
            <v>50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</row>
        <row r="25">
          <cell r="D25">
            <v>109</v>
          </cell>
          <cell r="E25">
            <v>4</v>
          </cell>
          <cell r="F25">
            <v>22</v>
          </cell>
          <cell r="G25">
            <v>21</v>
          </cell>
          <cell r="H25">
            <v>5</v>
          </cell>
          <cell r="I25">
            <v>321</v>
          </cell>
          <cell r="J25">
            <v>20</v>
          </cell>
          <cell r="K25">
            <v>502</v>
          </cell>
        </row>
        <row r="26">
          <cell r="D26">
            <v>58</v>
          </cell>
          <cell r="E26">
            <v>1</v>
          </cell>
          <cell r="F26">
            <v>1</v>
          </cell>
          <cell r="G26">
            <v>5</v>
          </cell>
          <cell r="H26">
            <v>1</v>
          </cell>
          <cell r="I26">
            <v>180</v>
          </cell>
          <cell r="J26">
            <v>7</v>
          </cell>
          <cell r="K26">
            <v>253</v>
          </cell>
        </row>
        <row r="27">
          <cell r="D27">
            <v>2663</v>
          </cell>
          <cell r="E27">
            <v>98</v>
          </cell>
          <cell r="F27">
            <v>293</v>
          </cell>
          <cell r="G27">
            <v>248</v>
          </cell>
          <cell r="H27">
            <v>49</v>
          </cell>
          <cell r="I27">
            <v>7023</v>
          </cell>
          <cell r="J27">
            <v>478</v>
          </cell>
          <cell r="K27">
            <v>10852</v>
          </cell>
        </row>
      </sheetData>
      <sheetData sheetId="7"/>
      <sheetData sheetId="8">
        <row r="15">
          <cell r="D15">
            <v>2771</v>
          </cell>
          <cell r="E15">
            <v>1256</v>
          </cell>
          <cell r="F15">
            <v>4027</v>
          </cell>
        </row>
        <row r="16">
          <cell r="D16">
            <v>1498</v>
          </cell>
          <cell r="E16">
            <v>714</v>
          </cell>
          <cell r="F16">
            <v>2212</v>
          </cell>
        </row>
        <row r="17">
          <cell r="D17">
            <v>619</v>
          </cell>
          <cell r="E17">
            <v>265</v>
          </cell>
          <cell r="F17">
            <v>884</v>
          </cell>
        </row>
        <row r="18">
          <cell r="D18">
            <v>602</v>
          </cell>
          <cell r="E18">
            <v>223</v>
          </cell>
          <cell r="F18">
            <v>825</v>
          </cell>
        </row>
        <row r="19">
          <cell r="D19">
            <v>1522</v>
          </cell>
          <cell r="E19">
            <v>576</v>
          </cell>
          <cell r="F19">
            <v>2098</v>
          </cell>
        </row>
        <row r="20">
          <cell r="D20">
            <v>39</v>
          </cell>
          <cell r="E20">
            <v>11</v>
          </cell>
          <cell r="F20">
            <v>50</v>
          </cell>
        </row>
        <row r="21">
          <cell r="D21">
            <v>1</v>
          </cell>
          <cell r="E21">
            <v>0</v>
          </cell>
          <cell r="F21">
            <v>1</v>
          </cell>
        </row>
        <row r="22">
          <cell r="D22">
            <v>344</v>
          </cell>
          <cell r="E22">
            <v>158</v>
          </cell>
          <cell r="F22">
            <v>502</v>
          </cell>
        </row>
        <row r="23">
          <cell r="D23">
            <v>160</v>
          </cell>
          <cell r="E23">
            <v>93</v>
          </cell>
          <cell r="F23">
            <v>253</v>
          </cell>
        </row>
        <row r="24">
          <cell r="D24">
            <v>7556</v>
          </cell>
          <cell r="E24">
            <v>3296</v>
          </cell>
          <cell r="F24">
            <v>10852</v>
          </cell>
        </row>
      </sheetData>
      <sheetData sheetId="9"/>
      <sheetData sheetId="10">
        <row r="15">
          <cell r="D15">
            <v>952</v>
          </cell>
          <cell r="E15">
            <v>3075</v>
          </cell>
          <cell r="F15">
            <v>4027</v>
          </cell>
        </row>
        <row r="16">
          <cell r="D16">
            <v>317</v>
          </cell>
          <cell r="E16">
            <v>1895</v>
          </cell>
          <cell r="F16">
            <v>2212</v>
          </cell>
        </row>
        <row r="17">
          <cell r="D17">
            <v>164</v>
          </cell>
          <cell r="E17">
            <v>720</v>
          </cell>
          <cell r="F17">
            <v>884</v>
          </cell>
        </row>
        <row r="18">
          <cell r="D18">
            <v>125</v>
          </cell>
          <cell r="E18">
            <v>700</v>
          </cell>
          <cell r="F18">
            <v>825</v>
          </cell>
        </row>
        <row r="19">
          <cell r="D19">
            <v>430</v>
          </cell>
          <cell r="E19">
            <v>1668</v>
          </cell>
          <cell r="F19">
            <v>2098</v>
          </cell>
        </row>
        <row r="20">
          <cell r="D20">
            <v>19</v>
          </cell>
          <cell r="E20">
            <v>31</v>
          </cell>
          <cell r="F20">
            <v>50</v>
          </cell>
        </row>
        <row r="21">
          <cell r="D21">
            <v>0</v>
          </cell>
          <cell r="E21">
            <v>1</v>
          </cell>
          <cell r="F21">
            <v>1</v>
          </cell>
        </row>
        <row r="22">
          <cell r="D22">
            <v>123</v>
          </cell>
          <cell r="E22">
            <v>379</v>
          </cell>
          <cell r="F22">
            <v>502</v>
          </cell>
        </row>
        <row r="23">
          <cell r="D23">
            <v>63</v>
          </cell>
          <cell r="E23">
            <v>190</v>
          </cell>
          <cell r="F23">
            <v>253</v>
          </cell>
        </row>
        <row r="24">
          <cell r="D24">
            <v>2193</v>
          </cell>
          <cell r="E24">
            <v>8659</v>
          </cell>
          <cell r="F24">
            <v>10852</v>
          </cell>
        </row>
      </sheetData>
      <sheetData sheetId="11"/>
      <sheetData sheetId="12">
        <row r="18">
          <cell r="C18">
            <v>276</v>
          </cell>
          <cell r="D18">
            <v>275</v>
          </cell>
          <cell r="E18">
            <v>120</v>
          </cell>
          <cell r="F18">
            <v>300</v>
          </cell>
          <cell r="G18">
            <v>873</v>
          </cell>
          <cell r="H18">
            <v>303</v>
          </cell>
        </row>
        <row r="19">
          <cell r="C19">
            <v>319</v>
          </cell>
          <cell r="D19">
            <v>199</v>
          </cell>
          <cell r="E19">
            <v>21</v>
          </cell>
          <cell r="F19">
            <v>39</v>
          </cell>
          <cell r="G19">
            <v>41</v>
          </cell>
          <cell r="H19">
            <v>14</v>
          </cell>
        </row>
        <row r="20">
          <cell r="C20">
            <v>12514</v>
          </cell>
          <cell r="D20">
            <v>1965</v>
          </cell>
          <cell r="E20">
            <v>80</v>
          </cell>
          <cell r="F20">
            <v>490</v>
          </cell>
          <cell r="G20">
            <v>390</v>
          </cell>
          <cell r="H20">
            <v>34</v>
          </cell>
        </row>
        <row r="21">
          <cell r="C21">
            <v>104</v>
          </cell>
          <cell r="D21">
            <v>84</v>
          </cell>
          <cell r="E21">
            <v>10</v>
          </cell>
          <cell r="F21">
            <v>17</v>
          </cell>
          <cell r="G21">
            <v>14</v>
          </cell>
          <cell r="H21">
            <v>5</v>
          </cell>
        </row>
        <row r="22">
          <cell r="C22">
            <v>1050</v>
          </cell>
          <cell r="D22">
            <v>1653</v>
          </cell>
          <cell r="E22">
            <v>171</v>
          </cell>
          <cell r="F22">
            <v>234</v>
          </cell>
          <cell r="G22">
            <v>538</v>
          </cell>
          <cell r="H22">
            <v>88</v>
          </cell>
        </row>
        <row r="23">
          <cell r="C23">
            <v>131</v>
          </cell>
          <cell r="D23">
            <v>64</v>
          </cell>
          <cell r="E23">
            <v>17</v>
          </cell>
          <cell r="F23">
            <v>36</v>
          </cell>
          <cell r="G23">
            <v>49</v>
          </cell>
          <cell r="H23">
            <v>20</v>
          </cell>
        </row>
        <row r="24">
          <cell r="C24">
            <v>3891</v>
          </cell>
          <cell r="D24">
            <v>5419</v>
          </cell>
          <cell r="E24">
            <v>472</v>
          </cell>
          <cell r="F24">
            <v>655</v>
          </cell>
          <cell r="G24">
            <v>1195</v>
          </cell>
          <cell r="H24">
            <v>169</v>
          </cell>
        </row>
        <row r="25">
          <cell r="C25">
            <v>7254</v>
          </cell>
          <cell r="D25">
            <v>13259</v>
          </cell>
          <cell r="E25">
            <v>1117</v>
          </cell>
          <cell r="F25">
            <v>965</v>
          </cell>
          <cell r="G25">
            <v>2444</v>
          </cell>
          <cell r="H25">
            <v>189</v>
          </cell>
        </row>
        <row r="26">
          <cell r="C26">
            <v>1</v>
          </cell>
          <cell r="D26">
            <v>2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</row>
        <row r="27">
          <cell r="C27">
            <v>-9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2055</v>
          </cell>
          <cell r="D28">
            <v>2163</v>
          </cell>
          <cell r="E28">
            <v>285</v>
          </cell>
          <cell r="F28">
            <v>556</v>
          </cell>
          <cell r="G28">
            <v>892</v>
          </cell>
          <cell r="H28">
            <v>260</v>
          </cell>
        </row>
        <row r="29">
          <cell r="C29">
            <v>54</v>
          </cell>
          <cell r="D29">
            <v>90</v>
          </cell>
          <cell r="E29">
            <v>11</v>
          </cell>
          <cell r="F29">
            <v>18</v>
          </cell>
          <cell r="G29">
            <v>25</v>
          </cell>
          <cell r="H29">
            <v>9</v>
          </cell>
        </row>
        <row r="30">
          <cell r="C30">
            <v>-9</v>
          </cell>
          <cell r="F30">
            <v>-9</v>
          </cell>
        </row>
        <row r="31">
          <cell r="C31">
            <v>27649</v>
          </cell>
          <cell r="D31">
            <v>25173</v>
          </cell>
          <cell r="E31">
            <v>2304</v>
          </cell>
          <cell r="F31">
            <v>3310</v>
          </cell>
          <cell r="G31">
            <v>6462</v>
          </cell>
          <cell r="H31">
            <v>1091</v>
          </cell>
        </row>
      </sheetData>
      <sheetData sheetId="13">
        <row r="17">
          <cell r="C17">
            <v>654</v>
          </cell>
          <cell r="D17">
            <v>884</v>
          </cell>
          <cell r="E17">
            <v>305</v>
          </cell>
          <cell r="F17">
            <v>10</v>
          </cell>
          <cell r="G17">
            <v>21</v>
          </cell>
          <cell r="H17">
            <v>15</v>
          </cell>
        </row>
        <row r="18">
          <cell r="C18">
            <v>58</v>
          </cell>
          <cell r="D18">
            <v>12</v>
          </cell>
          <cell r="E18">
            <v>6</v>
          </cell>
          <cell r="F18">
            <v>24</v>
          </cell>
          <cell r="G18">
            <v>25</v>
          </cell>
          <cell r="H18">
            <v>12</v>
          </cell>
        </row>
        <row r="19">
          <cell r="C19">
            <v>264</v>
          </cell>
          <cell r="D19">
            <v>70</v>
          </cell>
          <cell r="E19">
            <v>9</v>
          </cell>
          <cell r="F19">
            <v>8</v>
          </cell>
          <cell r="G19">
            <v>1</v>
          </cell>
          <cell r="H19">
            <v>0</v>
          </cell>
        </row>
        <row r="20">
          <cell r="C20">
            <v>30</v>
          </cell>
          <cell r="D20">
            <v>16</v>
          </cell>
          <cell r="E20">
            <v>8</v>
          </cell>
          <cell r="F20">
            <v>1</v>
          </cell>
          <cell r="G20">
            <v>0</v>
          </cell>
          <cell r="H20">
            <v>4</v>
          </cell>
        </row>
        <row r="21">
          <cell r="C21">
            <v>512</v>
          </cell>
          <cell r="D21">
            <v>310</v>
          </cell>
          <cell r="E21">
            <v>28</v>
          </cell>
          <cell r="F21">
            <v>79</v>
          </cell>
          <cell r="G21">
            <v>137</v>
          </cell>
          <cell r="H21">
            <v>16</v>
          </cell>
        </row>
        <row r="22">
          <cell r="C22">
            <v>126</v>
          </cell>
          <cell r="D22">
            <v>109</v>
          </cell>
          <cell r="E22">
            <v>42</v>
          </cell>
          <cell r="F22">
            <v>0</v>
          </cell>
          <cell r="G22">
            <v>1</v>
          </cell>
          <cell r="H22">
            <v>4</v>
          </cell>
        </row>
        <row r="23">
          <cell r="C23">
            <v>722</v>
          </cell>
          <cell r="D23">
            <v>375</v>
          </cell>
          <cell r="E23">
            <v>85</v>
          </cell>
          <cell r="F23">
            <v>49</v>
          </cell>
          <cell r="G23">
            <v>76</v>
          </cell>
          <cell r="H23">
            <v>4</v>
          </cell>
        </row>
        <row r="24">
          <cell r="C24">
            <v>87</v>
          </cell>
          <cell r="D24">
            <v>130</v>
          </cell>
          <cell r="E24">
            <v>29</v>
          </cell>
          <cell r="F24">
            <v>5</v>
          </cell>
          <cell r="G24">
            <v>15</v>
          </cell>
          <cell r="H24">
            <v>3</v>
          </cell>
        </row>
        <row r="25">
          <cell r="C25">
            <v>0</v>
          </cell>
          <cell r="D25">
            <v>3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1428</v>
          </cell>
          <cell r="D27">
            <v>854</v>
          </cell>
          <cell r="E27">
            <v>223</v>
          </cell>
          <cell r="F27">
            <v>35</v>
          </cell>
          <cell r="G27">
            <v>67</v>
          </cell>
          <cell r="H27">
            <v>23</v>
          </cell>
        </row>
        <row r="28">
          <cell r="C28">
            <v>24</v>
          </cell>
          <cell r="D28">
            <v>16</v>
          </cell>
          <cell r="E28">
            <v>10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-9</v>
          </cell>
          <cell r="F29">
            <v>-9</v>
          </cell>
        </row>
        <row r="30">
          <cell r="C30">
            <v>3905</v>
          </cell>
          <cell r="D30">
            <v>2779</v>
          </cell>
          <cell r="E30">
            <v>746</v>
          </cell>
          <cell r="F30">
            <v>211</v>
          </cell>
          <cell r="G30">
            <v>343</v>
          </cell>
          <cell r="H30">
            <v>81</v>
          </cell>
        </row>
      </sheetData>
      <sheetData sheetId="14">
        <row r="17"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2</v>
          </cell>
          <cell r="H17">
            <v>3</v>
          </cell>
        </row>
        <row r="18">
          <cell r="C18">
            <v>4</v>
          </cell>
          <cell r="D18">
            <v>33</v>
          </cell>
          <cell r="E18">
            <v>15</v>
          </cell>
          <cell r="F18">
            <v>1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3</v>
          </cell>
          <cell r="H19">
            <v>2</v>
          </cell>
        </row>
        <row r="20">
          <cell r="C20">
            <v>0</v>
          </cell>
          <cell r="D20">
            <v>1</v>
          </cell>
          <cell r="E20">
            <v>0</v>
          </cell>
          <cell r="F20">
            <v>1</v>
          </cell>
          <cell r="G20">
            <v>3</v>
          </cell>
          <cell r="H20">
            <v>1</v>
          </cell>
        </row>
        <row r="21">
          <cell r="C21">
            <v>1</v>
          </cell>
          <cell r="D21">
            <v>2</v>
          </cell>
          <cell r="E21">
            <v>0</v>
          </cell>
          <cell r="F21">
            <v>12</v>
          </cell>
          <cell r="G21">
            <v>26</v>
          </cell>
          <cell r="H21">
            <v>10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9</v>
          </cell>
          <cell r="G22">
            <v>5</v>
          </cell>
          <cell r="H22">
            <v>3</v>
          </cell>
        </row>
        <row r="23">
          <cell r="C23">
            <v>1</v>
          </cell>
          <cell r="D23">
            <v>2</v>
          </cell>
          <cell r="E23">
            <v>0</v>
          </cell>
          <cell r="F23">
            <v>19</v>
          </cell>
          <cell r="G23">
            <v>29</v>
          </cell>
          <cell r="H23">
            <v>12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1</v>
          </cell>
          <cell r="G24">
            <v>15</v>
          </cell>
          <cell r="H24">
            <v>3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1</v>
          </cell>
          <cell r="D27">
            <v>0</v>
          </cell>
          <cell r="E27">
            <v>0</v>
          </cell>
          <cell r="F27">
            <v>7</v>
          </cell>
          <cell r="G27">
            <v>24</v>
          </cell>
          <cell r="H27">
            <v>6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</row>
        <row r="29">
          <cell r="C29">
            <v>0</v>
          </cell>
          <cell r="F29">
            <v>-9</v>
          </cell>
        </row>
        <row r="30">
          <cell r="C30">
            <v>7</v>
          </cell>
          <cell r="D30">
            <v>39</v>
          </cell>
          <cell r="E30">
            <v>16</v>
          </cell>
          <cell r="F30">
            <v>52</v>
          </cell>
          <cell r="G30">
            <v>109</v>
          </cell>
          <cell r="H30">
            <v>40</v>
          </cell>
        </row>
      </sheetData>
      <sheetData sheetId="15">
        <row r="17">
          <cell r="C17">
            <v>0</v>
          </cell>
          <cell r="D17">
            <v>5</v>
          </cell>
          <cell r="E17">
            <v>2</v>
          </cell>
          <cell r="F17">
            <v>4</v>
          </cell>
          <cell r="G17">
            <v>5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3</v>
          </cell>
          <cell r="G18">
            <v>3</v>
          </cell>
          <cell r="H18">
            <v>0</v>
          </cell>
        </row>
        <row r="19">
          <cell r="C19">
            <v>0</v>
          </cell>
          <cell r="D19">
            <v>2</v>
          </cell>
          <cell r="E19">
            <v>1</v>
          </cell>
          <cell r="F19">
            <v>217</v>
          </cell>
          <cell r="G19">
            <v>24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5</v>
          </cell>
          <cell r="G20">
            <v>1</v>
          </cell>
          <cell r="H20">
            <v>1</v>
          </cell>
        </row>
        <row r="21">
          <cell r="C21">
            <v>0</v>
          </cell>
          <cell r="D21">
            <v>58</v>
          </cell>
          <cell r="E21">
            <v>13</v>
          </cell>
          <cell r="F21">
            <v>3</v>
          </cell>
          <cell r="G21">
            <v>3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5</v>
          </cell>
          <cell r="G22">
            <v>2</v>
          </cell>
          <cell r="H22">
            <v>0</v>
          </cell>
        </row>
        <row r="23">
          <cell r="C23">
            <v>0</v>
          </cell>
          <cell r="D23">
            <v>43</v>
          </cell>
          <cell r="E23">
            <v>21</v>
          </cell>
          <cell r="F23">
            <v>32</v>
          </cell>
          <cell r="G23">
            <v>25</v>
          </cell>
          <cell r="H23">
            <v>0</v>
          </cell>
        </row>
        <row r="24">
          <cell r="C24">
            <v>0</v>
          </cell>
          <cell r="D24">
            <v>32</v>
          </cell>
          <cell r="E24">
            <v>16</v>
          </cell>
          <cell r="F24">
            <v>50</v>
          </cell>
          <cell r="G24">
            <v>53</v>
          </cell>
          <cell r="H24">
            <v>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3</v>
          </cell>
          <cell r="E27">
            <v>5</v>
          </cell>
          <cell r="F27">
            <v>36</v>
          </cell>
          <cell r="G27">
            <v>16</v>
          </cell>
          <cell r="H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</v>
          </cell>
          <cell r="G28">
            <v>1</v>
          </cell>
          <cell r="H28">
            <v>0</v>
          </cell>
        </row>
        <row r="29">
          <cell r="C29">
            <v>-9</v>
          </cell>
          <cell r="F29">
            <v>-9</v>
          </cell>
        </row>
        <row r="30">
          <cell r="C30">
            <v>0</v>
          </cell>
          <cell r="D30">
            <v>143</v>
          </cell>
          <cell r="E30">
            <v>58</v>
          </cell>
          <cell r="F30">
            <v>356</v>
          </cell>
          <cell r="G30">
            <v>133</v>
          </cell>
          <cell r="H30">
            <v>6</v>
          </cell>
        </row>
      </sheetData>
      <sheetData sheetId="16"/>
      <sheetData sheetId="17">
        <row r="14">
          <cell r="B14">
            <v>13524</v>
          </cell>
          <cell r="C14">
            <v>1053</v>
          </cell>
          <cell r="D14">
            <v>1057</v>
          </cell>
          <cell r="E14">
            <v>1711</v>
          </cell>
          <cell r="F14">
            <v>299</v>
          </cell>
          <cell r="G14">
            <v>34162</v>
          </cell>
          <cell r="H14">
            <v>3320</v>
          </cell>
          <cell r="I14">
            <v>55126</v>
          </cell>
        </row>
        <row r="15">
          <cell r="B15">
            <v>2929</v>
          </cell>
          <cell r="C15">
            <v>269</v>
          </cell>
          <cell r="D15">
            <v>199</v>
          </cell>
          <cell r="E15">
            <v>350</v>
          </cell>
          <cell r="F15">
            <v>65</v>
          </cell>
          <cell r="G15">
            <v>6449</v>
          </cell>
          <cell r="H15">
            <v>602</v>
          </cell>
          <cell r="I15">
            <v>10863</v>
          </cell>
        </row>
        <row r="16">
          <cell r="B16">
            <v>1551</v>
          </cell>
          <cell r="C16">
            <v>126</v>
          </cell>
          <cell r="D16">
            <v>222</v>
          </cell>
          <cell r="E16">
            <v>254</v>
          </cell>
          <cell r="F16">
            <v>42</v>
          </cell>
          <cell r="G16">
            <v>4759</v>
          </cell>
          <cell r="H16">
            <v>476</v>
          </cell>
          <cell r="I16">
            <v>7430</v>
          </cell>
        </row>
        <row r="17">
          <cell r="B17">
            <v>95</v>
          </cell>
          <cell r="C17">
            <v>13</v>
          </cell>
          <cell r="D17">
            <v>7</v>
          </cell>
          <cell r="E17">
            <v>60</v>
          </cell>
          <cell r="F17">
            <v>2</v>
          </cell>
          <cell r="G17">
            <v>422</v>
          </cell>
          <cell r="H17">
            <v>36</v>
          </cell>
          <cell r="I17">
            <v>635</v>
          </cell>
        </row>
        <row r="18">
          <cell r="B18">
            <v>26</v>
          </cell>
          <cell r="C18">
            <v>3</v>
          </cell>
          <cell r="D18">
            <v>4</v>
          </cell>
          <cell r="E18">
            <v>4</v>
          </cell>
          <cell r="F18">
            <v>2</v>
          </cell>
          <cell r="G18">
            <v>19</v>
          </cell>
          <cell r="H18">
            <v>4</v>
          </cell>
          <cell r="I18">
            <v>62</v>
          </cell>
        </row>
        <row r="19">
          <cell r="B19">
            <v>29</v>
          </cell>
          <cell r="C19">
            <v>5</v>
          </cell>
          <cell r="D19">
            <v>1</v>
          </cell>
          <cell r="E19">
            <v>5</v>
          </cell>
          <cell r="F19">
            <v>0</v>
          </cell>
          <cell r="G19">
            <v>142</v>
          </cell>
          <cell r="H19">
            <v>19</v>
          </cell>
          <cell r="I19">
            <v>201</v>
          </cell>
        </row>
        <row r="20">
          <cell r="B20">
            <v>32</v>
          </cell>
          <cell r="C20">
            <v>9</v>
          </cell>
          <cell r="D20">
            <v>1</v>
          </cell>
          <cell r="E20">
            <v>28</v>
          </cell>
          <cell r="F20">
            <v>0</v>
          </cell>
          <cell r="G20">
            <v>120</v>
          </cell>
          <cell r="H20">
            <v>11</v>
          </cell>
          <cell r="I20">
            <v>201</v>
          </cell>
        </row>
        <row r="21">
          <cell r="B21">
            <v>43</v>
          </cell>
          <cell r="C21">
            <v>4</v>
          </cell>
          <cell r="D21">
            <v>13</v>
          </cell>
          <cell r="E21">
            <v>8</v>
          </cell>
          <cell r="F21">
            <v>1</v>
          </cell>
          <cell r="G21">
            <v>408</v>
          </cell>
          <cell r="H21">
            <v>18</v>
          </cell>
          <cell r="I21">
            <v>495</v>
          </cell>
        </row>
        <row r="22">
          <cell r="B22">
            <v>18229</v>
          </cell>
          <cell r="C22">
            <v>1482</v>
          </cell>
          <cell r="D22">
            <v>1504</v>
          </cell>
          <cell r="E22">
            <v>2420</v>
          </cell>
          <cell r="F22">
            <v>411</v>
          </cell>
          <cell r="G22">
            <v>46481</v>
          </cell>
          <cell r="H22">
            <v>4486</v>
          </cell>
          <cell r="I22">
            <v>75013</v>
          </cell>
        </row>
      </sheetData>
      <sheetData sheetId="18"/>
      <sheetData sheetId="19">
        <row r="15">
          <cell r="D15">
            <v>35690</v>
          </cell>
          <cell r="E15">
            <v>19436</v>
          </cell>
          <cell r="F15">
            <v>55126</v>
          </cell>
        </row>
        <row r="16">
          <cell r="D16">
            <v>7215</v>
          </cell>
          <cell r="E16">
            <v>3648</v>
          </cell>
          <cell r="F16">
            <v>10863</v>
          </cell>
        </row>
        <row r="17">
          <cell r="D17">
            <v>5467</v>
          </cell>
          <cell r="E17">
            <v>1963</v>
          </cell>
          <cell r="F17">
            <v>7430</v>
          </cell>
        </row>
        <row r="18">
          <cell r="D18">
            <v>495</v>
          </cell>
          <cell r="E18">
            <v>140</v>
          </cell>
          <cell r="F18">
            <v>635</v>
          </cell>
        </row>
        <row r="19">
          <cell r="D19">
            <v>34</v>
          </cell>
          <cell r="E19">
            <v>28</v>
          </cell>
          <cell r="F19">
            <v>62</v>
          </cell>
        </row>
        <row r="20">
          <cell r="D20">
            <v>143</v>
          </cell>
          <cell r="E20">
            <v>58</v>
          </cell>
          <cell r="F20">
            <v>201</v>
          </cell>
        </row>
        <row r="21">
          <cell r="D21">
            <v>193</v>
          </cell>
          <cell r="E21">
            <v>8</v>
          </cell>
          <cell r="F21">
            <v>201</v>
          </cell>
        </row>
        <row r="22">
          <cell r="D22">
            <v>326</v>
          </cell>
          <cell r="E22">
            <v>169</v>
          </cell>
          <cell r="F22">
            <v>495</v>
          </cell>
        </row>
        <row r="23">
          <cell r="D23">
            <v>49563</v>
          </cell>
          <cell r="E23">
            <v>25450</v>
          </cell>
          <cell r="F23">
            <v>75013</v>
          </cell>
        </row>
      </sheetData>
      <sheetData sheetId="20"/>
      <sheetData sheetId="21">
        <row r="15">
          <cell r="D15">
            <v>6004</v>
          </cell>
          <cell r="E15">
            <v>49122</v>
          </cell>
          <cell r="F15">
            <v>55126</v>
          </cell>
        </row>
        <row r="16">
          <cell r="D16">
            <v>1349</v>
          </cell>
          <cell r="E16">
            <v>9514</v>
          </cell>
          <cell r="F16">
            <v>10863</v>
          </cell>
        </row>
        <row r="17">
          <cell r="D17">
            <v>613</v>
          </cell>
          <cell r="E17">
            <v>6817</v>
          </cell>
          <cell r="F17">
            <v>7430</v>
          </cell>
        </row>
        <row r="18">
          <cell r="D18">
            <v>19</v>
          </cell>
          <cell r="E18">
            <v>616</v>
          </cell>
          <cell r="F18">
            <v>635</v>
          </cell>
        </row>
        <row r="19">
          <cell r="D19">
            <v>1</v>
          </cell>
          <cell r="E19">
            <v>61</v>
          </cell>
          <cell r="F19">
            <v>62</v>
          </cell>
        </row>
        <row r="20">
          <cell r="D20">
            <v>8</v>
          </cell>
          <cell r="E20">
            <v>193</v>
          </cell>
          <cell r="F20">
            <v>201</v>
          </cell>
        </row>
        <row r="21">
          <cell r="D21">
            <v>0</v>
          </cell>
          <cell r="E21">
            <v>201</v>
          </cell>
          <cell r="F21">
            <v>201</v>
          </cell>
        </row>
        <row r="22">
          <cell r="D22">
            <v>4</v>
          </cell>
          <cell r="E22">
            <v>491</v>
          </cell>
          <cell r="F22">
            <v>495</v>
          </cell>
        </row>
        <row r="23">
          <cell r="D23">
            <v>7998</v>
          </cell>
          <cell r="E23">
            <v>67015</v>
          </cell>
          <cell r="F23">
            <v>75013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35"/>
  <sheetViews>
    <sheetView tabSelected="1" zoomScale="90" zoomScaleNormal="90" workbookViewId="0">
      <selection activeCell="D7" sqref="D7"/>
    </sheetView>
  </sheetViews>
  <sheetFormatPr defaultColWidth="9.140625" defaultRowHeight="12.75" x14ac:dyDescent="0.2"/>
  <cols>
    <col min="1" max="1" width="33.7109375" style="6" customWidth="1"/>
    <col min="2" max="2" width="36.5703125" style="6" customWidth="1"/>
    <col min="3" max="3" width="17.28515625" style="6" customWidth="1"/>
    <col min="4" max="4" width="20.7109375" style="6" customWidth="1"/>
    <col min="5" max="6" width="18.28515625" style="6" customWidth="1"/>
    <col min="7" max="7" width="3.42578125" style="6" customWidth="1"/>
    <col min="8" max="8" width="9" style="6" customWidth="1"/>
    <col min="9" max="9" width="8.5703125" style="6" customWidth="1"/>
    <col min="10" max="10" width="8.140625" style="6" customWidth="1"/>
    <col min="11" max="11" width="7.42578125" style="68" customWidth="1"/>
    <col min="12" max="12" width="3.42578125" style="6" hidden="1" customWidth="1"/>
    <col min="13" max="13" width="8.140625" style="68" hidden="1" customWidth="1"/>
    <col min="14" max="16" width="9.140625" style="6"/>
    <col min="17" max="17" width="9.140625" style="6" hidden="1" customWidth="1"/>
    <col min="18" max="16384" width="9.140625" style="6"/>
  </cols>
  <sheetData>
    <row r="1" spans="1:17" s="13" customFormat="1" ht="12.75" customHeight="1" x14ac:dyDescent="0.2">
      <c r="A1" s="121" t="s">
        <v>223</v>
      </c>
      <c r="B1" s="8"/>
      <c r="C1" s="12"/>
      <c r="D1" s="8"/>
      <c r="E1" s="8"/>
      <c r="F1" s="24" t="s">
        <v>53</v>
      </c>
      <c r="K1" s="85"/>
      <c r="M1" s="85"/>
    </row>
    <row r="2" spans="1:17" s="13" customFormat="1" ht="9.6" customHeight="1" x14ac:dyDescent="0.2">
      <c r="A2" s="12"/>
      <c r="C2" s="25"/>
      <c r="D2" s="8"/>
      <c r="E2" s="8"/>
      <c r="F2" s="12"/>
      <c r="K2" s="85"/>
      <c r="M2" s="85"/>
    </row>
    <row r="3" spans="1:17" s="13" customFormat="1" ht="9.6" customHeight="1" x14ac:dyDescent="0.2">
      <c r="A3" s="12"/>
      <c r="B3" s="84"/>
      <c r="D3" s="8"/>
      <c r="E3"/>
      <c r="F3"/>
      <c r="K3" s="85"/>
      <c r="M3" s="85"/>
    </row>
    <row r="4" spans="1:17" s="13" customFormat="1" ht="12" customHeight="1" x14ac:dyDescent="0.2">
      <c r="A4" s="12"/>
      <c r="C4" s="88" t="s">
        <v>23</v>
      </c>
      <c r="D4" s="8"/>
      <c r="E4"/>
      <c r="F4"/>
      <c r="K4" s="85"/>
      <c r="M4" s="85"/>
    </row>
    <row r="5" spans="1:17" s="13" customFormat="1" ht="12" customHeight="1" x14ac:dyDescent="0.2">
      <c r="A5" s="12"/>
      <c r="C5" s="25"/>
      <c r="D5" s="8"/>
      <c r="F5"/>
      <c r="K5" s="85"/>
      <c r="M5" s="85"/>
    </row>
    <row r="6" spans="1:17" s="13" customFormat="1" ht="12" customHeight="1" x14ac:dyDescent="0.2">
      <c r="A6" s="8"/>
      <c r="D6" s="12"/>
      <c r="E6"/>
      <c r="F6"/>
      <c r="K6" s="85"/>
      <c r="M6" s="85"/>
    </row>
    <row r="7" spans="1:17" s="13" customFormat="1" ht="12" customHeight="1" x14ac:dyDescent="0.2">
      <c r="A7" s="8"/>
      <c r="C7" s="87" t="s">
        <v>222</v>
      </c>
      <c r="D7" s="72">
        <v>2016</v>
      </c>
      <c r="E7"/>
      <c r="F7"/>
      <c r="K7" s="85"/>
      <c r="M7" s="85"/>
    </row>
    <row r="8" spans="1:17" s="13" customFormat="1" ht="9.6" customHeight="1" x14ac:dyDescent="0.2">
      <c r="A8" s="8"/>
      <c r="C8" s="8"/>
      <c r="D8" s="12"/>
      <c r="E8"/>
      <c r="F8"/>
      <c r="K8" s="85"/>
      <c r="M8" s="85"/>
    </row>
    <row r="9" spans="1:17" ht="9.6" customHeight="1" x14ac:dyDescent="0.2">
      <c r="A9" s="8"/>
      <c r="B9" s="26"/>
      <c r="C9" s="12"/>
      <c r="D9" s="12"/>
      <c r="E9" s="12"/>
      <c r="F9" s="8"/>
    </row>
    <row r="10" spans="1:17" ht="10.5" customHeight="1" x14ac:dyDescent="0.2">
      <c r="A10" s="8"/>
      <c r="B10" s="132" t="s">
        <v>108</v>
      </c>
      <c r="C10" s="132"/>
      <c r="D10" s="132"/>
      <c r="G10" s="79"/>
      <c r="H10" s="19"/>
    </row>
    <row r="11" spans="1:17" ht="15" customHeight="1" x14ac:dyDescent="0.2"/>
    <row r="12" spans="1:17" ht="15" customHeight="1" x14ac:dyDescent="0.2">
      <c r="A12" s="86" t="s">
        <v>151</v>
      </c>
      <c r="B12" s="28"/>
    </row>
    <row r="13" spans="1:17" ht="15" customHeight="1" x14ac:dyDescent="0.2">
      <c r="A13" s="138" t="s">
        <v>39</v>
      </c>
      <c r="B13" s="139"/>
      <c r="C13" s="133" t="s">
        <v>38</v>
      </c>
      <c r="D13" s="134"/>
      <c r="E13" s="134"/>
      <c r="F13" s="135"/>
      <c r="H13" s="8" t="s">
        <v>25</v>
      </c>
    </row>
    <row r="14" spans="1:17" ht="15" customHeight="1" x14ac:dyDescent="0.2">
      <c r="A14" s="66" t="s">
        <v>109</v>
      </c>
      <c r="B14" s="51" t="s">
        <v>110</v>
      </c>
      <c r="C14" s="89">
        <v>3</v>
      </c>
      <c r="D14" s="90">
        <v>4</v>
      </c>
      <c r="E14" s="90">
        <v>5</v>
      </c>
      <c r="F14" s="90" t="s">
        <v>24</v>
      </c>
      <c r="H14" s="8" t="s">
        <v>51</v>
      </c>
    </row>
    <row r="15" spans="1:17" ht="60.75" customHeight="1" x14ac:dyDescent="0.2">
      <c r="A15" s="140" t="s">
        <v>111</v>
      </c>
      <c r="B15" s="58" t="s">
        <v>112</v>
      </c>
      <c r="C15" s="69">
        <v>688</v>
      </c>
      <c r="D15" s="69">
        <v>1512</v>
      </c>
      <c r="E15" s="69">
        <v>1827</v>
      </c>
      <c r="F15" s="69">
        <v>4027</v>
      </c>
      <c r="H15" s="70">
        <f>MAX(C15,0)+MAX(D15,0)+MAX(E15,0)</f>
        <v>4027</v>
      </c>
      <c r="L15" s="6">
        <v>2</v>
      </c>
      <c r="Q15" s="6">
        <f t="shared" ref="Q15:Q24" si="0">MIN(LEN(TRIM(C15)),LEN(TRIM(D15)),LEN(TRIM(E15)),LEN(TRIM(F15)))</f>
        <v>3</v>
      </c>
    </row>
    <row r="16" spans="1:17" ht="39" customHeight="1" x14ac:dyDescent="0.2">
      <c r="A16" s="141"/>
      <c r="B16" s="58" t="s">
        <v>113</v>
      </c>
      <c r="C16" s="69">
        <v>303</v>
      </c>
      <c r="D16" s="69">
        <v>543</v>
      </c>
      <c r="E16" s="69">
        <v>1366</v>
      </c>
      <c r="F16" s="69">
        <v>2212</v>
      </c>
      <c r="H16" s="70">
        <f t="shared" ref="H16:H24" si="1">MAX(C16,0)+MAX(D16,0)+MAX(E16,0)</f>
        <v>2212</v>
      </c>
      <c r="M16" s="68">
        <v>2</v>
      </c>
      <c r="Q16" s="6">
        <f t="shared" si="0"/>
        <v>3</v>
      </c>
    </row>
    <row r="17" spans="1:17" ht="39" customHeight="1" x14ac:dyDescent="0.2">
      <c r="A17" s="140" t="s">
        <v>114</v>
      </c>
      <c r="B17" s="58" t="s">
        <v>115</v>
      </c>
      <c r="C17" s="69">
        <v>274</v>
      </c>
      <c r="D17" s="69">
        <v>416</v>
      </c>
      <c r="E17" s="69">
        <v>194</v>
      </c>
      <c r="F17" s="69">
        <v>884</v>
      </c>
      <c r="H17" s="70">
        <f t="shared" si="1"/>
        <v>884</v>
      </c>
    </row>
    <row r="18" spans="1:17" ht="42.75" customHeight="1" x14ac:dyDescent="0.2">
      <c r="A18" s="141"/>
      <c r="B18" s="58" t="s">
        <v>116</v>
      </c>
      <c r="C18" s="69">
        <v>222</v>
      </c>
      <c r="D18" s="69">
        <v>314</v>
      </c>
      <c r="E18" s="69">
        <v>289</v>
      </c>
      <c r="F18" s="69">
        <v>825</v>
      </c>
      <c r="H18" s="70">
        <f t="shared" si="1"/>
        <v>825</v>
      </c>
      <c r="L18" s="68">
        <v>2</v>
      </c>
      <c r="Q18" s="6">
        <f t="shared" si="0"/>
        <v>3</v>
      </c>
    </row>
    <row r="19" spans="1:17" ht="30" customHeight="1" x14ac:dyDescent="0.2">
      <c r="A19" s="142" t="s">
        <v>122</v>
      </c>
      <c r="B19" s="58" t="s">
        <v>117</v>
      </c>
      <c r="C19" s="69">
        <v>879</v>
      </c>
      <c r="D19" s="69">
        <v>1020</v>
      </c>
      <c r="E19" s="69">
        <v>199</v>
      </c>
      <c r="F19" s="69">
        <v>2098</v>
      </c>
      <c r="H19" s="70">
        <f t="shared" si="1"/>
        <v>2098</v>
      </c>
      <c r="Q19" s="6">
        <f t="shared" si="0"/>
        <v>3</v>
      </c>
    </row>
    <row r="20" spans="1:17" ht="26.25" customHeight="1" x14ac:dyDescent="0.2">
      <c r="A20" s="142"/>
      <c r="B20" s="58" t="s">
        <v>118</v>
      </c>
      <c r="C20" s="69">
        <v>23</v>
      </c>
      <c r="D20" s="69">
        <v>19</v>
      </c>
      <c r="E20" s="69">
        <v>8</v>
      </c>
      <c r="F20" s="69">
        <v>50</v>
      </c>
      <c r="H20" s="70">
        <f t="shared" si="1"/>
        <v>50</v>
      </c>
      <c r="Q20" s="6">
        <f t="shared" si="0"/>
        <v>1</v>
      </c>
    </row>
    <row r="21" spans="1:17" ht="26.25" customHeight="1" x14ac:dyDescent="0.2">
      <c r="A21" s="141"/>
      <c r="B21" s="58" t="s">
        <v>119</v>
      </c>
      <c r="C21" s="69">
        <v>0</v>
      </c>
      <c r="D21" s="69">
        <v>1</v>
      </c>
      <c r="E21" s="69">
        <v>0</v>
      </c>
      <c r="F21" s="69">
        <v>1</v>
      </c>
      <c r="H21" s="70">
        <f t="shared" si="1"/>
        <v>1</v>
      </c>
      <c r="Q21" s="6">
        <f t="shared" si="0"/>
        <v>1</v>
      </c>
    </row>
    <row r="22" spans="1:17" ht="39" customHeight="1" x14ac:dyDescent="0.2">
      <c r="A22" s="140" t="s">
        <v>123</v>
      </c>
      <c r="B22" s="58" t="s">
        <v>144</v>
      </c>
      <c r="C22" s="69">
        <v>309</v>
      </c>
      <c r="D22" s="69">
        <v>139</v>
      </c>
      <c r="E22" s="69">
        <v>54</v>
      </c>
      <c r="F22" s="69">
        <v>502</v>
      </c>
      <c r="H22" s="70">
        <f t="shared" si="1"/>
        <v>502</v>
      </c>
      <c r="Q22" s="6">
        <f t="shared" si="0"/>
        <v>2</v>
      </c>
    </row>
    <row r="23" spans="1:17" ht="48" customHeight="1" x14ac:dyDescent="0.2">
      <c r="A23" s="141"/>
      <c r="B23" s="59" t="s">
        <v>147</v>
      </c>
      <c r="C23" s="69">
        <v>111</v>
      </c>
      <c r="D23" s="69">
        <v>108</v>
      </c>
      <c r="E23" s="69">
        <v>34</v>
      </c>
      <c r="F23" s="69">
        <v>253</v>
      </c>
      <c r="H23" s="70">
        <f t="shared" si="1"/>
        <v>253</v>
      </c>
      <c r="Q23" s="6">
        <f t="shared" si="0"/>
        <v>2</v>
      </c>
    </row>
    <row r="24" spans="1:17" ht="20.100000000000001" customHeight="1" x14ac:dyDescent="0.2">
      <c r="A24" s="136" t="s">
        <v>124</v>
      </c>
      <c r="B24" s="137"/>
      <c r="C24" s="69">
        <v>2809</v>
      </c>
      <c r="D24" s="69">
        <v>4072</v>
      </c>
      <c r="E24" s="69">
        <v>3971</v>
      </c>
      <c r="F24" s="69">
        <v>10852</v>
      </c>
      <c r="H24" s="70">
        <f t="shared" si="1"/>
        <v>10852</v>
      </c>
      <c r="Q24" s="6">
        <f t="shared" si="0"/>
        <v>4</v>
      </c>
    </row>
    <row r="25" spans="1:17" x14ac:dyDescent="0.2">
      <c r="A25" s="8"/>
    </row>
    <row r="26" spans="1:17" x14ac:dyDescent="0.2">
      <c r="A26" s="33"/>
    </row>
    <row r="27" spans="1:17" x14ac:dyDescent="0.2">
      <c r="B27" s="24" t="s">
        <v>49</v>
      </c>
      <c r="C27" s="31">
        <f>MAX(C15,0)+MAX(C16,0)+MAX(C17,0)+MAX(C18,0)+MAX(C19,0)+MAX(C20,0)+MAX(C21,0)+MAX(C22,0)+MAX(C23,0)</f>
        <v>2809</v>
      </c>
      <c r="D27" s="31">
        <f>MAX(D15,0)+MAX(D16,0)+MAX(D17,0)+MAX(D18,0)+MAX(D19,0)+MAX(D20,0)+MAX(D21,0)+MAX(D22,0)+MAX(D23,0)</f>
        <v>4072</v>
      </c>
      <c r="E27" s="31">
        <f>MAX(E15,0)+MAX(E16,0)+MAX(E17,0)+MAX(E18,0)+MAX(E19,0)+MAX(E20,0)+MAX(E21,0)+MAX(E22,0)+MAX(E23,0)</f>
        <v>3971</v>
      </c>
      <c r="F27" s="31">
        <f>MAX(F15,0)+MAX(F16,0)+MAX(F17,0)+MAX(F18,0)+MAX(F19,0)+MAX(F20,0)+MAX(F21,0)+MAX(F22,0)+MAX(F23,0)</f>
        <v>10852</v>
      </c>
    </row>
    <row r="28" spans="1:17" x14ac:dyDescent="0.2">
      <c r="B28" s="32"/>
    </row>
    <row r="30" spans="1:17" x14ac:dyDescent="0.2">
      <c r="F30" s="9"/>
    </row>
    <row r="33" spans="6:9" x14ac:dyDescent="0.2">
      <c r="F33" s="8"/>
      <c r="I33" s="9"/>
    </row>
    <row r="34" spans="6:9" x14ac:dyDescent="0.2">
      <c r="F34" s="34"/>
    </row>
    <row r="35" spans="6:9" x14ac:dyDescent="0.2">
      <c r="F35" s="34"/>
    </row>
  </sheetData>
  <sheetProtection password="CC20" sheet="1" objects="1" scenarios="1"/>
  <customSheetViews>
    <customSheetView guid="{D365D4ED-8FDA-11D4-90D6-00C09F02E77C}" scale="70" hiddenColumns="1" showRuler="0">
      <selection activeCell="G26" sqref="G26"/>
      <pageMargins left="0.5" right="0.5" top="0.75" bottom="1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C11" sqref="C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A8D5DEF8-4F89-11D5-A668-00B0D092E341}" scale="70" hiddenColumns="1" showRuler="0">
      <selection activeCell="C8" sqref="C8"/>
      <pageMargins left="0" right="0" top="0.75" bottom="0" header="0.5" footer="0.5"/>
      <pageSetup orientation="landscape" r:id="rId3"/>
      <headerFooter alignWithMargins="0">
        <oddFooter>&amp;L&amp;8ED FORM: 869-4</oddFooter>
      </headerFooter>
    </customSheetView>
  </customSheetViews>
  <mergeCells count="8">
    <mergeCell ref="B10:D10"/>
    <mergeCell ref="C13:F13"/>
    <mergeCell ref="A24:B24"/>
    <mergeCell ref="A13:B13"/>
    <mergeCell ref="A15:A16"/>
    <mergeCell ref="A17:A18"/>
    <mergeCell ref="A19:A21"/>
    <mergeCell ref="A22:A23"/>
  </mergeCells>
  <phoneticPr fontId="0" type="noConversion"/>
  <conditionalFormatting sqref="C28:F28">
    <cfRule type="expression" dxfId="82" priority="2" stopIfTrue="1">
      <formula>AND(C28&gt;=0,C28&lt;&gt;C25)</formula>
    </cfRule>
  </conditionalFormatting>
  <conditionalFormatting sqref="H16:H24">
    <cfRule type="expression" dxfId="81" priority="3" stopIfTrue="1">
      <formula>MAX(F16,0)&lt;&gt;H16</formula>
    </cfRule>
  </conditionalFormatting>
  <conditionalFormatting sqref="C27:F27">
    <cfRule type="expression" dxfId="80" priority="4" stopIfTrue="1">
      <formula>MAX(C24,0)&lt;&gt;C27</formula>
    </cfRule>
  </conditionalFormatting>
  <conditionalFormatting sqref="H15">
    <cfRule type="expression" dxfId="79" priority="6" stopIfTrue="1">
      <formula>MAX(F15,0)&lt;&gt;H15</formula>
    </cfRule>
  </conditionalFormatting>
  <conditionalFormatting sqref="C15:F24">
    <cfRule type="expression" dxfId="78" priority="7" stopIfTrue="1">
      <formula>LEN(TRIM(C15))=0</formula>
    </cfRule>
  </conditionalFormatting>
  <conditionalFormatting sqref="B10:D10">
    <cfRule type="expression" dxfId="77" priority="8" stopIfTrue="1">
      <formula>MIN(Q15:Q24)=0</formula>
    </cfRule>
  </conditionalFormatting>
  <pageMargins left="0.8" right="0.3" top="0.9" bottom="0" header="0.5" footer="0.5"/>
  <pageSetup scale="86" orientation="landscape" r:id="rId4"/>
  <headerFooter alignWithMargins="0">
    <oddFooter>&amp;L&amp;8
CURRENT DATE: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E7" sqref="E7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36.85546875" style="6" customWidth="1"/>
    <col min="4" max="4" width="16" style="6" customWidth="1"/>
    <col min="5" max="5" width="15.5703125" style="6" customWidth="1"/>
    <col min="6" max="6" width="14.5703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2.140625" style="6" hidden="1" customWidth="1"/>
    <col min="14" max="14" width="8.85546875" style="6" customWidth="1"/>
    <col min="15" max="16384" width="9.140625" style="6"/>
  </cols>
  <sheetData>
    <row r="1" spans="1:13" s="260" customFormat="1" ht="11.25" customHeight="1" x14ac:dyDescent="0.2">
      <c r="A1" s="121" t="s">
        <v>223</v>
      </c>
      <c r="C1" s="8"/>
      <c r="D1" s="12"/>
      <c r="E1" s="8"/>
      <c r="F1" s="8"/>
      <c r="G1" s="24" t="s">
        <v>69</v>
      </c>
    </row>
    <row r="2" spans="1:13" s="260" customFormat="1" ht="9.6" customHeight="1" x14ac:dyDescent="0.2">
      <c r="A2" s="12"/>
      <c r="D2" s="25"/>
      <c r="E2" s="8"/>
      <c r="F2" s="8"/>
      <c r="G2" s="12"/>
    </row>
    <row r="3" spans="1:13" s="260" customFormat="1" ht="11.25" customHeight="1" x14ac:dyDescent="0.2">
      <c r="A3" s="12"/>
      <c r="E3" s="8"/>
      <c r="F3"/>
      <c r="G3"/>
    </row>
    <row r="4" spans="1:13" s="260" customFormat="1" ht="11.25" customHeight="1" x14ac:dyDescent="0.2">
      <c r="A4" s="12"/>
      <c r="B4" s="8"/>
      <c r="C4" s="25" t="s">
        <v>23</v>
      </c>
      <c r="E4" s="8"/>
      <c r="F4"/>
      <c r="G4"/>
    </row>
    <row r="5" spans="1:13" s="260" customFormat="1" ht="11.25" customHeight="1" x14ac:dyDescent="0.2">
      <c r="A5" s="12"/>
      <c r="C5" s="25" t="s">
        <v>50</v>
      </c>
      <c r="E5" s="8"/>
      <c r="F5"/>
      <c r="G5"/>
    </row>
    <row r="6" spans="1:13" s="260" customFormat="1" ht="11.25" customHeight="1" x14ac:dyDescent="0.2">
      <c r="A6" s="8"/>
      <c r="B6" s="12"/>
      <c r="E6" s="12"/>
      <c r="F6"/>
      <c r="G6"/>
    </row>
    <row r="7" spans="1:13" s="260" customFormat="1" ht="11.25" customHeight="1" x14ac:dyDescent="0.2">
      <c r="A7" s="8"/>
      <c r="B7" s="12"/>
      <c r="C7" s="88" t="s">
        <v>225</v>
      </c>
      <c r="E7" s="12"/>
      <c r="F7"/>
      <c r="G7"/>
    </row>
    <row r="8" spans="1:13" s="260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6"/>
      <c r="C9" s="26"/>
      <c r="D9" s="12"/>
      <c r="F9"/>
      <c r="G9"/>
      <c r="H9" s="19"/>
    </row>
    <row r="10" spans="1:13" ht="15" customHeight="1" x14ac:dyDescent="0.2"/>
    <row r="11" spans="1:13" ht="15" customHeight="1" x14ac:dyDescent="0.2">
      <c r="A11" s="86" t="s">
        <v>68</v>
      </c>
      <c r="C11" s="28"/>
    </row>
    <row r="12" spans="1:13" ht="24.75" customHeight="1" x14ac:dyDescent="0.2">
      <c r="A12" s="150" t="s">
        <v>39</v>
      </c>
      <c r="B12" s="151"/>
      <c r="C12" s="152"/>
      <c r="D12" s="172" t="s">
        <v>166</v>
      </c>
      <c r="E12" s="179"/>
      <c r="F12" s="180"/>
      <c r="G12" s="29"/>
      <c r="H12" s="8"/>
    </row>
    <row r="13" spans="1:13" ht="15" customHeight="1" x14ac:dyDescent="0.2">
      <c r="A13" s="153"/>
      <c r="B13" s="154"/>
      <c r="C13" s="154"/>
      <c r="D13" s="199" t="s">
        <v>219</v>
      </c>
      <c r="E13" s="199" t="s">
        <v>220</v>
      </c>
      <c r="F13" s="199" t="s">
        <v>188</v>
      </c>
      <c r="G13" s="29"/>
      <c r="H13" s="8"/>
    </row>
    <row r="14" spans="1:13" ht="15" customHeight="1" x14ac:dyDescent="0.2">
      <c r="A14" s="153"/>
      <c r="B14" s="154"/>
      <c r="C14" s="154"/>
      <c r="D14" s="201"/>
      <c r="E14" s="201"/>
      <c r="F14" s="201"/>
      <c r="G14" s="57"/>
      <c r="H14" s="8"/>
      <c r="M14" s="6">
        <v>12</v>
      </c>
    </row>
    <row r="15" spans="1:13" ht="37.5" customHeight="1" x14ac:dyDescent="0.2">
      <c r="A15" s="195" t="s">
        <v>111</v>
      </c>
      <c r="B15" s="196"/>
      <c r="C15" s="58" t="s">
        <v>112</v>
      </c>
      <c r="D15" s="270">
        <f>IF(MIN([1]PAGE10!D15,[1]PAGE10!F15)&lt;=0, 0, [1]PAGE10!D15/[1]PAGE10!F15)</f>
        <v>0.23640427116960516</v>
      </c>
      <c r="E15" s="270">
        <f>IF(MIN([1]PAGE10!E15,[1]PAGE10!F15)&lt;=0, 0, [1]PAGE10!E15/[1]PAGE10!F15)</f>
        <v>0.76359572883039484</v>
      </c>
      <c r="F15" s="271">
        <f>IF([1]PAGE10!F15&lt;=0, 0, [1]PAGE10!F15/[1]PAGE10!F15)</f>
        <v>1</v>
      </c>
      <c r="G15" s="20"/>
      <c r="H15" s="30"/>
      <c r="I15" s="31"/>
    </row>
    <row r="16" spans="1:13" ht="38.25" customHeight="1" x14ac:dyDescent="0.2">
      <c r="A16" s="197"/>
      <c r="B16" s="198"/>
      <c r="C16" s="58" t="s">
        <v>113</v>
      </c>
      <c r="D16" s="270">
        <f>IF(MIN([1]PAGE10!D16,[1]PAGE10!F16)&lt;=0, 0, [1]PAGE10!D16/[1]PAGE10!F16)</f>
        <v>0.14330922242314648</v>
      </c>
      <c r="E16" s="270">
        <f>IF(MIN([1]PAGE10!E16,[1]PAGE10!F16)&lt;=0, 0, [1]PAGE10!E16/[1]PAGE10!F16)</f>
        <v>0.85669077757685352</v>
      </c>
      <c r="F16" s="271">
        <f>IF([1]PAGE10!F16&lt;=0, 0, [1]PAGE10!F16/[1]PAGE10!F16)</f>
        <v>1</v>
      </c>
      <c r="G16" s="20"/>
      <c r="H16" s="30"/>
      <c r="I16" s="31"/>
    </row>
    <row r="17" spans="1:9" ht="38.25" customHeight="1" x14ac:dyDescent="0.2">
      <c r="A17" s="195" t="s">
        <v>114</v>
      </c>
      <c r="B17" s="196"/>
      <c r="C17" s="58" t="s">
        <v>148</v>
      </c>
      <c r="D17" s="270">
        <f>IF(MIN([1]PAGE10!D17,[1]PAGE10!F17)&lt;=0, 0, [1]PAGE10!D17/[1]PAGE10!F17)</f>
        <v>0.18552036199095023</v>
      </c>
      <c r="E17" s="270">
        <f>IF(MIN([1]PAGE10!E17,[1]PAGE10!F17)&lt;=0, 0, [1]PAGE10!E17/[1]PAGE10!F17)</f>
        <v>0.81447963800904977</v>
      </c>
      <c r="F17" s="271">
        <f>IF([1]PAGE10!F17&lt;=0, 0, [1]PAGE10!F17/[1]PAGE10!F17)</f>
        <v>1</v>
      </c>
      <c r="G17" s="20"/>
      <c r="H17" s="30"/>
      <c r="I17" s="31"/>
    </row>
    <row r="18" spans="1:9" ht="36.75" customHeight="1" x14ac:dyDescent="0.2">
      <c r="A18" s="197"/>
      <c r="B18" s="198"/>
      <c r="C18" s="58" t="s">
        <v>116</v>
      </c>
      <c r="D18" s="270">
        <f>IF(MIN([1]PAGE10!D18,[1]PAGE10!F18)&lt;=0, 0, [1]PAGE10!D18/[1]PAGE10!F18)</f>
        <v>0.15151515151515152</v>
      </c>
      <c r="E18" s="270">
        <f>IF(MIN([1]PAGE10!E18,[1]PAGE10!F18)&lt;=0, 0, [1]PAGE10!E18/[1]PAGE10!F18)</f>
        <v>0.84848484848484851</v>
      </c>
      <c r="F18" s="271">
        <f>IF([1]PAGE10!F18&lt;=0, 0, [1]PAGE10!F18/[1]PAGE10!F18)</f>
        <v>1</v>
      </c>
      <c r="G18" s="20"/>
      <c r="H18" s="30"/>
      <c r="I18" s="31"/>
    </row>
    <row r="19" spans="1:9" ht="31.5" customHeight="1" x14ac:dyDescent="0.2">
      <c r="A19" s="195" t="s">
        <v>121</v>
      </c>
      <c r="B19" s="196"/>
      <c r="C19" s="58" t="s">
        <v>117</v>
      </c>
      <c r="D19" s="270">
        <f>IF(MIN([1]PAGE10!D19,[1]PAGE10!F19)&lt;=0, 0, [1]PAGE10!D19/[1]PAGE10!F19)</f>
        <v>0.20495710200190659</v>
      </c>
      <c r="E19" s="270">
        <f>IF(MIN([1]PAGE10!E19,[1]PAGE10!F19)&lt;=0, 0, [1]PAGE10!E19/[1]PAGE10!F19)</f>
        <v>0.79504289799809347</v>
      </c>
      <c r="F19" s="271">
        <f>IF([1]PAGE10!F19&lt;=0, 0, [1]PAGE10!F19/[1]PAGE10!F19)</f>
        <v>1</v>
      </c>
      <c r="G19" s="20"/>
      <c r="H19" s="30"/>
      <c r="I19" s="31"/>
    </row>
    <row r="20" spans="1:9" ht="31.5" customHeight="1" x14ac:dyDescent="0.2">
      <c r="A20" s="202"/>
      <c r="B20" s="203"/>
      <c r="C20" s="58" t="s">
        <v>118</v>
      </c>
      <c r="D20" s="270">
        <f>IF(MIN([1]PAGE10!D20,[1]PAGE10!F20)&lt;=0, 0, [1]PAGE10!D20/[1]PAGE10!F20)</f>
        <v>0.38</v>
      </c>
      <c r="E20" s="270">
        <f>IF(MIN([1]PAGE10!E20,[1]PAGE10!F20)&lt;=0, 0, [1]PAGE10!E20/[1]PAGE10!F20)</f>
        <v>0.62</v>
      </c>
      <c r="F20" s="271">
        <f>IF([1]PAGE10!F20&lt;=0, 0, [1]PAGE10!F20/[1]PAGE10!F20)</f>
        <v>1</v>
      </c>
      <c r="G20" s="20"/>
      <c r="H20" s="30"/>
      <c r="I20" s="31"/>
    </row>
    <row r="21" spans="1:9" ht="31.5" customHeight="1" x14ac:dyDescent="0.2">
      <c r="A21" s="197"/>
      <c r="B21" s="198"/>
      <c r="C21" s="58" t="s">
        <v>119</v>
      </c>
      <c r="D21" s="270">
        <f>IF(MIN([1]PAGE10!D21,[1]PAGE10!F21)&lt;=0, 0, [1]PAGE10!D21/[1]PAGE10!F21)</f>
        <v>0</v>
      </c>
      <c r="E21" s="270">
        <f>IF(MIN([1]PAGE10!E21,[1]PAGE10!F21)&lt;=0, 0, [1]PAGE10!E21/[1]PAGE10!F21)</f>
        <v>1</v>
      </c>
      <c r="F21" s="271">
        <f>IF([1]PAGE10!F21&lt;=0, 0, [1]PAGE10!F21/[1]PAGE10!F21)</f>
        <v>1</v>
      </c>
      <c r="G21" s="20"/>
      <c r="H21" s="30"/>
      <c r="I21" s="31"/>
    </row>
    <row r="22" spans="1:9" ht="37.5" customHeight="1" x14ac:dyDescent="0.2">
      <c r="A22" s="195" t="s">
        <v>120</v>
      </c>
      <c r="B22" s="196"/>
      <c r="C22" s="58" t="s">
        <v>144</v>
      </c>
      <c r="D22" s="270">
        <f>IF(MIN([1]PAGE10!D22,[1]PAGE10!F22)&lt;=0, 0, [1]PAGE10!D22/[1]PAGE10!F22)</f>
        <v>0.2450199203187251</v>
      </c>
      <c r="E22" s="270">
        <f>IF(MIN([1]PAGE10!E22,[1]PAGE10!F22)&lt;=0, 0, [1]PAGE10!E22/[1]PAGE10!F22)</f>
        <v>0.7549800796812749</v>
      </c>
      <c r="F22" s="271">
        <f>IF([1]PAGE10!F22&lt;=0, 0, [1]PAGE10!F22/[1]PAGE10!F22)</f>
        <v>1</v>
      </c>
      <c r="G22" s="20"/>
      <c r="H22" s="30"/>
      <c r="I22" s="31"/>
    </row>
    <row r="23" spans="1:9" ht="48.75" customHeight="1" x14ac:dyDescent="0.2">
      <c r="A23" s="202"/>
      <c r="B23" s="203"/>
      <c r="C23" s="59" t="s">
        <v>145</v>
      </c>
      <c r="D23" s="270">
        <f>IF(MIN([1]PAGE10!D23,[1]PAGE10!F23)&lt;=0, 0, [1]PAGE10!D23/[1]PAGE10!F23)</f>
        <v>0.24901185770750989</v>
      </c>
      <c r="E23" s="270">
        <f>IF(MIN([1]PAGE10!E23,[1]PAGE10!F23)&lt;=0, 0, [1]PAGE10!E23/[1]PAGE10!F23)</f>
        <v>0.75098814229249011</v>
      </c>
      <c r="F23" s="271">
        <f>IF([1]PAGE10!F23&lt;=0, 0, [1]PAGE10!F23/[1]PAGE10!F23)</f>
        <v>1</v>
      </c>
      <c r="G23" s="20"/>
      <c r="H23" s="30"/>
      <c r="I23" s="31"/>
    </row>
    <row r="24" spans="1:9" ht="20.100000000000001" customHeight="1" x14ac:dyDescent="0.2">
      <c r="A24" s="186" t="s">
        <v>146</v>
      </c>
      <c r="B24" s="187"/>
      <c r="C24" s="225"/>
      <c r="D24" s="270">
        <f>IF(MIN([1]PAGE10!D24,[1]PAGE10!F24)&lt;=0, 0, [1]PAGE10!D24/[1]PAGE10!F24)</f>
        <v>0.20208256542572797</v>
      </c>
      <c r="E24" s="270">
        <f>IF(MIN([1]PAGE10!E24,[1]PAGE10!F24)&lt;=0, 0, [1]PAGE10!E24/[1]PAGE10!F24)</f>
        <v>0.797917434574272</v>
      </c>
      <c r="F24" s="271">
        <f>IF([1]PAGE10!F24&lt;=0, 0, [1]PAGE10!F24/[1]PAGE10!F24)</f>
        <v>1</v>
      </c>
      <c r="G24" s="20"/>
      <c r="H24" s="30"/>
      <c r="I24" s="31"/>
    </row>
    <row r="25" spans="1:9" x14ac:dyDescent="0.2">
      <c r="A25" s="8"/>
    </row>
    <row r="26" spans="1:9" x14ac:dyDescent="0.2">
      <c r="A26" s="22" t="s">
        <v>157</v>
      </c>
    </row>
    <row r="27" spans="1:9" x14ac:dyDescent="0.2">
      <c r="C27" s="32"/>
    </row>
    <row r="28" spans="1:9" x14ac:dyDescent="0.2">
      <c r="A28" s="33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4"/>
    </row>
    <row r="35" spans="7:10" x14ac:dyDescent="0.2">
      <c r="G35" s="34"/>
    </row>
  </sheetData>
  <sheetProtection sheet="1" objects="1" scenarios="1"/>
  <mergeCells count="10">
    <mergeCell ref="A17:B18"/>
    <mergeCell ref="A19:B21"/>
    <mergeCell ref="A22:B23"/>
    <mergeCell ref="A24:C24"/>
    <mergeCell ref="A12:C14"/>
    <mergeCell ref="D12:F12"/>
    <mergeCell ref="D13:D14"/>
    <mergeCell ref="E13:E14"/>
    <mergeCell ref="F13:F14"/>
    <mergeCell ref="A15:B16"/>
  </mergeCells>
  <conditionalFormatting sqref="D27:G27">
    <cfRule type="expression" dxfId="46" priority="1" stopIfTrue="1">
      <formula>AND(D27&gt;=0,D27&lt;&gt;D25)</formula>
    </cfRule>
  </conditionalFormatting>
  <pageMargins left="0.8" right="0.3" top="0.9" bottom="0" header="0.5" footer="0.5"/>
  <pageSetup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5"/>
  <sheetViews>
    <sheetView zoomScale="90" zoomScaleNormal="90" workbookViewId="0">
      <selection activeCell="I7" sqref="I7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37.42578125" style="6" customWidth="1"/>
    <col min="4" max="5" width="15.5703125" style="6" customWidth="1"/>
    <col min="6" max="6" width="17.85546875" style="6" customWidth="1"/>
    <col min="7" max="7" width="13.140625" style="6" customWidth="1"/>
    <col min="8" max="8" width="9.85546875" style="6" customWidth="1"/>
    <col min="9" max="9" width="13.14062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13.57031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1.25" customHeight="1" x14ac:dyDescent="0.2">
      <c r="A1" s="121" t="s">
        <v>224</v>
      </c>
      <c r="C1" s="8"/>
      <c r="D1" s="12"/>
      <c r="E1" s="8"/>
      <c r="F1" s="8"/>
      <c r="G1" s="24" t="s">
        <v>64</v>
      </c>
    </row>
    <row r="2" spans="1:18" s="13" customFormat="1" ht="9.6" customHeight="1" x14ac:dyDescent="0.2">
      <c r="A2" s="12"/>
      <c r="D2" s="25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10.5" customHeight="1" x14ac:dyDescent="0.2">
      <c r="A4" s="12"/>
      <c r="B4" s="8"/>
      <c r="C4" s="25" t="s">
        <v>23</v>
      </c>
      <c r="E4" s="8"/>
      <c r="F4"/>
      <c r="G4"/>
    </row>
    <row r="5" spans="1:18" s="13" customFormat="1" ht="11.25" customHeight="1" x14ac:dyDescent="0.2">
      <c r="A5" s="12"/>
      <c r="C5" s="25" t="s">
        <v>50</v>
      </c>
      <c r="E5" s="8"/>
      <c r="F5"/>
      <c r="G5"/>
    </row>
    <row r="6" spans="1:18" s="13" customFormat="1" ht="9.6" customHeight="1" x14ac:dyDescent="0.2">
      <c r="A6" s="8"/>
      <c r="B6" s="12"/>
      <c r="C6" s="104"/>
      <c r="E6" s="12"/>
      <c r="F6"/>
      <c r="G6"/>
    </row>
    <row r="7" spans="1:18" s="13" customFormat="1" ht="12" customHeight="1" x14ac:dyDescent="0.2">
      <c r="A7" s="8"/>
      <c r="B7" s="12"/>
      <c r="C7" s="88" t="s">
        <v>225</v>
      </c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26"/>
      <c r="C9" s="26"/>
      <c r="D9" s="12"/>
      <c r="E9" s="12"/>
      <c r="F9"/>
      <c r="G9"/>
    </row>
    <row r="10" spans="1:18" ht="11.25" customHeight="1" x14ac:dyDescent="0.2">
      <c r="A10" s="8"/>
      <c r="B10" s="26"/>
      <c r="C10" s="132" t="s">
        <v>108</v>
      </c>
      <c r="D10" s="132"/>
      <c r="E10" s="132"/>
      <c r="F10"/>
      <c r="G10"/>
      <c r="H10" s="19"/>
    </row>
    <row r="11" spans="1:18" ht="15" customHeight="1" x14ac:dyDescent="0.2"/>
    <row r="12" spans="1:18" ht="25.15" customHeight="1" x14ac:dyDescent="0.2">
      <c r="A12" s="223" t="s">
        <v>165</v>
      </c>
      <c r="B12" s="224"/>
      <c r="C12" s="224"/>
      <c r="D12" s="224"/>
      <c r="E12" s="224"/>
      <c r="F12" s="224"/>
    </row>
    <row r="13" spans="1:18" ht="15" customHeight="1" x14ac:dyDescent="0.2">
      <c r="A13" s="150" t="s">
        <v>39</v>
      </c>
      <c r="B13" s="151"/>
      <c r="C13" s="152"/>
      <c r="D13" s="133" t="s">
        <v>65</v>
      </c>
      <c r="E13" s="134"/>
      <c r="F13" s="135"/>
      <c r="G13" s="29"/>
      <c r="H13" s="24" t="s">
        <v>25</v>
      </c>
      <c r="I13" s="24" t="s">
        <v>106</v>
      </c>
    </row>
    <row r="14" spans="1:18" ht="15" customHeight="1" x14ac:dyDescent="0.2">
      <c r="A14" s="153"/>
      <c r="B14" s="154"/>
      <c r="C14" s="155"/>
      <c r="D14" s="129" t="s">
        <v>66</v>
      </c>
      <c r="E14" s="126" t="s">
        <v>67</v>
      </c>
      <c r="F14" s="97" t="s">
        <v>24</v>
      </c>
      <c r="G14" s="57"/>
      <c r="H14" s="24" t="s">
        <v>51</v>
      </c>
      <c r="I14" s="24" t="s">
        <v>101</v>
      </c>
    </row>
    <row r="15" spans="1:18" ht="39.75" customHeight="1" x14ac:dyDescent="0.2">
      <c r="A15" s="195" t="s">
        <v>111</v>
      </c>
      <c r="B15" s="196"/>
      <c r="C15" s="58" t="s">
        <v>112</v>
      </c>
      <c r="D15" s="69">
        <v>952</v>
      </c>
      <c r="E15" s="69">
        <v>3075</v>
      </c>
      <c r="F15" s="69">
        <v>4027</v>
      </c>
      <c r="G15" s="20"/>
      <c r="H15" s="73">
        <f t="shared" ref="H15:H24" si="0">MAX(D15,0)+MAX(E15,0)</f>
        <v>4027</v>
      </c>
      <c r="I15" s="70">
        <f>PAGE1!F15</f>
        <v>4027</v>
      </c>
      <c r="M15" s="6">
        <v>11</v>
      </c>
      <c r="R15" s="6">
        <f t="shared" ref="R15:R24" si="1">MIN(LEN(TRIM(D15)),LEN(TRIM(E15)),LEN(TRIM(F15)))</f>
        <v>3</v>
      </c>
    </row>
    <row r="16" spans="1:18" ht="41.25" customHeight="1" x14ac:dyDescent="0.2">
      <c r="A16" s="197"/>
      <c r="B16" s="198"/>
      <c r="C16" s="58" t="s">
        <v>113</v>
      </c>
      <c r="D16" s="69">
        <v>317</v>
      </c>
      <c r="E16" s="69">
        <v>1895</v>
      </c>
      <c r="F16" s="69">
        <v>2212</v>
      </c>
      <c r="G16" s="20"/>
      <c r="H16" s="73">
        <f t="shared" si="0"/>
        <v>2212</v>
      </c>
      <c r="I16" s="70">
        <f>PAGE1!F16</f>
        <v>2212</v>
      </c>
      <c r="R16" s="6">
        <f t="shared" si="1"/>
        <v>3</v>
      </c>
    </row>
    <row r="17" spans="1:18" ht="35.25" customHeight="1" x14ac:dyDescent="0.2">
      <c r="A17" s="195" t="s">
        <v>114</v>
      </c>
      <c r="B17" s="196"/>
      <c r="C17" s="58" t="s">
        <v>148</v>
      </c>
      <c r="D17" s="69">
        <v>164</v>
      </c>
      <c r="E17" s="69">
        <v>720</v>
      </c>
      <c r="F17" s="69">
        <v>884</v>
      </c>
      <c r="G17" s="20"/>
      <c r="H17" s="73">
        <f t="shared" si="0"/>
        <v>884</v>
      </c>
      <c r="I17" s="70">
        <f>PAGE1!F17</f>
        <v>884</v>
      </c>
      <c r="R17" s="6">
        <f t="shared" si="1"/>
        <v>3</v>
      </c>
    </row>
    <row r="18" spans="1:18" ht="39" customHeight="1" x14ac:dyDescent="0.2">
      <c r="A18" s="197"/>
      <c r="B18" s="198"/>
      <c r="C18" s="58" t="s">
        <v>116</v>
      </c>
      <c r="D18" s="69">
        <v>125</v>
      </c>
      <c r="E18" s="69">
        <v>700</v>
      </c>
      <c r="F18" s="69">
        <v>825</v>
      </c>
      <c r="G18" s="20"/>
      <c r="H18" s="73">
        <f t="shared" si="0"/>
        <v>825</v>
      </c>
      <c r="I18" s="70">
        <f>PAGE1!F18</f>
        <v>825</v>
      </c>
      <c r="R18" s="6">
        <f t="shared" si="1"/>
        <v>3</v>
      </c>
    </row>
    <row r="19" spans="1:18" ht="26.25" customHeight="1" x14ac:dyDescent="0.2">
      <c r="A19" s="195" t="s">
        <v>121</v>
      </c>
      <c r="B19" s="196"/>
      <c r="C19" s="58" t="s">
        <v>117</v>
      </c>
      <c r="D19" s="69">
        <v>430</v>
      </c>
      <c r="E19" s="69">
        <v>1668</v>
      </c>
      <c r="F19" s="69">
        <v>2098</v>
      </c>
      <c r="G19" s="20"/>
      <c r="H19" s="73">
        <f t="shared" si="0"/>
        <v>2098</v>
      </c>
      <c r="I19" s="70">
        <f>PAGE1!F19</f>
        <v>2098</v>
      </c>
      <c r="R19" s="6">
        <f t="shared" si="1"/>
        <v>3</v>
      </c>
    </row>
    <row r="20" spans="1:18" ht="26.25" customHeight="1" x14ac:dyDescent="0.2">
      <c r="A20" s="202"/>
      <c r="B20" s="203"/>
      <c r="C20" s="58" t="s">
        <v>118</v>
      </c>
      <c r="D20" s="69">
        <v>19</v>
      </c>
      <c r="E20" s="69">
        <v>31</v>
      </c>
      <c r="F20" s="69">
        <v>50</v>
      </c>
      <c r="G20" s="20"/>
      <c r="H20" s="73">
        <f t="shared" si="0"/>
        <v>50</v>
      </c>
      <c r="I20" s="70">
        <f>PAGE1!F20</f>
        <v>50</v>
      </c>
      <c r="R20" s="6">
        <f t="shared" si="1"/>
        <v>2</v>
      </c>
    </row>
    <row r="21" spans="1:18" ht="29.25" customHeight="1" x14ac:dyDescent="0.2">
      <c r="A21" s="197"/>
      <c r="B21" s="198"/>
      <c r="C21" s="58" t="s">
        <v>119</v>
      </c>
      <c r="D21" s="69">
        <v>0</v>
      </c>
      <c r="E21" s="69">
        <v>1</v>
      </c>
      <c r="F21" s="69">
        <v>1</v>
      </c>
      <c r="G21" s="20"/>
      <c r="H21" s="73">
        <f t="shared" si="0"/>
        <v>1</v>
      </c>
      <c r="I21" s="70">
        <f>PAGE1!F21</f>
        <v>1</v>
      </c>
      <c r="R21" s="6">
        <f t="shared" si="1"/>
        <v>1</v>
      </c>
    </row>
    <row r="22" spans="1:18" ht="40.5" customHeight="1" x14ac:dyDescent="0.2">
      <c r="A22" s="195" t="s">
        <v>120</v>
      </c>
      <c r="B22" s="196"/>
      <c r="C22" s="58" t="s">
        <v>144</v>
      </c>
      <c r="D22" s="69">
        <v>123</v>
      </c>
      <c r="E22" s="69">
        <v>379</v>
      </c>
      <c r="F22" s="69">
        <v>502</v>
      </c>
      <c r="G22" s="20"/>
      <c r="H22" s="73">
        <f t="shared" si="0"/>
        <v>502</v>
      </c>
      <c r="I22" s="70">
        <f>PAGE1!F22</f>
        <v>502</v>
      </c>
      <c r="R22" s="6">
        <f t="shared" si="1"/>
        <v>3</v>
      </c>
    </row>
    <row r="23" spans="1:18" ht="51" customHeight="1" x14ac:dyDescent="0.2">
      <c r="A23" s="202"/>
      <c r="B23" s="203"/>
      <c r="C23" s="59" t="s">
        <v>145</v>
      </c>
      <c r="D23" s="69">
        <v>63</v>
      </c>
      <c r="E23" s="69">
        <v>190</v>
      </c>
      <c r="F23" s="69">
        <v>253</v>
      </c>
      <c r="G23" s="20"/>
      <c r="H23" s="73">
        <f>MAX(D23,0)+MAX(E23,0)</f>
        <v>253</v>
      </c>
      <c r="I23" s="70">
        <f>PAGE1!F23</f>
        <v>253</v>
      </c>
    </row>
    <row r="24" spans="1:18" ht="22.5" customHeight="1" x14ac:dyDescent="0.2">
      <c r="A24" s="136" t="s">
        <v>146</v>
      </c>
      <c r="B24" s="218"/>
      <c r="C24" s="137"/>
      <c r="D24" s="69">
        <v>2193</v>
      </c>
      <c r="E24" s="69">
        <v>8659</v>
      </c>
      <c r="F24" s="69">
        <v>10852</v>
      </c>
      <c r="G24" s="20"/>
      <c r="H24" s="73">
        <f t="shared" si="0"/>
        <v>10852</v>
      </c>
      <c r="I24" s="70">
        <f>PAGE1!F24</f>
        <v>10852</v>
      </c>
      <c r="R24" s="6">
        <f t="shared" si="1"/>
        <v>4</v>
      </c>
    </row>
    <row r="25" spans="1:18" x14ac:dyDescent="0.2">
      <c r="A25" s="8"/>
    </row>
    <row r="26" spans="1:18" x14ac:dyDescent="0.2">
      <c r="C26" s="32"/>
    </row>
    <row r="27" spans="1:18" x14ac:dyDescent="0.2">
      <c r="A27" s="33"/>
    </row>
    <row r="28" spans="1:18" x14ac:dyDescent="0.2">
      <c r="C28" s="24" t="s">
        <v>49</v>
      </c>
      <c r="D28" s="70">
        <f>MAX(D15,0)+MAX(D16,0)+MAX(D17,0)+MAX(D18,0)+MAX(D19,0)+MAX(D20,0)+MAX(D21,0)+MAX(D22,0)+MAX(D23,0)</f>
        <v>2193</v>
      </c>
      <c r="E28" s="70">
        <f>MAX(E15,0)+MAX(E16,0)+MAX(E17,0)+MAX(E18,0)+MAX(E19,0)+MAX(E20,0)+MAX(E21,0)+MAX(E22,0)+MAX(E23,0)</f>
        <v>8659</v>
      </c>
      <c r="F28" s="70">
        <f>MAX(F15,0)+MAX(F16,0)+MAX(F17,0)+MAX(F18,0)+MAX(F19,0)+MAX(F20,0)+MAX(F21,0)+MAX(F22,0)+MAX(F23,0)</f>
        <v>10852</v>
      </c>
      <c r="G28" s="8"/>
    </row>
    <row r="30" spans="1:18" x14ac:dyDescent="0.2">
      <c r="B30" s="9"/>
      <c r="G30" s="9"/>
    </row>
    <row r="33" spans="7:10" x14ac:dyDescent="0.2">
      <c r="G33" s="8"/>
      <c r="J33" s="9"/>
    </row>
    <row r="34" spans="7:10" x14ac:dyDescent="0.2">
      <c r="G34" s="34"/>
    </row>
    <row r="35" spans="7:10" x14ac:dyDescent="0.2">
      <c r="G35" s="34"/>
    </row>
  </sheetData>
  <sheetProtection sheet="1" objects="1" scenarios="1"/>
  <mergeCells count="9">
    <mergeCell ref="A19:B21"/>
    <mergeCell ref="A22:B23"/>
    <mergeCell ref="A24:C24"/>
    <mergeCell ref="C10:E10"/>
    <mergeCell ref="A12:F12"/>
    <mergeCell ref="A13:C14"/>
    <mergeCell ref="D13:F13"/>
    <mergeCell ref="A15:B16"/>
    <mergeCell ref="A17:B18"/>
  </mergeCells>
  <conditionalFormatting sqref="D26:G26">
    <cfRule type="expression" dxfId="52" priority="1" stopIfTrue="1">
      <formula>AND(D26&gt;=0,D26&lt;&gt;D25)</formula>
    </cfRule>
  </conditionalFormatting>
  <conditionalFormatting sqref="D28:F28">
    <cfRule type="expression" dxfId="51" priority="2" stopIfTrue="1">
      <formula>MAX(D24,0)&lt;&gt;D28</formula>
    </cfRule>
  </conditionalFormatting>
  <conditionalFormatting sqref="H15:H24">
    <cfRule type="expression" dxfId="50" priority="3" stopIfTrue="1">
      <formula>MAX(F15,0)&lt;&gt;H15</formula>
    </cfRule>
  </conditionalFormatting>
  <conditionalFormatting sqref="I15:I24">
    <cfRule type="expression" dxfId="49" priority="4" stopIfTrue="1">
      <formula>AND(OR(I15&lt;&gt;-9, F15&lt;&gt;-9), I15&lt;&gt;F15)</formula>
    </cfRule>
  </conditionalFormatting>
  <conditionalFormatting sqref="D15:F24">
    <cfRule type="expression" dxfId="48" priority="5" stopIfTrue="1">
      <formula>LEN(TRIM(D15))=0</formula>
    </cfRule>
  </conditionalFormatting>
  <conditionalFormatting sqref="C10:E10">
    <cfRule type="expression" dxfId="47" priority="6" stopIfTrue="1">
      <formula>MIN(R15:R24)=0</formula>
    </cfRule>
  </conditionalFormatting>
  <pageMargins left="0.8" right="0.3" top="0.9" bottom="0" header="0.5" footer="0.5"/>
  <pageSetup scale="92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7"/>
  <sheetViews>
    <sheetView zoomScale="90" zoomScaleNormal="90" workbookViewId="0">
      <selection activeCell="H41" sqref="H41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5" width="18.85546875" style="6" customWidth="1"/>
    <col min="6" max="8" width="21" style="6" customWidth="1"/>
    <col min="9" max="9" width="4.42578125" style="6" customWidth="1"/>
    <col min="10" max="11" width="9.140625" style="6"/>
    <col min="12" max="12" width="8.85546875" style="6" customWidth="1"/>
    <col min="13" max="13" width="3.140625" style="6" hidden="1" customWidth="1"/>
    <col min="14" max="14" width="7.140625" style="6" customWidth="1"/>
    <col min="15" max="17" width="9.140625" style="6"/>
    <col min="18" max="18" width="9.140625" style="6" hidden="1" customWidth="1"/>
    <col min="19" max="16384" width="9.140625" style="6"/>
  </cols>
  <sheetData>
    <row r="1" spans="1:22" s="8" customFormat="1" ht="12.75" customHeight="1" x14ac:dyDescent="0.2">
      <c r="A1" s="121" t="s">
        <v>223</v>
      </c>
      <c r="C1" s="12"/>
      <c r="D1" s="12"/>
      <c r="E1" s="12"/>
      <c r="F1" s="12"/>
      <c r="H1" s="24" t="s">
        <v>73</v>
      </c>
    </row>
    <row r="2" spans="1:22" s="8" customFormat="1" ht="9.6" customHeight="1" x14ac:dyDescent="0.2">
      <c r="A2" s="12"/>
      <c r="C2" s="12"/>
      <c r="E2" s="25"/>
      <c r="F2" s="12"/>
      <c r="H2" s="12"/>
    </row>
    <row r="3" spans="1:22" s="8" customFormat="1" ht="9.6" customHeight="1" x14ac:dyDescent="0.2">
      <c r="A3" s="12"/>
      <c r="E3" s="25"/>
      <c r="F3" s="25"/>
      <c r="G3"/>
      <c r="H3"/>
    </row>
    <row r="4" spans="1:22" s="8" customFormat="1" ht="11.25" customHeight="1" x14ac:dyDescent="0.2">
      <c r="A4" s="12"/>
      <c r="E4" s="25" t="s">
        <v>23</v>
      </c>
      <c r="F4" s="12"/>
      <c r="G4"/>
      <c r="H4"/>
    </row>
    <row r="5" spans="1:22" s="8" customFormat="1" ht="11.25" customHeight="1" x14ac:dyDescent="0.2">
      <c r="A5" s="12"/>
      <c r="E5" s="25" t="s">
        <v>50</v>
      </c>
      <c r="F5" s="12"/>
      <c r="G5"/>
      <c r="H5"/>
    </row>
    <row r="6" spans="1:22" s="8" customFormat="1" ht="11.25" customHeight="1" x14ac:dyDescent="0.2">
      <c r="B6" s="12"/>
      <c r="E6" s="25"/>
      <c r="F6" s="25"/>
      <c r="G6"/>
      <c r="H6"/>
    </row>
    <row r="7" spans="1:22" s="8" customFormat="1" ht="11.25" customHeight="1" x14ac:dyDescent="0.2">
      <c r="B7" s="12"/>
      <c r="E7" s="88" t="s">
        <v>225</v>
      </c>
      <c r="F7" s="25"/>
      <c r="G7"/>
      <c r="H7"/>
    </row>
    <row r="8" spans="1:22" s="8" customFormat="1" ht="9.6" customHeight="1" x14ac:dyDescent="0.2">
      <c r="B8" s="12"/>
      <c r="F8" s="25"/>
      <c r="G8"/>
      <c r="H8"/>
    </row>
    <row r="9" spans="1:22" ht="10.5" customHeight="1" x14ac:dyDescent="0.2">
      <c r="B9" s="41"/>
      <c r="C9" s="42"/>
      <c r="D9" s="204" t="s">
        <v>108</v>
      </c>
      <c r="E9" s="204"/>
      <c r="F9" s="204"/>
      <c r="G9"/>
      <c r="H9"/>
      <c r="I9" s="11"/>
    </row>
    <row r="10" spans="1:22" x14ac:dyDescent="0.2">
      <c r="B10" s="41"/>
      <c r="C10" s="42"/>
      <c r="D10" s="42"/>
      <c r="E10" s="42"/>
      <c r="F10" s="42"/>
      <c r="G10" s="42"/>
      <c r="H10" s="42"/>
      <c r="I10" s="11"/>
    </row>
    <row r="11" spans="1:22" ht="27" customHeight="1" x14ac:dyDescent="0.2">
      <c r="B11" s="235" t="s">
        <v>167</v>
      </c>
      <c r="C11" s="235"/>
      <c r="D11" s="235"/>
      <c r="E11" s="235"/>
      <c r="F11" s="235"/>
      <c r="G11" s="235"/>
      <c r="H11" s="235"/>
      <c r="Q11"/>
      <c r="R11"/>
      <c r="S11"/>
      <c r="T11"/>
      <c r="U11"/>
      <c r="V11"/>
    </row>
    <row r="12" spans="1:22" ht="12" customHeight="1" x14ac:dyDescent="0.2">
      <c r="B12" s="48"/>
      <c r="C12" s="226" t="s">
        <v>192</v>
      </c>
      <c r="D12" s="227"/>
      <c r="E12" s="228"/>
      <c r="F12" s="226" t="s">
        <v>193</v>
      </c>
      <c r="G12" s="227"/>
      <c r="H12" s="228"/>
      <c r="Q12"/>
      <c r="R12"/>
      <c r="S12"/>
      <c r="T12"/>
      <c r="U12"/>
      <c r="V12"/>
    </row>
    <row r="13" spans="1:22" ht="12" customHeight="1" x14ac:dyDescent="0.2">
      <c r="B13" s="49"/>
      <c r="C13" s="229"/>
      <c r="D13" s="230"/>
      <c r="E13" s="231"/>
      <c r="F13" s="229"/>
      <c r="G13" s="230"/>
      <c r="H13" s="231"/>
      <c r="Q13"/>
      <c r="R13"/>
      <c r="S13"/>
      <c r="T13"/>
      <c r="U13"/>
      <c r="V13"/>
    </row>
    <row r="14" spans="1:22" ht="12" customHeight="1" x14ac:dyDescent="0.2">
      <c r="B14" s="49"/>
      <c r="C14" s="229"/>
      <c r="D14" s="230"/>
      <c r="E14" s="231"/>
      <c r="F14" s="229"/>
      <c r="G14" s="230"/>
      <c r="H14" s="231"/>
      <c r="Q14"/>
      <c r="R14"/>
      <c r="S14"/>
      <c r="T14"/>
      <c r="U14"/>
      <c r="V14"/>
    </row>
    <row r="15" spans="1:22" ht="12" customHeight="1" x14ac:dyDescent="0.2">
      <c r="B15" s="50"/>
      <c r="C15" s="232"/>
      <c r="D15" s="233"/>
      <c r="E15" s="234"/>
      <c r="F15" s="232"/>
      <c r="G15" s="233"/>
      <c r="H15" s="234"/>
      <c r="Q15"/>
      <c r="R15"/>
      <c r="S15"/>
      <c r="T15"/>
      <c r="U15"/>
      <c r="V15"/>
    </row>
    <row r="16" spans="1:22" ht="15" customHeight="1" x14ac:dyDescent="0.2">
      <c r="B16" s="91" t="s">
        <v>22</v>
      </c>
      <c r="C16" s="52" t="s">
        <v>42</v>
      </c>
      <c r="D16" s="45" t="s">
        <v>13</v>
      </c>
      <c r="E16" s="45" t="s">
        <v>14</v>
      </c>
      <c r="F16" s="45" t="s">
        <v>15</v>
      </c>
      <c r="G16" s="45" t="s">
        <v>43</v>
      </c>
      <c r="H16" s="45" t="s">
        <v>16</v>
      </c>
      <c r="M16" s="6">
        <v>13</v>
      </c>
      <c r="Q16"/>
      <c r="R16"/>
      <c r="S16"/>
      <c r="T16"/>
      <c r="U16"/>
      <c r="V16"/>
    </row>
    <row r="17" spans="2:22" ht="15" customHeight="1" x14ac:dyDescent="0.2">
      <c r="B17" s="54"/>
      <c r="C17" s="92" t="s">
        <v>19</v>
      </c>
      <c r="D17" s="93" t="s">
        <v>20</v>
      </c>
      <c r="E17" s="93" t="s">
        <v>21</v>
      </c>
      <c r="F17" s="93" t="s">
        <v>19</v>
      </c>
      <c r="G17" s="93" t="s">
        <v>20</v>
      </c>
      <c r="H17" s="93" t="s">
        <v>21</v>
      </c>
      <c r="Q17"/>
      <c r="R17"/>
      <c r="S17"/>
      <c r="T17"/>
      <c r="U17"/>
      <c r="V17"/>
    </row>
    <row r="18" spans="2:22" ht="18" customHeight="1" x14ac:dyDescent="0.2">
      <c r="B18" s="56" t="s">
        <v>150</v>
      </c>
      <c r="C18" s="74">
        <v>276</v>
      </c>
      <c r="D18" s="74">
        <v>275</v>
      </c>
      <c r="E18" s="74">
        <v>120</v>
      </c>
      <c r="F18" s="74">
        <v>300</v>
      </c>
      <c r="G18" s="74">
        <v>873</v>
      </c>
      <c r="H18" s="74">
        <v>303</v>
      </c>
      <c r="K18" s="6" t="s">
        <v>12</v>
      </c>
      <c r="M18" s="6" t="s">
        <v>12</v>
      </c>
      <c r="Q18"/>
      <c r="R18"/>
      <c r="S18"/>
      <c r="T18"/>
      <c r="U18"/>
      <c r="V18"/>
    </row>
    <row r="19" spans="2:22" ht="18" customHeight="1" x14ac:dyDescent="0.2">
      <c r="B19" s="47" t="s">
        <v>0</v>
      </c>
      <c r="C19" s="74">
        <v>319</v>
      </c>
      <c r="D19" s="74">
        <v>199</v>
      </c>
      <c r="E19" s="74">
        <v>21</v>
      </c>
      <c r="F19" s="74">
        <v>39</v>
      </c>
      <c r="G19" s="74">
        <v>41</v>
      </c>
      <c r="H19" s="74">
        <v>14</v>
      </c>
      <c r="Q19"/>
      <c r="R19"/>
      <c r="S19"/>
      <c r="T19"/>
      <c r="U19"/>
      <c r="V19"/>
    </row>
    <row r="20" spans="2:22" ht="18" customHeight="1" x14ac:dyDescent="0.2">
      <c r="B20" s="47" t="s">
        <v>1</v>
      </c>
      <c r="C20" s="74">
        <v>12514</v>
      </c>
      <c r="D20" s="74">
        <v>1965</v>
      </c>
      <c r="E20" s="74">
        <v>80</v>
      </c>
      <c r="F20" s="74">
        <v>490</v>
      </c>
      <c r="G20" s="74">
        <v>390</v>
      </c>
      <c r="H20" s="74">
        <v>34</v>
      </c>
      <c r="Q20"/>
      <c r="R20"/>
      <c r="S20"/>
      <c r="T20"/>
      <c r="U20"/>
      <c r="V20"/>
    </row>
    <row r="21" spans="2:22" ht="18" customHeight="1" x14ac:dyDescent="0.2">
      <c r="B21" s="47" t="s">
        <v>2</v>
      </c>
      <c r="C21" s="74">
        <v>104</v>
      </c>
      <c r="D21" s="74">
        <v>84</v>
      </c>
      <c r="E21" s="74">
        <v>10</v>
      </c>
      <c r="F21" s="74">
        <v>17</v>
      </c>
      <c r="G21" s="74">
        <v>14</v>
      </c>
      <c r="H21" s="74">
        <v>5</v>
      </c>
      <c r="R21" s="6">
        <f t="shared" ref="R21:R29" si="0">MIN(LEN(TRIM(C21)),LEN(TRIM(D21)),LEN(TRIM(E21)),LEN(TRIM(F21)),LEN(TRIM(G21)),LEN(TRIM(H21)))</f>
        <v>1</v>
      </c>
    </row>
    <row r="22" spans="2:22" ht="18" customHeight="1" x14ac:dyDescent="0.2">
      <c r="B22" s="47" t="s">
        <v>3</v>
      </c>
      <c r="C22" s="74">
        <v>1050</v>
      </c>
      <c r="D22" s="74">
        <v>1653</v>
      </c>
      <c r="E22" s="74">
        <v>171</v>
      </c>
      <c r="F22" s="74">
        <v>234</v>
      </c>
      <c r="G22" s="74">
        <v>538</v>
      </c>
      <c r="H22" s="74">
        <v>88</v>
      </c>
      <c r="R22" s="6">
        <f t="shared" si="0"/>
        <v>2</v>
      </c>
    </row>
    <row r="23" spans="2:22" ht="18" customHeight="1" x14ac:dyDescent="0.2">
      <c r="B23" s="47" t="s">
        <v>4</v>
      </c>
      <c r="C23" s="74">
        <v>131</v>
      </c>
      <c r="D23" s="74">
        <v>64</v>
      </c>
      <c r="E23" s="74">
        <v>17</v>
      </c>
      <c r="F23" s="74">
        <v>36</v>
      </c>
      <c r="G23" s="74">
        <v>49</v>
      </c>
      <c r="H23" s="74">
        <v>20</v>
      </c>
      <c r="R23" s="6">
        <f t="shared" si="0"/>
        <v>2</v>
      </c>
    </row>
    <row r="24" spans="2:22" ht="18" customHeight="1" x14ac:dyDescent="0.2">
      <c r="B24" s="47" t="s">
        <v>5</v>
      </c>
      <c r="C24" s="74">
        <v>3891</v>
      </c>
      <c r="D24" s="74">
        <v>5419</v>
      </c>
      <c r="E24" s="74">
        <v>472</v>
      </c>
      <c r="F24" s="74">
        <v>655</v>
      </c>
      <c r="G24" s="74">
        <v>1195</v>
      </c>
      <c r="H24" s="74">
        <v>169</v>
      </c>
      <c r="R24" s="6">
        <f t="shared" si="0"/>
        <v>3</v>
      </c>
    </row>
    <row r="25" spans="2:22" ht="18" customHeight="1" x14ac:dyDescent="0.2">
      <c r="B25" s="47" t="s">
        <v>6</v>
      </c>
      <c r="C25" s="74">
        <v>7254</v>
      </c>
      <c r="D25" s="74">
        <v>13259</v>
      </c>
      <c r="E25" s="74">
        <v>1117</v>
      </c>
      <c r="F25" s="74">
        <v>965</v>
      </c>
      <c r="G25" s="74">
        <v>2444</v>
      </c>
      <c r="H25" s="74">
        <v>189</v>
      </c>
      <c r="R25" s="6">
        <f t="shared" si="0"/>
        <v>3</v>
      </c>
    </row>
    <row r="26" spans="2:22" ht="18" customHeight="1" x14ac:dyDescent="0.2">
      <c r="B26" s="47" t="s">
        <v>9</v>
      </c>
      <c r="C26" s="74">
        <v>1</v>
      </c>
      <c r="D26" s="74">
        <v>2</v>
      </c>
      <c r="E26" s="74">
        <v>0</v>
      </c>
      <c r="F26" s="74">
        <v>0</v>
      </c>
      <c r="G26" s="74">
        <v>1</v>
      </c>
      <c r="H26" s="74">
        <v>0</v>
      </c>
      <c r="R26" s="6">
        <f t="shared" si="0"/>
        <v>1</v>
      </c>
    </row>
    <row r="27" spans="2:22" ht="18" customHeight="1" x14ac:dyDescent="0.2">
      <c r="B27" s="47" t="s">
        <v>7</v>
      </c>
      <c r="C27" s="74">
        <v>-9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R27" s="6">
        <f t="shared" si="0"/>
        <v>1</v>
      </c>
    </row>
    <row r="28" spans="2:22" ht="18" customHeight="1" x14ac:dyDescent="0.2">
      <c r="B28" s="47" t="s">
        <v>8</v>
      </c>
      <c r="C28" s="74">
        <v>2055</v>
      </c>
      <c r="D28" s="74">
        <v>2163</v>
      </c>
      <c r="E28" s="74">
        <v>285</v>
      </c>
      <c r="F28" s="74">
        <v>556</v>
      </c>
      <c r="G28" s="74">
        <v>892</v>
      </c>
      <c r="H28" s="74">
        <v>260</v>
      </c>
      <c r="R28" s="6">
        <f t="shared" si="0"/>
        <v>3</v>
      </c>
    </row>
    <row r="29" spans="2:22" ht="18" customHeight="1" x14ac:dyDescent="0.2">
      <c r="B29" s="47" t="s">
        <v>10</v>
      </c>
      <c r="C29" s="74">
        <v>54</v>
      </c>
      <c r="D29" s="74">
        <v>90</v>
      </c>
      <c r="E29" s="74">
        <v>11</v>
      </c>
      <c r="F29" s="74">
        <v>18</v>
      </c>
      <c r="G29" s="74">
        <v>25</v>
      </c>
      <c r="H29" s="74">
        <v>9</v>
      </c>
      <c r="R29" s="6">
        <f t="shared" si="0"/>
        <v>1</v>
      </c>
    </row>
    <row r="30" spans="2:22" ht="18" customHeight="1" x14ac:dyDescent="0.2">
      <c r="B30" s="47" t="s">
        <v>95</v>
      </c>
      <c r="C30" s="74">
        <v>-9</v>
      </c>
      <c r="D30" s="75"/>
      <c r="E30" s="75"/>
      <c r="F30" s="74">
        <v>-9</v>
      </c>
      <c r="G30" s="75"/>
      <c r="H30" s="75"/>
      <c r="R30" s="6">
        <f>MIN(LEN(TRIM(C30)),LEN(TRIM(F30)))</f>
        <v>2</v>
      </c>
    </row>
    <row r="31" spans="2:22" ht="18" customHeight="1" x14ac:dyDescent="0.2">
      <c r="B31" s="98" t="s">
        <v>11</v>
      </c>
      <c r="C31" s="74">
        <v>27649</v>
      </c>
      <c r="D31" s="74">
        <v>25173</v>
      </c>
      <c r="E31" s="74">
        <v>2304</v>
      </c>
      <c r="F31" s="74">
        <v>3310</v>
      </c>
      <c r="G31" s="74">
        <v>6462</v>
      </c>
      <c r="H31" s="74">
        <v>1091</v>
      </c>
      <c r="R31" s="6">
        <f>MIN(LEN(TRIM(C31)),LEN(TRIM(D31)),LEN(TRIM(E31)),LEN(TRIM(F31)),LEN(TRIM(G31)),LEN(TRIM(H31)))</f>
        <v>4</v>
      </c>
    </row>
    <row r="32" spans="2:22" ht="24" customHeight="1" x14ac:dyDescent="0.2">
      <c r="B32" s="236" t="s">
        <v>191</v>
      </c>
      <c r="C32" s="236"/>
      <c r="D32" s="236"/>
      <c r="E32" s="236"/>
      <c r="F32" s="236"/>
      <c r="G32" s="236"/>
      <c r="H32" s="236"/>
    </row>
    <row r="33" spans="2:8" ht="9" customHeight="1" x14ac:dyDescent="0.2"/>
    <row r="34" spans="2:8" x14ac:dyDescent="0.2">
      <c r="B34" s="8"/>
    </row>
    <row r="35" spans="2:8" ht="13.5" customHeight="1" x14ac:dyDescent="0.2">
      <c r="B35" s="24" t="s">
        <v>49</v>
      </c>
      <c r="C35" s="76">
        <f>MAX(C18,0)+MAX(C19,0)+MAX(C20,0)+MAX(C21,0)+MAX(C22,0)+MAX(C23,0)+MAX(C24,0)+MAX(C25,0)+MAX(C26,0)+MAX(C27,0)+MAX(C28,0)+MAX(C29,0)+MAX(C30,0)</f>
        <v>27649</v>
      </c>
      <c r="D35" s="83">
        <f>MAX(D18,0)+MAX(D19,0)+MAX(D20,0)+MAX(D21,0)+MAX(D22,0)+MAX(D23,0)+MAX(D24,0)+MAX(D25,0)+MAX(D26,0)+MAX(D27,0)+MAX(D28,0)+MAX(D29,0)</f>
        <v>25173</v>
      </c>
      <c r="E35" s="83">
        <f>MAX(E18,0)+MAX(E19,0)+MAX(E20,0)+MAX(E21,0)+MAX(E22,0)+MAX(E23,0)+MAX(E24,0)+MAX(E25,0)+MAX(E26,0)+MAX(E27,0)+MAX(E28,0)+MAX(E29,0)</f>
        <v>2304</v>
      </c>
      <c r="F35" s="76">
        <f>MAX(F18,0)+MAX(F19,0)+MAX(F20,0)+MAX(F21,0)+MAX(F22,0)+MAX(F23,0)+MAX(F24,0)+MAX(F25,0)+MAX(F26,0)+MAX(F27,0)+MAX(F28,0)+MAX(F29,0)+MAX(F30,0)</f>
        <v>3310</v>
      </c>
      <c r="G35" s="83">
        <f>MAX(G18,0)+MAX(G19,0)+MAX(G20,0)+MAX(G21,0)+MAX(G22,0)+MAX(G23,0)+MAX(G24,0)+MAX(G25,0)+MAX(G26,0)+MAX(G27,0)+MAX(G28,0)+MAX(G29,0)</f>
        <v>6462</v>
      </c>
      <c r="H35" s="83">
        <f>MAX(H18,0)+MAX(H19,0)+MAX(H20,0)+MAX(H21,0)+MAX(H22,0)+MAX(H23,0)+MAX(H24,0)+MAX(H25,0)+MAX(H26,0)+MAX(H27,0)+MAX(H28,0)+MAX(H29,0)</f>
        <v>1091</v>
      </c>
    </row>
    <row r="36" spans="2:8" x14ac:dyDescent="0.2">
      <c r="B36" s="9"/>
      <c r="H36" s="8"/>
    </row>
    <row r="37" spans="2:8" x14ac:dyDescent="0.2">
      <c r="H37" s="34"/>
    </row>
  </sheetData>
  <sheetProtection sheet="1" objects="1" scenarios="1"/>
  <mergeCells count="5">
    <mergeCell ref="D9:F9"/>
    <mergeCell ref="B11:H11"/>
    <mergeCell ref="C12:E15"/>
    <mergeCell ref="F12:H15"/>
    <mergeCell ref="B32:H32"/>
  </mergeCells>
  <conditionalFormatting sqref="C35:H35">
    <cfRule type="expression" dxfId="45" priority="1" stopIfTrue="1">
      <formula>MAX(C31,0)&lt;&gt;C35</formula>
    </cfRule>
  </conditionalFormatting>
  <conditionalFormatting sqref="C18:H29 C31:H31 C30 F30">
    <cfRule type="expression" dxfId="44" priority="2" stopIfTrue="1">
      <formula>LEN(TRIM(C18))=0</formula>
    </cfRule>
  </conditionalFormatting>
  <conditionalFormatting sqref="D9:F9">
    <cfRule type="expression" dxfId="43" priority="3" stopIfTrue="1">
      <formula>MIN(R18:R31)=0</formula>
    </cfRule>
  </conditionalFormatting>
  <pageMargins left="0.8" right="0.3" top="0.9" bottom="0" header="0.5" footer="0.5"/>
  <pageSetup scale="80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Y36"/>
  <sheetViews>
    <sheetView zoomScale="90" zoomScaleNormal="90" workbookViewId="0">
      <selection activeCell="G4" sqref="G4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5" width="20.85546875" style="94" customWidth="1"/>
    <col min="6" max="8" width="21.42578125" style="6" customWidth="1"/>
    <col min="9" max="11" width="9.140625" style="6"/>
    <col min="12" max="12" width="7.5703125" style="6" customWidth="1"/>
    <col min="13" max="13" width="4.140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5" s="8" customFormat="1" ht="15" customHeight="1" x14ac:dyDescent="0.2">
      <c r="A1" s="121" t="s">
        <v>223</v>
      </c>
      <c r="C1" s="108"/>
      <c r="D1" s="108"/>
      <c r="E1" s="108"/>
      <c r="F1" s="12"/>
      <c r="H1" s="24" t="s">
        <v>72</v>
      </c>
    </row>
    <row r="2" spans="1:25" s="8" customFormat="1" ht="12.75" customHeight="1" x14ac:dyDescent="0.2">
      <c r="A2" s="12"/>
      <c r="C2" s="108"/>
      <c r="D2" s="94"/>
      <c r="E2" s="107"/>
      <c r="F2" s="12"/>
      <c r="H2" s="12"/>
    </row>
    <row r="3" spans="1:25" s="8" customFormat="1" ht="9.6" customHeight="1" x14ac:dyDescent="0.2">
      <c r="A3" s="12"/>
      <c r="C3" s="94"/>
      <c r="D3" s="94"/>
      <c r="E3" s="107"/>
      <c r="F3" s="25"/>
      <c r="G3"/>
      <c r="H3"/>
      <c r="I3"/>
    </row>
    <row r="4" spans="1:25" s="8" customFormat="1" ht="12.75" customHeight="1" x14ac:dyDescent="0.2">
      <c r="A4" s="12"/>
      <c r="C4" s="94"/>
      <c r="D4" s="94"/>
      <c r="E4" s="107" t="s">
        <v>23</v>
      </c>
      <c r="F4" s="12"/>
      <c r="G4"/>
      <c r="H4"/>
      <c r="I4"/>
    </row>
    <row r="5" spans="1:25" s="8" customFormat="1" ht="12.75" customHeight="1" x14ac:dyDescent="0.2">
      <c r="A5" s="12"/>
      <c r="C5" s="94"/>
      <c r="D5" s="94"/>
      <c r="E5" s="107" t="s">
        <v>50</v>
      </c>
      <c r="F5" s="12"/>
      <c r="G5"/>
      <c r="H5"/>
      <c r="I5"/>
    </row>
    <row r="6" spans="1:25" s="8" customFormat="1" ht="12.75" customHeight="1" x14ac:dyDescent="0.2">
      <c r="B6" s="12"/>
      <c r="C6" s="94"/>
      <c r="D6" s="94"/>
      <c r="E6" s="107"/>
      <c r="F6" s="25"/>
      <c r="G6"/>
      <c r="H6"/>
      <c r="I6"/>
    </row>
    <row r="7" spans="1:25" s="8" customFormat="1" ht="12.75" customHeight="1" x14ac:dyDescent="0.2">
      <c r="B7" s="12"/>
      <c r="C7" s="94"/>
      <c r="D7" s="94"/>
      <c r="E7" s="107" t="s">
        <v>225</v>
      </c>
      <c r="F7" s="25"/>
      <c r="G7"/>
      <c r="H7"/>
      <c r="I7"/>
    </row>
    <row r="8" spans="1:25" s="8" customFormat="1" ht="9.6" customHeight="1" x14ac:dyDescent="0.2">
      <c r="B8" s="12"/>
      <c r="C8" s="94"/>
      <c r="D8" s="94"/>
      <c r="E8" s="94"/>
      <c r="F8" s="25"/>
      <c r="G8"/>
      <c r="H8"/>
      <c r="I8"/>
    </row>
    <row r="9" spans="1:25" ht="12" customHeight="1" x14ac:dyDescent="0.2">
      <c r="B9" s="41"/>
      <c r="C9" s="108"/>
      <c r="D9" s="204" t="s">
        <v>108</v>
      </c>
      <c r="E9" s="204"/>
      <c r="F9" s="204"/>
      <c r="G9"/>
      <c r="H9"/>
      <c r="I9"/>
    </row>
    <row r="10" spans="1:25" x14ac:dyDescent="0.2">
      <c r="B10" s="41"/>
      <c r="C10" s="108"/>
      <c r="D10" s="108"/>
      <c r="E10" s="108"/>
      <c r="F10" s="42"/>
      <c r="G10" s="42"/>
      <c r="H10" s="42"/>
    </row>
    <row r="11" spans="1:25" ht="15" customHeight="1" x14ac:dyDescent="0.2">
      <c r="B11" s="86"/>
      <c r="D11" s="108"/>
      <c r="E11" s="108"/>
      <c r="F11" s="26"/>
      <c r="G11" s="26"/>
      <c r="H11" s="26"/>
    </row>
    <row r="12" spans="1:25" ht="12" customHeight="1" x14ac:dyDescent="0.2">
      <c r="B12" s="48"/>
      <c r="C12" s="226" t="s">
        <v>194</v>
      </c>
      <c r="D12" s="227"/>
      <c r="E12" s="228"/>
      <c r="F12" s="168" t="s">
        <v>195</v>
      </c>
      <c r="G12" s="237"/>
      <c r="H12" s="139"/>
      <c r="Q12"/>
      <c r="R12"/>
      <c r="S12"/>
      <c r="T12"/>
      <c r="U12"/>
      <c r="V12"/>
      <c r="W12"/>
      <c r="X12"/>
      <c r="Y12"/>
    </row>
    <row r="13" spans="1:25" ht="12" customHeight="1" x14ac:dyDescent="0.2">
      <c r="B13" s="49"/>
      <c r="C13" s="229"/>
      <c r="D13" s="230"/>
      <c r="E13" s="231"/>
      <c r="F13" s="183"/>
      <c r="G13" s="238"/>
      <c r="H13" s="182"/>
      <c r="Q13"/>
      <c r="R13"/>
      <c r="S13"/>
      <c r="T13"/>
      <c r="U13"/>
      <c r="V13"/>
      <c r="W13"/>
      <c r="X13"/>
      <c r="Y13"/>
    </row>
    <row r="14" spans="1:25" ht="12" customHeight="1" x14ac:dyDescent="0.2">
      <c r="B14" s="50" t="s">
        <v>12</v>
      </c>
      <c r="C14" s="232"/>
      <c r="D14" s="233"/>
      <c r="E14" s="234"/>
      <c r="F14" s="239"/>
      <c r="G14" s="240"/>
      <c r="H14" s="241"/>
      <c r="Q14"/>
      <c r="R14"/>
      <c r="S14"/>
      <c r="T14"/>
      <c r="U14"/>
      <c r="V14"/>
      <c r="W14"/>
      <c r="X14"/>
      <c r="Y14"/>
    </row>
    <row r="15" spans="1:25" ht="15" customHeight="1" x14ac:dyDescent="0.2">
      <c r="B15" s="91" t="s">
        <v>22</v>
      </c>
      <c r="C15" s="109" t="s">
        <v>17</v>
      </c>
      <c r="D15" s="110" t="s">
        <v>18</v>
      </c>
      <c r="E15" s="110" t="s">
        <v>44</v>
      </c>
      <c r="F15" s="45" t="s">
        <v>26</v>
      </c>
      <c r="G15" s="53" t="s">
        <v>27</v>
      </c>
      <c r="H15" s="45" t="s">
        <v>28</v>
      </c>
      <c r="Q15"/>
      <c r="R15"/>
      <c r="S15"/>
      <c r="T15"/>
      <c r="U15"/>
      <c r="V15"/>
      <c r="W15"/>
      <c r="X15"/>
      <c r="Y15"/>
    </row>
    <row r="16" spans="1:25" ht="15" customHeight="1" x14ac:dyDescent="0.2">
      <c r="B16" s="54"/>
      <c r="C16" s="111" t="s">
        <v>19</v>
      </c>
      <c r="D16" s="112" t="s">
        <v>20</v>
      </c>
      <c r="E16" s="112" t="s">
        <v>21</v>
      </c>
      <c r="F16" s="93" t="s">
        <v>19</v>
      </c>
      <c r="G16" s="93" t="s">
        <v>20</v>
      </c>
      <c r="H16" s="93" t="s">
        <v>21</v>
      </c>
      <c r="M16" s="6">
        <v>14</v>
      </c>
      <c r="Q16"/>
      <c r="R16"/>
      <c r="S16"/>
      <c r="T16"/>
      <c r="U16"/>
      <c r="V16"/>
      <c r="W16"/>
      <c r="X16"/>
      <c r="Y16"/>
    </row>
    <row r="17" spans="2:25" ht="18" customHeight="1" x14ac:dyDescent="0.2">
      <c r="B17" s="56" t="s">
        <v>150</v>
      </c>
      <c r="C17" s="113">
        <v>654</v>
      </c>
      <c r="D17" s="113">
        <v>884</v>
      </c>
      <c r="E17" s="113">
        <v>305</v>
      </c>
      <c r="F17" s="74">
        <v>10</v>
      </c>
      <c r="G17" s="74">
        <v>21</v>
      </c>
      <c r="H17" s="74">
        <v>15</v>
      </c>
      <c r="K17" s="6" t="s">
        <v>12</v>
      </c>
      <c r="M17" s="6" t="s">
        <v>12</v>
      </c>
      <c r="Q17"/>
      <c r="R17"/>
      <c r="S17"/>
      <c r="T17"/>
      <c r="U17"/>
      <c r="V17"/>
      <c r="W17"/>
      <c r="X17"/>
      <c r="Y17"/>
    </row>
    <row r="18" spans="2:25" ht="18" customHeight="1" x14ac:dyDescent="0.2">
      <c r="B18" s="47" t="s">
        <v>0</v>
      </c>
      <c r="C18" s="113">
        <v>58</v>
      </c>
      <c r="D18" s="113">
        <v>12</v>
      </c>
      <c r="E18" s="113">
        <v>6</v>
      </c>
      <c r="F18" s="74">
        <v>24</v>
      </c>
      <c r="G18" s="74">
        <v>25</v>
      </c>
      <c r="H18" s="74">
        <v>12</v>
      </c>
      <c r="Q18"/>
      <c r="R18"/>
      <c r="S18"/>
      <c r="T18"/>
      <c r="U18"/>
      <c r="V18"/>
      <c r="W18"/>
      <c r="X18"/>
      <c r="Y18"/>
    </row>
    <row r="19" spans="2:25" ht="18" customHeight="1" x14ac:dyDescent="0.2">
      <c r="B19" s="47" t="s">
        <v>1</v>
      </c>
      <c r="C19" s="113">
        <v>264</v>
      </c>
      <c r="D19" s="113">
        <v>70</v>
      </c>
      <c r="E19" s="113">
        <v>9</v>
      </c>
      <c r="F19" s="74">
        <v>8</v>
      </c>
      <c r="G19" s="74">
        <v>1</v>
      </c>
      <c r="H19" s="74">
        <v>0</v>
      </c>
      <c r="Q19"/>
      <c r="R19"/>
      <c r="S19"/>
      <c r="T19"/>
      <c r="U19"/>
      <c r="V19"/>
      <c r="W19"/>
      <c r="X19"/>
      <c r="Y19"/>
    </row>
    <row r="20" spans="2:25" ht="18" customHeight="1" x14ac:dyDescent="0.2">
      <c r="B20" s="47" t="s">
        <v>2</v>
      </c>
      <c r="C20" s="113">
        <v>30</v>
      </c>
      <c r="D20" s="113">
        <v>16</v>
      </c>
      <c r="E20" s="113">
        <v>8</v>
      </c>
      <c r="F20" s="74">
        <v>1</v>
      </c>
      <c r="G20" s="74">
        <v>0</v>
      </c>
      <c r="H20" s="74">
        <v>4</v>
      </c>
      <c r="R20" s="6">
        <f t="shared" ref="R20:R28" si="0">MIN(LEN(TRIM(C20)),LEN(TRIM(D20)),LEN(TRIM(E20)),LEN(TRIM(F20)),LEN(TRIM(G20)),LEN(TRIM(H20)))</f>
        <v>1</v>
      </c>
    </row>
    <row r="21" spans="2:25" ht="18" customHeight="1" x14ac:dyDescent="0.2">
      <c r="B21" s="47" t="s">
        <v>3</v>
      </c>
      <c r="C21" s="113">
        <v>512</v>
      </c>
      <c r="D21" s="113">
        <v>310</v>
      </c>
      <c r="E21" s="113">
        <v>28</v>
      </c>
      <c r="F21" s="74">
        <v>79</v>
      </c>
      <c r="G21" s="74">
        <v>137</v>
      </c>
      <c r="H21" s="74">
        <v>16</v>
      </c>
      <c r="R21" s="6">
        <f t="shared" si="0"/>
        <v>2</v>
      </c>
    </row>
    <row r="22" spans="2:25" ht="18" customHeight="1" x14ac:dyDescent="0.2">
      <c r="B22" s="47" t="s">
        <v>4</v>
      </c>
      <c r="C22" s="113">
        <v>126</v>
      </c>
      <c r="D22" s="113">
        <v>109</v>
      </c>
      <c r="E22" s="113">
        <v>42</v>
      </c>
      <c r="F22" s="74">
        <v>0</v>
      </c>
      <c r="G22" s="74">
        <v>1</v>
      </c>
      <c r="H22" s="74">
        <v>4</v>
      </c>
      <c r="R22" s="6">
        <f t="shared" si="0"/>
        <v>1</v>
      </c>
    </row>
    <row r="23" spans="2:25" ht="18" customHeight="1" x14ac:dyDescent="0.2">
      <c r="B23" s="47" t="s">
        <v>5</v>
      </c>
      <c r="C23" s="113">
        <v>722</v>
      </c>
      <c r="D23" s="113">
        <v>375</v>
      </c>
      <c r="E23" s="113">
        <v>85</v>
      </c>
      <c r="F23" s="74">
        <v>49</v>
      </c>
      <c r="G23" s="74">
        <v>76</v>
      </c>
      <c r="H23" s="74">
        <v>4</v>
      </c>
      <c r="R23" s="6">
        <f t="shared" si="0"/>
        <v>1</v>
      </c>
    </row>
    <row r="24" spans="2:25" ht="18" customHeight="1" x14ac:dyDescent="0.2">
      <c r="B24" s="47" t="s">
        <v>6</v>
      </c>
      <c r="C24" s="113">
        <v>87</v>
      </c>
      <c r="D24" s="113">
        <v>130</v>
      </c>
      <c r="E24" s="113">
        <v>29</v>
      </c>
      <c r="F24" s="74">
        <v>5</v>
      </c>
      <c r="G24" s="74">
        <v>15</v>
      </c>
      <c r="H24" s="74">
        <v>3</v>
      </c>
      <c r="R24" s="6">
        <f t="shared" si="0"/>
        <v>1</v>
      </c>
    </row>
    <row r="25" spans="2:25" ht="18" customHeight="1" x14ac:dyDescent="0.2">
      <c r="B25" s="47" t="s">
        <v>9</v>
      </c>
      <c r="C25" s="113">
        <v>0</v>
      </c>
      <c r="D25" s="113">
        <v>3</v>
      </c>
      <c r="E25" s="113">
        <v>1</v>
      </c>
      <c r="F25" s="74">
        <v>0</v>
      </c>
      <c r="G25" s="74">
        <v>0</v>
      </c>
      <c r="H25" s="74">
        <v>0</v>
      </c>
      <c r="R25" s="6">
        <f t="shared" si="0"/>
        <v>1</v>
      </c>
    </row>
    <row r="26" spans="2:25" ht="18" customHeight="1" x14ac:dyDescent="0.2">
      <c r="B26" s="47" t="s">
        <v>7</v>
      </c>
      <c r="C26" s="113">
        <v>0</v>
      </c>
      <c r="D26" s="113">
        <v>0</v>
      </c>
      <c r="E26" s="113">
        <v>0</v>
      </c>
      <c r="F26" s="74">
        <v>0</v>
      </c>
      <c r="G26" s="74">
        <v>0</v>
      </c>
      <c r="H26" s="74">
        <v>0</v>
      </c>
      <c r="R26" s="6">
        <f t="shared" si="0"/>
        <v>1</v>
      </c>
    </row>
    <row r="27" spans="2:25" ht="18" customHeight="1" x14ac:dyDescent="0.2">
      <c r="B27" s="47" t="s">
        <v>8</v>
      </c>
      <c r="C27" s="113">
        <v>1428</v>
      </c>
      <c r="D27" s="113">
        <v>854</v>
      </c>
      <c r="E27" s="113">
        <v>223</v>
      </c>
      <c r="F27" s="74">
        <v>35</v>
      </c>
      <c r="G27" s="74">
        <v>67</v>
      </c>
      <c r="H27" s="74">
        <v>23</v>
      </c>
      <c r="R27" s="6">
        <f t="shared" si="0"/>
        <v>2</v>
      </c>
    </row>
    <row r="28" spans="2:25" ht="18" customHeight="1" x14ac:dyDescent="0.2">
      <c r="B28" s="47" t="s">
        <v>10</v>
      </c>
      <c r="C28" s="113">
        <v>24</v>
      </c>
      <c r="D28" s="113">
        <v>16</v>
      </c>
      <c r="E28" s="113">
        <v>10</v>
      </c>
      <c r="F28" s="74">
        <v>0</v>
      </c>
      <c r="G28" s="74">
        <v>0</v>
      </c>
      <c r="H28" s="74">
        <v>0</v>
      </c>
      <c r="R28" s="6">
        <f t="shared" si="0"/>
        <v>1</v>
      </c>
    </row>
    <row r="29" spans="2:25" ht="18" customHeight="1" x14ac:dyDescent="0.2">
      <c r="B29" s="47" t="s">
        <v>95</v>
      </c>
      <c r="C29" s="113">
        <v>-9</v>
      </c>
      <c r="D29" s="114"/>
      <c r="E29" s="114"/>
      <c r="F29" s="74">
        <v>-9</v>
      </c>
      <c r="G29" s="75"/>
      <c r="H29" s="75"/>
      <c r="R29" s="6">
        <f>MIN(LEN(TRIM(C29)),LEN(TRIM(F29)))</f>
        <v>2</v>
      </c>
    </row>
    <row r="30" spans="2:25" ht="18" customHeight="1" x14ac:dyDescent="0.2">
      <c r="B30" s="98" t="s">
        <v>11</v>
      </c>
      <c r="C30" s="113">
        <v>3905</v>
      </c>
      <c r="D30" s="113">
        <v>2779</v>
      </c>
      <c r="E30" s="113">
        <v>746</v>
      </c>
      <c r="F30" s="74">
        <v>211</v>
      </c>
      <c r="G30" s="74">
        <v>343</v>
      </c>
      <c r="H30" s="74">
        <v>81</v>
      </c>
      <c r="R30" s="6">
        <f>MIN(LEN(TRIM(C30)),LEN(TRIM(D30)),LEN(TRIM(E30)),LEN(TRIM(F30)),LEN(TRIM(G30)),LEN(TRIM(H30)))</f>
        <v>2</v>
      </c>
    </row>
    <row r="31" spans="2:25" ht="15" customHeight="1" x14ac:dyDescent="0.2">
      <c r="B31" s="23" t="s">
        <v>168</v>
      </c>
      <c r="C31" s="115"/>
      <c r="D31" s="115"/>
      <c r="E31" s="115"/>
      <c r="F31" s="10"/>
      <c r="G31" s="10"/>
      <c r="H31" s="10"/>
    </row>
    <row r="32" spans="2:25" x14ac:dyDescent="0.2">
      <c r="C32" s="106"/>
      <c r="D32" s="106"/>
      <c r="E32" s="106"/>
    </row>
    <row r="33" spans="2:8" x14ac:dyDescent="0.2">
      <c r="B33" s="8"/>
      <c r="C33" s="106"/>
      <c r="D33" s="106"/>
      <c r="E33" s="106"/>
    </row>
    <row r="34" spans="2:8" ht="14.25" customHeight="1" x14ac:dyDescent="0.2">
      <c r="B34" s="24" t="s">
        <v>49</v>
      </c>
      <c r="C34" s="105">
        <f>MAX(C17,0)+MAX(C18,0)+MAX(C19,0)+MAX(C20,0)+MAX(C21,0)+MAX(C22,0)+MAX(C23,0)+MAX(C24,0)+MAX(C25,0)+MAX(C26,0)+MAX(C27,0)+MAX(C28,0)+MAX(C29,0)</f>
        <v>3905</v>
      </c>
      <c r="D34" s="116">
        <f>MAX(D17,0)+MAX(D18,0)+MAX(D19,0)+MAX(D20,0)+MAX(D21,0)+MAX(D22,0)+MAX(D23,0)+MAX(D24,0)+MAX(D25,0)+MAX(D26,0)+MAX(D27,0)+MAX(D28,0)</f>
        <v>2779</v>
      </c>
      <c r="E34" s="116">
        <f>MAX(E17,0)+MAX(E18,0)+MAX(E19,0)+MAX(E20,0)+MAX(E21,0)+MAX(E22,0)+MAX(E23,0)+MAX(E24,0)+MAX(E25,0)+MAX(E26,0)+MAX(E27,0)+MAX(E28,0)</f>
        <v>746</v>
      </c>
      <c r="F34" s="76">
        <f>MAX(F17,0)+MAX(F18,0)+MAX(F19,0)+MAX(F20,0)+MAX(F21,0)+MAX(F22,0)+MAX(F23,0)+MAX(F24,0)+MAX(F25,0)+MAX(F26,0)+MAX(F27,0)+MAX(F28,0)+MAX(F29,0)</f>
        <v>211</v>
      </c>
      <c r="G34" s="83">
        <f>MAX(G17,0)+MAX(G18,0)+MAX(G19,0)+MAX(G20,0)+MAX(G21,0)+MAX(G22,0)+MAX(G23,0)+MAX(G24,0)+MAX(G25,0)+MAX(G26,0)+MAX(G27,0)+MAX(G28,0)</f>
        <v>343</v>
      </c>
      <c r="H34" s="83">
        <f>MAX(H17,0)+MAX(H18,0)+MAX(H19,0)+MAX(H20,0)+MAX(H21,0)+MAX(H22,0)+MAX(H23,0)+MAX(H24,0)+MAX(H25,0)+MAX(H26,0)+MAX(H27,0)+MAX(H28,0)</f>
        <v>81</v>
      </c>
    </row>
    <row r="35" spans="2:8" x14ac:dyDescent="0.2">
      <c r="B35" s="9"/>
      <c r="H35" s="8"/>
    </row>
    <row r="36" spans="2:8" x14ac:dyDescent="0.2">
      <c r="H36" s="34"/>
    </row>
  </sheetData>
  <sheetProtection sheet="1" objects="1" scenarios="1"/>
  <mergeCells count="3">
    <mergeCell ref="D9:F9"/>
    <mergeCell ref="C12:E14"/>
    <mergeCell ref="F12:H14"/>
  </mergeCells>
  <conditionalFormatting sqref="C34:H34">
    <cfRule type="expression" dxfId="42" priority="1" stopIfTrue="1">
      <formula>MAX(C30,0)&lt;&gt;C34</formula>
    </cfRule>
  </conditionalFormatting>
  <conditionalFormatting sqref="C17:H28 C30:H30 C29 F29">
    <cfRule type="expression" dxfId="41" priority="2" stopIfTrue="1">
      <formula>LEN(TRIM(C17))=0</formula>
    </cfRule>
  </conditionalFormatting>
  <conditionalFormatting sqref="D9:F9">
    <cfRule type="expression" dxfId="40" priority="3" stopIfTrue="1">
      <formula>MIN(R17:R30)=0</formula>
    </cfRule>
  </conditionalFormatting>
  <pageMargins left="0.8" right="0.3" top="0.9" bottom="0" header="0.5" footer="0.5"/>
  <pageSetup scale="74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6"/>
  <sheetViews>
    <sheetView zoomScale="90" zoomScaleNormal="90" workbookViewId="0">
      <selection activeCell="B9" sqref="B9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3" width="15.140625" style="6" customWidth="1"/>
    <col min="4" max="4" width="16.140625" style="6" customWidth="1"/>
    <col min="5" max="5" width="15.140625" style="6" customWidth="1"/>
    <col min="6" max="6" width="15.7109375" style="6" customWidth="1"/>
    <col min="7" max="7" width="15.140625" style="6" customWidth="1"/>
    <col min="8" max="8" width="16.42578125" style="6" customWidth="1"/>
    <col min="9" max="11" width="9.140625" style="6"/>
    <col min="12" max="12" width="9" style="6" customWidth="1"/>
    <col min="13" max="13" width="4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2" s="8" customFormat="1" ht="11.25" customHeight="1" x14ac:dyDescent="0.2">
      <c r="A1" s="121" t="s">
        <v>223</v>
      </c>
      <c r="C1" s="12"/>
      <c r="D1" s="12"/>
      <c r="E1" s="12"/>
      <c r="F1" s="12"/>
      <c r="H1" s="24" t="s">
        <v>71</v>
      </c>
    </row>
    <row r="2" spans="1:22" s="8" customFormat="1" ht="9.6" customHeight="1" x14ac:dyDescent="0.2">
      <c r="A2" s="12"/>
      <c r="C2" s="12"/>
      <c r="E2" s="25"/>
      <c r="F2" s="12"/>
      <c r="H2" s="12"/>
    </row>
    <row r="3" spans="1:22" s="8" customFormat="1" ht="9.6" customHeight="1" x14ac:dyDescent="0.2">
      <c r="A3" s="12"/>
      <c r="E3" s="25"/>
      <c r="F3" s="25"/>
      <c r="G3"/>
      <c r="H3"/>
      <c r="I3"/>
    </row>
    <row r="4" spans="1:22" s="8" customFormat="1" ht="9.75" customHeight="1" x14ac:dyDescent="0.2">
      <c r="A4" s="12"/>
      <c r="E4" s="25" t="s">
        <v>23</v>
      </c>
      <c r="F4" s="12"/>
      <c r="G4"/>
      <c r="H4"/>
      <c r="I4"/>
    </row>
    <row r="5" spans="1:22" s="8" customFormat="1" ht="10.5" customHeight="1" x14ac:dyDescent="0.2">
      <c r="A5" s="12"/>
      <c r="E5" s="25" t="s">
        <v>50</v>
      </c>
      <c r="F5" s="12"/>
      <c r="G5"/>
      <c r="H5"/>
      <c r="I5"/>
    </row>
    <row r="6" spans="1:22" s="8" customFormat="1" ht="9.6" customHeight="1" x14ac:dyDescent="0.2">
      <c r="B6" s="12"/>
      <c r="E6" s="25"/>
      <c r="F6" s="25"/>
      <c r="G6"/>
      <c r="H6"/>
      <c r="I6"/>
    </row>
    <row r="7" spans="1:22" s="8" customFormat="1" ht="10.5" customHeight="1" x14ac:dyDescent="0.2">
      <c r="B7" s="12"/>
      <c r="E7" s="88" t="s">
        <v>225</v>
      </c>
      <c r="F7" s="25"/>
      <c r="G7"/>
      <c r="H7"/>
      <c r="I7"/>
    </row>
    <row r="8" spans="1:22" ht="9.6" customHeight="1" x14ac:dyDescent="0.2">
      <c r="B8" s="41"/>
      <c r="C8" s="42"/>
      <c r="E8" s="42"/>
      <c r="F8" s="42"/>
      <c r="G8"/>
      <c r="H8"/>
      <c r="I8"/>
    </row>
    <row r="9" spans="1:22" ht="12" customHeight="1" x14ac:dyDescent="0.2">
      <c r="B9" s="41"/>
      <c r="C9" s="42"/>
      <c r="D9" s="204" t="s">
        <v>108</v>
      </c>
      <c r="E9" s="204"/>
      <c r="F9" s="204"/>
      <c r="G9"/>
      <c r="H9"/>
      <c r="I9"/>
      <c r="P9"/>
      <c r="Q9"/>
      <c r="R9"/>
      <c r="S9"/>
      <c r="T9"/>
      <c r="U9"/>
      <c r="V9"/>
    </row>
    <row r="10" spans="1:22" x14ac:dyDescent="0.2">
      <c r="B10" s="41"/>
      <c r="C10" s="42"/>
      <c r="D10" s="42"/>
      <c r="E10" s="42"/>
      <c r="F10" s="42"/>
      <c r="G10" s="42"/>
      <c r="H10" s="42"/>
      <c r="P10"/>
      <c r="Q10"/>
      <c r="R10"/>
      <c r="S10"/>
      <c r="T10"/>
      <c r="U10"/>
      <c r="V10"/>
    </row>
    <row r="11" spans="1:22" ht="13.5" customHeight="1" x14ac:dyDescent="0.2">
      <c r="B11" s="86" t="s">
        <v>70</v>
      </c>
      <c r="D11" s="26"/>
      <c r="E11" s="26"/>
      <c r="F11" s="26"/>
      <c r="G11" s="26"/>
      <c r="H11" s="26"/>
      <c r="P11"/>
      <c r="Q11"/>
      <c r="R11"/>
      <c r="S11"/>
      <c r="T11"/>
      <c r="U11"/>
      <c r="V11"/>
    </row>
    <row r="12" spans="1:22" ht="13.5" customHeight="1" x14ac:dyDescent="0.2">
      <c r="B12" s="55"/>
      <c r="C12" s="226" t="s">
        <v>196</v>
      </c>
      <c r="D12" s="227"/>
      <c r="E12" s="228"/>
      <c r="F12" s="226" t="s">
        <v>197</v>
      </c>
      <c r="G12" s="227"/>
      <c r="H12" s="228"/>
      <c r="P12"/>
      <c r="Q12"/>
      <c r="R12"/>
      <c r="S12"/>
      <c r="T12"/>
      <c r="U12"/>
      <c r="V12"/>
    </row>
    <row r="13" spans="1:22" ht="12" customHeight="1" x14ac:dyDescent="0.2">
      <c r="B13" s="49"/>
      <c r="C13" s="229"/>
      <c r="D13" s="230"/>
      <c r="E13" s="231"/>
      <c r="F13" s="229"/>
      <c r="G13" s="230"/>
      <c r="H13" s="231"/>
      <c r="P13"/>
      <c r="Q13"/>
      <c r="R13"/>
      <c r="S13"/>
      <c r="T13"/>
      <c r="U13"/>
      <c r="V13"/>
    </row>
    <row r="14" spans="1:22" ht="12" customHeight="1" x14ac:dyDescent="0.2">
      <c r="B14" s="50"/>
      <c r="C14" s="232"/>
      <c r="D14" s="233"/>
      <c r="E14" s="234"/>
      <c r="F14" s="232"/>
      <c r="G14" s="233"/>
      <c r="H14" s="234"/>
      <c r="P14"/>
      <c r="Q14"/>
      <c r="R14"/>
      <c r="S14"/>
      <c r="T14"/>
      <c r="U14"/>
      <c r="V14"/>
    </row>
    <row r="15" spans="1:22" ht="15" customHeight="1" x14ac:dyDescent="0.2">
      <c r="B15" s="91" t="s">
        <v>22</v>
      </c>
      <c r="C15" s="52" t="s">
        <v>45</v>
      </c>
      <c r="D15" s="45" t="s">
        <v>29</v>
      </c>
      <c r="E15" s="45" t="s">
        <v>30</v>
      </c>
      <c r="F15" s="45" t="s">
        <v>31</v>
      </c>
      <c r="G15" s="45" t="s">
        <v>46</v>
      </c>
      <c r="H15" s="45" t="s">
        <v>32</v>
      </c>
      <c r="M15" s="6">
        <v>15</v>
      </c>
      <c r="P15"/>
      <c r="Q15"/>
      <c r="R15"/>
      <c r="S15"/>
      <c r="T15"/>
      <c r="U15"/>
      <c r="V15"/>
    </row>
    <row r="16" spans="1:22" ht="15" customHeight="1" x14ac:dyDescent="0.2">
      <c r="B16" s="54"/>
      <c r="C16" s="92" t="s">
        <v>19</v>
      </c>
      <c r="D16" s="93" t="s">
        <v>20</v>
      </c>
      <c r="E16" s="93" t="s">
        <v>21</v>
      </c>
      <c r="F16" s="93" t="s">
        <v>19</v>
      </c>
      <c r="G16" s="93" t="s">
        <v>20</v>
      </c>
      <c r="H16" s="93" t="s">
        <v>21</v>
      </c>
      <c r="P16"/>
      <c r="Q16"/>
      <c r="R16"/>
      <c r="S16"/>
      <c r="T16"/>
      <c r="U16"/>
      <c r="V16"/>
    </row>
    <row r="17" spans="2:22" ht="18" customHeight="1" x14ac:dyDescent="0.2">
      <c r="B17" s="47" t="s">
        <v>150</v>
      </c>
      <c r="C17" s="74">
        <v>0</v>
      </c>
      <c r="D17" s="74">
        <v>0</v>
      </c>
      <c r="E17" s="74">
        <v>0</v>
      </c>
      <c r="F17" s="74">
        <v>1</v>
      </c>
      <c r="G17" s="74">
        <v>2</v>
      </c>
      <c r="H17" s="74">
        <v>3</v>
      </c>
      <c r="K17" s="6" t="s">
        <v>12</v>
      </c>
      <c r="M17" s="6" t="s">
        <v>12</v>
      </c>
      <c r="P17"/>
      <c r="Q17"/>
      <c r="R17"/>
      <c r="S17"/>
      <c r="T17"/>
      <c r="U17"/>
      <c r="V17"/>
    </row>
    <row r="18" spans="2:22" ht="18" customHeight="1" x14ac:dyDescent="0.2">
      <c r="B18" s="47" t="s">
        <v>0</v>
      </c>
      <c r="C18" s="74">
        <v>4</v>
      </c>
      <c r="D18" s="74">
        <v>33</v>
      </c>
      <c r="E18" s="74">
        <v>15</v>
      </c>
      <c r="F18" s="74">
        <v>1</v>
      </c>
      <c r="G18" s="74">
        <v>0</v>
      </c>
      <c r="H18" s="74">
        <v>0</v>
      </c>
      <c r="P18"/>
      <c r="Q18"/>
      <c r="R18"/>
      <c r="S18"/>
      <c r="T18"/>
      <c r="U18"/>
      <c r="V18"/>
    </row>
    <row r="19" spans="2:22" ht="18" customHeight="1" x14ac:dyDescent="0.2">
      <c r="B19" s="47" t="s">
        <v>1</v>
      </c>
      <c r="C19" s="74">
        <v>0</v>
      </c>
      <c r="D19" s="74">
        <v>0</v>
      </c>
      <c r="E19" s="74">
        <v>0</v>
      </c>
      <c r="F19" s="74">
        <v>1</v>
      </c>
      <c r="G19" s="74">
        <v>3</v>
      </c>
      <c r="H19" s="74">
        <v>2</v>
      </c>
      <c r="R19" s="6">
        <f t="shared" ref="R19:R28" si="0">MIN(LEN(TRIM(C19)),LEN(TRIM(D19)),LEN(TRIM(E19)),LEN(TRIM(F19)),LEN(TRIM(G19)),LEN(TRIM(H19)))</f>
        <v>1</v>
      </c>
    </row>
    <row r="20" spans="2:22" ht="18" customHeight="1" x14ac:dyDescent="0.2">
      <c r="B20" s="47" t="s">
        <v>2</v>
      </c>
      <c r="C20" s="74">
        <v>0</v>
      </c>
      <c r="D20" s="74">
        <v>1</v>
      </c>
      <c r="E20" s="74">
        <v>0</v>
      </c>
      <c r="F20" s="74">
        <v>1</v>
      </c>
      <c r="G20" s="74">
        <v>3</v>
      </c>
      <c r="H20" s="74">
        <v>1</v>
      </c>
      <c r="R20" s="6">
        <f t="shared" si="0"/>
        <v>1</v>
      </c>
    </row>
    <row r="21" spans="2:22" ht="18" customHeight="1" x14ac:dyDescent="0.2">
      <c r="B21" s="47" t="s">
        <v>3</v>
      </c>
      <c r="C21" s="74">
        <v>1</v>
      </c>
      <c r="D21" s="74">
        <v>2</v>
      </c>
      <c r="E21" s="74">
        <v>0</v>
      </c>
      <c r="F21" s="74">
        <v>12</v>
      </c>
      <c r="G21" s="74">
        <v>26</v>
      </c>
      <c r="H21" s="74">
        <v>10</v>
      </c>
      <c r="R21" s="6">
        <f t="shared" si="0"/>
        <v>1</v>
      </c>
    </row>
    <row r="22" spans="2:22" ht="18" customHeight="1" x14ac:dyDescent="0.2">
      <c r="B22" s="47" t="s">
        <v>4</v>
      </c>
      <c r="C22" s="74">
        <v>0</v>
      </c>
      <c r="D22" s="74">
        <v>0</v>
      </c>
      <c r="E22" s="74">
        <v>1</v>
      </c>
      <c r="F22" s="74">
        <v>9</v>
      </c>
      <c r="G22" s="74">
        <v>5</v>
      </c>
      <c r="H22" s="74">
        <v>3</v>
      </c>
      <c r="R22" s="6">
        <f t="shared" si="0"/>
        <v>1</v>
      </c>
    </row>
    <row r="23" spans="2:22" ht="18" customHeight="1" x14ac:dyDescent="0.2">
      <c r="B23" s="47" t="s">
        <v>5</v>
      </c>
      <c r="C23" s="74">
        <v>1</v>
      </c>
      <c r="D23" s="74">
        <v>2</v>
      </c>
      <c r="E23" s="74">
        <v>0</v>
      </c>
      <c r="F23" s="74">
        <v>19</v>
      </c>
      <c r="G23" s="74">
        <v>29</v>
      </c>
      <c r="H23" s="74">
        <v>12</v>
      </c>
      <c r="R23" s="6">
        <f t="shared" si="0"/>
        <v>1</v>
      </c>
    </row>
    <row r="24" spans="2:22" ht="18" customHeight="1" x14ac:dyDescent="0.2">
      <c r="B24" s="47" t="s">
        <v>6</v>
      </c>
      <c r="C24" s="74">
        <v>0</v>
      </c>
      <c r="D24" s="74">
        <v>1</v>
      </c>
      <c r="E24" s="74">
        <v>0</v>
      </c>
      <c r="F24" s="74">
        <v>1</v>
      </c>
      <c r="G24" s="74">
        <v>15</v>
      </c>
      <c r="H24" s="74">
        <v>3</v>
      </c>
      <c r="R24" s="6">
        <f t="shared" si="0"/>
        <v>1</v>
      </c>
    </row>
    <row r="25" spans="2:22" ht="18" customHeight="1" x14ac:dyDescent="0.2">
      <c r="B25" s="47" t="s">
        <v>9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R25" s="6">
        <f t="shared" si="0"/>
        <v>1</v>
      </c>
    </row>
    <row r="26" spans="2:22" ht="18" customHeight="1" x14ac:dyDescent="0.2">
      <c r="B26" s="47" t="s">
        <v>7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R26" s="6">
        <f t="shared" si="0"/>
        <v>1</v>
      </c>
    </row>
    <row r="27" spans="2:22" ht="18" customHeight="1" x14ac:dyDescent="0.2">
      <c r="B27" s="47" t="s">
        <v>8</v>
      </c>
      <c r="C27" s="74">
        <v>1</v>
      </c>
      <c r="D27" s="74">
        <v>0</v>
      </c>
      <c r="E27" s="74">
        <v>0</v>
      </c>
      <c r="F27" s="74">
        <v>7</v>
      </c>
      <c r="G27" s="74">
        <v>24</v>
      </c>
      <c r="H27" s="74">
        <v>6</v>
      </c>
      <c r="R27" s="6">
        <f t="shared" si="0"/>
        <v>1</v>
      </c>
    </row>
    <row r="28" spans="2:22" ht="18" customHeight="1" x14ac:dyDescent="0.2">
      <c r="B28" s="47" t="s">
        <v>10</v>
      </c>
      <c r="C28" s="74">
        <v>0</v>
      </c>
      <c r="D28" s="74">
        <v>0</v>
      </c>
      <c r="E28" s="74">
        <v>0</v>
      </c>
      <c r="F28" s="74">
        <v>0</v>
      </c>
      <c r="G28" s="74">
        <v>2</v>
      </c>
      <c r="H28" s="74">
        <v>0</v>
      </c>
      <c r="R28" s="6">
        <f t="shared" si="0"/>
        <v>1</v>
      </c>
    </row>
    <row r="29" spans="2:22" ht="18" customHeight="1" x14ac:dyDescent="0.2">
      <c r="B29" s="47" t="s">
        <v>95</v>
      </c>
      <c r="C29" s="74">
        <v>0</v>
      </c>
      <c r="D29" s="75"/>
      <c r="E29" s="75"/>
      <c r="F29" s="74">
        <v>-9</v>
      </c>
      <c r="G29" s="75"/>
      <c r="H29" s="75"/>
      <c r="R29" s="6">
        <f>MIN(LEN(TRIM(C29)),LEN(TRIM(F29)))</f>
        <v>1</v>
      </c>
    </row>
    <row r="30" spans="2:22" ht="18" customHeight="1" x14ac:dyDescent="0.2">
      <c r="B30" s="98" t="s">
        <v>11</v>
      </c>
      <c r="C30" s="74">
        <v>7</v>
      </c>
      <c r="D30" s="74">
        <v>39</v>
      </c>
      <c r="E30" s="74">
        <v>16</v>
      </c>
      <c r="F30" s="74">
        <v>52</v>
      </c>
      <c r="G30" s="74">
        <v>109</v>
      </c>
      <c r="H30" s="74">
        <v>40</v>
      </c>
      <c r="R30" s="6">
        <f>MIN(LEN(TRIM(C30)),LEN(TRIM(D30)),LEN(TRIM(E30)),LEN(TRIM(F30)),LEN(TRIM(G30)),LEN(TRIM(H30)))</f>
        <v>1</v>
      </c>
    </row>
    <row r="31" spans="2:22" ht="15" customHeight="1" x14ac:dyDescent="0.2">
      <c r="B31" s="23" t="s">
        <v>169</v>
      </c>
      <c r="C31" s="10"/>
      <c r="D31" s="10"/>
      <c r="E31" s="10"/>
      <c r="F31" s="10"/>
      <c r="G31" s="10"/>
      <c r="H31" s="10"/>
    </row>
    <row r="32" spans="2:22" ht="10.5" customHeight="1" x14ac:dyDescent="0.2"/>
    <row r="33" spans="2:8" ht="10.5" customHeight="1" x14ac:dyDescent="0.2"/>
    <row r="34" spans="2:8" x14ac:dyDescent="0.2">
      <c r="B34" s="8"/>
    </row>
    <row r="35" spans="2:8" ht="12.75" customHeight="1" x14ac:dyDescent="0.2">
      <c r="B35" s="24" t="s">
        <v>49</v>
      </c>
      <c r="C35" s="76">
        <f>MAX(C17,0)+MAX(C18,0)+MAX(C19,0)+MAX(C20,0)+MAX(C21,0)+MAX(C22,0)+MAX(C23,0)+MAX(C24,0)+MAX(C25,0)+MAX(C26,0)+MAX(C27,0)+MAX(C28,0)+MAX(C29,0)</f>
        <v>7</v>
      </c>
      <c r="D35" s="83">
        <f>MAX(D17,0)+MAX(D18,0)+MAX(D19,0)+MAX(D20,0)+MAX(D21,0)+MAX(D22,0)+MAX(D23,0)+MAX(D24,0)+MAX(D25,0)+MAX(D26,0)+MAX(D27,0)+MAX(D28,0)</f>
        <v>39</v>
      </c>
      <c r="E35" s="83">
        <f>MAX(E17,0)+MAX(E18,0)+MAX(E19,0)+MAX(E20,0)+MAX(E21,0)+MAX(E22,0)+MAX(E23,0)+MAX(E24,0)+MAX(E25,0)+MAX(E26,0)+MAX(E27,0)+MAX(E28,0)</f>
        <v>16</v>
      </c>
      <c r="F35" s="76">
        <f>MAX(F17,0)+MAX(F18,0)+MAX(F19,0)+MAX(F20,0)+MAX(F21,0)+MAX(F22,0)+MAX(F23,0)+MAX(F24,0)+MAX(F25,0)+MAX(F26,0)+MAX(F27,0)+MAX(F28,0)+MAX(F29,0)</f>
        <v>52</v>
      </c>
      <c r="G35" s="83">
        <f>MAX(G17,0)+MAX(G18,0)+MAX(G19,0)+MAX(G20,0)+MAX(G21,0)+MAX(G22,0)+MAX(G23,0)+MAX(G24,0)+MAX(G25,0)+MAX(G26,0)+MAX(G27,0)+MAX(G28,0)</f>
        <v>109</v>
      </c>
      <c r="H35" s="83">
        <f>MAX(H17,0)+MAX(H18,0)+MAX(H19,0)+MAX(H20,0)+MAX(H21,0)+MAX(H22,0)+MAX(H23,0)+MAX(H24,0)+MAX(H25,0)+MAX(H26,0)+MAX(H27,0)+MAX(H28,0)</f>
        <v>40</v>
      </c>
    </row>
    <row r="36" spans="2:8" x14ac:dyDescent="0.2">
      <c r="H36" s="34"/>
    </row>
  </sheetData>
  <sheetProtection sheet="1" objects="1" scenarios="1"/>
  <mergeCells count="3">
    <mergeCell ref="D9:F9"/>
    <mergeCell ref="C12:E14"/>
    <mergeCell ref="F12:H14"/>
  </mergeCells>
  <conditionalFormatting sqref="C35:H35">
    <cfRule type="expression" dxfId="39" priority="1" stopIfTrue="1">
      <formula>MAX(C30,0)&lt;&gt;C35</formula>
    </cfRule>
  </conditionalFormatting>
  <conditionalFormatting sqref="C17:H28 C30:H30 C29 F29">
    <cfRule type="expression" dxfId="38" priority="2" stopIfTrue="1">
      <formula>LEN(TRIM(C17))=0</formula>
    </cfRule>
  </conditionalFormatting>
  <conditionalFormatting sqref="D9:F9">
    <cfRule type="expression" dxfId="37" priority="3" stopIfTrue="1">
      <formula>MIN(R17:R30)=0</formula>
    </cfRule>
  </conditionalFormatting>
  <pageMargins left="0.8" right="0.3" top="0.9" bottom="0" header="0.5" footer="0.5"/>
  <pageSetup scale="92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36"/>
  <sheetViews>
    <sheetView zoomScaleNormal="100" workbookViewId="0">
      <selection activeCell="I9" sqref="I9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3" width="15.140625" style="6" customWidth="1"/>
    <col min="4" max="4" width="16.140625" style="6" customWidth="1"/>
    <col min="5" max="5" width="15.140625" style="6" customWidth="1"/>
    <col min="6" max="6" width="15.7109375" style="6" customWidth="1"/>
    <col min="7" max="7" width="15.140625" style="6" customWidth="1"/>
    <col min="8" max="8" width="16.42578125" style="6" customWidth="1"/>
    <col min="9" max="11" width="9.140625" style="6"/>
    <col min="12" max="12" width="9" style="6" customWidth="1"/>
    <col min="13" max="13" width="4.140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3" s="8" customFormat="1" ht="10.5" customHeight="1" x14ac:dyDescent="0.2">
      <c r="A1" s="121" t="s">
        <v>223</v>
      </c>
      <c r="C1" s="12"/>
      <c r="D1" s="12"/>
      <c r="E1" s="12"/>
      <c r="F1" s="12"/>
      <c r="H1" s="24" t="s">
        <v>74</v>
      </c>
    </row>
    <row r="2" spans="1:23" s="8" customFormat="1" ht="9.6" customHeight="1" x14ac:dyDescent="0.2">
      <c r="A2" s="12"/>
      <c r="C2" s="12"/>
      <c r="E2" s="12"/>
      <c r="F2" s="12"/>
      <c r="H2" s="12"/>
    </row>
    <row r="3" spans="1:23" s="8" customFormat="1" ht="9.6" customHeight="1" x14ac:dyDescent="0.2">
      <c r="A3" s="12"/>
      <c r="F3" s="25"/>
      <c r="G3"/>
      <c r="H3"/>
      <c r="I3"/>
    </row>
    <row r="4" spans="1:23" s="8" customFormat="1" ht="9.75" customHeight="1" x14ac:dyDescent="0.2">
      <c r="A4" s="12"/>
      <c r="D4" s="12"/>
      <c r="E4" s="25" t="s">
        <v>23</v>
      </c>
      <c r="F4" s="12"/>
      <c r="G4"/>
      <c r="H4"/>
      <c r="I4"/>
    </row>
    <row r="5" spans="1:23" s="8" customFormat="1" ht="9.75" customHeight="1" x14ac:dyDescent="0.2">
      <c r="A5" s="12"/>
      <c r="D5" s="12"/>
      <c r="E5" s="25" t="s">
        <v>50</v>
      </c>
      <c r="F5" s="12"/>
      <c r="G5"/>
      <c r="H5"/>
      <c r="I5"/>
    </row>
    <row r="6" spans="1:23" s="8" customFormat="1" ht="9.6" customHeight="1" x14ac:dyDescent="0.2">
      <c r="B6" s="12"/>
      <c r="F6" s="25"/>
      <c r="G6"/>
      <c r="H6"/>
      <c r="I6"/>
    </row>
    <row r="7" spans="1:23" s="8" customFormat="1" ht="10.5" customHeight="1" x14ac:dyDescent="0.2">
      <c r="B7" s="12"/>
      <c r="E7" s="88" t="s">
        <v>225</v>
      </c>
      <c r="F7" s="25"/>
      <c r="G7"/>
      <c r="H7"/>
      <c r="I7"/>
    </row>
    <row r="8" spans="1:23" s="8" customFormat="1" ht="9.6" customHeight="1" x14ac:dyDescent="0.2">
      <c r="B8" s="12"/>
      <c r="F8" s="25"/>
      <c r="G8"/>
      <c r="H8"/>
      <c r="I8"/>
    </row>
    <row r="9" spans="1:23" ht="11.25" customHeight="1" x14ac:dyDescent="0.2">
      <c r="B9" s="41"/>
      <c r="C9" s="42"/>
      <c r="D9" s="204" t="s">
        <v>108</v>
      </c>
      <c r="E9" s="204"/>
      <c r="F9" s="204"/>
      <c r="G9"/>
      <c r="H9"/>
      <c r="I9"/>
    </row>
    <row r="10" spans="1:23" x14ac:dyDescent="0.2">
      <c r="B10" s="41"/>
      <c r="C10" s="42"/>
      <c r="D10" s="42"/>
      <c r="E10" s="42"/>
      <c r="F10" s="42"/>
      <c r="G10" s="42"/>
      <c r="H10" s="42"/>
    </row>
    <row r="11" spans="1:23" ht="15" customHeight="1" x14ac:dyDescent="0.2">
      <c r="B11" s="86" t="s">
        <v>70</v>
      </c>
      <c r="D11" s="26"/>
      <c r="E11" s="26"/>
      <c r="F11" s="26"/>
      <c r="G11" s="26"/>
      <c r="H11" s="26"/>
    </row>
    <row r="12" spans="1:23" ht="12" customHeight="1" x14ac:dyDescent="0.2">
      <c r="B12" s="48"/>
      <c r="C12" s="168" t="s">
        <v>198</v>
      </c>
      <c r="D12" s="237"/>
      <c r="E12" s="139"/>
      <c r="F12" s="168" t="s">
        <v>199</v>
      </c>
      <c r="G12" s="237"/>
      <c r="H12" s="139"/>
      <c r="P12"/>
      <c r="Q12"/>
      <c r="R12"/>
      <c r="S12"/>
      <c r="T12"/>
      <c r="U12"/>
      <c r="V12"/>
      <c r="W12"/>
    </row>
    <row r="13" spans="1:23" ht="12" customHeight="1" x14ac:dyDescent="0.2">
      <c r="B13" s="49"/>
      <c r="C13" s="183"/>
      <c r="D13" s="238"/>
      <c r="E13" s="182"/>
      <c r="F13" s="183"/>
      <c r="G13" s="238"/>
      <c r="H13" s="182"/>
      <c r="P13"/>
      <c r="Q13"/>
      <c r="R13"/>
      <c r="S13"/>
      <c r="T13"/>
      <c r="U13"/>
      <c r="V13"/>
      <c r="W13"/>
    </row>
    <row r="14" spans="1:23" ht="12" customHeight="1" x14ac:dyDescent="0.2">
      <c r="B14" s="50"/>
      <c r="C14" s="239"/>
      <c r="D14" s="240"/>
      <c r="E14" s="241"/>
      <c r="F14" s="239"/>
      <c r="G14" s="240"/>
      <c r="H14" s="241"/>
      <c r="P14"/>
      <c r="Q14"/>
      <c r="R14"/>
      <c r="S14"/>
      <c r="T14"/>
      <c r="U14"/>
      <c r="V14"/>
      <c r="W14"/>
    </row>
    <row r="15" spans="1:23" ht="15" customHeight="1" x14ac:dyDescent="0.2">
      <c r="B15" s="91" t="s">
        <v>22</v>
      </c>
      <c r="C15" s="52" t="s">
        <v>33</v>
      </c>
      <c r="D15" s="45" t="s">
        <v>34</v>
      </c>
      <c r="E15" s="45" t="s">
        <v>47</v>
      </c>
      <c r="F15" s="45" t="s">
        <v>35</v>
      </c>
      <c r="G15" s="53" t="s">
        <v>36</v>
      </c>
      <c r="H15" s="45" t="s">
        <v>37</v>
      </c>
      <c r="M15" s="6">
        <v>16</v>
      </c>
      <c r="P15"/>
      <c r="Q15"/>
      <c r="R15"/>
      <c r="S15"/>
      <c r="T15"/>
      <c r="U15"/>
      <c r="V15"/>
      <c r="W15"/>
    </row>
    <row r="16" spans="1:23" ht="15" customHeight="1" x14ac:dyDescent="0.2">
      <c r="B16" s="54"/>
      <c r="C16" s="92" t="s">
        <v>19</v>
      </c>
      <c r="D16" s="93" t="s">
        <v>20</v>
      </c>
      <c r="E16" s="93" t="s">
        <v>21</v>
      </c>
      <c r="F16" s="93" t="s">
        <v>19</v>
      </c>
      <c r="G16" s="93" t="s">
        <v>20</v>
      </c>
      <c r="H16" s="93" t="s">
        <v>21</v>
      </c>
      <c r="P16"/>
      <c r="Q16"/>
      <c r="R16"/>
      <c r="S16"/>
      <c r="T16"/>
      <c r="U16"/>
      <c r="V16"/>
      <c r="W16"/>
    </row>
    <row r="17" spans="2:23" ht="18" customHeight="1" x14ac:dyDescent="0.2">
      <c r="B17" s="47" t="s">
        <v>150</v>
      </c>
      <c r="C17" s="74">
        <v>0</v>
      </c>
      <c r="D17" s="74">
        <v>5</v>
      </c>
      <c r="E17" s="74">
        <v>2</v>
      </c>
      <c r="F17" s="74">
        <v>4</v>
      </c>
      <c r="G17" s="74">
        <v>5</v>
      </c>
      <c r="H17" s="74">
        <v>0</v>
      </c>
      <c r="K17" s="6" t="s">
        <v>12</v>
      </c>
      <c r="M17" s="6" t="s">
        <v>12</v>
      </c>
      <c r="P17"/>
      <c r="Q17"/>
      <c r="R17"/>
      <c r="S17"/>
      <c r="T17"/>
      <c r="U17"/>
      <c r="V17"/>
      <c r="W17"/>
    </row>
    <row r="18" spans="2:23" ht="18" customHeight="1" x14ac:dyDescent="0.2">
      <c r="B18" s="47" t="s">
        <v>0</v>
      </c>
      <c r="C18" s="74">
        <v>0</v>
      </c>
      <c r="D18" s="74">
        <v>0</v>
      </c>
      <c r="E18" s="74">
        <v>0</v>
      </c>
      <c r="F18" s="74">
        <v>3</v>
      </c>
      <c r="G18" s="74">
        <v>3</v>
      </c>
      <c r="H18" s="74">
        <v>0</v>
      </c>
      <c r="P18"/>
      <c r="Q18"/>
      <c r="R18"/>
      <c r="S18"/>
      <c r="T18"/>
      <c r="U18"/>
      <c r="V18"/>
      <c r="W18"/>
    </row>
    <row r="19" spans="2:23" ht="18" customHeight="1" x14ac:dyDescent="0.2">
      <c r="B19" s="47" t="s">
        <v>1</v>
      </c>
      <c r="C19" s="74">
        <v>0</v>
      </c>
      <c r="D19" s="74">
        <v>2</v>
      </c>
      <c r="E19" s="74">
        <v>1</v>
      </c>
      <c r="F19" s="74">
        <v>217</v>
      </c>
      <c r="G19" s="74">
        <v>24</v>
      </c>
      <c r="H19" s="74">
        <v>0</v>
      </c>
      <c r="P19"/>
      <c r="Q19"/>
      <c r="R19"/>
      <c r="S19"/>
      <c r="T19"/>
      <c r="U19"/>
      <c r="V19"/>
      <c r="W19"/>
    </row>
    <row r="20" spans="2:23" ht="18" customHeight="1" x14ac:dyDescent="0.2">
      <c r="B20" s="47" t="s">
        <v>2</v>
      </c>
      <c r="C20" s="74">
        <v>0</v>
      </c>
      <c r="D20" s="74">
        <v>0</v>
      </c>
      <c r="E20" s="74">
        <v>0</v>
      </c>
      <c r="F20" s="74">
        <v>5</v>
      </c>
      <c r="G20" s="74">
        <v>1</v>
      </c>
      <c r="H20" s="74">
        <v>1</v>
      </c>
      <c r="P20"/>
      <c r="Q20"/>
      <c r="R20"/>
      <c r="S20"/>
      <c r="T20"/>
      <c r="U20"/>
      <c r="V20"/>
      <c r="W20"/>
    </row>
    <row r="21" spans="2:23" ht="18" customHeight="1" x14ac:dyDescent="0.2">
      <c r="B21" s="47" t="s">
        <v>3</v>
      </c>
      <c r="C21" s="74">
        <v>0</v>
      </c>
      <c r="D21" s="74">
        <v>58</v>
      </c>
      <c r="E21" s="74">
        <v>13</v>
      </c>
      <c r="F21" s="74">
        <v>3</v>
      </c>
      <c r="G21" s="74">
        <v>3</v>
      </c>
      <c r="H21" s="74">
        <v>0</v>
      </c>
      <c r="R21" s="6">
        <f t="shared" ref="R21:R28" si="0">MIN(LEN(TRIM(C21)),LEN(TRIM(D21)),LEN(TRIM(E21)),LEN(TRIM(F21)),LEN(TRIM(G21)),LEN(TRIM(H21)))</f>
        <v>1</v>
      </c>
    </row>
    <row r="22" spans="2:23" ht="18" customHeight="1" x14ac:dyDescent="0.2">
      <c r="B22" s="47" t="s">
        <v>4</v>
      </c>
      <c r="C22" s="74">
        <v>0</v>
      </c>
      <c r="D22" s="74">
        <v>0</v>
      </c>
      <c r="E22" s="74">
        <v>0</v>
      </c>
      <c r="F22" s="74">
        <v>5</v>
      </c>
      <c r="G22" s="74">
        <v>2</v>
      </c>
      <c r="H22" s="74">
        <v>0</v>
      </c>
      <c r="R22" s="6">
        <f t="shared" si="0"/>
        <v>1</v>
      </c>
    </row>
    <row r="23" spans="2:23" ht="18" customHeight="1" x14ac:dyDescent="0.2">
      <c r="B23" s="47" t="s">
        <v>5</v>
      </c>
      <c r="C23" s="74">
        <v>0</v>
      </c>
      <c r="D23" s="74">
        <v>43</v>
      </c>
      <c r="E23" s="74">
        <v>21</v>
      </c>
      <c r="F23" s="74">
        <v>32</v>
      </c>
      <c r="G23" s="74">
        <v>25</v>
      </c>
      <c r="H23" s="74">
        <v>0</v>
      </c>
      <c r="R23" s="6">
        <f t="shared" si="0"/>
        <v>1</v>
      </c>
    </row>
    <row r="24" spans="2:23" ht="18" customHeight="1" x14ac:dyDescent="0.2">
      <c r="B24" s="47" t="s">
        <v>6</v>
      </c>
      <c r="C24" s="74">
        <v>0</v>
      </c>
      <c r="D24" s="74">
        <v>32</v>
      </c>
      <c r="E24" s="74">
        <v>16</v>
      </c>
      <c r="F24" s="74">
        <v>50</v>
      </c>
      <c r="G24" s="74">
        <v>53</v>
      </c>
      <c r="H24" s="74">
        <v>4</v>
      </c>
      <c r="R24" s="6">
        <f t="shared" si="0"/>
        <v>1</v>
      </c>
    </row>
    <row r="25" spans="2:23" ht="18" customHeight="1" x14ac:dyDescent="0.2">
      <c r="B25" s="47" t="s">
        <v>9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R25" s="6">
        <f t="shared" si="0"/>
        <v>1</v>
      </c>
    </row>
    <row r="26" spans="2:23" ht="18" customHeight="1" x14ac:dyDescent="0.2">
      <c r="B26" s="47" t="s">
        <v>7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R26" s="6">
        <f t="shared" si="0"/>
        <v>1</v>
      </c>
    </row>
    <row r="27" spans="2:23" ht="18" customHeight="1" x14ac:dyDescent="0.2">
      <c r="B27" s="47" t="s">
        <v>8</v>
      </c>
      <c r="C27" s="74">
        <v>0</v>
      </c>
      <c r="D27" s="74">
        <v>3</v>
      </c>
      <c r="E27" s="74">
        <v>5</v>
      </c>
      <c r="F27" s="74">
        <v>36</v>
      </c>
      <c r="G27" s="74">
        <v>16</v>
      </c>
      <c r="H27" s="74">
        <v>1</v>
      </c>
      <c r="R27" s="6">
        <f t="shared" si="0"/>
        <v>1</v>
      </c>
    </row>
    <row r="28" spans="2:23" ht="18" customHeight="1" x14ac:dyDescent="0.2">
      <c r="B28" s="47" t="s">
        <v>10</v>
      </c>
      <c r="C28" s="74">
        <v>0</v>
      </c>
      <c r="D28" s="74">
        <v>0</v>
      </c>
      <c r="E28" s="74">
        <v>0</v>
      </c>
      <c r="F28" s="74">
        <v>1</v>
      </c>
      <c r="G28" s="74">
        <v>1</v>
      </c>
      <c r="H28" s="74">
        <v>0</v>
      </c>
      <c r="R28" s="6">
        <f t="shared" si="0"/>
        <v>1</v>
      </c>
    </row>
    <row r="29" spans="2:23" ht="18" customHeight="1" x14ac:dyDescent="0.2">
      <c r="B29" s="47" t="s">
        <v>95</v>
      </c>
      <c r="C29" s="74">
        <v>-9</v>
      </c>
      <c r="D29" s="75"/>
      <c r="E29" s="75"/>
      <c r="F29" s="74">
        <v>-9</v>
      </c>
      <c r="G29" s="75"/>
      <c r="H29" s="75"/>
      <c r="R29" s="6">
        <f>MIN(LEN(TRIM(C29)),LEN(TRIM(F29)))</f>
        <v>2</v>
      </c>
    </row>
    <row r="30" spans="2:23" ht="18" customHeight="1" x14ac:dyDescent="0.2">
      <c r="B30" s="98" t="s">
        <v>11</v>
      </c>
      <c r="C30" s="74">
        <v>0</v>
      </c>
      <c r="D30" s="74">
        <v>143</v>
      </c>
      <c r="E30" s="74">
        <v>58</v>
      </c>
      <c r="F30" s="74">
        <v>356</v>
      </c>
      <c r="G30" s="74">
        <v>133</v>
      </c>
      <c r="H30" s="74">
        <v>6</v>
      </c>
      <c r="R30" s="6">
        <f>MIN(LEN(TRIM(C30)),LEN(TRIM(D30)),LEN(TRIM(E30)),LEN(TRIM(F30)),LEN(TRIM(G30)),LEN(TRIM(H30)))</f>
        <v>1</v>
      </c>
    </row>
    <row r="31" spans="2:23" ht="15" customHeight="1" x14ac:dyDescent="0.2">
      <c r="B31" s="122" t="s">
        <v>221</v>
      </c>
      <c r="C31" s="115"/>
      <c r="D31" s="115"/>
      <c r="E31" s="115"/>
      <c r="F31" s="115"/>
      <c r="G31" s="10"/>
      <c r="H31" s="10"/>
    </row>
    <row r="33" spans="2:8" x14ac:dyDescent="0.2">
      <c r="B33" s="8"/>
    </row>
    <row r="34" spans="2:8" ht="13.5" customHeight="1" x14ac:dyDescent="0.2">
      <c r="B34" s="24" t="s">
        <v>49</v>
      </c>
      <c r="C34" s="76">
        <f>MAX(C17,0)+MAX(C18,0)+MAX(C19,0)+MAX(C20,0)+MAX(C21,0)+MAX(C22,0)+MAX(C23,0)+MAX(C24,0)+MAX(C25,0)+MAX(C26,0)+MAX(C27,0)+MAX(C28,0)+MAX(C29,0)</f>
        <v>0</v>
      </c>
      <c r="D34" s="83">
        <f>MAX(D17,0)+MAX(D18,0)+MAX(D19,0)+MAX(D20,0)+MAX(D21,0)+MAX(D22,0)+MAX(D23,0)+MAX(D24,0)+MAX(D25,0)+MAX(D26,0)+MAX(D27,0)+MAX(D28,0)</f>
        <v>143</v>
      </c>
      <c r="E34" s="83">
        <f>MAX(E17,0)+MAX(E18,0)+MAX(E19,0)+MAX(E20,0)+MAX(E21,0)+MAX(E22,0)+MAX(E23,0)+MAX(E24,0)+MAX(E25,0)+MAX(E26,0)+MAX(E27,0)+MAX(E28,0)</f>
        <v>58</v>
      </c>
      <c r="F34" s="76">
        <f>MAX(F17,0)+MAX(F18,0)+MAX(F19,0)+MAX(F20,0)+MAX(F21,0)+MAX(F22,0)+MAX(F23,0)+MAX(F24,0)+MAX(F25,0)+MAX(F26,0)+MAX(F27,0)+MAX(F28,0)+MAX(F29,0)</f>
        <v>356</v>
      </c>
      <c r="G34" s="83">
        <f>MAX(G17,0)+MAX(G18,0)+MAX(G19,0)+MAX(G20,0)+MAX(G21,0)+MAX(G22,0)+MAX(G23,0)+MAX(G24,0)+MAX(G25,0)+MAX(G26,0)+MAX(G27,0)+MAX(G28,0)</f>
        <v>133</v>
      </c>
      <c r="H34" s="83">
        <f>MAX(H17,0)+MAX(H18,0)+MAX(H19,0)+MAX(H20,0)+MAX(H21,0)+MAX(H22,0)+MAX(H23,0)+MAX(H24,0)+MAX(H25,0)+MAX(H26,0)+MAX(H27,0)+MAX(H28,0)</f>
        <v>6</v>
      </c>
    </row>
    <row r="35" spans="2:8" x14ac:dyDescent="0.2">
      <c r="B35" s="9"/>
      <c r="H35" s="8"/>
    </row>
    <row r="36" spans="2:8" x14ac:dyDescent="0.2">
      <c r="H36" s="34"/>
    </row>
  </sheetData>
  <sheetProtection sheet="1" objects="1" scenarios="1"/>
  <mergeCells count="3">
    <mergeCell ref="D9:F9"/>
    <mergeCell ref="C12:E14"/>
    <mergeCell ref="F12:H14"/>
  </mergeCells>
  <conditionalFormatting sqref="C34:H34">
    <cfRule type="expression" dxfId="36" priority="1" stopIfTrue="1">
      <formula>MAX(C30,0)&lt;&gt;C34</formula>
    </cfRule>
  </conditionalFormatting>
  <conditionalFormatting sqref="C17:H28 C30:H30 C29 F29">
    <cfRule type="expression" dxfId="35" priority="2" stopIfTrue="1">
      <formula>LEN(TRIM(C17))=0</formula>
    </cfRule>
  </conditionalFormatting>
  <conditionalFormatting sqref="D9:F9">
    <cfRule type="expression" dxfId="34" priority="3" stopIfTrue="1">
      <formula>MIN(R17:R30)=0</formula>
    </cfRule>
  </conditionalFormatting>
  <pageMargins left="0.8" right="0.3" top="0.9" bottom="0" header="0.5" footer="0.5"/>
  <pageSetup scale="92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9"/>
  <sheetViews>
    <sheetView zoomScale="90" zoomScaleNormal="90" workbookViewId="0">
      <selection activeCell="K33" sqref="K33"/>
    </sheetView>
  </sheetViews>
  <sheetFormatPr defaultColWidth="9.140625" defaultRowHeight="12.75" x14ac:dyDescent="0.2"/>
  <cols>
    <col min="1" max="1" width="30.42578125" style="6" customWidth="1"/>
    <col min="2" max="7" width="17.85546875" style="6" customWidth="1"/>
    <col min="8" max="8" width="19.5703125" style="6" customWidth="1"/>
    <col min="9" max="9" width="17.28515625" style="6" customWidth="1"/>
    <col min="10" max="10" width="9.140625" style="6"/>
    <col min="11" max="11" width="17" style="6" customWidth="1"/>
    <col min="12" max="12" width="0.85546875" style="6" hidden="1" customWidth="1"/>
    <col min="13" max="13" width="7" style="6" hidden="1" customWidth="1"/>
    <col min="14" max="16384" width="9.140625" style="6"/>
  </cols>
  <sheetData>
    <row r="1" spans="1:13" s="8" customFormat="1" ht="12" customHeight="1" x14ac:dyDescent="0.2">
      <c r="A1" s="121" t="s">
        <v>223</v>
      </c>
      <c r="B1" s="12"/>
      <c r="C1" s="12"/>
      <c r="D1" s="12"/>
      <c r="E1" s="12"/>
      <c r="I1" s="24" t="s">
        <v>100</v>
      </c>
    </row>
    <row r="2" spans="1:13" s="8" customFormat="1" ht="9.6" customHeight="1" x14ac:dyDescent="0.2">
      <c r="A2" s="12"/>
      <c r="B2" s="12"/>
      <c r="E2" s="12"/>
      <c r="I2" s="12"/>
    </row>
    <row r="3" spans="1:13" s="8" customFormat="1" ht="9.6" customHeight="1" x14ac:dyDescent="0.2">
      <c r="A3" s="12"/>
      <c r="H3"/>
      <c r="I3"/>
    </row>
    <row r="4" spans="1:13" s="8" customFormat="1" ht="11.25" customHeight="1" x14ac:dyDescent="0.2">
      <c r="A4" s="12"/>
      <c r="C4" s="12"/>
      <c r="E4" s="25" t="s">
        <v>23</v>
      </c>
      <c r="H4"/>
      <c r="I4"/>
    </row>
    <row r="5" spans="1:13" s="8" customFormat="1" ht="11.25" customHeight="1" x14ac:dyDescent="0.2">
      <c r="A5" s="12"/>
      <c r="C5" s="12"/>
      <c r="E5" s="25" t="s">
        <v>50</v>
      </c>
      <c r="H5"/>
      <c r="I5"/>
    </row>
    <row r="6" spans="1:13" s="8" customFormat="1" ht="11.25" customHeight="1" x14ac:dyDescent="0.2">
      <c r="A6" s="12"/>
      <c r="F6" s="12"/>
      <c r="H6"/>
      <c r="I6"/>
    </row>
    <row r="7" spans="1:13" s="8" customFormat="1" ht="11.25" customHeight="1" x14ac:dyDescent="0.2">
      <c r="A7" s="12"/>
      <c r="E7" s="88" t="s">
        <v>225</v>
      </c>
      <c r="F7" s="12"/>
      <c r="H7"/>
      <c r="I7"/>
    </row>
    <row r="8" spans="1:13" s="8" customFormat="1" ht="9.6" customHeight="1" x14ac:dyDescent="0.2">
      <c r="A8" s="12"/>
      <c r="E8" s="25"/>
      <c r="F8" s="12"/>
      <c r="H8"/>
      <c r="I8"/>
    </row>
    <row r="9" spans="1:13" ht="9.6" customHeight="1" x14ac:dyDescent="0.2">
      <c r="A9" s="41"/>
      <c r="B9" s="42"/>
      <c r="C9" s="42"/>
      <c r="D9" s="42"/>
      <c r="H9"/>
      <c r="I9"/>
    </row>
    <row r="10" spans="1:13" x14ac:dyDescent="0.2">
      <c r="A10" s="41"/>
      <c r="B10" s="42"/>
      <c r="C10" s="42"/>
      <c r="D10" s="42"/>
      <c r="E10" s="42"/>
      <c r="F10" s="42"/>
      <c r="G10" s="42"/>
      <c r="H10"/>
      <c r="I10"/>
    </row>
    <row r="11" spans="1:13" ht="17.25" customHeight="1" x14ac:dyDescent="0.2">
      <c r="A11" s="102" t="s">
        <v>70</v>
      </c>
      <c r="C11" s="26"/>
      <c r="D11" s="26"/>
      <c r="E11" s="26"/>
      <c r="F11" s="26"/>
      <c r="G11" s="26"/>
    </row>
    <row r="12" spans="1:13" ht="12" customHeight="1" x14ac:dyDescent="0.2">
      <c r="A12" s="43"/>
      <c r="B12" s="138" t="s">
        <v>99</v>
      </c>
      <c r="C12" s="237"/>
      <c r="D12" s="237"/>
      <c r="E12" s="237"/>
      <c r="F12" s="237"/>
      <c r="G12" s="237"/>
      <c r="H12" s="237"/>
      <c r="I12" s="139"/>
    </row>
    <row r="13" spans="1:13" ht="12" customHeight="1" x14ac:dyDescent="0.2">
      <c r="A13" s="44"/>
      <c r="B13" s="239" t="s">
        <v>170</v>
      </c>
      <c r="C13" s="240"/>
      <c r="D13" s="240"/>
      <c r="E13" s="240"/>
      <c r="F13" s="240"/>
      <c r="G13" s="240"/>
      <c r="H13" s="240"/>
      <c r="I13" s="241"/>
    </row>
    <row r="14" spans="1:13" ht="12" customHeight="1" x14ac:dyDescent="0.2">
      <c r="A14" s="44"/>
      <c r="B14" s="242" t="s">
        <v>200</v>
      </c>
      <c r="C14" s="242" t="s">
        <v>201</v>
      </c>
      <c r="D14" s="242" t="s">
        <v>202</v>
      </c>
      <c r="E14" s="242" t="s">
        <v>203</v>
      </c>
      <c r="F14" s="242" t="s">
        <v>204</v>
      </c>
      <c r="G14" s="242" t="s">
        <v>205</v>
      </c>
      <c r="H14" s="242" t="s">
        <v>206</v>
      </c>
      <c r="I14" s="242" t="s">
        <v>207</v>
      </c>
      <c r="K14"/>
    </row>
    <row r="15" spans="1:13" ht="12" customHeight="1" x14ac:dyDescent="0.2">
      <c r="A15" s="128"/>
      <c r="B15" s="243"/>
      <c r="C15" s="243"/>
      <c r="D15" s="243"/>
      <c r="E15" s="243"/>
      <c r="F15" s="243"/>
      <c r="G15" s="243"/>
      <c r="H15" s="243"/>
      <c r="I15" s="243"/>
      <c r="K15"/>
      <c r="M15" s="6">
        <v>17</v>
      </c>
    </row>
    <row r="16" spans="1:13" ht="12" customHeight="1" x14ac:dyDescent="0.2">
      <c r="A16" s="128"/>
      <c r="B16" s="243"/>
      <c r="C16" s="243"/>
      <c r="D16" s="243"/>
      <c r="E16" s="243"/>
      <c r="F16" s="243"/>
      <c r="G16" s="243"/>
      <c r="H16" s="243"/>
      <c r="I16" s="243"/>
      <c r="K16"/>
    </row>
    <row r="17" spans="1:12" ht="12" customHeight="1" x14ac:dyDescent="0.2">
      <c r="A17" s="128"/>
      <c r="B17" s="243"/>
      <c r="C17" s="243"/>
      <c r="D17" s="243"/>
      <c r="E17" s="243"/>
      <c r="F17" s="243"/>
      <c r="G17" s="243"/>
      <c r="H17" s="243"/>
      <c r="I17" s="243"/>
      <c r="K17"/>
    </row>
    <row r="18" spans="1:12" ht="15" customHeight="1" x14ac:dyDescent="0.2">
      <c r="A18" s="44"/>
      <c r="B18" s="243"/>
      <c r="C18" s="243"/>
      <c r="D18" s="243"/>
      <c r="E18" s="243"/>
      <c r="F18" s="243"/>
      <c r="G18" s="243"/>
      <c r="H18" s="243"/>
      <c r="I18" s="243"/>
      <c r="K18"/>
    </row>
    <row r="19" spans="1:12" ht="15" customHeight="1" x14ac:dyDescent="0.2">
      <c r="A19" s="125" t="s">
        <v>22</v>
      </c>
      <c r="B19" s="243"/>
      <c r="C19" s="243"/>
      <c r="D19" s="243"/>
      <c r="E19" s="243"/>
      <c r="F19" s="243"/>
      <c r="G19" s="243"/>
      <c r="H19" s="243"/>
      <c r="I19" s="243"/>
      <c r="K19"/>
    </row>
    <row r="20" spans="1:12" ht="15" customHeight="1" x14ac:dyDescent="0.2">
      <c r="A20" s="46"/>
      <c r="B20" s="244"/>
      <c r="C20" s="244"/>
      <c r="D20" s="244"/>
      <c r="E20" s="244"/>
      <c r="F20" s="244"/>
      <c r="G20" s="244"/>
      <c r="H20" s="244"/>
      <c r="I20" s="244"/>
      <c r="K20"/>
    </row>
    <row r="21" spans="1:12" ht="18" customHeight="1" x14ac:dyDescent="0.2">
      <c r="A21" s="47" t="s">
        <v>150</v>
      </c>
      <c r="B21" s="272">
        <f t="shared" ref="B21:I21" si="0">IF(MIN(B46,B59)&lt;=0,0,B46/B59)</f>
        <v>1.2172114791568408E-2</v>
      </c>
      <c r="C21" s="272">
        <f t="shared" si="0"/>
        <v>0.13587406793703397</v>
      </c>
      <c r="D21" s="272">
        <f t="shared" si="0"/>
        <v>0.24804845222072677</v>
      </c>
      <c r="E21" s="272">
        <f t="shared" si="0"/>
        <v>7.2440944881889763E-2</v>
      </c>
      <c r="F21" s="272">
        <f t="shared" si="0"/>
        <v>0</v>
      </c>
      <c r="G21" s="272">
        <f t="shared" si="0"/>
        <v>2.9850746268656716E-2</v>
      </c>
      <c r="H21" s="272">
        <f t="shared" si="0"/>
        <v>3.482587064676617E-2</v>
      </c>
      <c r="I21" s="272">
        <f t="shared" si="0"/>
        <v>1.8181818181818181E-2</v>
      </c>
      <c r="J21" s="6" t="s">
        <v>12</v>
      </c>
      <c r="L21" s="6" t="s">
        <v>12</v>
      </c>
    </row>
    <row r="22" spans="1:12" ht="18" customHeight="1" x14ac:dyDescent="0.2">
      <c r="A22" s="47" t="s">
        <v>0</v>
      </c>
      <c r="B22" s="272">
        <f t="shared" ref="B22:I22" si="1">IF(MIN(B47,B59)&lt;=0,0,B47/B59)</f>
        <v>9.7776004063418343E-3</v>
      </c>
      <c r="C22" s="272">
        <f t="shared" si="1"/>
        <v>8.6532265488354961E-3</v>
      </c>
      <c r="D22" s="272">
        <f t="shared" si="1"/>
        <v>1.0228802153432033E-2</v>
      </c>
      <c r="E22" s="272">
        <f t="shared" si="1"/>
        <v>9.6062992125984251E-2</v>
      </c>
      <c r="F22" s="272">
        <f t="shared" si="1"/>
        <v>0.83870967741935487</v>
      </c>
      <c r="G22" s="272">
        <f t="shared" si="1"/>
        <v>4.9751243781094526E-3</v>
      </c>
      <c r="H22" s="272">
        <f t="shared" si="1"/>
        <v>0</v>
      </c>
      <c r="I22" s="272">
        <f t="shared" si="1"/>
        <v>1.2121212121212121E-2</v>
      </c>
    </row>
    <row r="23" spans="1:12" ht="18" customHeight="1" x14ac:dyDescent="0.2">
      <c r="A23" s="47" t="s">
        <v>1</v>
      </c>
      <c r="B23" s="272">
        <f t="shared" ref="B23:I23" si="2">IF(MIN(B48,B59)&lt;=0,0,B48/B59)</f>
        <v>0.26410405253419439</v>
      </c>
      <c r="C23" s="272">
        <f t="shared" si="2"/>
        <v>8.4138819847187699E-2</v>
      </c>
      <c r="D23" s="272">
        <f t="shared" si="2"/>
        <v>4.6164199192462986E-2</v>
      </c>
      <c r="E23" s="272">
        <f t="shared" si="2"/>
        <v>1.4173228346456693E-2</v>
      </c>
      <c r="F23" s="272">
        <f t="shared" si="2"/>
        <v>0</v>
      </c>
      <c r="G23" s="272">
        <f t="shared" si="2"/>
        <v>2.9850746268656716E-2</v>
      </c>
      <c r="H23" s="272">
        <f t="shared" si="2"/>
        <v>1.4925373134328358E-2</v>
      </c>
      <c r="I23" s="272">
        <f t="shared" si="2"/>
        <v>0.4868686868686869</v>
      </c>
    </row>
    <row r="24" spans="1:12" ht="18" customHeight="1" x14ac:dyDescent="0.2">
      <c r="A24" s="47" t="s">
        <v>2</v>
      </c>
      <c r="B24" s="272">
        <f t="shared" ref="B24:I24" si="3">IF(MIN(B49,B59)&lt;=0,0,B49/B59)</f>
        <v>3.5917715778398577E-3</v>
      </c>
      <c r="C24" s="272">
        <f t="shared" si="3"/>
        <v>3.3140016570008283E-3</v>
      </c>
      <c r="D24" s="272">
        <f t="shared" si="3"/>
        <v>7.2678331090174969E-3</v>
      </c>
      <c r="E24" s="272">
        <f t="shared" si="3"/>
        <v>7.874015748031496E-3</v>
      </c>
      <c r="F24" s="272">
        <f t="shared" si="3"/>
        <v>1.6129032258064516E-2</v>
      </c>
      <c r="G24" s="272">
        <f t="shared" si="3"/>
        <v>2.4875621890547265E-2</v>
      </c>
      <c r="H24" s="272">
        <f t="shared" si="3"/>
        <v>0</v>
      </c>
      <c r="I24" s="272">
        <f t="shared" si="3"/>
        <v>1.4141414141414142E-2</v>
      </c>
    </row>
    <row r="25" spans="1:12" ht="18" customHeight="1" x14ac:dyDescent="0.2">
      <c r="A25" s="47" t="s">
        <v>3</v>
      </c>
      <c r="B25" s="272">
        <f t="shared" ref="B25:I25" si="4">IF(MIN(B50,B59)&lt;=0,0,B50/B59)</f>
        <v>5.2135108660160363E-2</v>
      </c>
      <c r="C25" s="272">
        <f t="shared" si="4"/>
        <v>7.916781736168646E-2</v>
      </c>
      <c r="D25" s="272">
        <f t="shared" si="4"/>
        <v>0.11440107671601615</v>
      </c>
      <c r="E25" s="272">
        <f t="shared" si="4"/>
        <v>0.36535433070866141</v>
      </c>
      <c r="F25" s="272">
        <f t="shared" si="4"/>
        <v>4.8387096774193547E-2</v>
      </c>
      <c r="G25" s="272">
        <f t="shared" si="4"/>
        <v>0.23880597014925373</v>
      </c>
      <c r="H25" s="272">
        <f t="shared" si="4"/>
        <v>0.35323383084577115</v>
      </c>
      <c r="I25" s="272">
        <f t="shared" si="4"/>
        <v>1.2121212121212121E-2</v>
      </c>
    </row>
    <row r="26" spans="1:12" ht="18" customHeight="1" x14ac:dyDescent="0.2">
      <c r="A26" s="47" t="s">
        <v>4</v>
      </c>
      <c r="B26" s="272">
        <f t="shared" ref="B26:I26" si="5">IF(MIN(B51,B59)&lt;=0,0,B51/B59)</f>
        <v>3.8457352247578277E-3</v>
      </c>
      <c r="C26" s="272">
        <f t="shared" si="5"/>
        <v>9.6658381662524159E-3</v>
      </c>
      <c r="D26" s="272">
        <f t="shared" si="5"/>
        <v>3.728129205921938E-2</v>
      </c>
      <c r="E26" s="272">
        <f t="shared" si="5"/>
        <v>7.874015748031496E-3</v>
      </c>
      <c r="F26" s="272">
        <f t="shared" si="5"/>
        <v>1.6129032258064516E-2</v>
      </c>
      <c r="G26" s="272">
        <f t="shared" si="5"/>
        <v>8.45771144278607E-2</v>
      </c>
      <c r="H26" s="272">
        <f t="shared" si="5"/>
        <v>0</v>
      </c>
      <c r="I26" s="272">
        <f t="shared" si="5"/>
        <v>1.4141414141414142E-2</v>
      </c>
    </row>
    <row r="27" spans="1:12" ht="18" customHeight="1" x14ac:dyDescent="0.2">
      <c r="A27" s="47" t="s">
        <v>5</v>
      </c>
      <c r="B27" s="272">
        <f t="shared" ref="B27:I27" si="6">IF(MIN(B52,B59)&lt;=0,0,B52/B59)</f>
        <v>0.1774480281536843</v>
      </c>
      <c r="C27" s="272">
        <f t="shared" si="6"/>
        <v>0.18586025959679647</v>
      </c>
      <c r="D27" s="272">
        <f t="shared" si="6"/>
        <v>0.15908479138627188</v>
      </c>
      <c r="E27" s="272">
        <f t="shared" si="6"/>
        <v>0.20314960629921261</v>
      </c>
      <c r="F27" s="272">
        <f t="shared" si="6"/>
        <v>4.8387096774193547E-2</v>
      </c>
      <c r="G27" s="272">
        <f t="shared" si="6"/>
        <v>0.29850746268656714</v>
      </c>
      <c r="H27" s="272">
        <f t="shared" si="6"/>
        <v>0.31840796019900497</v>
      </c>
      <c r="I27" s="272">
        <f t="shared" si="6"/>
        <v>0.11515151515151516</v>
      </c>
    </row>
    <row r="28" spans="1:12" ht="18" customHeight="1" x14ac:dyDescent="0.2">
      <c r="A28" s="47" t="s">
        <v>6</v>
      </c>
      <c r="B28" s="272">
        <f t="shared" ref="B28:I28" si="7">IF(MIN(B53,B59)&lt;=0,0,B53/B59)</f>
        <v>0.39237383448826324</v>
      </c>
      <c r="C28" s="272">
        <f t="shared" si="7"/>
        <v>0.33121605449691616</v>
      </c>
      <c r="D28" s="272">
        <f t="shared" si="7"/>
        <v>3.3109017496635265E-2</v>
      </c>
      <c r="E28" s="272">
        <f t="shared" si="7"/>
        <v>3.6220472440944881E-2</v>
      </c>
      <c r="F28" s="272">
        <f t="shared" si="7"/>
        <v>1.6129032258064516E-2</v>
      </c>
      <c r="G28" s="272">
        <f t="shared" si="7"/>
        <v>9.4527363184079602E-2</v>
      </c>
      <c r="H28" s="272">
        <f t="shared" si="7"/>
        <v>0.23880597014925373</v>
      </c>
      <c r="I28" s="272">
        <f t="shared" si="7"/>
        <v>0.21616161616161617</v>
      </c>
    </row>
    <row r="29" spans="1:12" ht="18" customHeight="1" x14ac:dyDescent="0.2">
      <c r="A29" s="47" t="s">
        <v>9</v>
      </c>
      <c r="B29" s="272">
        <f t="shared" ref="B29:I29" si="8">IF(MIN(B54,B59)&lt;=0,0,B54/B59)</f>
        <v>5.4420781482422086E-5</v>
      </c>
      <c r="C29" s="272">
        <f t="shared" si="8"/>
        <v>9.2055601583356344E-5</v>
      </c>
      <c r="D29" s="272">
        <f t="shared" si="8"/>
        <v>5.3835800807537008E-4</v>
      </c>
      <c r="E29" s="272">
        <f t="shared" si="8"/>
        <v>0</v>
      </c>
      <c r="F29" s="272">
        <f t="shared" si="8"/>
        <v>0</v>
      </c>
      <c r="G29" s="272">
        <f t="shared" si="8"/>
        <v>0</v>
      </c>
      <c r="H29" s="272">
        <f t="shared" si="8"/>
        <v>0</v>
      </c>
      <c r="I29" s="272">
        <f t="shared" si="8"/>
        <v>0</v>
      </c>
    </row>
    <row r="30" spans="1:12" ht="18" customHeight="1" x14ac:dyDescent="0.2">
      <c r="A30" s="47" t="s">
        <v>7</v>
      </c>
      <c r="B30" s="272">
        <f t="shared" ref="B30:I30" si="9">IF(MIN(B55,B59)&lt;=0,0,B55/B59)</f>
        <v>0</v>
      </c>
      <c r="C30" s="272">
        <f t="shared" si="9"/>
        <v>0</v>
      </c>
      <c r="D30" s="272">
        <f t="shared" si="9"/>
        <v>0</v>
      </c>
      <c r="E30" s="272">
        <f t="shared" si="9"/>
        <v>0</v>
      </c>
      <c r="F30" s="272">
        <f t="shared" si="9"/>
        <v>0</v>
      </c>
      <c r="G30" s="272">
        <f t="shared" si="9"/>
        <v>0</v>
      </c>
      <c r="H30" s="272">
        <f t="shared" si="9"/>
        <v>0</v>
      </c>
      <c r="I30" s="272">
        <f t="shared" si="9"/>
        <v>0</v>
      </c>
    </row>
    <row r="31" spans="1:12" ht="18" customHeight="1" x14ac:dyDescent="0.2">
      <c r="A31" s="47" t="s">
        <v>8</v>
      </c>
      <c r="B31" s="272">
        <f t="shared" ref="B31:I31" si="10">IF(MIN(B56,B59)&lt;=0,0,B56/B59)</f>
        <v>8.1685593005115548E-2</v>
      </c>
      <c r="C31" s="272">
        <f t="shared" si="10"/>
        <v>0.15723096750437265</v>
      </c>
      <c r="D31" s="272">
        <f t="shared" si="10"/>
        <v>0.33714670255720053</v>
      </c>
      <c r="E31" s="272">
        <f t="shared" si="10"/>
        <v>0.19685039370078741</v>
      </c>
      <c r="F31" s="272">
        <f t="shared" si="10"/>
        <v>1.6129032258064516E-2</v>
      </c>
      <c r="G31" s="272">
        <f t="shared" si="10"/>
        <v>0.18407960199004975</v>
      </c>
      <c r="H31" s="272">
        <f t="shared" si="10"/>
        <v>3.9800995024875621E-2</v>
      </c>
      <c r="I31" s="272">
        <f t="shared" si="10"/>
        <v>0.10707070707070707</v>
      </c>
    </row>
    <row r="32" spans="1:12" ht="18" customHeight="1" x14ac:dyDescent="0.2">
      <c r="A32" s="47" t="s">
        <v>10</v>
      </c>
      <c r="B32" s="272">
        <f t="shared" ref="B32:I32" si="11">IF(MIN(B57,B59)&lt;=0,0,B57/B59)</f>
        <v>2.8117403765918077E-3</v>
      </c>
      <c r="C32" s="272">
        <f t="shared" si="11"/>
        <v>4.7868912823345305E-3</v>
      </c>
      <c r="D32" s="272">
        <f t="shared" si="11"/>
        <v>6.7294751009421266E-3</v>
      </c>
      <c r="E32" s="272">
        <f t="shared" si="11"/>
        <v>0</v>
      </c>
      <c r="F32" s="272">
        <f t="shared" si="11"/>
        <v>0</v>
      </c>
      <c r="G32" s="272">
        <f t="shared" si="11"/>
        <v>9.9502487562189053E-3</v>
      </c>
      <c r="H32" s="272">
        <f t="shared" si="11"/>
        <v>0</v>
      </c>
      <c r="I32" s="272">
        <f t="shared" si="11"/>
        <v>4.0404040404040404E-3</v>
      </c>
    </row>
    <row r="33" spans="1:9" ht="18" customHeight="1" x14ac:dyDescent="0.2">
      <c r="A33" s="47" t="s">
        <v>94</v>
      </c>
      <c r="B33" s="272">
        <f t="shared" ref="B33:I33" si="12">IF(MIN(B58,B59)&lt;=0,0,B58/B59)</f>
        <v>0</v>
      </c>
      <c r="C33" s="272">
        <f t="shared" si="12"/>
        <v>0</v>
      </c>
      <c r="D33" s="272">
        <f t="shared" si="12"/>
        <v>0</v>
      </c>
      <c r="E33" s="272">
        <f t="shared" si="12"/>
        <v>0</v>
      </c>
      <c r="F33" s="272">
        <f t="shared" si="12"/>
        <v>0</v>
      </c>
      <c r="G33" s="272">
        <f t="shared" si="12"/>
        <v>0</v>
      </c>
      <c r="H33" s="272">
        <f t="shared" si="12"/>
        <v>0</v>
      </c>
      <c r="I33" s="272">
        <f t="shared" si="12"/>
        <v>0</v>
      </c>
    </row>
    <row r="34" spans="1:9" ht="18" customHeight="1" x14ac:dyDescent="0.2">
      <c r="A34" s="98" t="s">
        <v>11</v>
      </c>
      <c r="B34" s="273">
        <f t="shared" ref="B34:I34" si="13">IF(B59&lt;=0,0,B59/B59)</f>
        <v>1</v>
      </c>
      <c r="C34" s="273">
        <f t="shared" si="13"/>
        <v>1</v>
      </c>
      <c r="D34" s="273">
        <f t="shared" si="13"/>
        <v>1</v>
      </c>
      <c r="E34" s="273">
        <f t="shared" si="13"/>
        <v>1</v>
      </c>
      <c r="F34" s="273">
        <f t="shared" si="13"/>
        <v>1</v>
      </c>
      <c r="G34" s="273">
        <f t="shared" si="13"/>
        <v>1</v>
      </c>
      <c r="H34" s="273">
        <f t="shared" si="13"/>
        <v>1</v>
      </c>
      <c r="I34" s="273">
        <f t="shared" si="13"/>
        <v>1</v>
      </c>
    </row>
    <row r="36" spans="1:9" x14ac:dyDescent="0.2">
      <c r="A36" s="22" t="s">
        <v>157</v>
      </c>
    </row>
    <row r="37" spans="1:9" ht="15" customHeight="1" x14ac:dyDescent="0.2">
      <c r="A37" s="23" t="s">
        <v>156</v>
      </c>
      <c r="B37" s="10"/>
      <c r="C37" s="10"/>
      <c r="D37" s="10"/>
      <c r="E37" s="10"/>
      <c r="F37" s="10"/>
      <c r="G37" s="10"/>
    </row>
    <row r="38" spans="1:9" ht="11.25" customHeight="1" x14ac:dyDescent="0.2">
      <c r="A38" s="23"/>
      <c r="B38" s="10"/>
      <c r="C38" s="10"/>
      <c r="D38" s="10"/>
      <c r="E38" s="10"/>
      <c r="F38" s="10"/>
      <c r="G38" s="10"/>
    </row>
    <row r="39" spans="1:9" x14ac:dyDescent="0.2">
      <c r="A39" s="8"/>
    </row>
    <row r="40" spans="1:9" x14ac:dyDescent="0.2">
      <c r="A40" s="9"/>
      <c r="G40" s="8"/>
    </row>
    <row r="41" spans="1:9" x14ac:dyDescent="0.2">
      <c r="G41" s="34"/>
    </row>
    <row r="45" spans="1:9" ht="69.75" customHeight="1" x14ac:dyDescent="0.2"/>
    <row r="46" spans="1:9" ht="20.25" hidden="1" customHeight="1" x14ac:dyDescent="0.2">
      <c r="B46" s="30">
        <f>MAX([1]PAGE12!C18,0)+MAX([1]PAGE12!D18,0)+MAX([1]PAGE12!E18,0)</f>
        <v>671</v>
      </c>
      <c r="C46" s="30">
        <f>MAX([1]PAGE12!F18,0)+MAX([1]PAGE12!G18,0)+MAX([1]PAGE12!H18,0)</f>
        <v>1476</v>
      </c>
      <c r="D46" s="30">
        <f>MAX([1]PAGE13!C17,0)+MAX([1]PAGE13!D17,0)+MAX([1]PAGE13!E17,0)</f>
        <v>1843</v>
      </c>
      <c r="E46" s="30">
        <f>MAX([1]PAGE13!F17,0)+MAX([1]PAGE13!G17,0)+MAX([1]PAGE13!H17,0)</f>
        <v>46</v>
      </c>
      <c r="F46" s="30">
        <f>MAX([1]PAGE14!C17,0)+MAX([1]PAGE14!D17,0)+MAX([1]PAGE14!E17,0)</f>
        <v>0</v>
      </c>
      <c r="G46" s="30">
        <f>MAX([1]PAGE14!F17,0)+MAX([1]PAGE14!G17,0)+MAX([1]PAGE14!H17,0)</f>
        <v>6</v>
      </c>
      <c r="H46" s="30">
        <f>MAX([1]PAGE15!C17,0)+MAX([1]PAGE15!D17,0)+MAX([1]PAGE15!E17,0)</f>
        <v>7</v>
      </c>
      <c r="I46" s="30">
        <f>MAX([1]PAGE15!F17,0)+MAX([1]PAGE15!G17,0)+MAX([1]PAGE15!H17,0)</f>
        <v>9</v>
      </c>
    </row>
    <row r="47" spans="1:9" ht="18.75" hidden="1" customHeight="1" x14ac:dyDescent="0.2">
      <c r="B47" s="30">
        <f>MAX([1]PAGE12!C19,0)+MAX([1]PAGE12!D19,0)+MAX([1]PAGE12!E19,0)</f>
        <v>539</v>
      </c>
      <c r="C47" s="30">
        <f>MAX([1]PAGE12!F19,0)+MAX([1]PAGE12!G19,0)+MAX([1]PAGE12!H19,0)</f>
        <v>94</v>
      </c>
      <c r="D47" s="30">
        <f>MAX([1]PAGE13!C18,0)+MAX([1]PAGE13!D18,0)+MAX([1]PAGE13!E18,0)</f>
        <v>76</v>
      </c>
      <c r="E47" s="30">
        <f>MAX([1]PAGE13!F18,0)+MAX([1]PAGE13!G18,0)+MAX([1]PAGE13!H18,0)</f>
        <v>61</v>
      </c>
      <c r="F47" s="30">
        <f>MAX([1]PAGE14!C18,0)+MAX([1]PAGE14!D18,0)+MAX([1]PAGE14!E18,0)</f>
        <v>52</v>
      </c>
      <c r="G47" s="30">
        <f>MAX([1]PAGE14!F18,0)+MAX([1]PAGE14!G18,0)+MAX([1]PAGE14!H18,0)</f>
        <v>1</v>
      </c>
      <c r="H47" s="30">
        <f>MAX([1]PAGE15!C18,0)+MAX([1]PAGE15!D18,0)+MAX([1]PAGE15!E18,0)</f>
        <v>0</v>
      </c>
      <c r="I47" s="30">
        <f>MAX([1]PAGE15!F18,0)+MAX([1]PAGE15!G18,0)+MAX([1]PAGE15!H18,0)</f>
        <v>6</v>
      </c>
    </row>
    <row r="48" spans="1:9" ht="15.75" hidden="1" customHeight="1" x14ac:dyDescent="0.2">
      <c r="B48" s="30">
        <f>MAX([1]PAGE12!C20,0)+MAX([1]PAGE12!D20,0)+MAX([1]PAGE12!E20,0)</f>
        <v>14559</v>
      </c>
      <c r="C48" s="30">
        <f>MAX([1]PAGE12!F20,0)+MAX([1]PAGE12!G20,0)+MAX([1]PAGE12!H20,0)</f>
        <v>914</v>
      </c>
      <c r="D48" s="30">
        <f>MAX([1]PAGE13!C19,0)+MAX([1]PAGE13!D19,0)+MAX([1]PAGE13!E19,0)</f>
        <v>343</v>
      </c>
      <c r="E48" s="30">
        <f>MAX([1]PAGE13!F19,0)+MAX([1]PAGE13!G19,0)+MAX([1]PAGE13!H19,0)</f>
        <v>9</v>
      </c>
      <c r="F48" s="30">
        <f>MAX([1]PAGE14!C19,0)+MAX([1]PAGE14!D19,0)+MAX([1]PAGE14!E19,0)</f>
        <v>0</v>
      </c>
      <c r="G48" s="30">
        <f>MAX([1]PAGE14!F19,0)+MAX([1]PAGE14!G19,0)+MAX([1]PAGE14!H19,0)</f>
        <v>6</v>
      </c>
      <c r="H48" s="30">
        <f>MAX([1]PAGE15!C19,0)+MAX([1]PAGE15!D19,0)+MAX([1]PAGE15!E19,0)</f>
        <v>3</v>
      </c>
      <c r="I48" s="30">
        <f>MAX([1]PAGE15!F19,0)+MAX([1]PAGE15!G19,0)+MAX([1]PAGE15!H19,0)</f>
        <v>241</v>
      </c>
    </row>
    <row r="49" spans="2:9" ht="18.75" hidden="1" customHeight="1" x14ac:dyDescent="0.2">
      <c r="B49" s="30">
        <f>MAX([1]PAGE12!C21,0)+MAX([1]PAGE12!D21,0)+MAX([1]PAGE12!E21,0)</f>
        <v>198</v>
      </c>
      <c r="C49" s="30">
        <f>MAX([1]PAGE12!F21,0)+MAX([1]PAGE12!G21,0)+MAX([1]PAGE12!H21,0)</f>
        <v>36</v>
      </c>
      <c r="D49" s="30">
        <f>MAX([1]PAGE13!C20,0)+MAX([1]PAGE13!D20,0)+MAX([1]PAGE13!E20,0)</f>
        <v>54</v>
      </c>
      <c r="E49" s="30">
        <f>MAX([1]PAGE13!F20,0)+MAX([1]PAGE13!G20,0)+MAX([1]PAGE13!H20,0)</f>
        <v>5</v>
      </c>
      <c r="F49" s="30">
        <f>MAX([1]PAGE14!C20,0)+MAX([1]PAGE14!D20,0)+MAX([1]PAGE14!E20,0)</f>
        <v>1</v>
      </c>
      <c r="G49" s="30">
        <f>MAX([1]PAGE14!F20,0)+MAX([1]PAGE14!G20,0)+MAX([1]PAGE14!H20,0)</f>
        <v>5</v>
      </c>
      <c r="H49" s="30">
        <f>MAX([1]PAGE15!C20,0)+MAX([1]PAGE15!D20,0)+MAX([1]PAGE15!E20,0)</f>
        <v>0</v>
      </c>
      <c r="I49" s="30">
        <f>MAX([1]PAGE15!F20,0)+MAX([1]PAGE15!G20,0)+MAX([1]PAGE15!H20,0)</f>
        <v>7</v>
      </c>
    </row>
    <row r="50" spans="2:9" ht="16.5" hidden="1" customHeight="1" x14ac:dyDescent="0.2">
      <c r="B50" s="30">
        <f>MAX([1]PAGE12!C22,0)+MAX([1]PAGE12!D22,0)+MAX([1]PAGE12!E22,0)</f>
        <v>2874</v>
      </c>
      <c r="C50" s="30">
        <f>MAX([1]PAGE12!F22,0)+MAX([1]PAGE12!G22,0)+MAX([1]PAGE12!H22,0)</f>
        <v>860</v>
      </c>
      <c r="D50" s="30">
        <f>MAX([1]PAGE13!C21,0)+MAX([1]PAGE13!D21,0)+MAX([1]PAGE13!E21,0)</f>
        <v>850</v>
      </c>
      <c r="E50" s="30">
        <f>MAX([1]PAGE13!F21,0)+MAX([1]PAGE13!G21,0)+MAX([1]PAGE13!H21,0)</f>
        <v>232</v>
      </c>
      <c r="F50" s="30">
        <f>MAX([1]PAGE14!C21,0)+MAX([1]PAGE14!D21,0)+MAX([1]PAGE14!E21,0)</f>
        <v>3</v>
      </c>
      <c r="G50" s="30">
        <f>MAX([1]PAGE14!F21,0)+MAX([1]PAGE14!G21,0)+MAX([1]PAGE14!H21,0)</f>
        <v>48</v>
      </c>
      <c r="H50" s="30">
        <f>MAX([1]PAGE15!C21,0)+MAX([1]PAGE15!D21,0)+MAX([1]PAGE15!E21,0)</f>
        <v>71</v>
      </c>
      <c r="I50" s="30">
        <f>MAX([1]PAGE15!F21,0)+MAX([1]PAGE15!G21,0)+MAX([1]PAGE15!H21,0)</f>
        <v>6</v>
      </c>
    </row>
    <row r="51" spans="2:9" ht="14.25" hidden="1" customHeight="1" x14ac:dyDescent="0.2">
      <c r="B51" s="30">
        <f>MAX([1]PAGE12!C23,0)+MAX([1]PAGE12!D23,0)+MAX([1]PAGE12!E23,0)</f>
        <v>212</v>
      </c>
      <c r="C51" s="30">
        <f>MAX([1]PAGE12!F23,0)+MAX([1]PAGE12!G23,0)+MAX([1]PAGE12!H23,0)</f>
        <v>105</v>
      </c>
      <c r="D51" s="30">
        <f>MAX([1]PAGE13!C22,0)+MAX([1]PAGE13!D22,0)+MAX([1]PAGE13!E22,0)</f>
        <v>277</v>
      </c>
      <c r="E51" s="30">
        <f>MAX([1]PAGE13!F22,0)+MAX([1]PAGE13!G22,0)+MAX([1]PAGE13!H22,0)</f>
        <v>5</v>
      </c>
      <c r="F51" s="30">
        <f>MAX([1]PAGE14!C22,0)+MAX([1]PAGE14!D22,0)+MAX([1]PAGE14!E22,0)</f>
        <v>1</v>
      </c>
      <c r="G51" s="30">
        <f>MAX([1]PAGE14!F22,0)+MAX([1]PAGE14!G22,0)+MAX([1]PAGE14!H22,0)</f>
        <v>17</v>
      </c>
      <c r="H51" s="30">
        <f>MAX([1]PAGE15!C22,0)+MAX([1]PAGE15!D22,0)+MAX([1]PAGE15!E22,0)</f>
        <v>0</v>
      </c>
      <c r="I51" s="30">
        <f>MAX([1]PAGE15!F22,0)+MAX([1]PAGE15!G22,0)+MAX([1]PAGE15!H22,0)</f>
        <v>7</v>
      </c>
    </row>
    <row r="52" spans="2:9" ht="14.25" hidden="1" customHeight="1" x14ac:dyDescent="0.2">
      <c r="B52" s="30">
        <f>MAX([1]PAGE12!C24,0)+MAX([1]PAGE12!D24,0)+MAX([1]PAGE12!E24,0)</f>
        <v>9782</v>
      </c>
      <c r="C52" s="30">
        <f>MAX([1]PAGE12!F24,0)+MAX([1]PAGE12!G24,0)+MAX([1]PAGE12!H24,0)</f>
        <v>2019</v>
      </c>
      <c r="D52" s="30">
        <f>MAX([1]PAGE13!C23,0)+MAX([1]PAGE13!D23,0)+MAX([1]PAGE13!E23,0)</f>
        <v>1182</v>
      </c>
      <c r="E52" s="30">
        <f>MAX([1]PAGE13!F23,0)+MAX([1]PAGE13!G23,0)+MAX([1]PAGE13!H23,0)</f>
        <v>129</v>
      </c>
      <c r="F52" s="30">
        <f>MAX([1]PAGE14!C23,0)+MAX([1]PAGE14!D23,0)+MAX([1]PAGE14!E23,0)</f>
        <v>3</v>
      </c>
      <c r="G52" s="30">
        <f>MAX([1]PAGE14!F23,0)+MAX([1]PAGE14!G23,0)+MAX([1]PAGE14!H23,0)</f>
        <v>60</v>
      </c>
      <c r="H52" s="30">
        <f>MAX([1]PAGE15!C23,0)+MAX([1]PAGE15!D23,0)+MAX([1]PAGE15!E23,0)</f>
        <v>64</v>
      </c>
      <c r="I52" s="30">
        <f>MAX([1]PAGE15!F23,0)+MAX([1]PAGE15!G23,0)+MAX([1]PAGE15!H23,0)</f>
        <v>57</v>
      </c>
    </row>
    <row r="53" spans="2:9" ht="14.25" hidden="1" customHeight="1" x14ac:dyDescent="0.2">
      <c r="B53" s="30">
        <f>MAX([1]PAGE12!C25,0)+MAX([1]PAGE12!D25,0)+MAX([1]PAGE12!E25,0)</f>
        <v>21630</v>
      </c>
      <c r="C53" s="30">
        <f>MAX([1]PAGE12!F25,0)+MAX([1]PAGE12!G25,0)+MAX([1]PAGE12!H25,0)</f>
        <v>3598</v>
      </c>
      <c r="D53" s="30">
        <f>MAX([1]PAGE13!C24,0)+MAX([1]PAGE13!D24,0)+MAX([1]PAGE13!E24,0)</f>
        <v>246</v>
      </c>
      <c r="E53" s="30">
        <f>MAX([1]PAGE13!F24,0)+MAX([1]PAGE13!G24,0)+MAX([1]PAGE13!H24,0)</f>
        <v>23</v>
      </c>
      <c r="F53" s="30">
        <f>MAX([1]PAGE14!C24,0)+MAX([1]PAGE14!D24,0)+MAX([1]PAGE14!E24,0)</f>
        <v>1</v>
      </c>
      <c r="G53" s="30">
        <f>MAX([1]PAGE14!F24,0)+MAX([1]PAGE14!G24,0)+MAX([1]PAGE14!H24,0)</f>
        <v>19</v>
      </c>
      <c r="H53" s="30">
        <f>MAX([1]PAGE15!C24,0)+MAX([1]PAGE15!D24,0)+MAX([1]PAGE15!E24,0)</f>
        <v>48</v>
      </c>
      <c r="I53" s="30">
        <f>MAX([1]PAGE15!F24,0)+MAX([1]PAGE15!G24,0)+MAX([1]PAGE15!H24,0)</f>
        <v>107</v>
      </c>
    </row>
    <row r="54" spans="2:9" ht="11.25" hidden="1" customHeight="1" x14ac:dyDescent="0.2">
      <c r="B54" s="30">
        <f>MAX([1]PAGE12!C26,0)+MAX([1]PAGE12!D26,0)+MAX([1]PAGE12!E26,0)</f>
        <v>3</v>
      </c>
      <c r="C54" s="30">
        <f>MAX([1]PAGE12!F26,0)+MAX([1]PAGE12!G26,0)+MAX([1]PAGE12!H26,0)</f>
        <v>1</v>
      </c>
      <c r="D54" s="30">
        <f>MAX([1]PAGE13!C25,0)+MAX([1]PAGE13!D25,0)+MAX([1]PAGE13!E25,0)</f>
        <v>4</v>
      </c>
      <c r="E54" s="30">
        <f>MAX([1]PAGE13!F25,0)+MAX([1]PAGE13!G25,0)+MAX([1]PAGE13!H25,0)</f>
        <v>0</v>
      </c>
      <c r="F54" s="30">
        <f>MAX([1]PAGE14!C25,0)+MAX([1]PAGE14!D25,0)+MAX([1]PAGE14!E25,0)</f>
        <v>0</v>
      </c>
      <c r="G54" s="30">
        <f>MAX([1]PAGE14!F25,0)+MAX([1]PAGE14!G25,0)+MAX([1]PAGE14!H25,0)</f>
        <v>0</v>
      </c>
      <c r="H54" s="30">
        <f>MAX([1]PAGE15!C25,0)+MAX([1]PAGE15!D25,0)+MAX([1]PAGE15!E25,0)</f>
        <v>0</v>
      </c>
      <c r="I54" s="30">
        <f>MAX([1]PAGE15!F25,0)+MAX([1]PAGE15!G25,0)+MAX([1]PAGE15!H25,0)</f>
        <v>0</v>
      </c>
    </row>
    <row r="55" spans="2:9" ht="13.5" hidden="1" customHeight="1" x14ac:dyDescent="0.2">
      <c r="B55" s="30">
        <f>MAX([1]PAGE12!C27,0)+MAX([1]PAGE12!D27,0)+MAX([1]PAGE12!E27,0)</f>
        <v>0</v>
      </c>
      <c r="C55" s="30">
        <f>MAX([1]PAGE12!F27,0)+MAX([1]PAGE12!G27,0)+MAX([1]PAGE12!H27,0)</f>
        <v>0</v>
      </c>
      <c r="D55" s="30">
        <f>MAX([1]PAGE13!C26,0)+MAX([1]PAGE13!D26,0)+MAX([1]PAGE13!E26,0)</f>
        <v>0</v>
      </c>
      <c r="E55" s="30">
        <f>MAX([1]PAGE13!F26,0)+MAX([1]PAGE13!G26,0)+MAX([1]PAGE13!H26,0)</f>
        <v>0</v>
      </c>
      <c r="F55" s="30">
        <f>MAX([1]PAGE14!C26,0)+MAX([1]PAGE14!D26,0)+MAX([1]PAGE14!E26,0)</f>
        <v>0</v>
      </c>
      <c r="G55" s="30">
        <f>MAX([1]PAGE14!F26,0)+MAX([1]PAGE14!G26,0)+MAX([1]PAGE14!H26,0)</f>
        <v>0</v>
      </c>
      <c r="H55" s="30">
        <f>MAX([1]PAGE15!C26,0)+MAX([1]PAGE15!D26,0)+MAX([1]PAGE15!E26,0)</f>
        <v>0</v>
      </c>
      <c r="I55" s="30">
        <f>MAX([1]PAGE15!F26,0)+MAX([1]PAGE15!G26,0)+MAX([1]PAGE15!H26,0)</f>
        <v>0</v>
      </c>
    </row>
    <row r="56" spans="2:9" ht="21.75" hidden="1" customHeight="1" x14ac:dyDescent="0.2">
      <c r="B56" s="30">
        <f>MAX([1]PAGE12!C28,0)+MAX([1]PAGE12!D28,0)+MAX([1]PAGE12!E28,0)</f>
        <v>4503</v>
      </c>
      <c r="C56" s="30">
        <f>MAX([1]PAGE12!F28,0)+MAX([1]PAGE12!G28,0)+MAX([1]PAGE12!H28,0)</f>
        <v>1708</v>
      </c>
      <c r="D56" s="30">
        <f>MAX([1]PAGE13!C27,0)+MAX([1]PAGE13!D27,0)+MAX([1]PAGE13!E27,0)</f>
        <v>2505</v>
      </c>
      <c r="E56" s="30">
        <f>MAX([1]PAGE13!F27,0)+MAX([1]PAGE13!G27,0)+MAX([1]PAGE13!H27,0)</f>
        <v>125</v>
      </c>
      <c r="F56" s="30">
        <f>MAX([1]PAGE14!C27,0)+MAX([1]PAGE14!D27,0)+MAX([1]PAGE14!E27,0)</f>
        <v>1</v>
      </c>
      <c r="G56" s="30">
        <f>MAX([1]PAGE14!F27,0)+MAX([1]PAGE14!G27,0)+MAX([1]PAGE14!H27,0)</f>
        <v>37</v>
      </c>
      <c r="H56" s="30">
        <f>MAX([1]PAGE15!C27,0)+MAX([1]PAGE15!D27,0)+MAX([1]PAGE15!E27,0)</f>
        <v>8</v>
      </c>
      <c r="I56" s="30">
        <f>MAX([1]PAGE15!F27,0)+MAX([1]PAGE15!G27,0)+MAX([1]PAGE15!H27,0)</f>
        <v>53</v>
      </c>
    </row>
    <row r="57" spans="2:9" ht="27.75" hidden="1" customHeight="1" x14ac:dyDescent="0.2">
      <c r="B57" s="30">
        <f>MAX([1]PAGE12!C29,0)+MAX([1]PAGE12!D29,0)+MAX([1]PAGE12!E29,0)</f>
        <v>155</v>
      </c>
      <c r="C57" s="30">
        <f>MAX([1]PAGE12!F29,0)+MAX([1]PAGE12!G29,0)+MAX([1]PAGE12!H29,0)</f>
        <v>52</v>
      </c>
      <c r="D57" s="30">
        <f>MAX([1]PAGE13!C28,0)+MAX([1]PAGE13!D28,0)+MAX([1]PAGE13!E28,0)</f>
        <v>50</v>
      </c>
      <c r="E57" s="30">
        <f>MAX([1]PAGE13!F28,0)+MAX([1]PAGE13!G28,0)+MAX([1]PAGE13!H28,0)</f>
        <v>0</v>
      </c>
      <c r="F57" s="30">
        <f>MAX([1]PAGE14!C28,0)+MAX([1]PAGE14!D28,0)+MAX([1]PAGE14!E28,0)</f>
        <v>0</v>
      </c>
      <c r="G57" s="30">
        <f>MAX([1]PAGE14!F28,0)+MAX([1]PAGE14!G28,0)+MAX([1]PAGE14!H28,0)</f>
        <v>2</v>
      </c>
      <c r="H57" s="30">
        <f>MAX([1]PAGE15!C28,0)+MAX([1]PAGE15!D28,0)+MAX([1]PAGE15!E28,0)</f>
        <v>0</v>
      </c>
      <c r="I57" s="30">
        <f>MAX([1]PAGE15!F28,0)+MAX([1]PAGE15!G28,0)+MAX([1]PAGE15!H28,0)</f>
        <v>2</v>
      </c>
    </row>
    <row r="58" spans="2:9" ht="17.25" hidden="1" customHeight="1" x14ac:dyDescent="0.2">
      <c r="B58" s="30">
        <f>MAX([1]PAGE12!C30,0)</f>
        <v>0</v>
      </c>
      <c r="C58" s="30">
        <f>MAX([1]PAGE12!F30,0)</f>
        <v>0</v>
      </c>
      <c r="D58" s="30">
        <f>MAX([1]PAGE13!C29,0)</f>
        <v>0</v>
      </c>
      <c r="E58" s="30">
        <f>MAX([1]PAGE13!F29,0)</f>
        <v>0</v>
      </c>
      <c r="F58" s="30">
        <f>MAX([1]PAGE14!C29,0)</f>
        <v>0</v>
      </c>
      <c r="G58" s="30">
        <f>MAX([1]PAGE14!F29,0)</f>
        <v>0</v>
      </c>
      <c r="H58" s="30">
        <f>MAX([1]PAGE15!C29,0)</f>
        <v>0</v>
      </c>
      <c r="I58" s="30">
        <f>MAX([1]PAGE15!F29,0)</f>
        <v>0</v>
      </c>
    </row>
    <row r="59" spans="2:9" ht="83.25" hidden="1" customHeight="1" x14ac:dyDescent="0.2">
      <c r="B59" s="30">
        <f>MAX([1]PAGE12!C31,0)+MAX([1]PAGE12!D31,0)+MAX([1]PAGE12!E31,0)</f>
        <v>55126</v>
      </c>
      <c r="C59" s="30">
        <f>MAX([1]PAGE12!F31,0)+MAX([1]PAGE12!G31,0)+MAX([1]PAGE12!H31,0)</f>
        <v>10863</v>
      </c>
      <c r="D59" s="30">
        <f>MAX([1]PAGE13!C30,0)+MAX([1]PAGE13!D30,0)+MAX([1]PAGE13!E30,0)</f>
        <v>7430</v>
      </c>
      <c r="E59" s="30">
        <f>MAX([1]PAGE13!F30,0)+MAX([1]PAGE13!G30,0)+MAX([1]PAGE13!H30,0)</f>
        <v>635</v>
      </c>
      <c r="F59" s="30">
        <f>MAX([1]PAGE14!C30,0)+MAX([1]PAGE14!D30,0)+MAX([1]PAGE14!E30,0)</f>
        <v>62</v>
      </c>
      <c r="G59" s="30">
        <f>MAX([1]PAGE14!F30,0)+MAX([1]PAGE14!G30,0)+MAX([1]PAGE14!H30,0)</f>
        <v>201</v>
      </c>
      <c r="H59" s="30">
        <f>MAX([1]PAGE15!C30,0)+MAX([1]PAGE15!D30,0)+MAX([1]PAGE15!E30,0)</f>
        <v>201</v>
      </c>
      <c r="I59" s="30">
        <f>MAX([1]PAGE15!F30,0)+MAX([1]PAGE15!G30,0)+MAX([1]PAGE15!H30,0)</f>
        <v>495</v>
      </c>
    </row>
  </sheetData>
  <sheetProtection sheet="1" objects="1" scenarios="1"/>
  <mergeCells count="10">
    <mergeCell ref="B12:I12"/>
    <mergeCell ref="B13:I13"/>
    <mergeCell ref="B14:B20"/>
    <mergeCell ref="C14:C20"/>
    <mergeCell ref="D14:D20"/>
    <mergeCell ref="E14:E20"/>
    <mergeCell ref="F14:F20"/>
    <mergeCell ref="G14:G20"/>
    <mergeCell ref="H14:H20"/>
    <mergeCell ref="I14:I20"/>
  </mergeCells>
  <pageMargins left="0.8" right="0.3" top="0.9" bottom="0" header="0.5" footer="0.5"/>
  <pageSetup scale="73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26"/>
  <sheetViews>
    <sheetView zoomScale="90" zoomScaleNormal="90" workbookViewId="0">
      <selection activeCell="F6" sqref="F6"/>
    </sheetView>
  </sheetViews>
  <sheetFormatPr defaultColWidth="36.7109375" defaultRowHeight="12.75" x14ac:dyDescent="0.2"/>
  <cols>
    <col min="1" max="1" width="31.7109375" style="260" customWidth="1"/>
    <col min="2" max="2" width="16.5703125" style="260" customWidth="1"/>
    <col min="3" max="3" width="13.140625" style="260" customWidth="1"/>
    <col min="4" max="5" width="11.85546875" style="260" customWidth="1"/>
    <col min="6" max="6" width="12" style="260" customWidth="1"/>
    <col min="7" max="7" width="10.85546875" style="260" customWidth="1"/>
    <col min="8" max="8" width="10.42578125" style="260" customWidth="1"/>
    <col min="9" max="9" width="11.85546875" style="260" customWidth="1"/>
    <col min="10" max="10" width="4.85546875" style="260" customWidth="1"/>
    <col min="11" max="11" width="10" style="260" customWidth="1"/>
    <col min="12" max="12" width="11" style="260" customWidth="1"/>
    <col min="13" max="13" width="6.42578125" style="260" customWidth="1"/>
    <col min="14" max="14" width="6.5703125" style="260" customWidth="1"/>
    <col min="15" max="15" width="4.5703125" style="260" hidden="1" customWidth="1"/>
    <col min="16" max="16" width="10.7109375" style="260" customWidth="1"/>
    <col min="17" max="17" width="7" style="260" customWidth="1"/>
    <col min="18" max="18" width="8.85546875" style="260" hidden="1" customWidth="1"/>
    <col min="19" max="19" width="9.42578125" style="260" customWidth="1"/>
    <col min="20" max="22" width="12.7109375" style="260" customWidth="1"/>
    <col min="23" max="16384" width="36.7109375" style="260"/>
  </cols>
  <sheetData>
    <row r="1" spans="1:18" ht="12" customHeight="1" x14ac:dyDescent="0.2">
      <c r="A1" s="121" t="s">
        <v>223</v>
      </c>
      <c r="B1" s="12"/>
      <c r="C1" s="8"/>
      <c r="D1" s="8"/>
      <c r="E1" s="8"/>
      <c r="F1" s="8"/>
      <c r="I1" s="24" t="s">
        <v>82</v>
      </c>
    </row>
    <row r="2" spans="1:18" ht="9.6" customHeight="1" x14ac:dyDescent="0.2">
      <c r="A2" s="12"/>
      <c r="B2" s="12"/>
      <c r="D2" s="12"/>
      <c r="E2" s="12"/>
      <c r="F2" s="12"/>
      <c r="I2" s="12"/>
    </row>
    <row r="3" spans="1:18" ht="9.6" customHeight="1" x14ac:dyDescent="0.2">
      <c r="A3" s="12"/>
      <c r="H3"/>
      <c r="I3"/>
      <c r="J3"/>
    </row>
    <row r="4" spans="1:18" ht="13.5" customHeight="1" x14ac:dyDescent="0.2">
      <c r="A4" s="12"/>
      <c r="D4" s="25" t="s">
        <v>41</v>
      </c>
      <c r="E4" s="25"/>
      <c r="F4" s="25"/>
      <c r="G4" s="12"/>
      <c r="H4"/>
      <c r="I4"/>
      <c r="J4"/>
    </row>
    <row r="5" spans="1:18" ht="12.75" customHeight="1" x14ac:dyDescent="0.2">
      <c r="A5" s="12"/>
      <c r="D5" s="25" t="s">
        <v>50</v>
      </c>
      <c r="E5" s="25"/>
      <c r="F5" s="25"/>
      <c r="G5" s="12"/>
      <c r="H5"/>
      <c r="I5"/>
      <c r="J5"/>
    </row>
    <row r="6" spans="1:18" ht="11.25" customHeight="1" x14ac:dyDescent="0.2">
      <c r="A6" s="12"/>
      <c r="G6" s="8"/>
      <c r="H6"/>
      <c r="I6"/>
      <c r="J6"/>
    </row>
    <row r="7" spans="1:18" ht="11.25" customHeight="1" x14ac:dyDescent="0.2">
      <c r="A7" s="12"/>
      <c r="D7" s="88" t="s">
        <v>225</v>
      </c>
      <c r="E7" s="25"/>
      <c r="F7" s="25"/>
      <c r="G7" s="8"/>
      <c r="H7"/>
      <c r="I7"/>
      <c r="J7"/>
    </row>
    <row r="8" spans="1:18" ht="9.6" customHeight="1" x14ac:dyDescent="0.2">
      <c r="A8" s="12"/>
      <c r="D8" s="12"/>
      <c r="E8" s="12"/>
      <c r="F8" s="12"/>
      <c r="G8" s="8"/>
      <c r="H8"/>
      <c r="I8"/>
      <c r="J8"/>
    </row>
    <row r="9" spans="1:18" ht="11.25" customHeight="1" x14ac:dyDescent="0.2">
      <c r="A9" s="12"/>
      <c r="B9" s="12"/>
      <c r="C9" s="132" t="s">
        <v>108</v>
      </c>
      <c r="D9" s="132"/>
      <c r="E9" s="132"/>
      <c r="H9"/>
      <c r="I9"/>
      <c r="J9"/>
    </row>
    <row r="10" spans="1:18" ht="9.6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8"/>
    </row>
    <row r="11" spans="1:18" ht="31.5" customHeight="1" x14ac:dyDescent="0.2">
      <c r="A11" s="245" t="s">
        <v>212</v>
      </c>
      <c r="B11" s="245"/>
      <c r="C11" s="245"/>
      <c r="D11" s="245"/>
      <c r="E11" s="245"/>
      <c r="F11" s="245"/>
      <c r="G11" s="245"/>
      <c r="H11" s="245"/>
      <c r="I11" s="245"/>
      <c r="J11" s="8"/>
      <c r="K11" s="8"/>
    </row>
    <row r="12" spans="1:18" ht="15" customHeight="1" x14ac:dyDescent="0.2">
      <c r="A12" s="35"/>
      <c r="B12" s="120" t="s">
        <v>40</v>
      </c>
      <c r="C12" s="67"/>
      <c r="D12" s="67"/>
      <c r="E12" s="119"/>
      <c r="F12" s="67"/>
      <c r="G12" s="67"/>
      <c r="H12" s="67"/>
      <c r="I12" s="77"/>
      <c r="J12" s="8"/>
      <c r="K12" s="8"/>
    </row>
    <row r="13" spans="1:18" ht="56.25" x14ac:dyDescent="0.2">
      <c r="A13" s="100" t="s">
        <v>99</v>
      </c>
      <c r="B13" s="101" t="s">
        <v>175</v>
      </c>
      <c r="C13" s="101" t="s">
        <v>208</v>
      </c>
      <c r="D13" s="101" t="s">
        <v>107</v>
      </c>
      <c r="E13" s="101" t="s">
        <v>209</v>
      </c>
      <c r="F13" s="101" t="s">
        <v>210</v>
      </c>
      <c r="G13" s="101" t="s">
        <v>56</v>
      </c>
      <c r="H13" s="101" t="s">
        <v>211</v>
      </c>
      <c r="I13" s="97" t="s">
        <v>24</v>
      </c>
      <c r="J13" s="36"/>
      <c r="K13" s="117" t="s">
        <v>49</v>
      </c>
      <c r="L13" s="118" t="s">
        <v>104</v>
      </c>
    </row>
    <row r="14" spans="1:18" s="278" customFormat="1" ht="30" customHeight="1" x14ac:dyDescent="0.2">
      <c r="A14" s="37" t="s">
        <v>75</v>
      </c>
      <c r="B14" s="274">
        <v>13524</v>
      </c>
      <c r="C14" s="274">
        <v>1053</v>
      </c>
      <c r="D14" s="274">
        <v>1057</v>
      </c>
      <c r="E14" s="274">
        <v>1711</v>
      </c>
      <c r="F14" s="274">
        <v>299</v>
      </c>
      <c r="G14" s="274">
        <v>34162</v>
      </c>
      <c r="H14" s="274">
        <v>3320</v>
      </c>
      <c r="I14" s="274">
        <v>55126</v>
      </c>
      <c r="J14" s="275"/>
      <c r="K14" s="276">
        <f t="shared" ref="K14:K22" si="0">MAX(B14,0)+MAX(C14,0)+MAX(D14,0)+MAX(E14,0)+MAX(F14,0)+MAX(G14,0)+MAX(H14,0)</f>
        <v>55126</v>
      </c>
      <c r="L14" s="277">
        <f>MAX([1]PAGE12!C31,0)+MAX([1]PAGE12!D31,0)+MAX([1]PAGE12!E31,0)</f>
        <v>55126</v>
      </c>
      <c r="R14" s="278">
        <f t="shared" ref="R14:R22" si="1">MIN(LEN(TRIM(B14)),LEN(TRIM(C14)),LEN(TRIM(D14)),LEN(TRIM(E14)),LEN(TRIM(F14)),LEN(TRIM(G14)),LEN(TRIM(H14)),LEN(TRIM(I14)))</f>
        <v>3</v>
      </c>
    </row>
    <row r="15" spans="1:18" s="278" customFormat="1" ht="30" customHeight="1" x14ac:dyDescent="0.2">
      <c r="A15" s="37" t="s">
        <v>149</v>
      </c>
      <c r="B15" s="274">
        <v>2929</v>
      </c>
      <c r="C15" s="274">
        <v>269</v>
      </c>
      <c r="D15" s="274">
        <v>199</v>
      </c>
      <c r="E15" s="274">
        <v>350</v>
      </c>
      <c r="F15" s="274">
        <v>65</v>
      </c>
      <c r="G15" s="274">
        <v>6449</v>
      </c>
      <c r="H15" s="274">
        <v>602</v>
      </c>
      <c r="I15" s="274">
        <v>10863</v>
      </c>
      <c r="J15" s="275"/>
      <c r="K15" s="276">
        <f t="shared" si="0"/>
        <v>10863</v>
      </c>
      <c r="L15" s="277">
        <f>MAX([1]PAGE12!F31,0)+MAX([1]PAGE12!G31,0)+MAX([1]PAGE12!H31,0)</f>
        <v>10863</v>
      </c>
      <c r="R15" s="278">
        <f t="shared" si="1"/>
        <v>2</v>
      </c>
    </row>
    <row r="16" spans="1:18" s="278" customFormat="1" ht="30" customHeight="1" x14ac:dyDescent="0.2">
      <c r="A16" s="37" t="s">
        <v>76</v>
      </c>
      <c r="B16" s="274">
        <v>1551</v>
      </c>
      <c r="C16" s="274">
        <v>126</v>
      </c>
      <c r="D16" s="274">
        <v>222</v>
      </c>
      <c r="E16" s="274">
        <v>254</v>
      </c>
      <c r="F16" s="274">
        <v>42</v>
      </c>
      <c r="G16" s="274">
        <v>4759</v>
      </c>
      <c r="H16" s="274">
        <v>476</v>
      </c>
      <c r="I16" s="274">
        <v>7430</v>
      </c>
      <c r="J16" s="275"/>
      <c r="K16" s="276">
        <f t="shared" si="0"/>
        <v>7430</v>
      </c>
      <c r="L16" s="277">
        <f>MAX([1]PAGE13!C30,0)+MAX([1]PAGE13!D30,0)+MAX([1]PAGE13!E30,0)</f>
        <v>7430</v>
      </c>
      <c r="O16" s="278">
        <v>18</v>
      </c>
      <c r="R16" s="278">
        <f t="shared" si="1"/>
        <v>2</v>
      </c>
    </row>
    <row r="17" spans="1:18" ht="30" customHeight="1" x14ac:dyDescent="0.2">
      <c r="A17" s="37" t="s">
        <v>77</v>
      </c>
      <c r="B17" s="274">
        <v>95</v>
      </c>
      <c r="C17" s="274">
        <v>13</v>
      </c>
      <c r="D17" s="274">
        <v>7</v>
      </c>
      <c r="E17" s="274">
        <v>60</v>
      </c>
      <c r="F17" s="274">
        <v>2</v>
      </c>
      <c r="G17" s="274">
        <v>422</v>
      </c>
      <c r="H17" s="274">
        <v>36</v>
      </c>
      <c r="I17" s="274">
        <v>635</v>
      </c>
      <c r="J17" s="275"/>
      <c r="K17" s="276">
        <f t="shared" si="0"/>
        <v>635</v>
      </c>
      <c r="L17" s="73">
        <f>MAX([1]PAGE13!F30,0)+MAX([1]PAGE13!G30,0)+MAX([1]PAGE13!H30,0)</f>
        <v>635</v>
      </c>
      <c r="R17" s="278">
        <f t="shared" si="1"/>
        <v>1</v>
      </c>
    </row>
    <row r="18" spans="1:18" ht="30" customHeight="1" x14ac:dyDescent="0.2">
      <c r="A18" s="39" t="s">
        <v>48</v>
      </c>
      <c r="B18" s="274">
        <v>26</v>
      </c>
      <c r="C18" s="274">
        <v>3</v>
      </c>
      <c r="D18" s="274">
        <v>4</v>
      </c>
      <c r="E18" s="274">
        <v>4</v>
      </c>
      <c r="F18" s="274">
        <v>2</v>
      </c>
      <c r="G18" s="274">
        <v>19</v>
      </c>
      <c r="H18" s="274">
        <v>4</v>
      </c>
      <c r="I18" s="274">
        <v>62</v>
      </c>
      <c r="J18" s="275"/>
      <c r="K18" s="276">
        <f t="shared" si="0"/>
        <v>62</v>
      </c>
      <c r="L18" s="73">
        <f>MAX([1]PAGE14!C30,0)+MAX([1]PAGE14!D30,0)+MAX([1]PAGE14!E30,0)</f>
        <v>62</v>
      </c>
      <c r="R18" s="278">
        <f t="shared" si="1"/>
        <v>1</v>
      </c>
    </row>
    <row r="19" spans="1:18" ht="30" customHeight="1" x14ac:dyDescent="0.2">
      <c r="A19" s="39" t="s">
        <v>78</v>
      </c>
      <c r="B19" s="274">
        <v>29</v>
      </c>
      <c r="C19" s="274">
        <v>5</v>
      </c>
      <c r="D19" s="274">
        <v>1</v>
      </c>
      <c r="E19" s="274">
        <v>5</v>
      </c>
      <c r="F19" s="274">
        <v>0</v>
      </c>
      <c r="G19" s="274">
        <v>142</v>
      </c>
      <c r="H19" s="274">
        <v>19</v>
      </c>
      <c r="I19" s="274">
        <v>201</v>
      </c>
      <c r="J19" s="275"/>
      <c r="K19" s="276">
        <f t="shared" si="0"/>
        <v>201</v>
      </c>
      <c r="L19" s="73">
        <f>MAX([1]PAGE14!F30,0)+MAX([1]PAGE14!G30,0)+MAX([1]PAGE14!H30,0)</f>
        <v>201</v>
      </c>
      <c r="R19" s="278">
        <f t="shared" si="1"/>
        <v>1</v>
      </c>
    </row>
    <row r="20" spans="1:18" ht="30" customHeight="1" x14ac:dyDescent="0.2">
      <c r="A20" s="37" t="s">
        <v>79</v>
      </c>
      <c r="B20" s="274">
        <v>32</v>
      </c>
      <c r="C20" s="274">
        <v>9</v>
      </c>
      <c r="D20" s="274">
        <v>1</v>
      </c>
      <c r="E20" s="274">
        <v>28</v>
      </c>
      <c r="F20" s="274">
        <v>0</v>
      </c>
      <c r="G20" s="274">
        <v>120</v>
      </c>
      <c r="H20" s="274">
        <v>11</v>
      </c>
      <c r="I20" s="274">
        <v>201</v>
      </c>
      <c r="J20" s="275"/>
      <c r="K20" s="276">
        <f t="shared" si="0"/>
        <v>201</v>
      </c>
      <c r="L20" s="73">
        <f>MAX([1]PAGE15!C30,0)+MAX([1]PAGE15!D30,0)+MAX([1]PAGE15!E30,0)</f>
        <v>201</v>
      </c>
      <c r="R20" s="278">
        <f t="shared" si="1"/>
        <v>1</v>
      </c>
    </row>
    <row r="21" spans="1:18" ht="30" customHeight="1" x14ac:dyDescent="0.2">
      <c r="A21" s="37" t="s">
        <v>80</v>
      </c>
      <c r="B21" s="274">
        <v>43</v>
      </c>
      <c r="C21" s="274">
        <v>4</v>
      </c>
      <c r="D21" s="274">
        <v>13</v>
      </c>
      <c r="E21" s="274">
        <v>8</v>
      </c>
      <c r="F21" s="274">
        <v>1</v>
      </c>
      <c r="G21" s="274">
        <v>408</v>
      </c>
      <c r="H21" s="274">
        <v>18</v>
      </c>
      <c r="I21" s="274">
        <v>495</v>
      </c>
      <c r="J21" s="275"/>
      <c r="K21" s="276">
        <f t="shared" si="0"/>
        <v>495</v>
      </c>
      <c r="L21" s="73">
        <f>MAX([1]PAGE15!F30,0)+MAX([1]PAGE15!G30,0)+MAX([1]PAGE15!H30,0)</f>
        <v>495</v>
      </c>
      <c r="R21" s="278">
        <f t="shared" si="1"/>
        <v>1</v>
      </c>
    </row>
    <row r="22" spans="1:18" ht="30" customHeight="1" x14ac:dyDescent="0.2">
      <c r="A22" s="99" t="s">
        <v>81</v>
      </c>
      <c r="B22" s="274">
        <v>18229</v>
      </c>
      <c r="C22" s="274">
        <v>1482</v>
      </c>
      <c r="D22" s="274">
        <v>1504</v>
      </c>
      <c r="E22" s="274">
        <v>2420</v>
      </c>
      <c r="F22" s="274">
        <v>411</v>
      </c>
      <c r="G22" s="274">
        <v>46481</v>
      </c>
      <c r="H22" s="274">
        <v>4486</v>
      </c>
      <c r="I22" s="274">
        <v>75013</v>
      </c>
      <c r="J22" s="275"/>
      <c r="K22" s="276">
        <f t="shared" si="0"/>
        <v>75013</v>
      </c>
      <c r="R22" s="278">
        <f t="shared" si="1"/>
        <v>3</v>
      </c>
    </row>
    <row r="23" spans="1:18" ht="15" customHeight="1" x14ac:dyDescent="0.2">
      <c r="A23" s="33"/>
      <c r="B23" s="40"/>
      <c r="C23" s="40"/>
      <c r="D23" s="40"/>
      <c r="E23" s="40"/>
      <c r="F23" s="40"/>
      <c r="G23" s="40"/>
      <c r="H23" s="40"/>
      <c r="I23" s="40"/>
      <c r="J23" s="275"/>
      <c r="K23" s="38"/>
    </row>
    <row r="24" spans="1:18" x14ac:dyDescent="0.2">
      <c r="A24" s="8"/>
    </row>
    <row r="25" spans="1:18" x14ac:dyDescent="0.2">
      <c r="A25" s="24" t="s">
        <v>49</v>
      </c>
      <c r="B25" s="8">
        <f t="shared" ref="B25:I25" si="2">MAX(B14,0)+MAX(B15,0)+MAX(B16,0)+MAX(B17,0)+MAX(B18,0)+MAX(B19,0)+MAX(B20,0)+MAX(B21,0)</f>
        <v>18229</v>
      </c>
      <c r="C25" s="8">
        <f t="shared" si="2"/>
        <v>1482</v>
      </c>
      <c r="D25" s="8">
        <f t="shared" si="2"/>
        <v>1504</v>
      </c>
      <c r="E25" s="8">
        <f t="shared" si="2"/>
        <v>2420</v>
      </c>
      <c r="F25" s="8">
        <f t="shared" si="2"/>
        <v>411</v>
      </c>
      <c r="G25" s="8">
        <f t="shared" si="2"/>
        <v>46481</v>
      </c>
      <c r="H25" s="8">
        <f t="shared" si="2"/>
        <v>4486</v>
      </c>
      <c r="I25" s="8">
        <f t="shared" si="2"/>
        <v>75013</v>
      </c>
    </row>
    <row r="26" spans="1:18" x14ac:dyDescent="0.2">
      <c r="A26" s="279"/>
    </row>
  </sheetData>
  <sheetProtection sheet="1" objects="1" scenarios="1"/>
  <mergeCells count="2">
    <mergeCell ref="C9:E9"/>
    <mergeCell ref="A11:I11"/>
  </mergeCells>
  <conditionalFormatting sqref="J14:J23">
    <cfRule type="expression" dxfId="33" priority="1" stopIfTrue="1">
      <formula>AND(J14&gt;0,J14&gt;I14)</formula>
    </cfRule>
  </conditionalFormatting>
  <conditionalFormatting sqref="G25:I25 B25:D25">
    <cfRule type="expression" dxfId="32" priority="2" stopIfTrue="1">
      <formula>MAX(B22,0)&lt;&gt;B25</formula>
    </cfRule>
  </conditionalFormatting>
  <conditionalFormatting sqref="K15:K23">
    <cfRule type="expression" dxfId="31" priority="3" stopIfTrue="1">
      <formula>MAX(I15,0)&lt;&gt;K15</formula>
    </cfRule>
  </conditionalFormatting>
  <conditionalFormatting sqref="K14">
    <cfRule type="expression" dxfId="30" priority="4" stopIfTrue="1">
      <formula>MAX(I14,0)&lt;&gt;K14</formula>
    </cfRule>
  </conditionalFormatting>
  <conditionalFormatting sqref="L19:L21">
    <cfRule type="expression" dxfId="29" priority="5" stopIfTrue="1">
      <formula>AND(OR(I19&gt;=0,L19&gt;0),I19&lt;&gt;L19)</formula>
    </cfRule>
  </conditionalFormatting>
  <conditionalFormatting sqref="L15:L18">
    <cfRule type="expression" dxfId="28" priority="6" stopIfTrue="1">
      <formula>AND(OR(I15&gt;=0,L15&gt;0),I15&lt;&gt;L15)</formula>
    </cfRule>
  </conditionalFormatting>
  <conditionalFormatting sqref="L14">
    <cfRule type="expression" dxfId="27" priority="7" stopIfTrue="1">
      <formula>AND(OR(I14&gt;=0, L14&gt;0),I14&lt;&gt;L14)</formula>
    </cfRule>
  </conditionalFormatting>
  <conditionalFormatting sqref="E25:F25">
    <cfRule type="expression" dxfId="26" priority="8" stopIfTrue="1">
      <formula>MAX(E22,0)&lt;&gt;E25</formula>
    </cfRule>
  </conditionalFormatting>
  <conditionalFormatting sqref="B14:I22">
    <cfRule type="expression" dxfId="25" priority="9" stopIfTrue="1">
      <formula>LEN(TRIM(B14))=0</formula>
    </cfRule>
  </conditionalFormatting>
  <conditionalFormatting sqref="C9:E9">
    <cfRule type="expression" dxfId="24" priority="10" stopIfTrue="1">
      <formula>MIN(R14:R22)=0</formula>
    </cfRule>
  </conditionalFormatting>
  <pageMargins left="0.8" right="0.3" top="0.9" bottom="0" header="0.5" footer="0.5"/>
  <pageSetup scale="95" orientation="landscape" r:id="rId1"/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2"/>
  <sheetViews>
    <sheetView zoomScale="90" zoomScaleNormal="90" workbookViewId="0">
      <selection activeCell="A25" sqref="A25"/>
    </sheetView>
  </sheetViews>
  <sheetFormatPr defaultColWidth="36.7109375" defaultRowHeight="12.75" x14ac:dyDescent="0.2"/>
  <cols>
    <col min="1" max="1" width="31.7109375" style="280" customWidth="1"/>
    <col min="2" max="2" width="16.5703125" style="280" customWidth="1"/>
    <col min="3" max="3" width="15" style="280" customWidth="1"/>
    <col min="4" max="6" width="14" style="280" customWidth="1"/>
    <col min="7" max="7" width="13.7109375" style="280" customWidth="1"/>
    <col min="8" max="8" width="13.5703125" style="280" customWidth="1"/>
    <col min="9" max="9" width="13.7109375" style="280" customWidth="1"/>
    <col min="10" max="10" width="4.85546875" style="280" customWidth="1"/>
    <col min="11" max="11" width="6.85546875" style="280" customWidth="1"/>
    <col min="12" max="12" width="6.140625" style="280" customWidth="1"/>
    <col min="13" max="13" width="6.5703125" style="280" hidden="1" customWidth="1"/>
    <col min="14" max="14" width="3.140625" style="280" hidden="1" customWidth="1"/>
    <col min="15" max="15" width="5" style="280" customWidth="1"/>
    <col min="16" max="16" width="7.140625" style="280" customWidth="1"/>
    <col min="17" max="17" width="8.85546875" style="280" customWidth="1"/>
    <col min="18" max="18" width="9.42578125" style="280" customWidth="1"/>
    <col min="19" max="21" width="12.7109375" style="280" customWidth="1"/>
    <col min="22" max="16384" width="36.7109375" style="280"/>
  </cols>
  <sheetData>
    <row r="1" spans="1:14" ht="12.75" customHeight="1" x14ac:dyDescent="0.2">
      <c r="A1" s="121" t="s">
        <v>223</v>
      </c>
      <c r="B1" s="5"/>
      <c r="C1" s="4"/>
      <c r="D1" s="4"/>
      <c r="E1" s="4"/>
      <c r="F1" s="4"/>
      <c r="I1" s="14" t="s">
        <v>83</v>
      </c>
    </row>
    <row r="2" spans="1:14" ht="9.6" customHeight="1" x14ac:dyDescent="0.2">
      <c r="A2" s="5"/>
      <c r="B2" s="5"/>
      <c r="C2" s="246"/>
      <c r="D2" s="246"/>
      <c r="E2" s="130"/>
      <c r="F2" s="130"/>
      <c r="I2" s="5"/>
    </row>
    <row r="3" spans="1:14" ht="9.6" customHeight="1" x14ac:dyDescent="0.2">
      <c r="A3" s="5"/>
      <c r="D3" s="4"/>
      <c r="E3" s="4"/>
      <c r="F3" s="4"/>
      <c r="H3"/>
      <c r="I3"/>
      <c r="J3"/>
    </row>
    <row r="4" spans="1:14" ht="12" customHeight="1" x14ac:dyDescent="0.2">
      <c r="A4" s="5"/>
      <c r="C4" s="246" t="s">
        <v>41</v>
      </c>
      <c r="D4" s="246"/>
      <c r="E4" s="246"/>
      <c r="F4" s="246"/>
      <c r="G4" s="5"/>
      <c r="H4"/>
      <c r="I4"/>
      <c r="J4"/>
    </row>
    <row r="5" spans="1:14" ht="12" customHeight="1" x14ac:dyDescent="0.2">
      <c r="A5" s="5"/>
      <c r="C5" s="246" t="s">
        <v>50</v>
      </c>
      <c r="D5" s="246"/>
      <c r="E5" s="246"/>
      <c r="F5" s="246"/>
      <c r="G5" s="5"/>
      <c r="H5"/>
      <c r="I5"/>
      <c r="J5"/>
    </row>
    <row r="6" spans="1:14" ht="9.6" customHeight="1" x14ac:dyDescent="0.2">
      <c r="A6" s="5"/>
      <c r="D6" s="5"/>
      <c r="E6" s="5"/>
      <c r="F6" s="5"/>
      <c r="G6" s="4"/>
      <c r="H6"/>
      <c r="I6"/>
      <c r="J6"/>
    </row>
    <row r="7" spans="1:14" ht="15" customHeight="1" x14ac:dyDescent="0.2">
      <c r="A7" s="5"/>
      <c r="C7" s="247" t="s">
        <v>225</v>
      </c>
      <c r="D7" s="246"/>
      <c r="E7" s="246"/>
      <c r="F7" s="246"/>
      <c r="G7" s="4"/>
      <c r="H7"/>
      <c r="I7"/>
      <c r="J7"/>
    </row>
    <row r="8" spans="1:14" ht="9.6" customHeight="1" x14ac:dyDescent="0.2">
      <c r="A8" s="5"/>
      <c r="D8" s="5"/>
      <c r="E8" s="5"/>
      <c r="F8" s="5"/>
      <c r="G8" s="4"/>
      <c r="H8"/>
      <c r="I8"/>
      <c r="J8"/>
    </row>
    <row r="9" spans="1:14" ht="9.6" customHeight="1" x14ac:dyDescent="0.2">
      <c r="A9" s="5"/>
      <c r="B9" s="5"/>
      <c r="H9"/>
      <c r="I9"/>
      <c r="J9"/>
    </row>
    <row r="10" spans="1:14" ht="11.2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4"/>
    </row>
    <row r="11" spans="1:14" s="260" customFormat="1" ht="21" customHeight="1" x14ac:dyDescent="0.2">
      <c r="A11" s="102" t="s">
        <v>84</v>
      </c>
    </row>
    <row r="12" spans="1:14" s="260" customFormat="1" ht="27" customHeight="1" x14ac:dyDescent="0.2">
      <c r="A12" s="35"/>
      <c r="B12" s="172" t="s">
        <v>171</v>
      </c>
      <c r="C12" s="179"/>
      <c r="D12" s="179"/>
      <c r="E12" s="179"/>
      <c r="F12" s="179"/>
      <c r="G12" s="179"/>
      <c r="H12" s="179"/>
      <c r="I12" s="180"/>
      <c r="J12" s="8"/>
    </row>
    <row r="13" spans="1:14" s="260" customFormat="1" ht="67.5" x14ac:dyDescent="0.2">
      <c r="A13" s="100" t="s">
        <v>39</v>
      </c>
      <c r="B13" s="101" t="s">
        <v>181</v>
      </c>
      <c r="C13" s="101" t="s">
        <v>213</v>
      </c>
      <c r="D13" s="101" t="s">
        <v>214</v>
      </c>
      <c r="E13" s="101" t="s">
        <v>215</v>
      </c>
      <c r="F13" s="101" t="s">
        <v>216</v>
      </c>
      <c r="G13" s="101" t="s">
        <v>186</v>
      </c>
      <c r="H13" s="101" t="s">
        <v>217</v>
      </c>
      <c r="I13" s="101" t="s">
        <v>188</v>
      </c>
      <c r="J13" s="36"/>
    </row>
    <row r="14" spans="1:14" s="278" customFormat="1" ht="23.25" customHeight="1" x14ac:dyDescent="0.2">
      <c r="A14" s="37" t="s">
        <v>75</v>
      </c>
      <c r="B14" s="281">
        <f>IF(MIN([1]PAGE17!B14,[1]PAGE17!I14)&lt;=0, 0,[1]PAGE17!B14/[1]PAGE17!I14)</f>
        <v>0.24532888292275878</v>
      </c>
      <c r="C14" s="281">
        <f>IF(MIN([1]PAGE17!C14,[1]PAGE17!I14)&lt;=0, 0,[1]PAGE17!C14/[1]PAGE17!I14)</f>
        <v>1.9101694300330152E-2</v>
      </c>
      <c r="D14" s="281">
        <f>IF(MIN([1]PAGE17!D14,[1]PAGE17!I14)&lt;=0, 0,[1]PAGE17!D14/[1]PAGE17!I14)</f>
        <v>1.9174255342306715E-2</v>
      </c>
      <c r="E14" s="281">
        <f>IF(MIN([1]PAGE17!E14,[1]PAGE17!I14)&lt;=0, 0,[1]PAGE17!E14/[1]PAGE17!I14)</f>
        <v>3.1037985705474731E-2</v>
      </c>
      <c r="F14" s="281">
        <f>IF(MIN([1]PAGE17!F14,[1]PAGE17!I14)&lt;=0, 0,[1]PAGE17!F14/[1]PAGE17!I14)</f>
        <v>5.423937887748068E-3</v>
      </c>
      <c r="G14" s="281">
        <f>IF(MIN([1]PAGE17!G14,[1]PAGE17!I14)&lt;=0, 0,[1]PAGE17!G14/[1]PAGE17!I14)</f>
        <v>0.6197075790008344</v>
      </c>
      <c r="H14" s="281">
        <f>IF(MIN([1]PAGE17!H14,[1]PAGE17!I14)&lt;=0, 0,[1]PAGE17!H14/[1]PAGE17!I14)</f>
        <v>6.0225664840547109E-2</v>
      </c>
      <c r="I14" s="282">
        <f>IF([1]PAGE17!I14&lt;=0, 0,[1]PAGE17!I14/[1]PAGE17!I14)</f>
        <v>1</v>
      </c>
      <c r="J14" s="275"/>
    </row>
    <row r="15" spans="1:14" s="278" customFormat="1" ht="23.25" customHeight="1" x14ac:dyDescent="0.2">
      <c r="A15" s="37" t="s">
        <v>149</v>
      </c>
      <c r="B15" s="281">
        <f>IF(MIN([1]PAGE17!B15,[1]PAGE17!I15)&lt;=0, 0,[1]PAGE17!B15/[1]PAGE17!I15)</f>
        <v>0.26963085703765072</v>
      </c>
      <c r="C15" s="281">
        <f>IF(MIN([1]PAGE17!C15,[1]PAGE17!I15)&lt;=0, 0,[1]PAGE17!C15/[1]PAGE17!I15)</f>
        <v>2.4762956825922857E-2</v>
      </c>
      <c r="D15" s="281">
        <f>IF(MIN([1]PAGE17!D15,[1]PAGE17!I15)&lt;=0, 0,[1]PAGE17!D15/[1]PAGE17!I15)</f>
        <v>1.8319064715087912E-2</v>
      </c>
      <c r="E15" s="281">
        <f>IF(MIN([1]PAGE17!E15,[1]PAGE17!I15)&lt;=0, 0,[1]PAGE17!E15/[1]PAGE17!I15)</f>
        <v>3.2219460554174718E-2</v>
      </c>
      <c r="F15" s="281">
        <f>IF(MIN([1]PAGE17!F15,[1]PAGE17!I15)&lt;=0, 0,[1]PAGE17!F15/[1]PAGE17!I15)</f>
        <v>5.9836141029181627E-3</v>
      </c>
      <c r="G15" s="281">
        <f>IF(MIN([1]PAGE17!G15,[1]PAGE17!I15)&lt;=0, 0,[1]PAGE17!G15/[1]PAGE17!I15)</f>
        <v>0.59366657461106509</v>
      </c>
      <c r="H15" s="281">
        <f>IF(MIN([1]PAGE17!H15,[1]PAGE17!I15)&lt;=0, 0,[1]PAGE17!H15/[1]PAGE17!I15)</f>
        <v>5.5417472153180519E-2</v>
      </c>
      <c r="I15" s="282">
        <f>IF([1]PAGE17!I15&lt;=0, 0,[1]PAGE17!I15/[1]PAGE17!I15)</f>
        <v>1</v>
      </c>
      <c r="J15" s="275"/>
    </row>
    <row r="16" spans="1:14" s="278" customFormat="1" ht="23.25" customHeight="1" x14ac:dyDescent="0.2">
      <c r="A16" s="37" t="s">
        <v>76</v>
      </c>
      <c r="B16" s="281">
        <f>IF(MIN([1]PAGE17!B16,[1]PAGE17!I16)&lt;=0, 0,[1]PAGE17!B16/[1]PAGE17!I16)</f>
        <v>0.20874831763122476</v>
      </c>
      <c r="C16" s="281">
        <f>IF(MIN([1]PAGE17!C16,[1]PAGE17!I16)&lt;=0, 0,[1]PAGE17!C16/[1]PAGE17!I16)</f>
        <v>1.6958277254374158E-2</v>
      </c>
      <c r="D16" s="281">
        <f>IF(MIN([1]PAGE17!D16,[1]PAGE17!I16)&lt;=0, 0,[1]PAGE17!D16/[1]PAGE17!I16)</f>
        <v>2.9878869448183042E-2</v>
      </c>
      <c r="E16" s="281">
        <f>IF(MIN([1]PAGE17!E16,[1]PAGE17!I16)&lt;=0, 0,[1]PAGE17!E16/[1]PAGE17!I16)</f>
        <v>3.4185733512786004E-2</v>
      </c>
      <c r="F16" s="281">
        <f>IF(MIN([1]PAGE17!F16,[1]PAGE17!I16)&lt;=0, 0,[1]PAGE17!F16/[1]PAGE17!I16)</f>
        <v>5.652759084791386E-3</v>
      </c>
      <c r="G16" s="281">
        <f>IF(MIN([1]PAGE17!G16,[1]PAGE17!I16)&lt;=0, 0,[1]PAGE17!G16/[1]PAGE17!I16)</f>
        <v>0.64051144010767158</v>
      </c>
      <c r="H16" s="281">
        <f>IF(MIN([1]PAGE17!H16,[1]PAGE17!I16)&lt;=0, 0,[1]PAGE17!H16/[1]PAGE17!I16)</f>
        <v>6.4064602960969039E-2</v>
      </c>
      <c r="I16" s="282">
        <f>IF([1]PAGE17!I16&lt;=0, 0,[1]PAGE17!I16/[1]PAGE17!I16)</f>
        <v>1</v>
      </c>
      <c r="J16" s="275"/>
      <c r="M16" s="278">
        <v>19</v>
      </c>
      <c r="N16" s="278">
        <v>10</v>
      </c>
    </row>
    <row r="17" spans="1:10" s="260" customFormat="1" ht="23.25" customHeight="1" x14ac:dyDescent="0.2">
      <c r="A17" s="37" t="s">
        <v>77</v>
      </c>
      <c r="B17" s="281">
        <f>IF(MIN([1]PAGE17!B17,[1]PAGE17!I17)&lt;=0, 0,[1]PAGE17!B17/[1]PAGE17!I17)</f>
        <v>0.14960629921259844</v>
      </c>
      <c r="C17" s="281">
        <f>IF(MIN([1]PAGE17!C17,[1]PAGE17!I17)&lt;=0, 0,[1]PAGE17!C17/[1]PAGE17!I17)</f>
        <v>2.0472440944881889E-2</v>
      </c>
      <c r="D17" s="281">
        <f>IF(MIN([1]PAGE17!D17,[1]PAGE17!I17)&lt;=0, 0,[1]PAGE17!D17/[1]PAGE17!I17)</f>
        <v>1.1023622047244094E-2</v>
      </c>
      <c r="E17" s="281">
        <f>IF(MIN([1]PAGE17!E17,[1]PAGE17!I17)&lt;=0, 0,[1]PAGE17!E17/[1]PAGE17!I17)</f>
        <v>9.4488188976377951E-2</v>
      </c>
      <c r="F17" s="281">
        <f>IF(MIN([1]PAGE17!F17,[1]PAGE17!I17)&lt;=0, 0,[1]PAGE17!F17/[1]PAGE17!I17)</f>
        <v>3.1496062992125984E-3</v>
      </c>
      <c r="G17" s="281">
        <f>IF(MIN([1]PAGE17!G17,[1]PAGE17!I17)&lt;=0, 0,[1]PAGE17!G17/[1]PAGE17!I17)</f>
        <v>0.66456692913385829</v>
      </c>
      <c r="H17" s="281">
        <f>IF(MIN([1]PAGE17!H17,[1]PAGE17!I17)&lt;=0, 0,[1]PAGE17!H17/[1]PAGE17!I17)</f>
        <v>5.6692913385826771E-2</v>
      </c>
      <c r="I17" s="282">
        <f>IF([1]PAGE17!I17&lt;=0, 0,[1]PAGE17!I17/[1]PAGE17!I17)</f>
        <v>1</v>
      </c>
      <c r="J17" s="275"/>
    </row>
    <row r="18" spans="1:10" s="260" customFormat="1" ht="23.25" customHeight="1" x14ac:dyDescent="0.2">
      <c r="A18" s="39" t="s">
        <v>48</v>
      </c>
      <c r="B18" s="281">
        <f>IF(MIN([1]PAGE17!B18,[1]PAGE17!I18)&lt;=0, 0,[1]PAGE17!B18/[1]PAGE17!I18)</f>
        <v>0.41935483870967744</v>
      </c>
      <c r="C18" s="281">
        <f>IF(MIN([1]PAGE17!C18,[1]PAGE17!I18)&lt;=0, 0,[1]PAGE17!C18/[1]PAGE17!I18)</f>
        <v>4.8387096774193547E-2</v>
      </c>
      <c r="D18" s="281">
        <f>IF(MIN([1]PAGE17!D18,[1]PAGE17!I18)&lt;=0, 0,[1]PAGE17!D18/[1]PAGE17!I18)</f>
        <v>6.4516129032258063E-2</v>
      </c>
      <c r="E18" s="281">
        <f>IF(MIN([1]PAGE17!E18,[1]PAGE17!I18)&lt;=0, 0,[1]PAGE17!E18/[1]PAGE17!I18)</f>
        <v>6.4516129032258063E-2</v>
      </c>
      <c r="F18" s="281">
        <f>IF(MIN([1]PAGE17!F18,[1]PAGE17!I18)&lt;=0, 0,[1]PAGE17!F18/[1]PAGE17!I18)</f>
        <v>3.2258064516129031E-2</v>
      </c>
      <c r="G18" s="281">
        <f>IF(MIN([1]PAGE17!G18,[1]PAGE17!I18)&lt;=0, 0,[1]PAGE17!G18/[1]PAGE17!I18)</f>
        <v>0.30645161290322581</v>
      </c>
      <c r="H18" s="281">
        <f>IF(MIN([1]PAGE17!H18,[1]PAGE17!I18)&lt;=0, 0,[1]PAGE17!H18/[1]PAGE17!I18)</f>
        <v>6.4516129032258063E-2</v>
      </c>
      <c r="I18" s="282">
        <f>IF([1]PAGE17!I18&lt;=0, 0,[1]PAGE17!I18/[1]PAGE17!I18)</f>
        <v>1</v>
      </c>
      <c r="J18" s="275"/>
    </row>
    <row r="19" spans="1:10" s="260" customFormat="1" ht="23.25" customHeight="1" x14ac:dyDescent="0.2">
      <c r="A19" s="39" t="s">
        <v>78</v>
      </c>
      <c r="B19" s="281">
        <f>IF(MIN([1]PAGE17!B19,[1]PAGE17!I19)&lt;=0, 0,[1]PAGE17!B19/[1]PAGE17!I19)</f>
        <v>0.14427860696517414</v>
      </c>
      <c r="C19" s="281">
        <f>IF(MIN([1]PAGE17!C19,[1]PAGE17!I19)&lt;=0, 0,[1]PAGE17!C19/[1]PAGE17!I19)</f>
        <v>2.4875621890547265E-2</v>
      </c>
      <c r="D19" s="281">
        <f>IF(MIN([1]PAGE17!D19,[1]PAGE17!I19)&lt;=0, 0,[1]PAGE17!D19/[1]PAGE17!I19)</f>
        <v>4.9751243781094526E-3</v>
      </c>
      <c r="E19" s="281">
        <f>IF(MIN([1]PAGE17!E19,[1]PAGE17!I19)&lt;=0, 0,[1]PAGE17!E19/[1]PAGE17!I19)</f>
        <v>2.4875621890547265E-2</v>
      </c>
      <c r="F19" s="281">
        <f>IF(MIN([1]PAGE17!F19,[1]PAGE17!I19)&lt;=0, 0,[1]PAGE17!F19/[1]PAGE17!I19)</f>
        <v>0</v>
      </c>
      <c r="G19" s="281">
        <f>IF(MIN([1]PAGE17!G19,[1]PAGE17!I19)&lt;=0, 0,[1]PAGE17!G19/[1]PAGE17!I19)</f>
        <v>0.70646766169154229</v>
      </c>
      <c r="H19" s="281">
        <f>IF(MIN([1]PAGE17!H19,[1]PAGE17!I19)&lt;=0, 0,[1]PAGE17!H19/[1]PAGE17!I19)</f>
        <v>9.4527363184079602E-2</v>
      </c>
      <c r="I19" s="282">
        <f>IF([1]PAGE17!I19&lt;=0, 0,[1]PAGE17!I19/[1]PAGE17!I19)</f>
        <v>1</v>
      </c>
      <c r="J19" s="275"/>
    </row>
    <row r="20" spans="1:10" s="260" customFormat="1" ht="23.25" customHeight="1" x14ac:dyDescent="0.2">
      <c r="A20" s="37" t="s">
        <v>79</v>
      </c>
      <c r="B20" s="281">
        <f>IF(MIN([1]PAGE17!B20,[1]PAGE17!I20)&lt;=0, 0,[1]PAGE17!B20/[1]PAGE17!I20)</f>
        <v>0.15920398009950248</v>
      </c>
      <c r="C20" s="281">
        <f>IF(MIN([1]PAGE17!C20,[1]PAGE17!I20)&lt;=0, 0,[1]PAGE17!C20/[1]PAGE17!I20)</f>
        <v>4.4776119402985072E-2</v>
      </c>
      <c r="D20" s="281">
        <f>IF(MIN([1]PAGE17!D20,[1]PAGE17!I20)&lt;=0, 0,[1]PAGE17!D20/[1]PAGE17!I20)</f>
        <v>4.9751243781094526E-3</v>
      </c>
      <c r="E20" s="281">
        <f>IF(MIN([1]PAGE17!E20,[1]PAGE17!I20)&lt;=0, 0,[1]PAGE17!E20/[1]PAGE17!I20)</f>
        <v>0.13930348258706468</v>
      </c>
      <c r="F20" s="281">
        <f>IF(MIN([1]PAGE17!F20,[1]PAGE17!I20)&lt;=0, 0,[1]PAGE17!F20/[1]PAGE17!I20)</f>
        <v>0</v>
      </c>
      <c r="G20" s="281">
        <f>IF(MIN([1]PAGE17!G20,[1]PAGE17!I20)&lt;=0, 0,[1]PAGE17!G20/[1]PAGE17!I20)</f>
        <v>0.59701492537313428</v>
      </c>
      <c r="H20" s="281">
        <f>IF(MIN([1]PAGE17!H20,[1]PAGE17!I20)&lt;=0, 0,[1]PAGE17!H20/[1]PAGE17!I20)</f>
        <v>5.4726368159203981E-2</v>
      </c>
      <c r="I20" s="282">
        <f>IF([1]PAGE17!I20&lt;=0, 0,[1]PAGE17!I20/[1]PAGE17!I20)</f>
        <v>1</v>
      </c>
      <c r="J20" s="275"/>
    </row>
    <row r="21" spans="1:10" s="260" customFormat="1" ht="23.25" customHeight="1" x14ac:dyDescent="0.2">
      <c r="A21" s="37" t="s">
        <v>80</v>
      </c>
      <c r="B21" s="281">
        <f>IF(MIN([1]PAGE17!B21,[1]PAGE17!I21)&lt;=0, 0,[1]PAGE17!B21/[1]PAGE17!I21)</f>
        <v>8.6868686868686873E-2</v>
      </c>
      <c r="C21" s="281">
        <f>IF(MIN([1]PAGE17!C21,[1]PAGE17!I21)&lt;=0, 0,[1]PAGE17!C21/[1]PAGE17!I21)</f>
        <v>8.0808080808080808E-3</v>
      </c>
      <c r="D21" s="281">
        <f>IF(MIN([1]PAGE17!D21,[1]PAGE17!I21)&lt;=0, 0,[1]PAGE17!D21/[1]PAGE17!I21)</f>
        <v>2.6262626262626262E-2</v>
      </c>
      <c r="E21" s="281">
        <f>IF(MIN([1]PAGE17!E21,[1]PAGE17!I21)&lt;=0, 0,[1]PAGE17!E21/[1]PAGE17!I21)</f>
        <v>1.6161616161616162E-2</v>
      </c>
      <c r="F21" s="281">
        <f>IF(MIN([1]PAGE17!F21,[1]PAGE17!I21)&lt;=0, 0,[1]PAGE17!F21/[1]PAGE17!I21)</f>
        <v>2.0202020202020202E-3</v>
      </c>
      <c r="G21" s="281">
        <f>IF(MIN([1]PAGE17!G21,[1]PAGE17!I21)&lt;=0, 0,[1]PAGE17!G21/[1]PAGE17!I21)</f>
        <v>0.82424242424242422</v>
      </c>
      <c r="H21" s="281">
        <f>IF(MIN([1]PAGE17!H21,[1]PAGE17!I21)&lt;=0, 0,[1]PAGE17!H21/[1]PAGE17!I21)</f>
        <v>3.6363636363636362E-2</v>
      </c>
      <c r="I21" s="282">
        <f>IF([1]PAGE17!I21&lt;=0, 0,[1]PAGE17!I21/[1]PAGE17!I21)</f>
        <v>1</v>
      </c>
      <c r="J21" s="275"/>
    </row>
    <row r="22" spans="1:10" s="260" customFormat="1" ht="23.25" customHeight="1" x14ac:dyDescent="0.2">
      <c r="A22" s="39" t="s">
        <v>81</v>
      </c>
      <c r="B22" s="281">
        <f>IF(MIN([1]PAGE17!B22,[1]PAGE17!I22)&lt;=0, 0,[1]PAGE17!B22/[1]PAGE17!I22)</f>
        <v>0.24301121139002574</v>
      </c>
      <c r="C22" s="281">
        <f>IF(MIN([1]PAGE17!C22,[1]PAGE17!I22)&lt;=0, 0,[1]PAGE17!C22/[1]PAGE17!I22)</f>
        <v>1.9756575526908668E-2</v>
      </c>
      <c r="D22" s="281">
        <f>IF(MIN([1]PAGE17!D22,[1]PAGE17!I22)&lt;=0, 0,[1]PAGE17!D22/[1]PAGE17!I22)</f>
        <v>2.0049858024609069E-2</v>
      </c>
      <c r="E22" s="281">
        <f>IF(MIN([1]PAGE17!E22,[1]PAGE17!I22)&lt;=0, 0,[1]PAGE17!E22/[1]PAGE17!I22)</f>
        <v>3.2261074747043844E-2</v>
      </c>
      <c r="F22" s="281">
        <f>IF(MIN([1]PAGE17!F22,[1]PAGE17!I22)&lt;=0, 0,[1]PAGE17!F22/[1]PAGE17!I22)</f>
        <v>5.4790502979483553E-3</v>
      </c>
      <c r="G22" s="281">
        <f>IF(MIN([1]PAGE17!G22,[1]PAGE17!I22)&lt;=0, 0,[1]PAGE17!G22/[1]PAGE17!I22)</f>
        <v>0.61963926252782853</v>
      </c>
      <c r="H22" s="281">
        <f>IF(MIN([1]PAGE17!H22,[1]PAGE17!I22)&lt;=0, 0,[1]PAGE17!H22/[1]PAGE17!I22)</f>
        <v>5.9802967485635822E-2</v>
      </c>
      <c r="I22" s="282">
        <f>IF([1]PAGE17!I22&lt;=0, 0,[1]PAGE17!I22/[1]PAGE17!I22)</f>
        <v>1</v>
      </c>
      <c r="J22" s="275"/>
    </row>
    <row r="23" spans="1:10" s="260" customFormat="1" ht="15" customHeight="1" x14ac:dyDescent="0.2">
      <c r="A23" s="33"/>
      <c r="B23" s="40"/>
      <c r="C23" s="40"/>
      <c r="D23" s="40"/>
      <c r="E23" s="40"/>
      <c r="F23" s="40"/>
      <c r="G23" s="40"/>
      <c r="H23" s="40"/>
      <c r="I23" s="40"/>
      <c r="J23" s="275"/>
    </row>
    <row r="24" spans="1:10" s="260" customFormat="1" x14ac:dyDescent="0.2">
      <c r="A24" s="22" t="s">
        <v>157</v>
      </c>
    </row>
    <row r="25" spans="1:10" s="260" customFormat="1" x14ac:dyDescent="0.2">
      <c r="A25" s="22"/>
    </row>
    <row r="26" spans="1:10" s="260" customFormat="1" x14ac:dyDescent="0.2">
      <c r="A26" s="8"/>
    </row>
    <row r="27" spans="1:10" s="260" customFormat="1" x14ac:dyDescent="0.2">
      <c r="A27" s="279"/>
    </row>
    <row r="28" spans="1:10" s="260" customFormat="1" x14ac:dyDescent="0.2"/>
    <row r="29" spans="1:10" s="260" customFormat="1" x14ac:dyDescent="0.2"/>
    <row r="30" spans="1:10" s="260" customFormat="1" x14ac:dyDescent="0.2"/>
    <row r="31" spans="1:10" s="260" customFormat="1" x14ac:dyDescent="0.2"/>
    <row r="32" spans="1:10" s="260" customFormat="1" x14ac:dyDescent="0.2"/>
  </sheetData>
  <sheetProtection sheet="1" objects="1" scenarios="1"/>
  <mergeCells count="5">
    <mergeCell ref="C2:D2"/>
    <mergeCell ref="C4:F4"/>
    <mergeCell ref="C5:F5"/>
    <mergeCell ref="C7:F7"/>
    <mergeCell ref="B12:I12"/>
  </mergeCells>
  <conditionalFormatting sqref="J14:J23">
    <cfRule type="expression" dxfId="23" priority="1" stopIfTrue="1">
      <formula>AND(J14&gt;0,J14&gt;I14)</formula>
    </cfRule>
  </conditionalFormatting>
  <pageMargins left="0.8" right="0.3" top="0.9" bottom="0" header="0.5" footer="0.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33"/>
  <sheetViews>
    <sheetView zoomScale="90" zoomScaleNormal="90" workbookViewId="0">
      <selection activeCell="I7" sqref="I7"/>
    </sheetView>
  </sheetViews>
  <sheetFormatPr defaultRowHeight="12.75" x14ac:dyDescent="0.2"/>
  <cols>
    <col min="1" max="1" width="27.42578125" customWidth="1"/>
    <col min="2" max="2" width="15.28515625" customWidth="1"/>
    <col min="3" max="3" width="25" customWidth="1"/>
    <col min="4" max="5" width="15.5703125" customWidth="1"/>
    <col min="6" max="6" width="14.5703125" customWidth="1"/>
    <col min="7" max="7" width="14" style="6" customWidth="1"/>
    <col min="8" max="8" width="9.42578125" style="6" customWidth="1"/>
    <col min="9" max="9" width="12.85546875" style="6" customWidth="1"/>
    <col min="10" max="10" width="8.5703125" style="6" customWidth="1"/>
    <col min="11" max="11" width="8.140625" style="6" customWidth="1"/>
    <col min="12" max="12" width="5.7109375" style="6" customWidth="1"/>
    <col min="13" max="13" width="4" style="6" hidden="1" customWidth="1"/>
    <col min="14" max="14" width="8.85546875" style="6" customWidth="1"/>
    <col min="15" max="17" width="9.140625" style="6" customWidth="1"/>
    <col min="18" max="18" width="9.140625" style="6" hidden="1" customWidth="1"/>
    <col min="19" max="27" width="9.140625" style="6" customWidth="1"/>
  </cols>
  <sheetData>
    <row r="1" spans="1:27" s="280" customFormat="1" ht="12.75" customHeight="1" x14ac:dyDescent="0.2">
      <c r="A1" s="121" t="s">
        <v>223</v>
      </c>
      <c r="C1" s="4"/>
      <c r="D1" s="5"/>
      <c r="E1" s="4"/>
      <c r="F1" s="4"/>
      <c r="G1" s="24" t="s">
        <v>87</v>
      </c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27" s="280" customFormat="1" ht="9.6" customHeight="1" x14ac:dyDescent="0.2">
      <c r="A2" s="5"/>
      <c r="D2" s="130"/>
      <c r="E2" s="4"/>
      <c r="F2" s="4"/>
      <c r="G2" s="12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 s="280" customFormat="1" ht="9.6" customHeight="1" x14ac:dyDescent="0.2">
      <c r="A3" s="5"/>
      <c r="E3" s="4"/>
      <c r="F3"/>
      <c r="G3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</row>
    <row r="4" spans="1:27" s="280" customFormat="1" ht="12.75" customHeight="1" x14ac:dyDescent="0.2">
      <c r="A4" s="5"/>
      <c r="B4" s="4"/>
      <c r="C4" s="130" t="s">
        <v>23</v>
      </c>
      <c r="E4" s="4"/>
      <c r="F4"/>
      <c r="G4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</row>
    <row r="5" spans="1:27" s="280" customFormat="1" ht="12.75" customHeight="1" x14ac:dyDescent="0.2">
      <c r="A5" s="5"/>
      <c r="C5" s="130" t="s">
        <v>50</v>
      </c>
      <c r="E5" s="4"/>
      <c r="F5"/>
      <c r="G5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</row>
    <row r="6" spans="1:27" s="280" customFormat="1" ht="12.75" customHeight="1" x14ac:dyDescent="0.2">
      <c r="A6" s="4"/>
      <c r="B6" s="5"/>
      <c r="E6" s="5"/>
      <c r="F6"/>
      <c r="G6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</row>
    <row r="7" spans="1:27" s="280" customFormat="1" ht="12.75" customHeight="1" x14ac:dyDescent="0.2">
      <c r="A7" s="4"/>
      <c r="B7" s="5"/>
      <c r="C7" s="283" t="s">
        <v>225</v>
      </c>
      <c r="E7" s="5"/>
      <c r="F7"/>
      <c r="G7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</row>
    <row r="8" spans="1:27" s="280" customFormat="1" ht="9.6" customHeight="1" x14ac:dyDescent="0.2">
      <c r="A8" s="4"/>
      <c r="B8" s="5"/>
      <c r="D8" s="4"/>
      <c r="E8" s="5"/>
      <c r="F8"/>
      <c r="G8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</row>
    <row r="9" spans="1:27" ht="9.75" customHeight="1" x14ac:dyDescent="0.2">
      <c r="A9" s="4"/>
      <c r="B9" s="2"/>
      <c r="C9" s="251" t="s">
        <v>108</v>
      </c>
      <c r="D9" s="251"/>
      <c r="E9" s="251"/>
      <c r="G9"/>
    </row>
    <row r="10" spans="1:27" ht="9.6" customHeight="1" x14ac:dyDescent="0.2">
      <c r="A10" s="4"/>
      <c r="B10" s="2"/>
      <c r="C10" s="2"/>
      <c r="D10" s="5"/>
      <c r="G10"/>
      <c r="H10" s="19"/>
    </row>
    <row r="11" spans="1:27" ht="15" customHeight="1" x14ac:dyDescent="0.2"/>
    <row r="12" spans="1:27" ht="27.75" customHeight="1" x14ac:dyDescent="0.2">
      <c r="A12" s="249" t="s">
        <v>218</v>
      </c>
      <c r="B12" s="250"/>
      <c r="C12" s="250"/>
      <c r="D12" s="250"/>
      <c r="E12" s="250"/>
      <c r="F12" s="250"/>
    </row>
    <row r="13" spans="1:27" ht="15" customHeight="1" x14ac:dyDescent="0.2">
      <c r="A13" s="255" t="s">
        <v>39</v>
      </c>
      <c r="B13" s="255"/>
      <c r="C13" s="255"/>
      <c r="D13" s="252" t="s">
        <v>63</v>
      </c>
      <c r="E13" s="252"/>
      <c r="F13" s="253"/>
      <c r="G13" s="29"/>
      <c r="H13" s="24" t="s">
        <v>25</v>
      </c>
      <c r="I13" s="24" t="s">
        <v>102</v>
      </c>
    </row>
    <row r="14" spans="1:27" ht="15" customHeight="1" x14ac:dyDescent="0.2">
      <c r="A14" s="255"/>
      <c r="B14" s="255"/>
      <c r="C14" s="255"/>
      <c r="D14" s="96" t="s">
        <v>59</v>
      </c>
      <c r="E14" s="95" t="s">
        <v>60</v>
      </c>
      <c r="F14" s="95" t="s">
        <v>24</v>
      </c>
      <c r="G14" s="29"/>
      <c r="H14" s="24" t="s">
        <v>24</v>
      </c>
      <c r="I14" s="24" t="s">
        <v>103</v>
      </c>
    </row>
    <row r="15" spans="1:27" ht="28.5" customHeight="1" x14ac:dyDescent="0.2">
      <c r="A15" s="248" t="s">
        <v>75</v>
      </c>
      <c r="B15" s="248"/>
      <c r="C15" s="248"/>
      <c r="D15" s="268">
        <v>35690</v>
      </c>
      <c r="E15" s="268">
        <v>19436</v>
      </c>
      <c r="F15" s="268">
        <v>55126</v>
      </c>
      <c r="G15" s="20"/>
      <c r="H15" s="73">
        <f t="shared" ref="H15:H23" si="0">MAX(D15,0)+MAX(E15,0)</f>
        <v>55126</v>
      </c>
      <c r="I15" s="73">
        <f>MAX([1]PAGE12!C31,0)+MAX([1]PAGE12!D31,0)+MAX([1]PAGE12!E31,0)</f>
        <v>55126</v>
      </c>
      <c r="M15" s="6">
        <v>20</v>
      </c>
      <c r="R15" s="6">
        <f t="shared" ref="R15:R23" si="1">MIN(LEN(TRIM(D15)),LEN(TRIM(E15)),LEN(TRIM(F15)))</f>
        <v>5</v>
      </c>
    </row>
    <row r="16" spans="1:27" ht="25.5" customHeight="1" x14ac:dyDescent="0.2">
      <c r="A16" s="248" t="s">
        <v>149</v>
      </c>
      <c r="B16" s="248"/>
      <c r="C16" s="248"/>
      <c r="D16" s="268">
        <v>7215</v>
      </c>
      <c r="E16" s="268">
        <v>3648</v>
      </c>
      <c r="F16" s="268">
        <v>10863</v>
      </c>
      <c r="G16" s="20"/>
      <c r="H16" s="73">
        <f t="shared" si="0"/>
        <v>10863</v>
      </c>
      <c r="I16" s="73">
        <f>MAX([1]PAGE12!F31,0)+MAX([1]PAGE12!G31,0)+MAX([1]PAGE12!H31,0)</f>
        <v>10863</v>
      </c>
      <c r="R16" s="6">
        <f t="shared" si="1"/>
        <v>4</v>
      </c>
    </row>
    <row r="17" spans="1:18" ht="21" customHeight="1" x14ac:dyDescent="0.2">
      <c r="A17" s="248" t="s">
        <v>76</v>
      </c>
      <c r="B17" s="248"/>
      <c r="C17" s="248"/>
      <c r="D17" s="268">
        <v>5467</v>
      </c>
      <c r="E17" s="268">
        <v>1963</v>
      </c>
      <c r="F17" s="268">
        <v>7430</v>
      </c>
      <c r="G17" s="20"/>
      <c r="H17" s="73">
        <f t="shared" si="0"/>
        <v>7430</v>
      </c>
      <c r="I17" s="73">
        <f>MAX([1]PAGE13!C30,0)+MAX([1]PAGE13!D30,0)+MAX([1]PAGE13!E30,0)</f>
        <v>7430</v>
      </c>
      <c r="R17" s="6">
        <f t="shared" si="1"/>
        <v>4</v>
      </c>
    </row>
    <row r="18" spans="1:18" ht="22.5" customHeight="1" x14ac:dyDescent="0.2">
      <c r="A18" s="248" t="s">
        <v>77</v>
      </c>
      <c r="B18" s="248"/>
      <c r="C18" s="248"/>
      <c r="D18" s="268">
        <v>495</v>
      </c>
      <c r="E18" s="268">
        <v>140</v>
      </c>
      <c r="F18" s="268">
        <v>635</v>
      </c>
      <c r="G18" s="20"/>
      <c r="H18" s="73">
        <f t="shared" si="0"/>
        <v>635</v>
      </c>
      <c r="I18" s="73">
        <f>MAX([1]PAGE13!F30,0)+MAX([1]PAGE13!G30,0)+MAX([1]PAGE13!H30,0)</f>
        <v>635</v>
      </c>
      <c r="R18" s="6">
        <f t="shared" si="1"/>
        <v>3</v>
      </c>
    </row>
    <row r="19" spans="1:18" ht="23.25" customHeight="1" x14ac:dyDescent="0.2">
      <c r="A19" s="255" t="s">
        <v>48</v>
      </c>
      <c r="B19" s="255"/>
      <c r="C19" s="255"/>
      <c r="D19" s="268">
        <v>34</v>
      </c>
      <c r="E19" s="268">
        <v>28</v>
      </c>
      <c r="F19" s="268">
        <v>62</v>
      </c>
      <c r="G19" s="20"/>
      <c r="H19" s="73">
        <f t="shared" si="0"/>
        <v>62</v>
      </c>
      <c r="I19" s="73">
        <f>MAX([1]PAGE14!C30,0)+MAX([1]PAGE14!D30,0)+MAX([1]PAGE14!E30,0)</f>
        <v>62</v>
      </c>
      <c r="R19" s="6">
        <f t="shared" si="1"/>
        <v>2</v>
      </c>
    </row>
    <row r="20" spans="1:18" ht="20.25" customHeight="1" x14ac:dyDescent="0.2">
      <c r="A20" s="255" t="s">
        <v>78</v>
      </c>
      <c r="B20" s="255"/>
      <c r="C20" s="255"/>
      <c r="D20" s="268">
        <v>143</v>
      </c>
      <c r="E20" s="268">
        <v>58</v>
      </c>
      <c r="F20" s="268">
        <v>201</v>
      </c>
      <c r="G20" s="20"/>
      <c r="H20" s="73">
        <f t="shared" si="0"/>
        <v>201</v>
      </c>
      <c r="I20" s="73">
        <f>MAX([1]PAGE14!F30,0)+MAX([1]PAGE14!G30,0)+MAX([1]PAGE14!H30,0)</f>
        <v>201</v>
      </c>
      <c r="R20" s="6">
        <f t="shared" si="1"/>
        <v>2</v>
      </c>
    </row>
    <row r="21" spans="1:18" ht="21.75" customHeight="1" x14ac:dyDescent="0.2">
      <c r="A21" s="248" t="s">
        <v>79</v>
      </c>
      <c r="B21" s="248"/>
      <c r="C21" s="248"/>
      <c r="D21" s="268">
        <v>193</v>
      </c>
      <c r="E21" s="268">
        <v>8</v>
      </c>
      <c r="F21" s="268">
        <v>201</v>
      </c>
      <c r="G21" s="20"/>
      <c r="H21" s="73">
        <f t="shared" si="0"/>
        <v>201</v>
      </c>
      <c r="I21" s="73">
        <f>MAX([1]PAGE15!C30,0)+MAX([1]PAGE15!D30,0)+MAX([1]PAGE15!E30,0)</f>
        <v>201</v>
      </c>
      <c r="R21" s="6">
        <f t="shared" si="1"/>
        <v>1</v>
      </c>
    </row>
    <row r="22" spans="1:18" ht="21.75" customHeight="1" x14ac:dyDescent="0.2">
      <c r="A22" s="248" t="s">
        <v>80</v>
      </c>
      <c r="B22" s="248"/>
      <c r="C22" s="248"/>
      <c r="D22" s="268">
        <v>326</v>
      </c>
      <c r="E22" s="268">
        <v>169</v>
      </c>
      <c r="F22" s="268">
        <v>495</v>
      </c>
      <c r="G22" s="20"/>
      <c r="H22" s="73">
        <f t="shared" si="0"/>
        <v>495</v>
      </c>
      <c r="I22" s="73">
        <f>MAX([1]PAGE15!F30,0)+MAX([1]PAGE15!G30,0)+MAX([1]PAGE15!H30,0)</f>
        <v>495</v>
      </c>
      <c r="R22" s="6">
        <f t="shared" si="1"/>
        <v>3</v>
      </c>
    </row>
    <row r="23" spans="1:18" ht="18.75" customHeight="1" x14ac:dyDescent="0.2">
      <c r="A23" s="254" t="s">
        <v>81</v>
      </c>
      <c r="B23" s="254"/>
      <c r="C23" s="254"/>
      <c r="D23" s="268">
        <v>49563</v>
      </c>
      <c r="E23" s="268">
        <v>25450</v>
      </c>
      <c r="F23" s="268">
        <v>75013</v>
      </c>
      <c r="G23" s="20"/>
      <c r="H23" s="30">
        <f t="shared" si="0"/>
        <v>75013</v>
      </c>
      <c r="I23" s="31"/>
      <c r="R23" s="6">
        <f t="shared" si="1"/>
        <v>5</v>
      </c>
    </row>
    <row r="24" spans="1:18" x14ac:dyDescent="0.2">
      <c r="A24" s="4"/>
    </row>
    <row r="25" spans="1:18" x14ac:dyDescent="0.2">
      <c r="A25" s="15"/>
    </row>
    <row r="26" spans="1:18" x14ac:dyDescent="0.2">
      <c r="A26" s="4"/>
      <c r="C26" s="4" t="s">
        <v>85</v>
      </c>
      <c r="D26" s="78">
        <f>MAX(D15,0)+MAX(D16,0)+MAX(D17,0)+MAX(D18,0)+MAX(D19,0)+MAX(D20,0)+MAX(D21,0)+MAX(D22,0)</f>
        <v>49563</v>
      </c>
      <c r="E26" s="78">
        <f>MAX(E15,0)+MAX(E16,0)+MAX(E17,0)+MAX(E18,0)+MAX(E19,0)+MAX(E20,0)+MAX(E21,0)+MAX(E22,0)</f>
        <v>25450</v>
      </c>
      <c r="F26" s="78">
        <f>MAX(F15,0)+MAX(F16,0)+MAX(F17,0)+MAX(F18,0)+MAX(F19,0)+MAX(F20,0)+MAX(F21,0)+MAX(F22,0)</f>
        <v>75013</v>
      </c>
    </row>
    <row r="28" spans="1:18" x14ac:dyDescent="0.2">
      <c r="B28" s="7"/>
      <c r="G28" s="9"/>
    </row>
    <row r="31" spans="1:18" x14ac:dyDescent="0.2">
      <c r="G31" s="8"/>
      <c r="J31" s="9"/>
    </row>
    <row r="32" spans="1:18" x14ac:dyDescent="0.2">
      <c r="G32" s="34"/>
    </row>
    <row r="33" spans="7:7" x14ac:dyDescent="0.2">
      <c r="G33" s="34"/>
    </row>
  </sheetData>
  <sheetProtection sheet="1" objects="1" scenarios="1"/>
  <mergeCells count="13">
    <mergeCell ref="A23:C23"/>
    <mergeCell ref="A17:C17"/>
    <mergeCell ref="A18:C18"/>
    <mergeCell ref="A19:C19"/>
    <mergeCell ref="A20:C20"/>
    <mergeCell ref="A21:C21"/>
    <mergeCell ref="A22:C22"/>
    <mergeCell ref="C9:E9"/>
    <mergeCell ref="A12:F12"/>
    <mergeCell ref="A13:C14"/>
    <mergeCell ref="D13:F13"/>
    <mergeCell ref="A15:C15"/>
    <mergeCell ref="A16:C16"/>
  </mergeCells>
  <conditionalFormatting sqref="E26:F26">
    <cfRule type="expression" dxfId="22" priority="1" stopIfTrue="1">
      <formula>MAX(E23,0)&lt;&gt;E26</formula>
    </cfRule>
  </conditionalFormatting>
  <conditionalFormatting sqref="H16:H22">
    <cfRule type="expression" dxfId="21" priority="2" stopIfTrue="1">
      <formula>MAX(F16,0)&lt;&gt;H16</formula>
    </cfRule>
  </conditionalFormatting>
  <conditionalFormatting sqref="D26">
    <cfRule type="expression" dxfId="20" priority="3" stopIfTrue="1">
      <formula>MAX(D23,0)&lt;&gt;D26</formula>
    </cfRule>
  </conditionalFormatting>
  <conditionalFormatting sqref="I21:I22">
    <cfRule type="expression" dxfId="19" priority="4" stopIfTrue="1">
      <formula>AND(OR(F21&gt;=0,I21&gt;0),F21&lt;&gt;I21)</formula>
    </cfRule>
  </conditionalFormatting>
  <conditionalFormatting sqref="I20 I16:I17">
    <cfRule type="expression" dxfId="18" priority="5" stopIfTrue="1">
      <formula>AND(OR(F16&gt;=0, I16&gt;0), F16&lt;&gt;I16)</formula>
    </cfRule>
  </conditionalFormatting>
  <conditionalFormatting sqref="I19">
    <cfRule type="expression" dxfId="17" priority="6" stopIfTrue="1">
      <formula>AND(OR(F19&gt;=0,I19&gt;0),F19&lt;&gt;I19)</formula>
    </cfRule>
  </conditionalFormatting>
  <conditionalFormatting sqref="I18">
    <cfRule type="expression" dxfId="16" priority="7" stopIfTrue="1">
      <formula>AND(OR(F18&gt;=0, I18&gt;0),F18&lt;&gt;I18)</formula>
    </cfRule>
  </conditionalFormatting>
  <conditionalFormatting sqref="I15">
    <cfRule type="expression" dxfId="15" priority="8" stopIfTrue="1">
      <formula>AND(OR(F15&gt;=0, I15&gt;0), I15&lt;&gt;F15)</formula>
    </cfRule>
  </conditionalFormatting>
  <conditionalFormatting sqref="H23 H15">
    <cfRule type="expression" dxfId="14" priority="9" stopIfTrue="1">
      <formula>MAX(F15,0)&lt;&gt;H15</formula>
    </cfRule>
  </conditionalFormatting>
  <conditionalFormatting sqref="D15:F23">
    <cfRule type="expression" dxfId="13" priority="10" stopIfTrue="1">
      <formula>LEN(TRIM(D15))=0</formula>
    </cfRule>
  </conditionalFormatting>
  <conditionalFormatting sqref="C9:E9">
    <cfRule type="expression" dxfId="12" priority="11" stopIfTrue="1">
      <formula>MIN(R15:R23)=0</formula>
    </cfRule>
  </conditionalFormatting>
  <pageMargins left="0.8" right="0.3" top="0.9" bottom="0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6"/>
  <sheetViews>
    <sheetView zoomScale="90" zoomScaleNormal="90" workbookViewId="0">
      <selection activeCell="L1" sqref="L1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8" width="28.140625" style="6" customWidth="1"/>
    <col min="9" max="9" width="4.85546875" style="6" customWidth="1"/>
    <col min="10" max="11" width="9.140625" style="6"/>
    <col min="12" max="12" width="9" style="6" customWidth="1"/>
    <col min="13" max="13" width="3" style="6" hidden="1" customWidth="1"/>
    <col min="14" max="17" width="9.140625" style="6"/>
    <col min="18" max="18" width="9.140625" style="6" hidden="1" customWidth="1"/>
    <col min="19" max="16384" width="9.140625" style="6"/>
  </cols>
  <sheetData>
    <row r="1" spans="1:13" s="8" customFormat="1" ht="11.25" customHeight="1" x14ac:dyDescent="0.2">
      <c r="A1" s="121" t="s">
        <v>223</v>
      </c>
      <c r="C1" s="12"/>
      <c r="D1" s="12"/>
      <c r="E1" s="12"/>
      <c r="F1" s="12"/>
      <c r="H1" s="24" t="s">
        <v>54</v>
      </c>
    </row>
    <row r="2" spans="1:13" s="8" customFormat="1" ht="9.6" customHeight="1" x14ac:dyDescent="0.2">
      <c r="A2" s="12"/>
      <c r="C2" s="12"/>
      <c r="D2" s="12"/>
      <c r="F2" s="25"/>
      <c r="H2" s="12"/>
    </row>
    <row r="3" spans="1:13" s="8" customFormat="1" ht="9.6" customHeight="1" x14ac:dyDescent="0.2">
      <c r="A3" s="12"/>
      <c r="F3" s="25"/>
      <c r="G3"/>
      <c r="H3"/>
    </row>
    <row r="4" spans="1:13" s="8" customFormat="1" ht="12" customHeight="1" x14ac:dyDescent="0.2">
      <c r="A4" s="12"/>
      <c r="D4" s="12"/>
      <c r="F4" s="88" t="s">
        <v>23</v>
      </c>
      <c r="G4"/>
      <c r="H4"/>
    </row>
    <row r="5" spans="1:13" s="8" customFormat="1" ht="12" customHeight="1" x14ac:dyDescent="0.2">
      <c r="A5" s="12"/>
      <c r="F5" s="25"/>
      <c r="G5"/>
      <c r="H5"/>
    </row>
    <row r="6" spans="1:13" s="8" customFormat="1" ht="12" customHeight="1" x14ac:dyDescent="0.2">
      <c r="B6" s="12"/>
      <c r="F6" s="25"/>
      <c r="G6"/>
      <c r="H6"/>
    </row>
    <row r="7" spans="1:13" s="8" customFormat="1" ht="12" customHeight="1" x14ac:dyDescent="0.2">
      <c r="B7" s="12"/>
      <c r="D7" s="25"/>
      <c r="F7" s="123" t="s">
        <v>225</v>
      </c>
      <c r="G7"/>
      <c r="H7"/>
    </row>
    <row r="8" spans="1:13" s="8" customFormat="1" ht="9.6" customHeight="1" x14ac:dyDescent="0.2">
      <c r="B8" s="12"/>
      <c r="F8" s="25"/>
      <c r="G8"/>
      <c r="H8"/>
    </row>
    <row r="9" spans="1:13" ht="9.6" customHeight="1" x14ac:dyDescent="0.2">
      <c r="B9" s="41"/>
      <c r="C9" s="42"/>
      <c r="E9" s="42"/>
      <c r="F9" s="42"/>
      <c r="G9"/>
      <c r="H9"/>
    </row>
    <row r="10" spans="1:13" s="60" customFormat="1" ht="11.25" customHeight="1" x14ac:dyDescent="0.2">
      <c r="B10" s="61"/>
      <c r="C10" s="62"/>
      <c r="D10" s="62"/>
      <c r="E10" s="132" t="s">
        <v>108</v>
      </c>
      <c r="F10" s="132"/>
      <c r="G10"/>
      <c r="H10"/>
    </row>
    <row r="11" spans="1:13" ht="9.6" customHeight="1" x14ac:dyDescent="0.2">
      <c r="B11" s="41"/>
      <c r="C11" s="42"/>
      <c r="D11" s="42"/>
      <c r="E11" s="42"/>
      <c r="F11" s="42"/>
      <c r="G11" s="42"/>
      <c r="H11" s="42"/>
    </row>
    <row r="12" spans="1:13" s="13" customFormat="1" ht="15.75" customHeight="1" x14ac:dyDescent="0.2">
      <c r="B12" s="27"/>
      <c r="D12" s="29"/>
      <c r="E12" s="80"/>
      <c r="F12" s="12"/>
      <c r="G12" s="12"/>
      <c r="H12" s="12"/>
    </row>
    <row r="13" spans="1:13" s="13" customFormat="1" ht="14.25" customHeight="1" x14ac:dyDescent="0.2">
      <c r="A13" s="86" t="s">
        <v>152</v>
      </c>
      <c r="B13" s="64"/>
      <c r="C13" s="65"/>
      <c r="D13" s="80"/>
    </row>
    <row r="14" spans="1:13" s="13" customFormat="1" ht="12" customHeight="1" x14ac:dyDescent="0.2">
      <c r="A14" s="150" t="s">
        <v>22</v>
      </c>
      <c r="B14" s="151"/>
      <c r="C14" s="151"/>
      <c r="D14" s="152"/>
      <c r="E14" s="165" t="s">
        <v>125</v>
      </c>
      <c r="F14" s="166"/>
      <c r="G14" s="166"/>
      <c r="H14" s="167"/>
    </row>
    <row r="15" spans="1:13" s="13" customFormat="1" ht="12" customHeight="1" x14ac:dyDescent="0.2">
      <c r="A15" s="153"/>
      <c r="B15" s="154"/>
      <c r="C15" s="154"/>
      <c r="D15" s="155"/>
      <c r="E15" s="168" t="s">
        <v>126</v>
      </c>
      <c r="F15" s="169"/>
      <c r="G15" s="168" t="s">
        <v>127</v>
      </c>
      <c r="H15" s="169"/>
    </row>
    <row r="16" spans="1:13" s="13" customFormat="1" ht="12" customHeight="1" x14ac:dyDescent="0.2">
      <c r="A16" s="153"/>
      <c r="B16" s="154"/>
      <c r="C16" s="154"/>
      <c r="D16" s="155"/>
      <c r="E16" s="170"/>
      <c r="F16" s="171"/>
      <c r="G16" s="170"/>
      <c r="H16" s="171"/>
      <c r="L16" s="13" t="s">
        <v>12</v>
      </c>
      <c r="M16" s="13">
        <v>3</v>
      </c>
    </row>
    <row r="17" spans="1:18" ht="12" customHeight="1" x14ac:dyDescent="0.2">
      <c r="A17" s="153"/>
      <c r="B17" s="154"/>
      <c r="C17" s="154"/>
      <c r="D17" s="155"/>
      <c r="E17" s="163" t="s">
        <v>128</v>
      </c>
      <c r="F17" s="163" t="s">
        <v>129</v>
      </c>
      <c r="G17" s="163" t="s">
        <v>130</v>
      </c>
      <c r="H17" s="163" t="s">
        <v>131</v>
      </c>
    </row>
    <row r="18" spans="1:18" ht="30.75" customHeight="1" x14ac:dyDescent="0.2">
      <c r="A18" s="156"/>
      <c r="B18" s="157"/>
      <c r="C18" s="157"/>
      <c r="D18" s="158"/>
      <c r="E18" s="164"/>
      <c r="F18" s="164"/>
      <c r="G18" s="164"/>
      <c r="H18" s="164"/>
    </row>
    <row r="19" spans="1:18" ht="18" customHeight="1" x14ac:dyDescent="0.2">
      <c r="A19" s="159" t="s">
        <v>150</v>
      </c>
      <c r="B19" s="159"/>
      <c r="C19" s="159"/>
      <c r="D19" s="159"/>
      <c r="E19" s="71">
        <v>16</v>
      </c>
      <c r="F19" s="71">
        <v>15</v>
      </c>
      <c r="G19" s="71">
        <v>6</v>
      </c>
      <c r="H19" s="71">
        <v>18</v>
      </c>
      <c r="J19" s="6" t="s">
        <v>12</v>
      </c>
      <c r="R19" s="6">
        <f t="shared" ref="R19:R32" si="0">MIN(LEN(TRIM(E19)),LEN(TRIM(F19)),LEN(TRIM(G19)))</f>
        <v>1</v>
      </c>
    </row>
    <row r="20" spans="1:18" ht="18" customHeight="1" x14ac:dyDescent="0.2">
      <c r="A20" s="160" t="s">
        <v>0</v>
      </c>
      <c r="B20" s="161"/>
      <c r="C20" s="161"/>
      <c r="D20" s="162"/>
      <c r="E20" s="71">
        <v>77</v>
      </c>
      <c r="F20" s="71">
        <v>35</v>
      </c>
      <c r="G20" s="71">
        <v>18</v>
      </c>
      <c r="H20" s="71">
        <v>12</v>
      </c>
      <c r="L20" s="6" t="s">
        <v>12</v>
      </c>
      <c r="R20" s="6">
        <f t="shared" si="0"/>
        <v>2</v>
      </c>
    </row>
    <row r="21" spans="1:18" ht="18" customHeight="1" x14ac:dyDescent="0.2">
      <c r="A21" s="143" t="s">
        <v>1</v>
      </c>
      <c r="B21" s="144"/>
      <c r="C21" s="144"/>
      <c r="D21" s="145"/>
      <c r="E21" s="71">
        <v>2437</v>
      </c>
      <c r="F21" s="71">
        <v>1687</v>
      </c>
      <c r="G21" s="71">
        <v>407</v>
      </c>
      <c r="H21" s="71">
        <v>507</v>
      </c>
      <c r="R21" s="6">
        <f t="shared" si="0"/>
        <v>3</v>
      </c>
    </row>
    <row r="22" spans="1:18" ht="18" customHeight="1" x14ac:dyDescent="0.2">
      <c r="A22" s="143" t="s">
        <v>2</v>
      </c>
      <c r="B22" s="144"/>
      <c r="C22" s="144"/>
      <c r="D22" s="145"/>
      <c r="E22" s="71">
        <v>31</v>
      </c>
      <c r="F22" s="71">
        <v>6</v>
      </c>
      <c r="G22" s="71">
        <v>5</v>
      </c>
      <c r="H22" s="71">
        <v>4</v>
      </c>
      <c r="R22" s="6">
        <f t="shared" si="0"/>
        <v>1</v>
      </c>
    </row>
    <row r="23" spans="1:18" ht="18" customHeight="1" x14ac:dyDescent="0.2">
      <c r="A23" s="143" t="s">
        <v>3</v>
      </c>
      <c r="B23" s="144"/>
      <c r="C23" s="144"/>
      <c r="D23" s="145"/>
      <c r="E23" s="71">
        <v>25</v>
      </c>
      <c r="F23" s="71">
        <v>22</v>
      </c>
      <c r="G23" s="71">
        <v>5</v>
      </c>
      <c r="H23" s="71">
        <v>10</v>
      </c>
      <c r="R23" s="6">
        <f t="shared" si="0"/>
        <v>1</v>
      </c>
    </row>
    <row r="24" spans="1:18" ht="18" customHeight="1" x14ac:dyDescent="0.2">
      <c r="A24" s="143" t="s">
        <v>4</v>
      </c>
      <c r="B24" s="144"/>
      <c r="C24" s="144"/>
      <c r="D24" s="145"/>
      <c r="E24" s="71">
        <v>55</v>
      </c>
      <c r="F24" s="71">
        <v>21</v>
      </c>
      <c r="G24" s="71">
        <v>28</v>
      </c>
      <c r="H24" s="71">
        <v>15</v>
      </c>
      <c r="R24" s="6">
        <f t="shared" si="0"/>
        <v>2</v>
      </c>
    </row>
    <row r="25" spans="1:18" ht="18" customHeight="1" x14ac:dyDescent="0.2">
      <c r="A25" s="143" t="s">
        <v>5</v>
      </c>
      <c r="B25" s="144"/>
      <c r="C25" s="144"/>
      <c r="D25" s="145"/>
      <c r="E25" s="71">
        <v>159</v>
      </c>
      <c r="F25" s="71">
        <v>88</v>
      </c>
      <c r="G25" s="71">
        <v>35</v>
      </c>
      <c r="H25" s="71">
        <v>32</v>
      </c>
      <c r="R25" s="6">
        <f t="shared" si="0"/>
        <v>2</v>
      </c>
    </row>
    <row r="26" spans="1:18" ht="18" customHeight="1" x14ac:dyDescent="0.2">
      <c r="A26" s="143" t="s">
        <v>6</v>
      </c>
      <c r="B26" s="144"/>
      <c r="C26" s="144"/>
      <c r="D26" s="145"/>
      <c r="E26" s="71">
        <v>4</v>
      </c>
      <c r="F26" s="71">
        <v>0</v>
      </c>
      <c r="G26" s="71">
        <v>0</v>
      </c>
      <c r="H26" s="71">
        <v>0</v>
      </c>
      <c r="R26" s="6">
        <f t="shared" si="0"/>
        <v>1</v>
      </c>
    </row>
    <row r="27" spans="1:18" ht="18" customHeight="1" x14ac:dyDescent="0.2">
      <c r="A27" s="143" t="s">
        <v>9</v>
      </c>
      <c r="B27" s="144"/>
      <c r="C27" s="144"/>
      <c r="D27" s="145"/>
      <c r="E27" s="71">
        <v>0</v>
      </c>
      <c r="F27" s="71">
        <v>0</v>
      </c>
      <c r="G27" s="71">
        <v>0</v>
      </c>
      <c r="H27" s="71">
        <v>1</v>
      </c>
      <c r="R27" s="6">
        <f t="shared" si="0"/>
        <v>1</v>
      </c>
    </row>
    <row r="28" spans="1:18" ht="18" customHeight="1" x14ac:dyDescent="0.2">
      <c r="A28" s="143" t="s">
        <v>7</v>
      </c>
      <c r="B28" s="144"/>
      <c r="C28" s="144"/>
      <c r="D28" s="145"/>
      <c r="E28" s="71">
        <v>-9</v>
      </c>
      <c r="F28" s="71">
        <v>-9</v>
      </c>
      <c r="G28" s="71">
        <v>-9</v>
      </c>
      <c r="H28" s="71">
        <v>-9</v>
      </c>
      <c r="R28" s="6">
        <f t="shared" si="0"/>
        <v>2</v>
      </c>
    </row>
    <row r="29" spans="1:18" ht="18" customHeight="1" x14ac:dyDescent="0.2">
      <c r="A29" s="143" t="s">
        <v>8</v>
      </c>
      <c r="B29" s="144"/>
      <c r="C29" s="144"/>
      <c r="D29" s="145"/>
      <c r="E29" s="71">
        <v>319</v>
      </c>
      <c r="F29" s="71">
        <v>174</v>
      </c>
      <c r="G29" s="71">
        <v>99</v>
      </c>
      <c r="H29" s="71">
        <v>123</v>
      </c>
      <c r="R29" s="6">
        <f t="shared" si="0"/>
        <v>2</v>
      </c>
    </row>
    <row r="30" spans="1:18" ht="18" customHeight="1" x14ac:dyDescent="0.2">
      <c r="A30" s="143" t="s">
        <v>10</v>
      </c>
      <c r="B30" s="144"/>
      <c r="C30" s="144"/>
      <c r="D30" s="145"/>
      <c r="E30" s="71">
        <v>12</v>
      </c>
      <c r="F30" s="71">
        <v>5</v>
      </c>
      <c r="G30" s="71">
        <v>3</v>
      </c>
      <c r="H30" s="71">
        <v>2</v>
      </c>
      <c r="R30" s="6">
        <f t="shared" si="0"/>
        <v>1</v>
      </c>
    </row>
    <row r="31" spans="1:18" ht="18" customHeight="1" x14ac:dyDescent="0.2">
      <c r="A31" s="143" t="s">
        <v>95</v>
      </c>
      <c r="B31" s="144"/>
      <c r="C31" s="144"/>
      <c r="D31" s="145"/>
      <c r="E31" s="71">
        <v>892</v>
      </c>
      <c r="F31" s="71">
        <v>159</v>
      </c>
      <c r="G31" s="71">
        <v>278</v>
      </c>
      <c r="H31" s="71">
        <v>101</v>
      </c>
      <c r="R31" s="6">
        <f t="shared" si="0"/>
        <v>3</v>
      </c>
    </row>
    <row r="32" spans="1:18" ht="18" customHeight="1" x14ac:dyDescent="0.2">
      <c r="A32" s="147" t="s">
        <v>11</v>
      </c>
      <c r="B32" s="148"/>
      <c r="C32" s="148"/>
      <c r="D32" s="149"/>
      <c r="E32" s="71">
        <v>4027</v>
      </c>
      <c r="F32" s="71">
        <v>2212</v>
      </c>
      <c r="G32" s="71">
        <v>884</v>
      </c>
      <c r="H32" s="71">
        <v>825</v>
      </c>
      <c r="R32" s="6">
        <f t="shared" si="0"/>
        <v>3</v>
      </c>
    </row>
    <row r="33" spans="1:8" ht="8.25" customHeight="1" x14ac:dyDescent="0.2">
      <c r="A33" s="80"/>
      <c r="B33" s="80"/>
      <c r="C33" s="80"/>
      <c r="D33" s="80"/>
      <c r="E33" s="81"/>
      <c r="F33" s="81"/>
      <c r="G33" s="81"/>
      <c r="H33" s="81"/>
    </row>
    <row r="34" spans="1:8" x14ac:dyDescent="0.2">
      <c r="A34" s="21" t="s">
        <v>153</v>
      </c>
    </row>
    <row r="35" spans="1:8" x14ac:dyDescent="0.2">
      <c r="A35" s="21"/>
    </row>
    <row r="36" spans="1:8" x14ac:dyDescent="0.2">
      <c r="A36" s="146"/>
      <c r="B36" s="146"/>
      <c r="E36" s="63"/>
      <c r="F36" s="63"/>
      <c r="G36" s="63"/>
      <c r="H36" s="63"/>
    </row>
    <row r="37" spans="1:8" x14ac:dyDescent="0.2">
      <c r="A37" s="8"/>
      <c r="B37" s="17" t="s">
        <v>49</v>
      </c>
      <c r="C37" s="17"/>
      <c r="E37" s="81">
        <f>MAX(E19,0)+MAX(E20,0)+MAX(E21,0)+MAX(E22,0)+MAX(E23,0)+MAX(E24,0)+MAX(E25,0)+MAX(E26,0)+MAX(E27,0)+MAX(E28,0)+MAX(E29,0)+MAX(E30,0)+MAX(E31,0)</f>
        <v>4027</v>
      </c>
      <c r="F37" s="81">
        <f>MAX(F19,0)+MAX(F20,0)+MAX(F21,0)+MAX(F22,0)+MAX(F23,0)+MAX(F24,0)+MAX(F25,0)+MAX(F26,0)+MAX(F27,0)+MAX(F28,0)+MAX(F29,0)+MAX(F30,0)+MAX(F31,0)</f>
        <v>2212</v>
      </c>
      <c r="G37" s="81">
        <f>MAX(G19,0)+MAX(G20,0)+MAX(G21,0)+MAX(G22,0)+MAX(G23,0)+MAX(G24,0)+MAX(G25,0)+MAX(G26,0)+MAX(G27,0)+MAX(G28,0)+MAX(G29,0)+MAX(G30,0)+MAX(G31,0)</f>
        <v>884</v>
      </c>
      <c r="H37" s="81">
        <f>MAX(H19,0)+MAX(H20,0)+MAX(H21,0)+MAX(H22,0)+MAX(H23,0)+MAX(H24,0)+MAX(H25,0)+MAX(H26,0)+MAX(H27,0)+MAX(H28,0)+MAX(H29,0)+MAX(H30,0)+MAX(H31,0)</f>
        <v>825</v>
      </c>
    </row>
    <row r="38" spans="1:8" x14ac:dyDescent="0.2">
      <c r="A38" s="8"/>
      <c r="B38" s="82" t="s">
        <v>105</v>
      </c>
      <c r="E38" s="70">
        <f>PAGE1!F15</f>
        <v>4027</v>
      </c>
      <c r="F38" s="70">
        <f>PAGE1!F16</f>
        <v>2212</v>
      </c>
      <c r="G38" s="70">
        <f>PAGE1!F17</f>
        <v>884</v>
      </c>
      <c r="H38" s="70">
        <f>PAGE1!F18</f>
        <v>825</v>
      </c>
    </row>
    <row r="39" spans="1:8" x14ac:dyDescent="0.2">
      <c r="A39" s="9"/>
      <c r="H39" s="34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  <row r="46" spans="1:8" x14ac:dyDescent="0.2">
      <c r="A46" s="8"/>
    </row>
  </sheetData>
  <sheetProtection sheet="1" objects="1" scenarios="1"/>
  <mergeCells count="24">
    <mergeCell ref="A31:D31"/>
    <mergeCell ref="A32:D32"/>
    <mergeCell ref="A36:B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E10:F10"/>
    <mergeCell ref="A14:D18"/>
    <mergeCell ref="E14:H14"/>
    <mergeCell ref="E15:F16"/>
    <mergeCell ref="G15:H16"/>
    <mergeCell ref="E17:E18"/>
    <mergeCell ref="F17:F18"/>
    <mergeCell ref="G17:G18"/>
    <mergeCell ref="H17:H18"/>
  </mergeCells>
  <conditionalFormatting sqref="F37:H37">
    <cfRule type="expression" dxfId="76" priority="3" stopIfTrue="1">
      <formula>MAX(F32,0)&lt;&gt;F37</formula>
    </cfRule>
  </conditionalFormatting>
  <conditionalFormatting sqref="E37">
    <cfRule type="expression" dxfId="75" priority="4" stopIfTrue="1">
      <formula>MAX(E32,0)&lt;&gt;E37</formula>
    </cfRule>
  </conditionalFormatting>
  <conditionalFormatting sqref="E38:G38">
    <cfRule type="expression" dxfId="74" priority="5" stopIfTrue="1">
      <formula>AND(OR(E32&lt;&gt;-9,E38&lt;&gt;-9), E32&lt;&gt;E38)</formula>
    </cfRule>
  </conditionalFormatting>
  <conditionalFormatting sqref="E19:G32">
    <cfRule type="expression" dxfId="73" priority="6" stopIfTrue="1">
      <formula>LEN(TRIM(E19))=0</formula>
    </cfRule>
  </conditionalFormatting>
  <conditionalFormatting sqref="E10:F10">
    <cfRule type="expression" dxfId="72" priority="7" stopIfTrue="1">
      <formula>MIN(R19:R32)=0</formula>
    </cfRule>
  </conditionalFormatting>
  <conditionalFormatting sqref="H38">
    <cfRule type="expression" dxfId="71" priority="2" stopIfTrue="1">
      <formula>AND(OR(H32&lt;&gt;-9,H38&lt;&gt;-9), H32&lt;&gt;H38)</formula>
    </cfRule>
  </conditionalFormatting>
  <conditionalFormatting sqref="H19:H32">
    <cfRule type="expression" dxfId="70" priority="1" stopIfTrue="1">
      <formula>LEN(TRIM(H19))=0</formula>
    </cfRule>
  </conditionalFormatting>
  <pageMargins left="0.8" right="0.3" top="0.9" bottom="0" header="0.5" footer="0.5"/>
  <pageSetup scale="74" orientation="landscape" r:id="rId1"/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J39" sqref="J39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5.5703125" style="6" hidden="1" customWidth="1"/>
    <col min="14" max="14" width="8.85546875" style="6" customWidth="1"/>
    <col min="15" max="16384" width="9.140625" style="6"/>
  </cols>
  <sheetData>
    <row r="1" spans="1:13" s="260" customFormat="1" ht="12" customHeight="1" x14ac:dyDescent="0.2">
      <c r="A1" s="121" t="s">
        <v>223</v>
      </c>
      <c r="C1" s="8"/>
      <c r="D1" s="12"/>
      <c r="E1" s="8"/>
      <c r="F1" s="8"/>
      <c r="G1" s="24" t="s">
        <v>89</v>
      </c>
    </row>
    <row r="2" spans="1:13" s="260" customFormat="1" ht="9.6" customHeight="1" x14ac:dyDescent="0.2">
      <c r="A2" s="12"/>
      <c r="D2" s="25"/>
      <c r="E2" s="8"/>
      <c r="F2" s="8"/>
      <c r="G2" s="12"/>
    </row>
    <row r="3" spans="1:13" s="260" customFormat="1" ht="9.6" customHeight="1" x14ac:dyDescent="0.2">
      <c r="A3" s="12"/>
      <c r="E3" s="8"/>
      <c r="F3"/>
      <c r="G3"/>
    </row>
    <row r="4" spans="1:13" s="260" customFormat="1" ht="12" customHeight="1" x14ac:dyDescent="0.2">
      <c r="A4" s="12"/>
      <c r="B4" s="8"/>
      <c r="C4" s="25" t="s">
        <v>23</v>
      </c>
      <c r="E4" s="8"/>
      <c r="F4"/>
      <c r="G4"/>
    </row>
    <row r="5" spans="1:13" s="260" customFormat="1" ht="12" customHeight="1" x14ac:dyDescent="0.2">
      <c r="A5" s="12"/>
      <c r="C5" s="25" t="s">
        <v>50</v>
      </c>
      <c r="E5" s="8"/>
      <c r="F5"/>
      <c r="G5"/>
    </row>
    <row r="6" spans="1:13" s="260" customFormat="1" ht="12" customHeight="1" x14ac:dyDescent="0.2">
      <c r="A6" s="8"/>
      <c r="B6" s="12"/>
      <c r="E6" s="12"/>
      <c r="F6"/>
      <c r="G6"/>
    </row>
    <row r="7" spans="1:13" s="260" customFormat="1" ht="12" customHeight="1" x14ac:dyDescent="0.2">
      <c r="A7" s="8"/>
      <c r="B7" s="12"/>
      <c r="C7" s="283" t="s">
        <v>225</v>
      </c>
      <c r="E7" s="12"/>
      <c r="F7"/>
      <c r="G7"/>
    </row>
    <row r="8" spans="1:13" s="260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6"/>
      <c r="C9" s="26"/>
      <c r="D9" s="12"/>
      <c r="E9" s="12"/>
      <c r="F9"/>
      <c r="G9"/>
    </row>
    <row r="10" spans="1:13" ht="9.6" customHeight="1" x14ac:dyDescent="0.2">
      <c r="A10" s="8"/>
      <c r="B10" s="26"/>
      <c r="C10" s="26"/>
      <c r="D10" s="12"/>
      <c r="F10"/>
      <c r="G10"/>
      <c r="H10" s="19"/>
    </row>
    <row r="11" spans="1:13" ht="15" customHeight="1" x14ac:dyDescent="0.2"/>
    <row r="12" spans="1:13" ht="15" customHeight="1" x14ac:dyDescent="0.2">
      <c r="A12" s="86" t="s">
        <v>88</v>
      </c>
      <c r="C12" s="28"/>
    </row>
    <row r="13" spans="1:13" ht="26.25" customHeight="1" x14ac:dyDescent="0.2">
      <c r="A13" s="150" t="s">
        <v>39</v>
      </c>
      <c r="B13" s="151"/>
      <c r="C13" s="152"/>
      <c r="D13" s="172" t="s">
        <v>172</v>
      </c>
      <c r="E13" s="179"/>
      <c r="F13" s="180"/>
      <c r="G13" s="29"/>
      <c r="H13" s="8"/>
    </row>
    <row r="14" spans="1:13" ht="12" customHeight="1" x14ac:dyDescent="0.2">
      <c r="A14" s="153"/>
      <c r="B14" s="154"/>
      <c r="C14" s="155"/>
      <c r="D14" s="199" t="s">
        <v>189</v>
      </c>
      <c r="E14" s="199" t="s">
        <v>190</v>
      </c>
      <c r="F14" s="199" t="s">
        <v>188</v>
      </c>
      <c r="G14" s="29"/>
      <c r="H14" s="8"/>
    </row>
    <row r="15" spans="1:13" ht="12" customHeight="1" x14ac:dyDescent="0.2">
      <c r="A15" s="156"/>
      <c r="B15" s="157"/>
      <c r="C15" s="158"/>
      <c r="D15" s="201"/>
      <c r="E15" s="201"/>
      <c r="F15" s="201"/>
      <c r="G15" s="29"/>
      <c r="H15" s="8"/>
      <c r="M15" s="6">
        <v>21</v>
      </c>
    </row>
    <row r="16" spans="1:13" ht="21" customHeight="1" x14ac:dyDescent="0.2">
      <c r="A16" s="256" t="s">
        <v>75</v>
      </c>
      <c r="B16" s="256"/>
      <c r="C16" s="256"/>
      <c r="D16" s="270">
        <f>IF(MIN([1]PAGE19!D15,[1]PAGE19!F15)&lt;=0, 0,[1]PAGE19!D15/[1]PAGE19!F15)</f>
        <v>0.64742589703588138</v>
      </c>
      <c r="E16" s="270">
        <f>IF(MIN([1]PAGE19!E15,[1]PAGE19!F15)&lt;=0, 0,[1]PAGE19!E15/[1]PAGE19!F15)</f>
        <v>0.35257410296411856</v>
      </c>
      <c r="F16" s="271">
        <f>IF([1]PAGE19!F15&lt;=0, 0,[1]PAGE19!F15/[1]PAGE19!F15)</f>
        <v>1</v>
      </c>
      <c r="G16" s="20"/>
      <c r="H16" s="30"/>
      <c r="I16" s="31"/>
    </row>
    <row r="17" spans="1:9" ht="21" customHeight="1" x14ac:dyDescent="0.2">
      <c r="A17" s="256" t="s">
        <v>149</v>
      </c>
      <c r="B17" s="256"/>
      <c r="C17" s="256"/>
      <c r="D17" s="270">
        <f>IF(MIN([1]PAGE19!D16,[1]PAGE19!F16)&lt;=0, 0,[1]PAGE19!D16/[1]PAGE19!F16)</f>
        <v>0.66418116542391603</v>
      </c>
      <c r="E17" s="270">
        <f>IF(MIN([1]PAGE19!E16,[1]PAGE19!F16)&lt;=0, 0,[1]PAGE19!E16/[1]PAGE19!F16)</f>
        <v>0.33581883457608397</v>
      </c>
      <c r="F17" s="271">
        <f>IF([1]PAGE19!F16&lt;=0, 0,[1]PAGE19!F16/[1]PAGE19!F16)</f>
        <v>1</v>
      </c>
      <c r="G17" s="20"/>
      <c r="H17" s="30"/>
      <c r="I17" s="31"/>
    </row>
    <row r="18" spans="1:9" ht="21" customHeight="1" x14ac:dyDescent="0.2">
      <c r="A18" s="256" t="s">
        <v>76</v>
      </c>
      <c r="B18" s="256"/>
      <c r="C18" s="256"/>
      <c r="D18" s="270">
        <f>IF(MIN([1]PAGE19!D17,[1]PAGE19!F17)&lt;=0, 0,[1]PAGE19!D17/[1]PAGE19!F17)</f>
        <v>0.73580080753701216</v>
      </c>
      <c r="E18" s="270">
        <f>IF(MIN([1]PAGE19!E17,[1]PAGE19!F17)&lt;=0, 0,[1]PAGE19!E17/[1]PAGE19!F17)</f>
        <v>0.2641991924629879</v>
      </c>
      <c r="F18" s="271">
        <f>IF([1]PAGE19!F17&lt;=0, 0,[1]PAGE19!F17/[1]PAGE19!F17)</f>
        <v>1</v>
      </c>
      <c r="G18" s="20"/>
      <c r="H18" s="30"/>
      <c r="I18" s="31"/>
    </row>
    <row r="19" spans="1:9" ht="22.5" customHeight="1" x14ac:dyDescent="0.2">
      <c r="A19" s="256" t="s">
        <v>77</v>
      </c>
      <c r="B19" s="256"/>
      <c r="C19" s="256"/>
      <c r="D19" s="270">
        <f>IF(MIN([1]PAGE19!D18,[1]PAGE19!F18)&lt;=0, 0,[1]PAGE19!D18/[1]PAGE19!F18)</f>
        <v>0.77952755905511806</v>
      </c>
      <c r="E19" s="270">
        <f>IF(MIN([1]PAGE19!E18,[1]PAGE19!F18)&lt;=0, 0,[1]PAGE19!E18/[1]PAGE19!F18)</f>
        <v>0.22047244094488189</v>
      </c>
      <c r="F19" s="271">
        <f>IF([1]PAGE19!F18&lt;=0, 0,[1]PAGE19!F18/[1]PAGE19!F18)</f>
        <v>1</v>
      </c>
      <c r="G19" s="20"/>
      <c r="H19" s="30"/>
      <c r="I19" s="31"/>
    </row>
    <row r="20" spans="1:9" ht="23.25" customHeight="1" x14ac:dyDescent="0.2">
      <c r="A20" s="258" t="s">
        <v>48</v>
      </c>
      <c r="B20" s="258"/>
      <c r="C20" s="258"/>
      <c r="D20" s="270">
        <f>IF(MIN([1]PAGE19!D19,[1]PAGE19!F19)&lt;=0, 0,[1]PAGE19!D19/[1]PAGE19!F19)</f>
        <v>0.54838709677419351</v>
      </c>
      <c r="E20" s="270">
        <f>IF(MIN([1]PAGE19!E19,[1]PAGE19!F19)&lt;=0, 0,[1]PAGE19!E19/[1]PAGE19!F19)</f>
        <v>0.45161290322580644</v>
      </c>
      <c r="F20" s="271">
        <f>IF([1]PAGE19!F19&lt;=0, 0,[1]PAGE19!F19/[1]PAGE19!F19)</f>
        <v>1</v>
      </c>
      <c r="G20" s="20"/>
      <c r="H20" s="30"/>
      <c r="I20" s="31"/>
    </row>
    <row r="21" spans="1:9" ht="20.25" customHeight="1" x14ac:dyDescent="0.2">
      <c r="A21" s="258" t="s">
        <v>78</v>
      </c>
      <c r="B21" s="258"/>
      <c r="C21" s="258"/>
      <c r="D21" s="270">
        <f>IF(MIN([1]PAGE19!D20,[1]PAGE19!F20)&lt;=0, 0,[1]PAGE19!D20/[1]PAGE19!F20)</f>
        <v>0.71144278606965172</v>
      </c>
      <c r="E21" s="270">
        <f>IF(MIN([1]PAGE19!E20,[1]PAGE19!F20)&lt;=0, 0,[1]PAGE19!E20/[1]PAGE19!F20)</f>
        <v>0.28855721393034828</v>
      </c>
      <c r="F21" s="271">
        <f>IF([1]PAGE19!F20&lt;=0, 0,[1]PAGE19!F20/[1]PAGE19!F20)</f>
        <v>1</v>
      </c>
      <c r="G21" s="20"/>
      <c r="H21" s="30"/>
      <c r="I21" s="31"/>
    </row>
    <row r="22" spans="1:9" ht="21.75" customHeight="1" x14ac:dyDescent="0.2">
      <c r="A22" s="256" t="s">
        <v>79</v>
      </c>
      <c r="B22" s="256"/>
      <c r="C22" s="256"/>
      <c r="D22" s="270">
        <f>IF(MIN([1]PAGE19!D21,[1]PAGE19!F21)&lt;=0, 0,[1]PAGE19!D21/[1]PAGE19!F21)</f>
        <v>0.96019900497512434</v>
      </c>
      <c r="E22" s="270">
        <f>IF(MIN([1]PAGE19!E21,[1]PAGE19!F21)&lt;=0, 0,[1]PAGE19!E21/[1]PAGE19!F21)</f>
        <v>3.9800995024875621E-2</v>
      </c>
      <c r="F22" s="271">
        <f>IF([1]PAGE19!F21&lt;=0, 0,[1]PAGE19!F21/[1]PAGE19!F21)</f>
        <v>1</v>
      </c>
      <c r="G22" s="20"/>
      <c r="H22" s="30"/>
      <c r="I22" s="31"/>
    </row>
    <row r="23" spans="1:9" ht="21.75" customHeight="1" x14ac:dyDescent="0.2">
      <c r="A23" s="256" t="s">
        <v>80</v>
      </c>
      <c r="B23" s="256"/>
      <c r="C23" s="256"/>
      <c r="D23" s="270">
        <f>IF(MIN([1]PAGE19!D22,[1]PAGE19!F22)&lt;=0, 0,[1]PAGE19!D22/[1]PAGE19!F22)</f>
        <v>0.65858585858585861</v>
      </c>
      <c r="E23" s="270">
        <f>IF(MIN([1]PAGE19!E22,[1]PAGE19!F22)&lt;=0, 0,[1]PAGE19!E22/[1]PAGE19!F22)</f>
        <v>0.34141414141414139</v>
      </c>
      <c r="F23" s="271">
        <f>IF([1]PAGE19!F22&lt;=0, 0,[1]PAGE19!F22/[1]PAGE19!F22)</f>
        <v>1</v>
      </c>
      <c r="G23" s="20"/>
      <c r="H23" s="30"/>
      <c r="I23" s="31"/>
    </row>
    <row r="24" spans="1:9" ht="18.75" customHeight="1" x14ac:dyDescent="0.2">
      <c r="A24" s="257" t="s">
        <v>81</v>
      </c>
      <c r="B24" s="257"/>
      <c r="C24" s="257"/>
      <c r="D24" s="270">
        <f>IF(MIN([1]PAGE19!D23,[1]PAGE19!F23)&lt;=0, 0,[1]PAGE19!D23/[1]PAGE19!F23)</f>
        <v>0.66072547425112982</v>
      </c>
      <c r="E24" s="270">
        <f>IF(MIN([1]PAGE19!E23,[1]PAGE19!F23)&lt;=0, 0,[1]PAGE19!E23/[1]PAGE19!F23)</f>
        <v>0.33927452574887018</v>
      </c>
      <c r="F24" s="271">
        <f>IF([1]PAGE19!F23&lt;=0, 0,[1]PAGE19!F23/[1]PAGE19!F23)</f>
        <v>1</v>
      </c>
      <c r="G24" s="20"/>
      <c r="H24" s="30"/>
      <c r="I24" s="31"/>
    </row>
    <row r="25" spans="1:9" x14ac:dyDescent="0.2">
      <c r="A25" s="8"/>
    </row>
    <row r="26" spans="1:9" x14ac:dyDescent="0.2">
      <c r="A26" s="22" t="s">
        <v>157</v>
      </c>
      <c r="C26" s="32"/>
    </row>
    <row r="27" spans="1:9" x14ac:dyDescent="0.2">
      <c r="A27" s="22"/>
      <c r="C27" s="32"/>
    </row>
    <row r="28" spans="1:9" x14ac:dyDescent="0.2">
      <c r="A28" s="33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4"/>
    </row>
    <row r="35" spans="7:10" x14ac:dyDescent="0.2">
      <c r="G35" s="34"/>
    </row>
  </sheetData>
  <sheetProtection sheet="1" objects="1" scenarios="1"/>
  <mergeCells count="14">
    <mergeCell ref="A23:C23"/>
    <mergeCell ref="A24:C24"/>
    <mergeCell ref="A17:C17"/>
    <mergeCell ref="A18:C18"/>
    <mergeCell ref="A19:C19"/>
    <mergeCell ref="A20:C20"/>
    <mergeCell ref="A21:C21"/>
    <mergeCell ref="A22:C22"/>
    <mergeCell ref="A13:C15"/>
    <mergeCell ref="D13:F13"/>
    <mergeCell ref="D14:D15"/>
    <mergeCell ref="E14:E15"/>
    <mergeCell ref="F14:F15"/>
    <mergeCell ref="A16:C16"/>
  </mergeCells>
  <conditionalFormatting sqref="D26:G27">
    <cfRule type="expression" dxfId="11" priority="1" stopIfTrue="1">
      <formula>AND(D26&gt;=0,D26&lt;&gt;D25)</formula>
    </cfRule>
  </conditionalFormatting>
  <pageMargins left="0.8" right="0.3" top="0.9" bottom="0" header="0.5" footer="0.5"/>
  <pageSetup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3"/>
  <sheetViews>
    <sheetView zoomScale="90" zoomScaleNormal="90" workbookViewId="0">
      <selection activeCell="H37" sqref="H37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10.28515625" style="6" customWidth="1"/>
    <col min="9" max="9" width="14.14062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28515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260" customFormat="1" ht="11.25" customHeight="1" x14ac:dyDescent="0.2">
      <c r="A1" s="121" t="s">
        <v>223</v>
      </c>
      <c r="C1" s="8"/>
      <c r="D1" s="12"/>
      <c r="E1" s="8"/>
      <c r="F1" s="8"/>
      <c r="G1" s="24" t="s">
        <v>86</v>
      </c>
    </row>
    <row r="2" spans="1:18" s="260" customFormat="1" ht="9.6" customHeight="1" x14ac:dyDescent="0.2">
      <c r="A2" s="12"/>
      <c r="D2" s="25"/>
      <c r="E2" s="8"/>
      <c r="F2" s="8"/>
      <c r="G2" s="12"/>
    </row>
    <row r="3" spans="1:18" s="260" customFormat="1" ht="9.6" customHeight="1" x14ac:dyDescent="0.2">
      <c r="A3" s="12"/>
      <c r="E3" s="8"/>
      <c r="F3"/>
      <c r="G3"/>
    </row>
    <row r="4" spans="1:18" s="260" customFormat="1" ht="12" customHeight="1" x14ac:dyDescent="0.2">
      <c r="A4" s="12"/>
      <c r="B4" s="8"/>
      <c r="C4" s="25" t="s">
        <v>23</v>
      </c>
      <c r="E4" s="8"/>
      <c r="F4"/>
      <c r="G4"/>
    </row>
    <row r="5" spans="1:18" s="260" customFormat="1" ht="12.75" customHeight="1" x14ac:dyDescent="0.2">
      <c r="A5" s="12"/>
      <c r="C5" s="25" t="s">
        <v>50</v>
      </c>
      <c r="E5" s="8"/>
      <c r="F5"/>
      <c r="G5"/>
    </row>
    <row r="6" spans="1:18" s="260" customFormat="1" ht="9.75" customHeight="1" x14ac:dyDescent="0.2">
      <c r="A6" s="8"/>
      <c r="B6" s="12"/>
      <c r="E6" s="12"/>
      <c r="F6"/>
      <c r="G6"/>
    </row>
    <row r="7" spans="1:18" s="260" customFormat="1" ht="12" customHeight="1" x14ac:dyDescent="0.2">
      <c r="A7" s="8"/>
      <c r="B7" s="12"/>
      <c r="C7" s="88" t="s">
        <v>225</v>
      </c>
      <c r="E7" s="12"/>
      <c r="F7"/>
      <c r="G7"/>
    </row>
    <row r="8" spans="1:18" s="260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26"/>
      <c r="C9" s="26"/>
      <c r="D9" s="12"/>
      <c r="E9" s="12"/>
      <c r="F9"/>
      <c r="G9"/>
    </row>
    <row r="10" spans="1:18" ht="9.75" customHeight="1" x14ac:dyDescent="0.2">
      <c r="A10" s="8"/>
      <c r="B10" s="26"/>
      <c r="C10" s="259" t="s">
        <v>108</v>
      </c>
      <c r="D10" s="259"/>
      <c r="E10" s="259"/>
      <c r="F10"/>
      <c r="G10"/>
      <c r="H10" s="19"/>
    </row>
    <row r="11" spans="1:18" ht="15" customHeight="1" x14ac:dyDescent="0.2">
      <c r="F11"/>
      <c r="G11"/>
    </row>
    <row r="12" spans="1:18" ht="27" customHeight="1" x14ac:dyDescent="0.2">
      <c r="A12" s="235" t="s">
        <v>173</v>
      </c>
      <c r="B12" s="235"/>
      <c r="C12" s="235"/>
      <c r="D12" s="235"/>
      <c r="E12" s="235"/>
      <c r="F12" s="235"/>
    </row>
    <row r="13" spans="1:18" ht="15" customHeight="1" x14ac:dyDescent="0.2">
      <c r="A13" s="258" t="s">
        <v>39</v>
      </c>
      <c r="B13" s="258"/>
      <c r="C13" s="258"/>
      <c r="D13" s="134" t="s">
        <v>65</v>
      </c>
      <c r="E13" s="134"/>
      <c r="F13" s="135"/>
      <c r="G13" s="29"/>
      <c r="H13" s="24" t="s">
        <v>25</v>
      </c>
      <c r="I13" s="24" t="s">
        <v>102</v>
      </c>
    </row>
    <row r="14" spans="1:18" ht="15" customHeight="1" x14ac:dyDescent="0.2">
      <c r="A14" s="258"/>
      <c r="B14" s="258"/>
      <c r="C14" s="258"/>
      <c r="D14" s="124" t="s">
        <v>66</v>
      </c>
      <c r="E14" s="127" t="s">
        <v>67</v>
      </c>
      <c r="F14" s="127" t="s">
        <v>24</v>
      </c>
      <c r="G14" s="29"/>
      <c r="H14" s="24" t="s">
        <v>24</v>
      </c>
      <c r="I14" s="24" t="s">
        <v>103</v>
      </c>
    </row>
    <row r="15" spans="1:18" ht="28.5" customHeight="1" x14ac:dyDescent="0.2">
      <c r="A15" s="256" t="s">
        <v>75</v>
      </c>
      <c r="B15" s="256"/>
      <c r="C15" s="256"/>
      <c r="D15" s="268">
        <v>6004</v>
      </c>
      <c r="E15" s="268">
        <v>49122</v>
      </c>
      <c r="F15" s="268">
        <v>55126</v>
      </c>
      <c r="G15" s="20"/>
      <c r="H15" s="30">
        <f t="shared" ref="H15:H23" si="0">MAX(D15,0)+MAX(E15,0)</f>
        <v>55126</v>
      </c>
      <c r="I15" s="73">
        <f>MAX([1]PAGE12!C31,0)+MAX([1]PAGE12!D31,0)+MAX([1]PAGE12!E31,0)</f>
        <v>55126</v>
      </c>
      <c r="M15" s="6">
        <v>22</v>
      </c>
      <c r="R15" s="6">
        <f t="shared" ref="R15:R23" si="1">MIN(LEN(TRIM(D15)),LEN(TRIM(E15)),LEN(TRIM(F15)))</f>
        <v>4</v>
      </c>
    </row>
    <row r="16" spans="1:18" ht="25.5" customHeight="1" x14ac:dyDescent="0.2">
      <c r="A16" s="256" t="s">
        <v>149</v>
      </c>
      <c r="B16" s="256"/>
      <c r="C16" s="256"/>
      <c r="D16" s="268">
        <v>1349</v>
      </c>
      <c r="E16" s="268">
        <v>9514</v>
      </c>
      <c r="F16" s="268">
        <v>10863</v>
      </c>
      <c r="G16" s="20"/>
      <c r="H16" s="30">
        <f t="shared" si="0"/>
        <v>10863</v>
      </c>
      <c r="I16" s="73">
        <f>MAX([1]PAGE12!F31,0)+MAX([1]PAGE12!G31,0)+MAX([1]PAGE12!H31,0)</f>
        <v>10863</v>
      </c>
      <c r="R16" s="6">
        <f t="shared" si="1"/>
        <v>4</v>
      </c>
    </row>
    <row r="17" spans="1:18" ht="21" customHeight="1" x14ac:dyDescent="0.2">
      <c r="A17" s="256" t="s">
        <v>76</v>
      </c>
      <c r="B17" s="256"/>
      <c r="C17" s="256"/>
      <c r="D17" s="268">
        <v>613</v>
      </c>
      <c r="E17" s="268">
        <v>6817</v>
      </c>
      <c r="F17" s="268">
        <v>7430</v>
      </c>
      <c r="G17" s="20"/>
      <c r="H17" s="30">
        <f t="shared" si="0"/>
        <v>7430</v>
      </c>
      <c r="I17" s="73">
        <f>MAX([1]PAGE13!C30,0)+MAX([1]PAGE13!D30,0)+MAX([1]PAGE13!E30,0)</f>
        <v>7430</v>
      </c>
      <c r="R17" s="6">
        <f t="shared" si="1"/>
        <v>3</v>
      </c>
    </row>
    <row r="18" spans="1:18" ht="22.5" customHeight="1" x14ac:dyDescent="0.2">
      <c r="A18" s="256" t="s">
        <v>77</v>
      </c>
      <c r="B18" s="256"/>
      <c r="C18" s="256"/>
      <c r="D18" s="268">
        <v>19</v>
      </c>
      <c r="E18" s="268">
        <v>616</v>
      </c>
      <c r="F18" s="268">
        <v>635</v>
      </c>
      <c r="G18" s="20"/>
      <c r="H18" s="30">
        <f t="shared" si="0"/>
        <v>635</v>
      </c>
      <c r="I18" s="73">
        <f>MAX([1]PAGE13!F30,0)+MAX([1]PAGE13!G30,0)+MAX([1]PAGE13!H30,0)</f>
        <v>635</v>
      </c>
      <c r="R18" s="6">
        <f t="shared" si="1"/>
        <v>2</v>
      </c>
    </row>
    <row r="19" spans="1:18" ht="23.25" customHeight="1" x14ac:dyDescent="0.2">
      <c r="A19" s="258" t="s">
        <v>48</v>
      </c>
      <c r="B19" s="258"/>
      <c r="C19" s="258"/>
      <c r="D19" s="268">
        <v>1</v>
      </c>
      <c r="E19" s="268">
        <v>61</v>
      </c>
      <c r="F19" s="268">
        <v>62</v>
      </c>
      <c r="G19" s="20"/>
      <c r="H19" s="30">
        <f t="shared" si="0"/>
        <v>62</v>
      </c>
      <c r="I19" s="73">
        <f>MAX([1]PAGE14!C30,0)+MAX([1]PAGE14!D30,0)+MAX([1]PAGE14!E30,0)</f>
        <v>62</v>
      </c>
      <c r="R19" s="6">
        <f t="shared" si="1"/>
        <v>1</v>
      </c>
    </row>
    <row r="20" spans="1:18" ht="20.25" customHeight="1" x14ac:dyDescent="0.2">
      <c r="A20" s="258" t="s">
        <v>78</v>
      </c>
      <c r="B20" s="258"/>
      <c r="C20" s="258"/>
      <c r="D20" s="268">
        <v>8</v>
      </c>
      <c r="E20" s="268">
        <v>193</v>
      </c>
      <c r="F20" s="268">
        <v>201</v>
      </c>
      <c r="G20" s="20"/>
      <c r="H20" s="30">
        <f t="shared" si="0"/>
        <v>201</v>
      </c>
      <c r="I20" s="73">
        <f>MAX([1]PAGE14!F30,0)+MAX([1]PAGE14!G30,0)+MAX([1]PAGE14!H30,0)</f>
        <v>201</v>
      </c>
      <c r="R20" s="6">
        <f t="shared" si="1"/>
        <v>1</v>
      </c>
    </row>
    <row r="21" spans="1:18" ht="21.75" customHeight="1" x14ac:dyDescent="0.2">
      <c r="A21" s="256" t="s">
        <v>79</v>
      </c>
      <c r="B21" s="256"/>
      <c r="C21" s="256"/>
      <c r="D21" s="268">
        <v>0</v>
      </c>
      <c r="E21" s="268">
        <v>201</v>
      </c>
      <c r="F21" s="268">
        <v>201</v>
      </c>
      <c r="G21" s="20"/>
      <c r="H21" s="30">
        <f t="shared" si="0"/>
        <v>201</v>
      </c>
      <c r="I21" s="73">
        <f>MAX([1]PAGE15!C30,0)+MAX([1]PAGE15!D30,0)+MAX([1]PAGE15!E30,0)</f>
        <v>201</v>
      </c>
      <c r="R21" s="6">
        <f t="shared" si="1"/>
        <v>1</v>
      </c>
    </row>
    <row r="22" spans="1:18" ht="21.75" customHeight="1" x14ac:dyDescent="0.2">
      <c r="A22" s="256" t="s">
        <v>80</v>
      </c>
      <c r="B22" s="256"/>
      <c r="C22" s="256"/>
      <c r="D22" s="268">
        <v>4</v>
      </c>
      <c r="E22" s="268">
        <v>491</v>
      </c>
      <c r="F22" s="268">
        <v>495</v>
      </c>
      <c r="G22" s="20"/>
      <c r="H22" s="30">
        <f t="shared" si="0"/>
        <v>495</v>
      </c>
      <c r="I22" s="73">
        <f>MAX([1]PAGE15!F30,0)+MAX([1]PAGE15!G30,0)+MAX([1]PAGE15!H30,0)</f>
        <v>495</v>
      </c>
      <c r="R22" s="6">
        <f t="shared" si="1"/>
        <v>1</v>
      </c>
    </row>
    <row r="23" spans="1:18" ht="18.75" customHeight="1" x14ac:dyDescent="0.2">
      <c r="A23" s="257" t="s">
        <v>81</v>
      </c>
      <c r="B23" s="257"/>
      <c r="C23" s="257"/>
      <c r="D23" s="268">
        <v>7998</v>
      </c>
      <c r="E23" s="268">
        <v>67015</v>
      </c>
      <c r="F23" s="268">
        <v>75013</v>
      </c>
      <c r="G23" s="20"/>
      <c r="H23" s="30">
        <f t="shared" si="0"/>
        <v>75013</v>
      </c>
      <c r="I23" s="31"/>
      <c r="R23" s="6">
        <f t="shared" si="1"/>
        <v>4</v>
      </c>
    </row>
    <row r="24" spans="1:18" x14ac:dyDescent="0.2">
      <c r="A24" s="8"/>
    </row>
    <row r="25" spans="1:18" x14ac:dyDescent="0.2">
      <c r="A25" s="33"/>
    </row>
    <row r="26" spans="1:18" x14ac:dyDescent="0.2">
      <c r="A26" s="8"/>
      <c r="C26" s="8" t="s">
        <v>85</v>
      </c>
      <c r="D26" s="30">
        <f>MAX(D15,0)+MAX(D16,0)+MAX(D17,0)+MAX(D18,0)+MAX(D19,0)+MAX(D20,0)+MAX(D21,0)+MAX(D22,0)</f>
        <v>7998</v>
      </c>
      <c r="E26" s="30">
        <f>MAX(E15,0)+MAX(E16,0)+MAX(E17,0)+MAX(E18,0)+MAX(E19,0)+MAX(E20,0)+MAX(E21,0)+MAX(E22,0)</f>
        <v>67015</v>
      </c>
      <c r="F26" s="30">
        <f>MAX(F15,0)+MAX(F16,0)+MAX(F17,0)+MAX(F18,0)+MAX(F19,0)+MAX(F20,0)+MAX(F21,0)+MAX(F22,0)</f>
        <v>75013</v>
      </c>
    </row>
    <row r="28" spans="1:18" x14ac:dyDescent="0.2">
      <c r="B28" s="9"/>
      <c r="G28" s="9"/>
    </row>
    <row r="31" spans="1:18" x14ac:dyDescent="0.2">
      <c r="G31" s="8"/>
      <c r="J31" s="9"/>
    </row>
    <row r="32" spans="1:18" x14ac:dyDescent="0.2">
      <c r="G32" s="34"/>
    </row>
    <row r="33" spans="7:7" x14ac:dyDescent="0.2">
      <c r="G33" s="34"/>
    </row>
  </sheetData>
  <sheetProtection sheet="1" objects="1" scenarios="1"/>
  <mergeCells count="13">
    <mergeCell ref="A23:C23"/>
    <mergeCell ref="A17:C17"/>
    <mergeCell ref="A18:C18"/>
    <mergeCell ref="A19:C19"/>
    <mergeCell ref="A20:C20"/>
    <mergeCell ref="A21:C21"/>
    <mergeCell ref="A22:C22"/>
    <mergeCell ref="C10:E10"/>
    <mergeCell ref="A12:F12"/>
    <mergeCell ref="A13:C14"/>
    <mergeCell ref="D13:F13"/>
    <mergeCell ref="A15:C15"/>
    <mergeCell ref="A16:C16"/>
  </mergeCells>
  <conditionalFormatting sqref="D26:F26">
    <cfRule type="expression" dxfId="10" priority="1" stopIfTrue="1">
      <formula>MAX(D23,0)&lt;&gt;D26</formula>
    </cfRule>
  </conditionalFormatting>
  <conditionalFormatting sqref="H16:H22">
    <cfRule type="expression" dxfId="9" priority="2" stopIfTrue="1">
      <formula>MAX(F16,0)&lt;&gt;H16</formula>
    </cfRule>
  </conditionalFormatting>
  <conditionalFormatting sqref="H23 H15">
    <cfRule type="expression" dxfId="8" priority="3" stopIfTrue="1">
      <formula>MAX(F15,0)&lt;&gt;H15</formula>
    </cfRule>
  </conditionalFormatting>
  <conditionalFormatting sqref="I15">
    <cfRule type="expression" dxfId="7" priority="4" stopIfTrue="1">
      <formula>AND(OR(F15&gt;=0, I15&gt;0), I15&lt;&gt;F15)</formula>
    </cfRule>
  </conditionalFormatting>
  <conditionalFormatting sqref="I16:I17 I20">
    <cfRule type="expression" dxfId="6" priority="5" stopIfTrue="1">
      <formula>AND(OR(F16&gt;=0, I16&gt;0), F16&lt;&gt;I16)</formula>
    </cfRule>
  </conditionalFormatting>
  <conditionalFormatting sqref="I18">
    <cfRule type="expression" dxfId="5" priority="6" stopIfTrue="1">
      <formula>AND(OR(F18&gt;=0, I18&gt;0),F18&lt;&gt;I18)</formula>
    </cfRule>
  </conditionalFormatting>
  <conditionalFormatting sqref="I19">
    <cfRule type="expression" dxfId="4" priority="7" stopIfTrue="1">
      <formula>AND(OR(F19&gt;=0,I19&gt;0),F19&lt;&gt;I19)</formula>
    </cfRule>
  </conditionalFormatting>
  <conditionalFormatting sqref="I21:I22">
    <cfRule type="expression" dxfId="3" priority="8" stopIfTrue="1">
      <formula>AND(OR(F21&gt;=0,I21&gt;0),F21&lt;&gt;I21)</formula>
    </cfRule>
  </conditionalFormatting>
  <conditionalFormatting sqref="D15:F23">
    <cfRule type="expression" dxfId="2" priority="9" stopIfTrue="1">
      <formula>LEN(TRIM(D15))=0</formula>
    </cfRule>
  </conditionalFormatting>
  <conditionalFormatting sqref="C10:E10">
    <cfRule type="expression" dxfId="1" priority="10" stopIfTrue="1">
      <formula>MIN(R15:R23)=0</formula>
    </cfRule>
  </conditionalFormatting>
  <pageMargins left="0.8" right="0.3" top="0.9" bottom="0" header="0.5" footer="0.5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H9" sqref="H9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140625" style="6" hidden="1" customWidth="1"/>
    <col min="14" max="14" width="8.85546875" style="6" customWidth="1"/>
    <col min="15" max="16384" width="9.140625" style="6"/>
  </cols>
  <sheetData>
    <row r="1" spans="1:13" s="260" customFormat="1" ht="12.75" customHeight="1" x14ac:dyDescent="0.2">
      <c r="A1" s="121" t="s">
        <v>223</v>
      </c>
      <c r="C1" s="8"/>
      <c r="D1" s="12"/>
      <c r="E1" s="8"/>
      <c r="F1" s="8"/>
      <c r="G1" s="24" t="s">
        <v>90</v>
      </c>
    </row>
    <row r="2" spans="1:13" s="260" customFormat="1" ht="9.6" customHeight="1" x14ac:dyDescent="0.2">
      <c r="A2" s="12"/>
      <c r="D2" s="25"/>
      <c r="E2" s="8"/>
      <c r="F2" s="8"/>
      <c r="G2" s="12"/>
    </row>
    <row r="3" spans="1:13" s="260" customFormat="1" ht="9.6" customHeight="1" x14ac:dyDescent="0.2">
      <c r="A3" s="12"/>
      <c r="E3" s="8"/>
      <c r="F3"/>
      <c r="G3"/>
    </row>
    <row r="4" spans="1:13" s="260" customFormat="1" ht="11.25" customHeight="1" x14ac:dyDescent="0.2">
      <c r="A4" s="12"/>
      <c r="B4" s="8"/>
      <c r="C4" s="25" t="s">
        <v>23</v>
      </c>
      <c r="E4" s="8"/>
      <c r="F4"/>
      <c r="G4"/>
    </row>
    <row r="5" spans="1:13" s="260" customFormat="1" ht="10.5" customHeight="1" x14ac:dyDescent="0.2">
      <c r="A5" s="12"/>
      <c r="C5" s="25" t="s">
        <v>50</v>
      </c>
      <c r="E5" s="8"/>
      <c r="F5"/>
      <c r="G5"/>
    </row>
    <row r="6" spans="1:13" s="260" customFormat="1" ht="9.75" customHeight="1" x14ac:dyDescent="0.2">
      <c r="A6" s="8"/>
      <c r="B6" s="12"/>
      <c r="E6" s="12"/>
      <c r="F6"/>
      <c r="G6"/>
    </row>
    <row r="7" spans="1:13" s="260" customFormat="1" ht="9.75" customHeight="1" x14ac:dyDescent="0.2">
      <c r="A7" s="8"/>
      <c r="B7" s="12"/>
      <c r="C7" s="88" t="str">
        <f>[1]PAGE1!C7</f>
        <v>Reporting Date:</v>
      </c>
      <c r="E7" s="12"/>
      <c r="F7"/>
      <c r="G7"/>
    </row>
    <row r="8" spans="1:13" s="260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6"/>
      <c r="C9" s="26"/>
      <c r="D9" s="12"/>
      <c r="E9" s="12"/>
      <c r="F9"/>
      <c r="G9"/>
    </row>
    <row r="10" spans="1:13" ht="9.6" customHeight="1" x14ac:dyDescent="0.2">
      <c r="A10" s="8"/>
      <c r="B10" s="26"/>
      <c r="C10" s="26"/>
      <c r="D10" s="12"/>
      <c r="F10"/>
      <c r="G10"/>
      <c r="H10" s="19"/>
    </row>
    <row r="11" spans="1:13" ht="15" customHeight="1" x14ac:dyDescent="0.2"/>
    <row r="12" spans="1:13" ht="15" customHeight="1" x14ac:dyDescent="0.2">
      <c r="A12" s="86" t="s">
        <v>91</v>
      </c>
      <c r="C12" s="28"/>
    </row>
    <row r="13" spans="1:13" ht="26.25" customHeight="1" x14ac:dyDescent="0.2">
      <c r="A13" s="150" t="s">
        <v>39</v>
      </c>
      <c r="B13" s="151"/>
      <c r="C13" s="152"/>
      <c r="D13" s="172" t="s">
        <v>174</v>
      </c>
      <c r="E13" s="179"/>
      <c r="F13" s="180"/>
      <c r="G13" s="29"/>
      <c r="H13" s="8"/>
    </row>
    <row r="14" spans="1:13" ht="12" customHeight="1" x14ac:dyDescent="0.2">
      <c r="A14" s="153"/>
      <c r="B14" s="154"/>
      <c r="C14" s="155"/>
      <c r="D14" s="199" t="s">
        <v>219</v>
      </c>
      <c r="E14" s="199" t="s">
        <v>220</v>
      </c>
      <c r="F14" s="199" t="s">
        <v>188</v>
      </c>
      <c r="G14" s="29"/>
      <c r="H14" s="8"/>
    </row>
    <row r="15" spans="1:13" ht="12" customHeight="1" x14ac:dyDescent="0.2">
      <c r="A15" s="156"/>
      <c r="B15" s="157"/>
      <c r="C15" s="158"/>
      <c r="D15" s="201"/>
      <c r="E15" s="201"/>
      <c r="F15" s="201"/>
      <c r="G15" s="29"/>
      <c r="H15" s="8"/>
      <c r="M15" s="6">
        <v>23</v>
      </c>
    </row>
    <row r="16" spans="1:13" ht="21" customHeight="1" x14ac:dyDescent="0.2">
      <c r="A16" s="256" t="s">
        <v>75</v>
      </c>
      <c r="B16" s="256"/>
      <c r="C16" s="256"/>
      <c r="D16" s="284">
        <f>IF(MIN([1]PAGE21!D15,[1]PAGE21!F15)&lt;=0, 0,[1]PAGE21!D15/[1]PAGE21!F15)</f>
        <v>0.10891412400682074</v>
      </c>
      <c r="E16" s="270">
        <f>IF(MIN([1]PAGE21!E15,[1]PAGE21!F15)&lt;=0, 0,[1]PAGE21!E15/[1]PAGE21!F15)</f>
        <v>0.89108587599317923</v>
      </c>
      <c r="F16" s="271">
        <f>IF([1]PAGE21!F15&lt;=0, 0,[1]PAGE21!F15/[1]PAGE21!F15)</f>
        <v>1</v>
      </c>
      <c r="G16" s="20"/>
      <c r="H16" s="30"/>
      <c r="I16" s="31"/>
    </row>
    <row r="17" spans="1:9" ht="21" customHeight="1" x14ac:dyDescent="0.2">
      <c r="A17" s="256" t="s">
        <v>149</v>
      </c>
      <c r="B17" s="256"/>
      <c r="C17" s="256"/>
      <c r="D17" s="270">
        <f>IF(MIN([1]PAGE21!D16,[1]PAGE21!F16)&lt;=0, 0,[1]PAGE21!D16/[1]PAGE21!F16)</f>
        <v>0.12418300653594772</v>
      </c>
      <c r="E17" s="270">
        <f>IF(MIN([1]PAGE21!E16,[1]PAGE21!F16)&lt;=0, 0,[1]PAGE21!E16/[1]PAGE21!F16)</f>
        <v>0.87581699346405228</v>
      </c>
      <c r="F17" s="271">
        <f>IF([1]PAGE21!F16&lt;=0, 0,[1]PAGE21!F16/[1]PAGE21!F16)</f>
        <v>1</v>
      </c>
      <c r="G17" s="20"/>
      <c r="H17" s="30"/>
      <c r="I17" s="31"/>
    </row>
    <row r="18" spans="1:9" ht="21" customHeight="1" x14ac:dyDescent="0.2">
      <c r="A18" s="256" t="s">
        <v>76</v>
      </c>
      <c r="B18" s="256"/>
      <c r="C18" s="256"/>
      <c r="D18" s="270">
        <f>IF(MIN([1]PAGE21!D17,[1]PAGE21!F17)&lt;=0, 0,[1]PAGE21!D17/[1]PAGE21!F17)</f>
        <v>8.2503364737550475E-2</v>
      </c>
      <c r="E18" s="270">
        <f>IF(MIN([1]PAGE21!E17,[1]PAGE21!F17)&lt;=0, 0,[1]PAGE21!E17/[1]PAGE21!F17)</f>
        <v>0.91749663526244951</v>
      </c>
      <c r="F18" s="271">
        <f>IF([1]PAGE21!F17&lt;=0, 0,[1]PAGE21!F17/[1]PAGE21!F17)</f>
        <v>1</v>
      </c>
      <c r="G18" s="20"/>
      <c r="H18" s="30"/>
      <c r="I18" s="31"/>
    </row>
    <row r="19" spans="1:9" ht="22.5" customHeight="1" x14ac:dyDescent="0.2">
      <c r="A19" s="256" t="s">
        <v>77</v>
      </c>
      <c r="B19" s="256"/>
      <c r="C19" s="256"/>
      <c r="D19" s="270">
        <f>IF(MIN([1]PAGE21!D18,[1]PAGE21!F18)&lt;=0, 0,[1]PAGE21!D18/[1]PAGE21!F18)</f>
        <v>2.9921259842519685E-2</v>
      </c>
      <c r="E19" s="270">
        <f>IF(MIN([1]PAGE21!E18,[1]PAGE21!F18)&lt;=0, 0,[1]PAGE21!E18/[1]PAGE21!F18)</f>
        <v>0.9700787401574803</v>
      </c>
      <c r="F19" s="271">
        <f>IF([1]PAGE21!F18&lt;=0, 0,[1]PAGE21!F18/[1]PAGE21!F18)</f>
        <v>1</v>
      </c>
      <c r="G19" s="20"/>
      <c r="H19" s="30"/>
      <c r="I19" s="31"/>
    </row>
    <row r="20" spans="1:9" ht="23.25" customHeight="1" x14ac:dyDescent="0.2">
      <c r="A20" s="258" t="s">
        <v>48</v>
      </c>
      <c r="B20" s="258"/>
      <c r="C20" s="258"/>
      <c r="D20" s="270">
        <f>IF(MIN([1]PAGE21!D19,[1]PAGE21!F19)&lt;=0, 0,[1]PAGE21!D19/[1]PAGE21!F19)</f>
        <v>1.6129032258064516E-2</v>
      </c>
      <c r="E20" s="270">
        <f>IF(MIN([1]PAGE21!E19,[1]PAGE21!F19)&lt;=0, 0,[1]PAGE21!E19/[1]PAGE21!F19)</f>
        <v>0.9838709677419355</v>
      </c>
      <c r="F20" s="271">
        <f>IF([1]PAGE21!F19&lt;=0, 0,[1]PAGE21!F19/[1]PAGE21!F19)</f>
        <v>1</v>
      </c>
      <c r="G20" s="20"/>
      <c r="H20" s="30"/>
      <c r="I20" s="31"/>
    </row>
    <row r="21" spans="1:9" ht="20.25" customHeight="1" x14ac:dyDescent="0.2">
      <c r="A21" s="258" t="s">
        <v>78</v>
      </c>
      <c r="B21" s="258"/>
      <c r="C21" s="258"/>
      <c r="D21" s="270">
        <f>IF(MIN([1]PAGE21!D20,[1]PAGE21!F20)&lt;=0, 0,[1]PAGE21!D20/[1]PAGE21!F20)</f>
        <v>3.9800995024875621E-2</v>
      </c>
      <c r="E21" s="270">
        <f>IF(MIN([1]PAGE21!E20,[1]PAGE21!F20)&lt;=0, 0,[1]PAGE21!E20/[1]PAGE21!F20)</f>
        <v>0.96019900497512434</v>
      </c>
      <c r="F21" s="271">
        <f>IF([1]PAGE21!F20&lt;=0, 0,[1]PAGE21!F20/[1]PAGE21!F20)</f>
        <v>1</v>
      </c>
      <c r="G21" s="20"/>
      <c r="H21" s="30"/>
      <c r="I21" s="31"/>
    </row>
    <row r="22" spans="1:9" ht="21.75" customHeight="1" x14ac:dyDescent="0.2">
      <c r="A22" s="256" t="s">
        <v>79</v>
      </c>
      <c r="B22" s="256"/>
      <c r="C22" s="256"/>
      <c r="D22" s="270">
        <f>IF(MIN([1]PAGE21!D21,[1]PAGE21!F21)&lt;=0, 0,[1]PAGE21!D21/[1]PAGE21!F21)</f>
        <v>0</v>
      </c>
      <c r="E22" s="270">
        <f>IF(MIN([1]PAGE21!E21,[1]PAGE21!F21)&lt;=0, 0,[1]PAGE21!E21/[1]PAGE21!F21)</f>
        <v>1</v>
      </c>
      <c r="F22" s="271">
        <f>IF([1]PAGE21!F21&lt;=0, 0,[1]PAGE21!F21/[1]PAGE21!F21)</f>
        <v>1</v>
      </c>
      <c r="G22" s="20"/>
      <c r="H22" s="30"/>
      <c r="I22" s="31"/>
    </row>
    <row r="23" spans="1:9" ht="21.75" customHeight="1" x14ac:dyDescent="0.2">
      <c r="A23" s="256" t="s">
        <v>80</v>
      </c>
      <c r="B23" s="256"/>
      <c r="C23" s="256"/>
      <c r="D23" s="270">
        <f>IF(MIN([1]PAGE21!D22,[1]PAGE21!F22)&lt;=0, 0,[1]PAGE21!D22/[1]PAGE21!F22)</f>
        <v>8.0808080808080808E-3</v>
      </c>
      <c r="E23" s="270">
        <f>IF(MIN([1]PAGE21!E22,[1]PAGE21!F22)&lt;=0, 0,[1]PAGE21!E22/[1]PAGE21!F22)</f>
        <v>0.99191919191919187</v>
      </c>
      <c r="F23" s="271">
        <f>IF([1]PAGE21!F22&lt;=0, 0,[1]PAGE21!F22/[1]PAGE21!F22)</f>
        <v>1</v>
      </c>
      <c r="G23" s="20"/>
      <c r="H23" s="30"/>
      <c r="I23" s="31"/>
    </row>
    <row r="24" spans="1:9" ht="18.75" customHeight="1" x14ac:dyDescent="0.2">
      <c r="A24" s="258" t="s">
        <v>81</v>
      </c>
      <c r="B24" s="258"/>
      <c r="C24" s="258"/>
      <c r="D24" s="270">
        <f>IF(MIN([1]PAGE21!D23,[1]PAGE21!F23)&lt;=0, 0,[1]PAGE21!D23/[1]PAGE21!F23)</f>
        <v>0.10662151893671763</v>
      </c>
      <c r="E24" s="270">
        <f>IF(MIN([1]PAGE21!E23,[1]PAGE21!F23)&lt;=0, 0,[1]PAGE21!E23/[1]PAGE21!F23)</f>
        <v>0.89337848106328233</v>
      </c>
      <c r="F24" s="271">
        <f>IF([1]PAGE21!F23&lt;=0, 0,[1]PAGE21!F23/[1]PAGE21!F23)</f>
        <v>1</v>
      </c>
      <c r="G24" s="20"/>
      <c r="H24" s="30"/>
      <c r="I24" s="31"/>
    </row>
    <row r="25" spans="1:9" x14ac:dyDescent="0.2">
      <c r="A25" s="8"/>
    </row>
    <row r="26" spans="1:9" x14ac:dyDescent="0.2">
      <c r="A26" s="22" t="s">
        <v>157</v>
      </c>
    </row>
    <row r="27" spans="1:9" x14ac:dyDescent="0.2">
      <c r="C27" s="32"/>
    </row>
    <row r="28" spans="1:9" x14ac:dyDescent="0.2">
      <c r="A28" s="33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4"/>
    </row>
    <row r="35" spans="7:10" x14ac:dyDescent="0.2">
      <c r="G35" s="34"/>
    </row>
  </sheetData>
  <sheetProtection sheet="1" objects="1" scenarios="1"/>
  <mergeCells count="14">
    <mergeCell ref="A23:C23"/>
    <mergeCell ref="A24:C24"/>
    <mergeCell ref="A17:C17"/>
    <mergeCell ref="A18:C18"/>
    <mergeCell ref="A19:C19"/>
    <mergeCell ref="A20:C20"/>
    <mergeCell ref="A21:C21"/>
    <mergeCell ref="A22:C22"/>
    <mergeCell ref="A13:C15"/>
    <mergeCell ref="D13:F13"/>
    <mergeCell ref="D14:D15"/>
    <mergeCell ref="E14:E15"/>
    <mergeCell ref="F14:F15"/>
    <mergeCell ref="A16:C16"/>
  </mergeCells>
  <conditionalFormatting sqref="D27:G27">
    <cfRule type="expression" dxfId="0" priority="1" stopIfTrue="1">
      <formula>AND(D27&gt;=0,D27&lt;&gt;D25)</formula>
    </cfRule>
  </conditionalFormatting>
  <pageMargins left="0.8" right="0.3" top="0.9" bottom="0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5"/>
  <sheetViews>
    <sheetView zoomScale="90" zoomScaleNormal="90" workbookViewId="0">
      <selection activeCell="G6" sqref="G6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5" width="21.42578125" style="6" customWidth="1"/>
    <col min="6" max="6" width="21.85546875" style="6" customWidth="1"/>
    <col min="7" max="7" width="21.28515625" style="6" customWidth="1"/>
    <col min="8" max="8" width="22.7109375" style="6" customWidth="1"/>
    <col min="9" max="9" width="22.42578125" style="6" customWidth="1"/>
    <col min="10" max="11" width="9.140625" style="6"/>
    <col min="12" max="12" width="8.85546875" style="6" customWidth="1"/>
    <col min="13" max="13" width="0.140625" style="6" customWidth="1"/>
    <col min="14" max="17" width="9.140625" style="6"/>
    <col min="18" max="18" width="9.140625" style="6" hidden="1" customWidth="1"/>
    <col min="19" max="16384" width="9.140625" style="6"/>
  </cols>
  <sheetData>
    <row r="1" spans="1:13" s="8" customFormat="1" ht="11.25" x14ac:dyDescent="0.2">
      <c r="A1" s="121" t="s">
        <v>223</v>
      </c>
      <c r="C1" s="12"/>
      <c r="D1" s="12"/>
      <c r="E1" s="12"/>
      <c r="F1" s="12"/>
      <c r="I1" s="24" t="s">
        <v>92</v>
      </c>
    </row>
    <row r="2" spans="1:13" s="8" customFormat="1" ht="11.25" x14ac:dyDescent="0.2">
      <c r="A2" s="12"/>
      <c r="C2" s="12"/>
      <c r="D2" s="12"/>
      <c r="F2" s="25"/>
      <c r="I2" s="12"/>
    </row>
    <row r="3" spans="1:13" s="8" customFormat="1" ht="12" customHeight="1" x14ac:dyDescent="0.2">
      <c r="A3" s="12"/>
      <c r="F3" s="25"/>
      <c r="H3"/>
      <c r="I3"/>
    </row>
    <row r="4" spans="1:13" s="8" customFormat="1" ht="12" customHeight="1" x14ac:dyDescent="0.2">
      <c r="A4" s="12"/>
      <c r="D4" s="12"/>
      <c r="F4" s="88" t="s">
        <v>23</v>
      </c>
      <c r="H4"/>
      <c r="I4"/>
    </row>
    <row r="5" spans="1:13" s="8" customFormat="1" ht="12" customHeight="1" x14ac:dyDescent="0.2">
      <c r="A5" s="12"/>
      <c r="F5" s="25"/>
      <c r="H5"/>
      <c r="I5"/>
    </row>
    <row r="6" spans="1:13" s="8" customFormat="1" ht="9.75" customHeight="1" x14ac:dyDescent="0.2">
      <c r="B6" s="12"/>
      <c r="F6" s="25"/>
      <c r="G6" s="12"/>
      <c r="H6"/>
      <c r="I6"/>
    </row>
    <row r="7" spans="1:13" s="8" customFormat="1" ht="11.25" customHeight="1" x14ac:dyDescent="0.2">
      <c r="B7" s="12"/>
      <c r="D7" s="25"/>
      <c r="F7" s="88" t="s">
        <v>225</v>
      </c>
      <c r="G7" s="12"/>
      <c r="H7"/>
      <c r="I7"/>
    </row>
    <row r="8" spans="1:13" s="8" customFormat="1" ht="9.6" customHeight="1" x14ac:dyDescent="0.2">
      <c r="B8" s="12"/>
      <c r="F8" s="25"/>
      <c r="G8" s="12"/>
      <c r="H8"/>
      <c r="I8"/>
    </row>
    <row r="9" spans="1:13" ht="9.6" customHeight="1" x14ac:dyDescent="0.2">
      <c r="B9" s="41"/>
      <c r="C9" s="42"/>
      <c r="E9" s="42"/>
      <c r="F9" s="42"/>
      <c r="G9" s="42"/>
      <c r="H9"/>
      <c r="I9"/>
    </row>
    <row r="10" spans="1:13" s="28" customFormat="1" ht="10.5" customHeight="1" x14ac:dyDescent="0.2">
      <c r="B10" s="61"/>
      <c r="C10" s="26"/>
      <c r="D10" s="26"/>
      <c r="E10" s="132" t="s">
        <v>108</v>
      </c>
      <c r="F10" s="132"/>
      <c r="G10" s="132"/>
      <c r="H10"/>
      <c r="I10"/>
    </row>
    <row r="11" spans="1:13" ht="9.6" customHeight="1" x14ac:dyDescent="0.2">
      <c r="B11" s="41"/>
      <c r="C11" s="42"/>
      <c r="D11" s="42"/>
      <c r="E11" s="42"/>
      <c r="F11" s="42"/>
      <c r="G11" s="42"/>
      <c r="H11" s="42"/>
    </row>
    <row r="12" spans="1:13" s="260" customFormat="1" ht="18" customHeight="1" x14ac:dyDescent="0.2">
      <c r="A12" s="86" t="s">
        <v>55</v>
      </c>
      <c r="B12" s="27"/>
      <c r="D12" s="12"/>
      <c r="E12" s="12"/>
      <c r="F12" s="12"/>
      <c r="G12" s="12"/>
      <c r="H12" s="12"/>
    </row>
    <row r="13" spans="1:13" s="260" customFormat="1" ht="49.5" customHeight="1" x14ac:dyDescent="0.2">
      <c r="A13" s="150" t="s">
        <v>22</v>
      </c>
      <c r="B13" s="151"/>
      <c r="C13" s="151"/>
      <c r="D13" s="152"/>
      <c r="E13" s="172" t="s">
        <v>154</v>
      </c>
      <c r="F13" s="179"/>
      <c r="G13" s="180"/>
      <c r="H13" s="172" t="s">
        <v>155</v>
      </c>
      <c r="I13" s="135"/>
    </row>
    <row r="14" spans="1:13" s="260" customFormat="1" ht="12" customHeight="1" x14ac:dyDescent="0.2">
      <c r="A14" s="153"/>
      <c r="B14" s="154"/>
      <c r="C14" s="154"/>
      <c r="D14" s="154"/>
      <c r="E14" s="173" t="s">
        <v>132</v>
      </c>
      <c r="F14" s="173" t="s">
        <v>133</v>
      </c>
      <c r="G14" s="176" t="s">
        <v>134</v>
      </c>
      <c r="H14" s="173" t="s">
        <v>135</v>
      </c>
      <c r="I14" s="173" t="s">
        <v>136</v>
      </c>
    </row>
    <row r="15" spans="1:13" s="260" customFormat="1" ht="15" customHeight="1" x14ac:dyDescent="0.2">
      <c r="A15" s="153"/>
      <c r="B15" s="154"/>
      <c r="C15" s="154"/>
      <c r="D15" s="154"/>
      <c r="E15" s="174"/>
      <c r="F15" s="174"/>
      <c r="G15" s="177"/>
      <c r="H15" s="174"/>
      <c r="I15" s="174"/>
      <c r="M15" s="260">
        <v>4</v>
      </c>
    </row>
    <row r="16" spans="1:13" ht="13.5" customHeight="1" x14ac:dyDescent="0.2">
      <c r="A16" s="153"/>
      <c r="B16" s="154"/>
      <c r="C16" s="154"/>
      <c r="D16" s="154"/>
      <c r="E16" s="174"/>
      <c r="F16" s="174"/>
      <c r="G16" s="177"/>
      <c r="H16" s="174"/>
      <c r="I16" s="174"/>
    </row>
    <row r="17" spans="1:18" ht="25.5" customHeight="1" x14ac:dyDescent="0.2">
      <c r="A17" s="156"/>
      <c r="B17" s="157"/>
      <c r="C17" s="157"/>
      <c r="D17" s="157"/>
      <c r="E17" s="175"/>
      <c r="F17" s="175"/>
      <c r="G17" s="178"/>
      <c r="H17" s="175"/>
      <c r="I17" s="175"/>
    </row>
    <row r="18" spans="1:18" ht="18" customHeight="1" x14ac:dyDescent="0.2">
      <c r="A18" s="159" t="s">
        <v>150</v>
      </c>
      <c r="B18" s="159"/>
      <c r="C18" s="159"/>
      <c r="D18" s="159"/>
      <c r="E18" s="261">
        <v>0</v>
      </c>
      <c r="F18" s="261">
        <v>0</v>
      </c>
      <c r="G18" s="261">
        <v>0</v>
      </c>
      <c r="H18" s="261">
        <v>0</v>
      </c>
      <c r="I18" s="261">
        <v>0</v>
      </c>
      <c r="L18" s="6" t="s">
        <v>12</v>
      </c>
      <c r="R18" s="6">
        <f t="shared" ref="R18:R31" si="0">MIN(LEN(TRIM(E18)),LEN(TRIM(F18)),LEN(TRIM(G18)),LEN(TRIM(H18)),LEN(TRIM(I18)))</f>
        <v>1</v>
      </c>
    </row>
    <row r="19" spans="1:18" ht="18" customHeight="1" x14ac:dyDescent="0.2">
      <c r="A19" s="160" t="s">
        <v>0</v>
      </c>
      <c r="B19" s="161"/>
      <c r="C19" s="161"/>
      <c r="D19" s="162"/>
      <c r="E19" s="261">
        <v>50</v>
      </c>
      <c r="F19" s="261">
        <v>2</v>
      </c>
      <c r="G19" s="261">
        <v>0</v>
      </c>
      <c r="H19" s="261">
        <v>12</v>
      </c>
      <c r="I19" s="261">
        <v>1</v>
      </c>
      <c r="N19" s="6" t="s">
        <v>12</v>
      </c>
      <c r="R19" s="6">
        <f t="shared" si="0"/>
        <v>1</v>
      </c>
    </row>
    <row r="20" spans="1:18" ht="18" customHeight="1" x14ac:dyDescent="0.2">
      <c r="A20" s="143" t="s">
        <v>1</v>
      </c>
      <c r="B20" s="144"/>
      <c r="C20" s="144"/>
      <c r="D20" s="145"/>
      <c r="E20" s="261">
        <v>756</v>
      </c>
      <c r="F20" s="261">
        <v>26</v>
      </c>
      <c r="G20" s="261">
        <v>1</v>
      </c>
      <c r="H20" s="261">
        <v>206</v>
      </c>
      <c r="I20" s="261">
        <v>203</v>
      </c>
      <c r="R20" s="6">
        <f t="shared" si="0"/>
        <v>1</v>
      </c>
    </row>
    <row r="21" spans="1:18" ht="18" customHeight="1" x14ac:dyDescent="0.2">
      <c r="A21" s="143" t="s">
        <v>2</v>
      </c>
      <c r="B21" s="144"/>
      <c r="C21" s="144"/>
      <c r="D21" s="145"/>
      <c r="E21" s="261">
        <v>22</v>
      </c>
      <c r="F21" s="261">
        <v>0</v>
      </c>
      <c r="G21" s="261">
        <v>0</v>
      </c>
      <c r="H21" s="261">
        <v>9</v>
      </c>
      <c r="I21" s="261">
        <v>2</v>
      </c>
      <c r="R21" s="6">
        <f t="shared" si="0"/>
        <v>1</v>
      </c>
    </row>
    <row r="22" spans="1:18" ht="18" customHeight="1" x14ac:dyDescent="0.2">
      <c r="A22" s="143" t="s">
        <v>3</v>
      </c>
      <c r="B22" s="144"/>
      <c r="C22" s="144"/>
      <c r="D22" s="145"/>
      <c r="E22" s="261">
        <v>5</v>
      </c>
      <c r="F22" s="261">
        <v>0</v>
      </c>
      <c r="G22" s="261">
        <v>0</v>
      </c>
      <c r="H22" s="261">
        <v>0</v>
      </c>
      <c r="I22" s="261">
        <v>0</v>
      </c>
      <c r="R22" s="6">
        <f t="shared" si="0"/>
        <v>1</v>
      </c>
    </row>
    <row r="23" spans="1:18" ht="18" customHeight="1" x14ac:dyDescent="0.2">
      <c r="A23" s="143" t="s">
        <v>4</v>
      </c>
      <c r="B23" s="144"/>
      <c r="C23" s="144"/>
      <c r="D23" s="145"/>
      <c r="E23" s="261">
        <v>47</v>
      </c>
      <c r="F23" s="261">
        <v>0</v>
      </c>
      <c r="G23" s="261">
        <v>0</v>
      </c>
      <c r="H23" s="261">
        <v>22</v>
      </c>
      <c r="I23" s="261">
        <v>3</v>
      </c>
      <c r="R23" s="6">
        <f t="shared" si="0"/>
        <v>1</v>
      </c>
    </row>
    <row r="24" spans="1:18" ht="18" customHeight="1" x14ac:dyDescent="0.2">
      <c r="A24" s="143" t="s">
        <v>5</v>
      </c>
      <c r="B24" s="144"/>
      <c r="C24" s="144"/>
      <c r="D24" s="145"/>
      <c r="E24" s="261">
        <v>66</v>
      </c>
      <c r="F24" s="261">
        <v>1</v>
      </c>
      <c r="G24" s="261">
        <v>0</v>
      </c>
      <c r="H24" s="261">
        <v>26</v>
      </c>
      <c r="I24" s="261">
        <v>2</v>
      </c>
      <c r="R24" s="6">
        <f t="shared" si="0"/>
        <v>1</v>
      </c>
    </row>
    <row r="25" spans="1:18" ht="18" customHeight="1" x14ac:dyDescent="0.2">
      <c r="A25" s="143" t="s">
        <v>6</v>
      </c>
      <c r="B25" s="144"/>
      <c r="C25" s="144"/>
      <c r="D25" s="145"/>
      <c r="E25" s="261">
        <v>0</v>
      </c>
      <c r="F25" s="261">
        <v>0</v>
      </c>
      <c r="G25" s="261">
        <v>0</v>
      </c>
      <c r="H25" s="261">
        <v>1</v>
      </c>
      <c r="I25" s="261">
        <v>0</v>
      </c>
      <c r="R25" s="6">
        <f t="shared" si="0"/>
        <v>1</v>
      </c>
    </row>
    <row r="26" spans="1:18" ht="18" customHeight="1" x14ac:dyDescent="0.2">
      <c r="A26" s="143" t="s">
        <v>9</v>
      </c>
      <c r="B26" s="144"/>
      <c r="C26" s="144"/>
      <c r="D26" s="145"/>
      <c r="E26" s="261">
        <v>6</v>
      </c>
      <c r="F26" s="261">
        <v>0</v>
      </c>
      <c r="G26" s="261">
        <v>0</v>
      </c>
      <c r="H26" s="261">
        <v>0</v>
      </c>
      <c r="I26" s="261">
        <v>0</v>
      </c>
      <c r="R26" s="6">
        <f t="shared" si="0"/>
        <v>1</v>
      </c>
    </row>
    <row r="27" spans="1:18" ht="18" customHeight="1" x14ac:dyDescent="0.2">
      <c r="A27" s="143" t="s">
        <v>7</v>
      </c>
      <c r="B27" s="144"/>
      <c r="C27" s="144"/>
      <c r="D27" s="145"/>
      <c r="E27" s="261">
        <v>-9</v>
      </c>
      <c r="F27" s="261">
        <v>-9</v>
      </c>
      <c r="G27" s="261">
        <v>-9</v>
      </c>
      <c r="H27" s="261">
        <v>-9</v>
      </c>
      <c r="I27" s="261">
        <v>-9</v>
      </c>
      <c r="R27" s="6">
        <f t="shared" si="0"/>
        <v>2</v>
      </c>
    </row>
    <row r="28" spans="1:18" ht="18" customHeight="1" x14ac:dyDescent="0.2">
      <c r="A28" s="143" t="s">
        <v>8</v>
      </c>
      <c r="B28" s="144"/>
      <c r="C28" s="144"/>
      <c r="D28" s="145"/>
      <c r="E28" s="261">
        <v>333</v>
      </c>
      <c r="F28" s="261">
        <v>8</v>
      </c>
      <c r="G28" s="261">
        <v>0</v>
      </c>
      <c r="H28" s="261">
        <v>58</v>
      </c>
      <c r="I28" s="261">
        <v>9</v>
      </c>
      <c r="R28" s="6">
        <f t="shared" si="0"/>
        <v>1</v>
      </c>
    </row>
    <row r="29" spans="1:18" ht="18" customHeight="1" x14ac:dyDescent="0.2">
      <c r="A29" s="143" t="s">
        <v>10</v>
      </c>
      <c r="B29" s="144"/>
      <c r="C29" s="144"/>
      <c r="D29" s="145"/>
      <c r="E29" s="261">
        <v>1</v>
      </c>
      <c r="F29" s="261">
        <v>0</v>
      </c>
      <c r="G29" s="261">
        <v>0</v>
      </c>
      <c r="H29" s="261">
        <v>0</v>
      </c>
      <c r="I29" s="261">
        <v>1</v>
      </c>
      <c r="R29" s="6">
        <f t="shared" si="0"/>
        <v>1</v>
      </c>
    </row>
    <row r="30" spans="1:18" ht="18" customHeight="1" x14ac:dyDescent="0.2">
      <c r="A30" s="143" t="s">
        <v>95</v>
      </c>
      <c r="B30" s="144"/>
      <c r="C30" s="144"/>
      <c r="D30" s="145"/>
      <c r="E30" s="261">
        <v>812</v>
      </c>
      <c r="F30" s="261">
        <v>13</v>
      </c>
      <c r="G30" s="261">
        <v>0</v>
      </c>
      <c r="H30" s="261">
        <v>168</v>
      </c>
      <c r="I30" s="261">
        <v>32</v>
      </c>
      <c r="R30" s="6">
        <f t="shared" si="0"/>
        <v>1</v>
      </c>
    </row>
    <row r="31" spans="1:18" ht="18" customHeight="1" x14ac:dyDescent="0.2">
      <c r="A31" s="147" t="s">
        <v>52</v>
      </c>
      <c r="B31" s="148"/>
      <c r="C31" s="148"/>
      <c r="D31" s="149"/>
      <c r="E31" s="261">
        <v>2098</v>
      </c>
      <c r="F31" s="261">
        <v>50</v>
      </c>
      <c r="G31" s="261">
        <v>1</v>
      </c>
      <c r="H31" s="261">
        <v>502</v>
      </c>
      <c r="I31" s="261">
        <v>253</v>
      </c>
      <c r="R31" s="6">
        <f t="shared" si="0"/>
        <v>1</v>
      </c>
    </row>
    <row r="32" spans="1:18" ht="6.75" customHeight="1" x14ac:dyDescent="0.2">
      <c r="A32" s="80"/>
      <c r="B32" s="80"/>
      <c r="C32" s="80"/>
      <c r="D32" s="80"/>
      <c r="E32" s="20"/>
      <c r="F32" s="20"/>
      <c r="G32" s="20"/>
      <c r="H32" s="20"/>
      <c r="I32" s="20"/>
    </row>
    <row r="33" spans="1:9" x14ac:dyDescent="0.2">
      <c r="A33" s="21" t="s">
        <v>153</v>
      </c>
    </row>
    <row r="34" spans="1:9" x14ac:dyDescent="0.2">
      <c r="A34" s="21"/>
    </row>
    <row r="35" spans="1:9" x14ac:dyDescent="0.2">
      <c r="A35" s="146"/>
      <c r="B35" s="146"/>
      <c r="E35" s="63"/>
      <c r="F35" s="63"/>
      <c r="G35" s="63"/>
      <c r="H35" s="8"/>
    </row>
    <row r="36" spans="1:9" x14ac:dyDescent="0.2">
      <c r="A36" s="8"/>
      <c r="B36" s="17" t="s">
        <v>49</v>
      </c>
      <c r="C36" s="17"/>
      <c r="E36" s="262">
        <f>MAX(E18,0)+MAX(E19,0)+MAX(E20,0)+MAX(E21,0)+MAX(E22,0)+MAX(E23,0)+MAX(E24,0)+MAX(E25,0)+MAX(E26,0)+MAX(E27,0)+MAX(E28,0)+MAX(E29,0)+MAX(E30,0)</f>
        <v>2098</v>
      </c>
      <c r="F36" s="262">
        <f>MAX(F18,0)+MAX(F19,0)+MAX(F20,0)+MAX(F21,0)+MAX(F22,0)+MAX(F23,0)+MAX(F24,0)+MAX(F25,0)+MAX(F26,0)+MAX(F27,0)+MAX(F28,0)+MAX(F29,0)+MAX(F30,0)</f>
        <v>50</v>
      </c>
      <c r="G36" s="262">
        <f>MAX(G18,0)+MAX(G19,0)+MAX(G20,0)+MAX(G21,0)+MAX(G22,0)+MAX(G23,0)+MAX(G24,0)+MAX(G25,0)+MAX(G26,0)+MAX(G27,0)+MAX(G28,0)+MAX(G29,0)+MAX(G30,0)</f>
        <v>1</v>
      </c>
      <c r="H36" s="262">
        <f>MAX(H18,0)+MAX(H19,0)+MAX(H20,0)+MAX(H21,0)+MAX(H22,0)+MAX(H23,0)+MAX(H24,0)+MAX(H25,0)+MAX(H26,0)+MAX(H27,0)+MAX(H28,0)+MAX(H29,0)+MAX(H30,0)</f>
        <v>502</v>
      </c>
      <c r="I36" s="262">
        <f>MAX(I18,0)+MAX(I19,0)+MAX(I20,0)+MAX(I21,0)+MAX(I22,0)+MAX(I23,0)+MAX(I24,0)+MAX(I25,0)+MAX(I26,0)+MAX(I27,0)+MAX(I28,0)+MAX(I29,0)+MAX(I30,0)</f>
        <v>253</v>
      </c>
    </row>
    <row r="37" spans="1:9" x14ac:dyDescent="0.2">
      <c r="A37" s="8"/>
      <c r="B37" s="24" t="s">
        <v>105</v>
      </c>
      <c r="C37" s="8"/>
      <c r="D37" s="8"/>
      <c r="E37" s="73">
        <f>[1]PAGE1!F19</f>
        <v>2098</v>
      </c>
      <c r="F37" s="73">
        <f>[1]PAGE1!F20</f>
        <v>50</v>
      </c>
      <c r="G37" s="73">
        <f>[1]PAGE1!F21</f>
        <v>1</v>
      </c>
      <c r="H37" s="73">
        <f>[1]PAGE1!F22</f>
        <v>502</v>
      </c>
      <c r="I37" s="73">
        <f>[1]PAGE1!F23</f>
        <v>253</v>
      </c>
    </row>
    <row r="38" spans="1:9" x14ac:dyDescent="0.2">
      <c r="A38" s="9"/>
      <c r="H38" s="34"/>
    </row>
    <row r="39" spans="1:9" x14ac:dyDescent="0.2">
      <c r="A39" s="8"/>
    </row>
    <row r="40" spans="1:9" x14ac:dyDescent="0.2">
      <c r="A40" s="8"/>
    </row>
    <row r="41" spans="1:9" x14ac:dyDescent="0.2">
      <c r="A41" s="8"/>
    </row>
    <row r="42" spans="1:9" x14ac:dyDescent="0.2">
      <c r="A42" s="8"/>
    </row>
    <row r="43" spans="1:9" x14ac:dyDescent="0.2">
      <c r="A43" s="8"/>
    </row>
    <row r="44" spans="1:9" x14ac:dyDescent="0.2">
      <c r="A44" s="8"/>
    </row>
    <row r="45" spans="1:9" x14ac:dyDescent="0.2">
      <c r="A45" s="8"/>
    </row>
  </sheetData>
  <sheetProtection sheet="1" objects="1" scenarios="1"/>
  <mergeCells count="24">
    <mergeCell ref="A30:D30"/>
    <mergeCell ref="A31:D31"/>
    <mergeCell ref="A35:B35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D23"/>
    <mergeCell ref="E10:G10"/>
    <mergeCell ref="A13:D17"/>
    <mergeCell ref="E13:G13"/>
    <mergeCell ref="H13:I13"/>
    <mergeCell ref="E14:E17"/>
    <mergeCell ref="F14:F17"/>
    <mergeCell ref="G14:G17"/>
    <mergeCell ref="H14:H17"/>
    <mergeCell ref="I14:I17"/>
  </mergeCells>
  <conditionalFormatting sqref="E36:G36">
    <cfRule type="expression" dxfId="69" priority="1" stopIfTrue="1">
      <formula>MAX(E31,0)&lt;&gt;E36</formula>
    </cfRule>
  </conditionalFormatting>
  <conditionalFormatting sqref="H36:I36">
    <cfRule type="expression" dxfId="68" priority="2" stopIfTrue="1">
      <formula>MAX(H31,0)&lt;&gt;H36</formula>
    </cfRule>
  </conditionalFormatting>
  <conditionalFormatting sqref="E37:H37">
    <cfRule type="expression" dxfId="67" priority="3" stopIfTrue="1">
      <formula>AND(OR(E31&lt;&gt;-9,E37&lt;&gt;-9),E31&lt;&gt;E37)</formula>
    </cfRule>
  </conditionalFormatting>
  <conditionalFormatting sqref="I37">
    <cfRule type="expression" dxfId="66" priority="4" stopIfTrue="1">
      <formula>AND(OR(I31&lt;&gt;-9,I37&lt;&gt;-9),I31&lt;&gt;I37)</formula>
    </cfRule>
  </conditionalFormatting>
  <conditionalFormatting sqref="E18:I31">
    <cfRule type="expression" dxfId="65" priority="5" stopIfTrue="1">
      <formula>LEN(TRIM(E18))=0</formula>
    </cfRule>
  </conditionalFormatting>
  <pageMargins left="0.8" right="0.3" top="0.9" bottom="0" header="0.5" footer="0.5"/>
  <pageSetup scale="82" orientation="landscape" r:id="rId1"/>
  <colBreaks count="1" manualBreakCount="1">
    <brk id="9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6"/>
  <sheetViews>
    <sheetView zoomScale="90" zoomScaleNormal="90" workbookViewId="0">
      <selection activeCell="E41" sqref="E41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5" width="22.5703125" style="6" customWidth="1"/>
    <col min="6" max="6" width="23.5703125" style="6" customWidth="1"/>
    <col min="7" max="7" width="22.5703125" style="6" customWidth="1"/>
    <col min="8" max="8" width="22.7109375" style="6" customWidth="1"/>
    <col min="9" max="9" width="4.85546875" style="6" customWidth="1"/>
    <col min="10" max="11" width="9.140625" style="6"/>
    <col min="12" max="12" width="6" style="6" hidden="1" customWidth="1"/>
    <col min="13" max="13" width="5" style="6" hidden="1" customWidth="1"/>
    <col min="14" max="16384" width="9.140625" style="6"/>
  </cols>
  <sheetData>
    <row r="1" spans="1:14" s="8" customFormat="1" ht="11.25" x14ac:dyDescent="0.2">
      <c r="A1" s="121" t="s">
        <v>223</v>
      </c>
      <c r="C1" s="12"/>
      <c r="D1" s="12"/>
      <c r="E1" s="12"/>
      <c r="F1" s="12"/>
      <c r="H1" s="24" t="s">
        <v>93</v>
      </c>
    </row>
    <row r="2" spans="1:14" s="8" customFormat="1" ht="11.25" x14ac:dyDescent="0.2">
      <c r="A2" s="12"/>
      <c r="C2" s="12"/>
      <c r="D2" s="12"/>
      <c r="F2" s="25"/>
      <c r="H2" s="12"/>
    </row>
    <row r="3" spans="1:14" s="8" customFormat="1" ht="9.6" customHeight="1" x14ac:dyDescent="0.2">
      <c r="A3" s="12"/>
      <c r="F3" s="25"/>
      <c r="G3"/>
      <c r="H3"/>
    </row>
    <row r="4" spans="1:14" s="8" customFormat="1" ht="12" customHeight="1" x14ac:dyDescent="0.2">
      <c r="A4" s="12"/>
      <c r="D4" s="12"/>
      <c r="F4" s="88" t="s">
        <v>23</v>
      </c>
      <c r="G4"/>
      <c r="H4"/>
    </row>
    <row r="5" spans="1:14" s="8" customFormat="1" ht="12" customHeight="1" x14ac:dyDescent="0.2">
      <c r="A5" s="12"/>
      <c r="F5" s="25"/>
      <c r="G5"/>
      <c r="H5"/>
    </row>
    <row r="6" spans="1:14" s="8" customFormat="1" ht="12" customHeight="1" x14ac:dyDescent="0.2">
      <c r="B6" s="12"/>
      <c r="F6" s="25"/>
      <c r="G6"/>
      <c r="H6"/>
    </row>
    <row r="7" spans="1:14" s="8" customFormat="1" ht="12" customHeight="1" x14ac:dyDescent="0.2">
      <c r="B7" s="12"/>
      <c r="D7" s="25"/>
      <c r="F7" s="88" t="s">
        <v>225</v>
      </c>
      <c r="G7"/>
      <c r="H7"/>
    </row>
    <row r="8" spans="1:14" s="8" customFormat="1" ht="9.6" customHeight="1" x14ac:dyDescent="0.2">
      <c r="B8" s="12"/>
      <c r="F8" s="25"/>
      <c r="G8"/>
      <c r="H8"/>
    </row>
    <row r="9" spans="1:14" ht="9.6" customHeight="1" x14ac:dyDescent="0.2">
      <c r="B9" s="41"/>
      <c r="C9" s="42"/>
      <c r="E9" s="42"/>
      <c r="F9" s="42"/>
      <c r="G9"/>
      <c r="H9"/>
    </row>
    <row r="10" spans="1:14" s="28" customFormat="1" ht="9.6" customHeight="1" x14ac:dyDescent="0.2">
      <c r="B10" s="61"/>
      <c r="C10" s="26"/>
      <c r="D10" s="26"/>
      <c r="E10" s="26"/>
      <c r="G10"/>
      <c r="H10"/>
    </row>
    <row r="11" spans="1:14" ht="9.6" customHeight="1" x14ac:dyDescent="0.2">
      <c r="B11" s="41"/>
      <c r="C11" s="42"/>
      <c r="D11" s="42"/>
      <c r="E11" s="42"/>
      <c r="F11" s="42"/>
      <c r="G11" s="42"/>
      <c r="H11" s="42"/>
    </row>
    <row r="12" spans="1:14" s="260" customFormat="1" ht="15.75" customHeight="1" x14ac:dyDescent="0.2">
      <c r="B12" s="27"/>
      <c r="D12" s="80"/>
      <c r="E12" s="12"/>
      <c r="F12" s="12"/>
      <c r="G12" s="12"/>
      <c r="H12" s="12"/>
    </row>
    <row r="13" spans="1:14" s="260" customFormat="1" ht="14.25" customHeight="1" x14ac:dyDescent="0.2">
      <c r="A13" s="86" t="s">
        <v>55</v>
      </c>
      <c r="B13" s="64"/>
      <c r="C13" s="263"/>
      <c r="D13" s="80"/>
    </row>
    <row r="14" spans="1:14" s="260" customFormat="1" ht="14.25" customHeight="1" x14ac:dyDescent="0.2">
      <c r="A14" s="150" t="s">
        <v>22</v>
      </c>
      <c r="B14" s="151"/>
      <c r="C14" s="151"/>
      <c r="D14" s="152"/>
      <c r="E14" s="172" t="s">
        <v>160</v>
      </c>
      <c r="F14" s="179"/>
      <c r="G14" s="179"/>
      <c r="H14" s="180"/>
    </row>
    <row r="15" spans="1:14" s="260" customFormat="1" ht="12" customHeight="1" x14ac:dyDescent="0.2">
      <c r="A15" s="153"/>
      <c r="B15" s="154"/>
      <c r="C15" s="154"/>
      <c r="D15" s="154"/>
      <c r="E15" s="181" t="s">
        <v>137</v>
      </c>
      <c r="F15" s="182"/>
      <c r="G15" s="181" t="s">
        <v>138</v>
      </c>
      <c r="H15" s="182"/>
    </row>
    <row r="16" spans="1:14" s="260" customFormat="1" ht="12" customHeight="1" x14ac:dyDescent="0.2">
      <c r="A16" s="153"/>
      <c r="B16" s="154"/>
      <c r="C16" s="154"/>
      <c r="D16" s="154"/>
      <c r="E16" s="183"/>
      <c r="F16" s="182"/>
      <c r="G16" s="183"/>
      <c r="H16" s="182"/>
      <c r="M16" s="260">
        <v>5</v>
      </c>
      <c r="N16" s="260" t="s">
        <v>12</v>
      </c>
    </row>
    <row r="17" spans="1:12" ht="12" customHeight="1" x14ac:dyDescent="0.2">
      <c r="A17" s="153"/>
      <c r="B17" s="154"/>
      <c r="C17" s="154"/>
      <c r="D17" s="154"/>
      <c r="E17" s="173" t="s">
        <v>128</v>
      </c>
      <c r="F17" s="173" t="s">
        <v>129</v>
      </c>
      <c r="G17" s="173" t="s">
        <v>130</v>
      </c>
      <c r="H17" s="173" t="s">
        <v>131</v>
      </c>
    </row>
    <row r="18" spans="1:12" ht="12" customHeight="1" x14ac:dyDescent="0.2">
      <c r="A18" s="153"/>
      <c r="B18" s="154"/>
      <c r="C18" s="154"/>
      <c r="D18" s="154"/>
      <c r="E18" s="163"/>
      <c r="F18" s="163"/>
      <c r="G18" s="163"/>
      <c r="H18" s="163"/>
    </row>
    <row r="19" spans="1:12" ht="27.75" customHeight="1" x14ac:dyDescent="0.2">
      <c r="A19" s="156"/>
      <c r="B19" s="157"/>
      <c r="C19" s="157"/>
      <c r="D19" s="157"/>
      <c r="E19" s="164"/>
      <c r="F19" s="164"/>
      <c r="G19" s="164"/>
      <c r="H19" s="164"/>
    </row>
    <row r="20" spans="1:12" ht="18" customHeight="1" x14ac:dyDescent="0.2">
      <c r="A20" s="159" t="s">
        <v>150</v>
      </c>
      <c r="B20" s="159"/>
      <c r="C20" s="159"/>
      <c r="D20" s="159"/>
      <c r="E20" s="264">
        <f>IF(MIN([1]PAGE2!E19, [1]PAGE2!E32)&lt;=0,0, [1]PAGE2!E19/[1]PAGE2!E32)</f>
        <v>3.9731810280605913E-3</v>
      </c>
      <c r="F20" s="264">
        <f>IF(MIN([1]PAGE2!F19, [1]PAGE2!F32)&lt;=0,0, [1]PAGE2!F19/[1]PAGE2!F32)</f>
        <v>6.7811934900542494E-3</v>
      </c>
      <c r="G20" s="264">
        <f>IF(MIN([1]PAGE2!G19, [1]PAGE2!G32)&lt;=0,0, [1]PAGE2!G19/[1]PAGE2!G32)</f>
        <v>6.7873303167420816E-3</v>
      </c>
      <c r="H20" s="264">
        <f>IF(MIN([1]PAGE2!H19, [1]PAGE2!H32)&lt;=0,0, [1]PAGE2!H19/[1]PAGE2!H32)</f>
        <v>2.181818181818182E-2</v>
      </c>
      <c r="J20" s="6" t="s">
        <v>12</v>
      </c>
    </row>
    <row r="21" spans="1:12" ht="18" customHeight="1" x14ac:dyDescent="0.2">
      <c r="A21" s="160" t="s">
        <v>0</v>
      </c>
      <c r="B21" s="161"/>
      <c r="C21" s="161"/>
      <c r="D21" s="162"/>
      <c r="E21" s="264">
        <f>IF(MIN([1]PAGE2!E20, [1]PAGE2!E32)&lt;=0,0, [1]PAGE2!E20/[1]PAGE2!E32)</f>
        <v>1.9120933697541594E-2</v>
      </c>
      <c r="F21" s="264">
        <f>IF(MIN([1]PAGE2!F20, [1]PAGE2!F32)&lt;=0,0, [1]PAGE2!F20/[1]PAGE2!F32)</f>
        <v>1.5822784810126583E-2</v>
      </c>
      <c r="G21" s="264">
        <f>IF(MIN([1]PAGE2!G20, [1]PAGE2!G32)&lt;=0,0, [1]PAGE2!G20/[1]PAGE2!G32)</f>
        <v>2.0361990950226245E-2</v>
      </c>
      <c r="H21" s="264">
        <f>IF(MIN([1]PAGE2!H20, [1]PAGE2!H32)&lt;=0,0, [1]PAGE2!H20/[1]PAGE2!H32)</f>
        <v>1.4545454545454545E-2</v>
      </c>
      <c r="L21" s="6" t="s">
        <v>12</v>
      </c>
    </row>
    <row r="22" spans="1:12" ht="18" customHeight="1" x14ac:dyDescent="0.2">
      <c r="A22" s="143" t="s">
        <v>1</v>
      </c>
      <c r="B22" s="144"/>
      <c r="C22" s="144"/>
      <c r="D22" s="145"/>
      <c r="E22" s="264">
        <f>IF(MIN([1]PAGE2!E21, [1]PAGE2!E32)&lt;=0,0, [1]PAGE2!E21/[1]PAGE2!E32)</f>
        <v>0.60516513533647875</v>
      </c>
      <c r="F22" s="264">
        <f>IF(MIN([1]PAGE2!F21, [1]PAGE2!F32)&lt;=0,0, [1]PAGE2!F21/[1]PAGE2!F32)</f>
        <v>0.76265822784810122</v>
      </c>
      <c r="G22" s="264">
        <f>IF(MIN([1]PAGE2!G21, [1]PAGE2!G32)&lt;=0,0, [1]PAGE2!G21/[1]PAGE2!G32)</f>
        <v>0.4604072398190045</v>
      </c>
      <c r="H22" s="264">
        <f>IF(MIN([1]PAGE2!H21, [1]PAGE2!H32)&lt;=0,0, [1]PAGE2!H21/[1]PAGE2!H32)</f>
        <v>0.61454545454545451</v>
      </c>
    </row>
    <row r="23" spans="1:12" ht="18" customHeight="1" x14ac:dyDescent="0.2">
      <c r="A23" s="143" t="s">
        <v>2</v>
      </c>
      <c r="B23" s="144"/>
      <c r="C23" s="144"/>
      <c r="D23" s="145"/>
      <c r="E23" s="264">
        <f>IF(MIN([1]PAGE2!E22, [1]PAGE2!E32)&lt;=0,0, [1]PAGE2!E22/[1]PAGE2!E32)</f>
        <v>7.698038241867395E-3</v>
      </c>
      <c r="F23" s="264">
        <f>IF(MIN([1]PAGE2!F22, [1]PAGE2!F32)&lt;=0,0, [1]PAGE2!F22/[1]PAGE2!F32)</f>
        <v>2.7124773960216998E-3</v>
      </c>
      <c r="G23" s="264">
        <f>IF(MIN([1]PAGE2!G22, [1]PAGE2!G32)&lt;=0,0, [1]PAGE2!G22/[1]PAGE2!G32)</f>
        <v>5.6561085972850677E-3</v>
      </c>
      <c r="H23" s="264">
        <f>IF(MIN([1]PAGE2!H22, [1]PAGE2!H32)&lt;=0,0, [1]PAGE2!H22/[1]PAGE2!H32)</f>
        <v>4.8484848484848485E-3</v>
      </c>
    </row>
    <row r="24" spans="1:12" ht="18" customHeight="1" x14ac:dyDescent="0.2">
      <c r="A24" s="143" t="s">
        <v>3</v>
      </c>
      <c r="B24" s="144"/>
      <c r="C24" s="144"/>
      <c r="D24" s="145"/>
      <c r="E24" s="264">
        <f>IF(MIN([1]PAGE2!E23, [1]PAGE2!E32)&lt;=0,0, [1]PAGE2!E23/[1]PAGE2!E32)</f>
        <v>6.2080953563446737E-3</v>
      </c>
      <c r="F24" s="264">
        <f>IF(MIN([1]PAGE2!F23, [1]PAGE2!F32)&lt;=0,0, [1]PAGE2!F23/[1]PAGE2!F32)</f>
        <v>9.9457504520795662E-3</v>
      </c>
      <c r="G24" s="264">
        <f>IF(MIN([1]PAGE2!G23, [1]PAGE2!G32)&lt;=0,0, [1]PAGE2!G23/[1]PAGE2!G32)</f>
        <v>5.6561085972850677E-3</v>
      </c>
      <c r="H24" s="264">
        <f>IF(MIN([1]PAGE2!H23, [1]PAGE2!H32)&lt;=0,0, [1]PAGE2!H23/[1]PAGE2!H32)</f>
        <v>1.2121212121212121E-2</v>
      </c>
    </row>
    <row r="25" spans="1:12" ht="18" customHeight="1" x14ac:dyDescent="0.2">
      <c r="A25" s="143" t="s">
        <v>4</v>
      </c>
      <c r="B25" s="144"/>
      <c r="C25" s="144"/>
      <c r="D25" s="145"/>
      <c r="E25" s="264">
        <f>IF(MIN([1]PAGE2!E24, [1]PAGE2!E32)&lt;=0,0, [1]PAGE2!E24/[1]PAGE2!E32)</f>
        <v>1.3657809783958282E-2</v>
      </c>
      <c r="F25" s="264">
        <f>IF(MIN([1]PAGE2!F24, [1]PAGE2!F32)&lt;=0,0, [1]PAGE2!F24/[1]PAGE2!F32)</f>
        <v>9.4936708860759497E-3</v>
      </c>
      <c r="G25" s="264">
        <f>IF(MIN([1]PAGE2!G24, [1]PAGE2!G32)&lt;=0,0, [1]PAGE2!G24/[1]PAGE2!G32)</f>
        <v>3.1674208144796379E-2</v>
      </c>
      <c r="H25" s="264">
        <f>IF(MIN([1]PAGE2!H24, [1]PAGE2!H32)&lt;=0,0, [1]PAGE2!H24/[1]PAGE2!H32)</f>
        <v>1.8181818181818181E-2</v>
      </c>
    </row>
    <row r="26" spans="1:12" ht="18" customHeight="1" x14ac:dyDescent="0.2">
      <c r="A26" s="143" t="s">
        <v>5</v>
      </c>
      <c r="B26" s="144"/>
      <c r="C26" s="144"/>
      <c r="D26" s="145"/>
      <c r="E26" s="264">
        <f>IF(MIN([1]PAGE2!E25, [1]PAGE2!E32)&lt;=0,0, [1]PAGE2!E25/[1]PAGE2!E32)</f>
        <v>3.9483486466352122E-2</v>
      </c>
      <c r="F26" s="264">
        <f>IF(MIN([1]PAGE2!F25, [1]PAGE2!F32)&lt;=0,0, [1]PAGE2!F25/[1]PAGE2!F32)</f>
        <v>3.9783001808318265E-2</v>
      </c>
      <c r="G26" s="264">
        <f>IF(MIN([1]PAGE2!G25, [1]PAGE2!G32)&lt;=0,0, [1]PAGE2!G25/[1]PAGE2!G32)</f>
        <v>3.9592760180995473E-2</v>
      </c>
      <c r="H26" s="264">
        <f>IF(MIN([1]PAGE2!H25, [1]PAGE2!H32)&lt;=0,0, [1]PAGE2!H25/[1]PAGE2!H32)</f>
        <v>3.8787878787878788E-2</v>
      </c>
    </row>
    <row r="27" spans="1:12" ht="18" customHeight="1" x14ac:dyDescent="0.2">
      <c r="A27" s="143" t="s">
        <v>6</v>
      </c>
      <c r="B27" s="144"/>
      <c r="C27" s="144"/>
      <c r="D27" s="145"/>
      <c r="E27" s="264">
        <f>IF(MIN([1]PAGE2!E26, [1]PAGE2!E32)&lt;=0,0, [1]PAGE2!E26/[1]PAGE2!E32)</f>
        <v>9.9329525701514782E-4</v>
      </c>
      <c r="F27" s="264">
        <f>IF(MIN([1]PAGE2!F26, [1]PAGE2!F32)&lt;=0,0, [1]PAGE2!F26/[1]PAGE2!F32)</f>
        <v>0</v>
      </c>
      <c r="G27" s="264">
        <f>IF(MIN([1]PAGE2!G26, [1]PAGE2!G32)&lt;=0,0, [1]PAGE2!G26/[1]PAGE2!G32)</f>
        <v>0</v>
      </c>
      <c r="H27" s="264">
        <f>IF(MIN([1]PAGE2!H26, [1]PAGE2!H32)&lt;=0,0, [1]PAGE2!H26/[1]PAGE2!H32)</f>
        <v>0</v>
      </c>
    </row>
    <row r="28" spans="1:12" ht="18" customHeight="1" x14ac:dyDescent="0.2">
      <c r="A28" s="143" t="s">
        <v>9</v>
      </c>
      <c r="B28" s="144"/>
      <c r="C28" s="144"/>
      <c r="D28" s="145"/>
      <c r="E28" s="264">
        <f>IF(MIN([1]PAGE2!E27, [1]PAGE2!E32)&lt;=0,0, [1]PAGE2!E27/[1]PAGE2!E32)</f>
        <v>0</v>
      </c>
      <c r="F28" s="264">
        <f>IF(MIN([1]PAGE2!F27, [1]PAGE2!F32)&lt;=0,0, [1]PAGE2!F27/[1]PAGE2!F32)</f>
        <v>0</v>
      </c>
      <c r="G28" s="264">
        <f>IF(MIN([1]PAGE2!G27, [1]PAGE2!G32)&lt;=0,0, [1]PAGE2!G27/[1]PAGE2!G32)</f>
        <v>0</v>
      </c>
      <c r="H28" s="264">
        <f>IF(MIN([1]PAGE2!H27, [1]PAGE2!H32)&lt;=0,0, [1]PAGE2!H27/[1]PAGE2!H32)</f>
        <v>1.2121212121212121E-3</v>
      </c>
    </row>
    <row r="29" spans="1:12" ht="18" customHeight="1" x14ac:dyDescent="0.2">
      <c r="A29" s="143" t="s">
        <v>7</v>
      </c>
      <c r="B29" s="144"/>
      <c r="C29" s="144"/>
      <c r="D29" s="145"/>
      <c r="E29" s="264">
        <f>IF(MIN([1]PAGE2!E28, [1]PAGE2!E32)&lt;=0,0, [1]PAGE2!E28/[1]PAGE2!E32)</f>
        <v>0</v>
      </c>
      <c r="F29" s="264">
        <f>IF(MIN([1]PAGE2!F28, [1]PAGE2!F32)&lt;=0,0, [1]PAGE2!F28/[1]PAGE2!F32)</f>
        <v>0</v>
      </c>
      <c r="G29" s="264">
        <f>IF(MIN([1]PAGE2!G28, [1]PAGE2!G32)&lt;=0,0, [1]PAGE2!G28/[1]PAGE2!G32)</f>
        <v>0</v>
      </c>
      <c r="H29" s="264">
        <f>IF(MIN([1]PAGE2!H28, [1]PAGE2!H32)&lt;=0,0, [1]PAGE2!H28/[1]PAGE2!H32)</f>
        <v>0</v>
      </c>
    </row>
    <row r="30" spans="1:12" ht="18" customHeight="1" x14ac:dyDescent="0.2">
      <c r="A30" s="143" t="s">
        <v>8</v>
      </c>
      <c r="B30" s="144"/>
      <c r="C30" s="144"/>
      <c r="D30" s="145"/>
      <c r="E30" s="264">
        <f>IF(MIN([1]PAGE2!E29, [1]PAGE2!E32)&lt;=0,0, [1]PAGE2!E29/[1]PAGE2!E32)</f>
        <v>7.9215296746958028E-2</v>
      </c>
      <c r="F30" s="264">
        <f>IF(MIN([1]PAGE2!F29, [1]PAGE2!F32)&lt;=0,0, [1]PAGE2!F29/[1]PAGE2!F32)</f>
        <v>7.866184448462929E-2</v>
      </c>
      <c r="G30" s="264">
        <f>IF(MIN([1]PAGE2!G29, [1]PAGE2!G32)&lt;=0,0, [1]PAGE2!G29/[1]PAGE2!G32)</f>
        <v>0.11199095022624435</v>
      </c>
      <c r="H30" s="264">
        <f>IF(MIN([1]PAGE2!H29, [1]PAGE2!H32)&lt;=0,0, [1]PAGE2!H29/[1]PAGE2!H32)</f>
        <v>0.14909090909090908</v>
      </c>
    </row>
    <row r="31" spans="1:12" ht="18" customHeight="1" x14ac:dyDescent="0.2">
      <c r="A31" s="143" t="s">
        <v>10</v>
      </c>
      <c r="B31" s="144"/>
      <c r="C31" s="144"/>
      <c r="D31" s="145"/>
      <c r="E31" s="264">
        <f>IF(MIN([1]PAGE2!E30, [1]PAGE2!E32)&lt;=0,0, [1]PAGE2!E30/[1]PAGE2!E32)</f>
        <v>2.9798857710454435E-3</v>
      </c>
      <c r="F31" s="264">
        <f>IF(MIN([1]PAGE2!F30, [1]PAGE2!F32)&lt;=0,0, [1]PAGE2!F30/[1]PAGE2!F32)</f>
        <v>2.2603978300180833E-3</v>
      </c>
      <c r="G31" s="264">
        <f>IF(MIN([1]PAGE2!G30, [1]PAGE2!G32)&lt;=0,0, [1]PAGE2!G30/[1]PAGE2!G32)</f>
        <v>3.3936651583710408E-3</v>
      </c>
      <c r="H31" s="264">
        <f>IF(MIN([1]PAGE2!H30, [1]PAGE2!H32)&lt;=0,0, [1]PAGE2!H30/[1]PAGE2!H32)</f>
        <v>2.4242424242424242E-3</v>
      </c>
    </row>
    <row r="32" spans="1:12" ht="18" customHeight="1" x14ac:dyDescent="0.2">
      <c r="A32" s="143" t="s">
        <v>94</v>
      </c>
      <c r="B32" s="144"/>
      <c r="C32" s="144"/>
      <c r="D32" s="145"/>
      <c r="E32" s="264">
        <f>IF(MIN([1]PAGE2!E31, [1]PAGE2!E32)&lt;=0,0, [1]PAGE2!E31/[1]PAGE2!E32)</f>
        <v>0.22150484231437795</v>
      </c>
      <c r="F32" s="264">
        <f>IF(MIN([1]PAGE2!F31, [1]PAGE2!F32)&lt;=0,0, [1]PAGE2!F31/[1]PAGE2!F32)</f>
        <v>7.1880650994575052E-2</v>
      </c>
      <c r="G32" s="264">
        <f>IF(MIN([1]PAGE2!G31, [1]PAGE2!G32)&lt;=0,0, [1]PAGE2!G31/[1]PAGE2!G32)</f>
        <v>0.31447963800904977</v>
      </c>
      <c r="H32" s="264">
        <f>IF(MIN([1]PAGE2!H31, [1]PAGE2!H32)&lt;=0,0, [1]PAGE2!H31/[1]PAGE2!H32)</f>
        <v>0.12242424242424242</v>
      </c>
    </row>
    <row r="33" spans="1:8" ht="18" customHeight="1" x14ac:dyDescent="0.2">
      <c r="A33" s="147" t="s">
        <v>11</v>
      </c>
      <c r="B33" s="148"/>
      <c r="C33" s="148"/>
      <c r="D33" s="149"/>
      <c r="E33" s="265">
        <f>IF([1]PAGE2!E32&lt;=0,0, [1]PAGE2!E32/[1]PAGE2!E32)</f>
        <v>1</v>
      </c>
      <c r="F33" s="265">
        <f>IF([1]PAGE2!F32&lt;=0,0, [1]PAGE2!F32/[1]PAGE2!F32)</f>
        <v>1</v>
      </c>
      <c r="G33" s="265">
        <f>IF([1]PAGE2!G32&lt;=0,0, [1]PAGE2!G32/[1]PAGE2!G32)</f>
        <v>1</v>
      </c>
      <c r="H33" s="265">
        <f>IF([1]PAGE2!H32&lt;=0,0, [1]PAGE2!H32/[1]PAGE2!H32)</f>
        <v>1</v>
      </c>
    </row>
    <row r="34" spans="1:8" ht="9.75" customHeight="1" x14ac:dyDescent="0.2">
      <c r="A34" s="8"/>
      <c r="E34" s="30"/>
      <c r="F34" s="30"/>
      <c r="G34" s="30"/>
      <c r="H34" s="30"/>
    </row>
    <row r="35" spans="1:8" x14ac:dyDescent="0.2">
      <c r="A35" s="22" t="s">
        <v>157</v>
      </c>
    </row>
    <row r="36" spans="1:8" x14ac:dyDescent="0.2">
      <c r="A36" s="21" t="s">
        <v>156</v>
      </c>
    </row>
    <row r="37" spans="1:8" x14ac:dyDescent="0.2">
      <c r="A37" s="12"/>
    </row>
    <row r="38" spans="1:8" x14ac:dyDescent="0.2">
      <c r="A38" s="80"/>
      <c r="B38" s="80"/>
      <c r="E38" s="63"/>
      <c r="F38" s="63"/>
      <c r="G38" s="63"/>
      <c r="H38" s="8"/>
    </row>
    <row r="39" spans="1:8" x14ac:dyDescent="0.2">
      <c r="A39" s="9"/>
      <c r="H39" s="34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  <row r="46" spans="1:8" x14ac:dyDescent="0.2">
      <c r="A46" s="8"/>
    </row>
  </sheetData>
  <sheetProtection sheet="1" objects="1" scenarios="1"/>
  <mergeCells count="22">
    <mergeCell ref="A32:D32"/>
    <mergeCell ref="A33:D33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A14:D19"/>
    <mergeCell ref="E14:H14"/>
    <mergeCell ref="E15:F16"/>
    <mergeCell ref="G15:H16"/>
    <mergeCell ref="E17:E19"/>
    <mergeCell ref="F17:F19"/>
    <mergeCell ref="G17:G19"/>
    <mergeCell ref="H17:H19"/>
  </mergeCells>
  <pageMargins left="0.8" right="0.3" top="0.9" bottom="0" header="0.5" footer="0.5"/>
  <pageSetup scale="84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90" zoomScaleNormal="90" workbookViewId="0">
      <selection activeCell="H37" sqref="H37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5" width="21.42578125" style="6" customWidth="1"/>
    <col min="6" max="6" width="21.85546875" style="6" customWidth="1"/>
    <col min="7" max="7" width="22.85546875" style="6" customWidth="1"/>
    <col min="8" max="8" width="22.7109375" style="6" customWidth="1"/>
    <col min="9" max="9" width="21.7109375" style="6" customWidth="1"/>
    <col min="10" max="11" width="9.140625" style="6"/>
    <col min="12" max="12" width="8.85546875" style="6" customWidth="1"/>
    <col min="13" max="13" width="4" style="6" hidden="1" customWidth="1"/>
    <col min="14" max="16384" width="9.140625" style="6"/>
  </cols>
  <sheetData>
    <row r="1" spans="1:13" s="8" customFormat="1" ht="11.25" x14ac:dyDescent="0.2">
      <c r="A1" s="121" t="s">
        <v>223</v>
      </c>
      <c r="C1" s="12"/>
      <c r="D1" s="12"/>
      <c r="E1" s="12"/>
      <c r="F1" s="12"/>
      <c r="I1" s="24" t="s">
        <v>96</v>
      </c>
    </row>
    <row r="2" spans="1:13" s="8" customFormat="1" ht="11.25" x14ac:dyDescent="0.2">
      <c r="A2" s="12"/>
      <c r="C2" s="12"/>
      <c r="D2" s="12"/>
      <c r="F2" s="25"/>
      <c r="G2" s="12"/>
      <c r="I2" s="12"/>
    </row>
    <row r="3" spans="1:13" s="8" customFormat="1" ht="9.6" customHeight="1" x14ac:dyDescent="0.2">
      <c r="A3" s="12"/>
      <c r="F3" s="25"/>
      <c r="H3"/>
      <c r="I3"/>
    </row>
    <row r="4" spans="1:13" s="8" customFormat="1" ht="11.25" customHeight="1" x14ac:dyDescent="0.2">
      <c r="A4" s="12"/>
      <c r="D4" s="12"/>
      <c r="F4" s="88" t="s">
        <v>23</v>
      </c>
      <c r="G4" s="12"/>
      <c r="H4"/>
      <c r="I4"/>
    </row>
    <row r="5" spans="1:13" s="8" customFormat="1" ht="11.25" customHeight="1" x14ac:dyDescent="0.2">
      <c r="A5" s="12"/>
      <c r="F5" s="25"/>
      <c r="G5" s="12"/>
      <c r="H5"/>
      <c r="I5"/>
    </row>
    <row r="6" spans="1:13" s="8" customFormat="1" ht="11.25" customHeight="1" x14ac:dyDescent="0.2">
      <c r="B6" s="12"/>
      <c r="F6" s="25"/>
      <c r="G6" s="12"/>
      <c r="H6"/>
      <c r="I6"/>
    </row>
    <row r="7" spans="1:13" s="8" customFormat="1" ht="11.25" customHeight="1" x14ac:dyDescent="0.2">
      <c r="B7" s="12"/>
      <c r="D7" s="25"/>
      <c r="F7" s="88" t="s">
        <v>225</v>
      </c>
      <c r="G7" s="12"/>
      <c r="H7"/>
      <c r="I7"/>
    </row>
    <row r="8" spans="1:13" s="8" customFormat="1" ht="9.6" customHeight="1" x14ac:dyDescent="0.2">
      <c r="B8" s="12"/>
      <c r="F8" s="25"/>
      <c r="G8" s="12"/>
      <c r="H8"/>
      <c r="I8"/>
    </row>
    <row r="9" spans="1:13" ht="9.6" customHeight="1" x14ac:dyDescent="0.2">
      <c r="B9" s="41"/>
      <c r="C9" s="42"/>
      <c r="E9" s="42"/>
      <c r="F9" s="42"/>
      <c r="G9" s="42"/>
      <c r="H9"/>
      <c r="I9"/>
    </row>
    <row r="10" spans="1:13" s="28" customFormat="1" ht="9.6" customHeight="1" x14ac:dyDescent="0.2">
      <c r="B10" s="61"/>
      <c r="C10" s="26"/>
      <c r="D10" s="26"/>
      <c r="E10" s="26"/>
      <c r="H10"/>
      <c r="I10"/>
    </row>
    <row r="11" spans="1:13" ht="9.6" customHeight="1" x14ac:dyDescent="0.2">
      <c r="B11" s="41"/>
      <c r="C11" s="42"/>
      <c r="D11" s="42"/>
      <c r="E11" s="42"/>
      <c r="F11" s="42"/>
      <c r="G11" s="42"/>
      <c r="H11" s="42"/>
    </row>
    <row r="12" spans="1:13" s="260" customFormat="1" ht="18" customHeight="1" x14ac:dyDescent="0.2">
      <c r="A12" s="86" t="s">
        <v>55</v>
      </c>
      <c r="B12" s="27"/>
      <c r="D12" s="12"/>
      <c r="E12" s="12"/>
      <c r="F12" s="12"/>
      <c r="G12" s="12"/>
      <c r="H12" s="12"/>
    </row>
    <row r="13" spans="1:13" s="260" customFormat="1" ht="46.5" customHeight="1" x14ac:dyDescent="0.2">
      <c r="A13" s="150" t="s">
        <v>22</v>
      </c>
      <c r="B13" s="151"/>
      <c r="C13" s="151"/>
      <c r="D13" s="152"/>
      <c r="E13" s="172" t="s">
        <v>158</v>
      </c>
      <c r="F13" s="179"/>
      <c r="G13" s="180"/>
      <c r="H13" s="179" t="s">
        <v>159</v>
      </c>
      <c r="I13" s="180"/>
    </row>
    <row r="14" spans="1:13" s="260" customFormat="1" ht="27" customHeight="1" x14ac:dyDescent="0.2">
      <c r="A14" s="153"/>
      <c r="B14" s="154"/>
      <c r="C14" s="154"/>
      <c r="D14" s="155"/>
      <c r="E14" s="184" t="s">
        <v>139</v>
      </c>
      <c r="F14" s="184" t="s">
        <v>140</v>
      </c>
      <c r="G14" s="184" t="s">
        <v>141</v>
      </c>
      <c r="H14" s="184" t="s">
        <v>142</v>
      </c>
      <c r="I14" s="184" t="s">
        <v>143</v>
      </c>
    </row>
    <row r="15" spans="1:13" s="260" customFormat="1" ht="15" customHeight="1" x14ac:dyDescent="0.2">
      <c r="A15" s="153"/>
      <c r="B15" s="154"/>
      <c r="C15" s="154"/>
      <c r="D15" s="154"/>
      <c r="E15" s="185"/>
      <c r="F15" s="185"/>
      <c r="G15" s="185"/>
      <c r="H15" s="184"/>
      <c r="I15" s="184"/>
      <c r="M15" s="260">
        <v>6</v>
      </c>
    </row>
    <row r="16" spans="1:13" ht="13.5" customHeight="1" x14ac:dyDescent="0.2">
      <c r="A16" s="153"/>
      <c r="B16" s="154"/>
      <c r="C16" s="154"/>
      <c r="D16" s="154"/>
      <c r="E16" s="185"/>
      <c r="F16" s="185"/>
      <c r="G16" s="185"/>
      <c r="H16" s="184"/>
      <c r="I16" s="184"/>
    </row>
    <row r="17" spans="1:14" ht="13.5" customHeight="1" x14ac:dyDescent="0.2">
      <c r="A17" s="153"/>
      <c r="B17" s="154"/>
      <c r="C17" s="154"/>
      <c r="D17" s="154"/>
      <c r="E17" s="185"/>
      <c r="F17" s="185"/>
      <c r="G17" s="185"/>
      <c r="H17" s="184"/>
      <c r="I17" s="184"/>
    </row>
    <row r="18" spans="1:14" ht="13.5" customHeight="1" x14ac:dyDescent="0.2">
      <c r="A18" s="156"/>
      <c r="B18" s="157"/>
      <c r="C18" s="157"/>
      <c r="D18" s="157"/>
      <c r="E18" s="185"/>
      <c r="F18" s="185"/>
      <c r="G18" s="185"/>
      <c r="H18" s="184"/>
      <c r="I18" s="184"/>
    </row>
    <row r="19" spans="1:14" ht="18" customHeight="1" x14ac:dyDescent="0.2">
      <c r="A19" s="159" t="s">
        <v>150</v>
      </c>
      <c r="B19" s="159"/>
      <c r="C19" s="159"/>
      <c r="D19" s="159"/>
      <c r="E19" s="264">
        <f>IF(MIN([1]PAGE3!E18, [1]PAGE3!E31)&lt;=0,0,[1]PAGE3!E18/[1]PAGE3!E31)</f>
        <v>0</v>
      </c>
      <c r="F19" s="264">
        <f>IF(MIN([1]PAGE3!F18, [1]PAGE3!F31)&lt;=0,0,[1]PAGE3!F18/[1]PAGE3!F31)</f>
        <v>0</v>
      </c>
      <c r="G19" s="264">
        <f>IF(MIN([1]PAGE3!G18, [1]PAGE3!G31)&lt;=0,0,[1]PAGE3!G18/[1]PAGE3!G31)</f>
        <v>0</v>
      </c>
      <c r="H19" s="264">
        <f>IF(MIN([1]PAGE3!H18, [1]PAGE3!H31)&lt;=0,0,[1]PAGE3!H18/[1]PAGE3!H31)</f>
        <v>0</v>
      </c>
      <c r="I19" s="264">
        <f>IF(MIN([1]PAGE3!I18, [1]PAGE3!I31)&lt;=0,0,[1]PAGE3!I18/[1]PAGE3!I31)</f>
        <v>0</v>
      </c>
      <c r="L19" s="6" t="s">
        <v>12</v>
      </c>
    </row>
    <row r="20" spans="1:14" ht="18" customHeight="1" x14ac:dyDescent="0.2">
      <c r="A20" s="160" t="s">
        <v>0</v>
      </c>
      <c r="B20" s="161"/>
      <c r="C20" s="161"/>
      <c r="D20" s="162"/>
      <c r="E20" s="266">
        <f>IF(MIN([1]PAGE3!E19, [1]PAGE3!E31)&lt;=0,0,[1]PAGE3!E19/[1]PAGE3!E31)</f>
        <v>2.3832221163012392E-2</v>
      </c>
      <c r="F20" s="266">
        <f>IF(MIN([1]PAGE3!F19, [1]PAGE3!F31)&lt;=0,0,[1]PAGE3!F19/[1]PAGE3!F31)</f>
        <v>0.04</v>
      </c>
      <c r="G20" s="266">
        <f>IF(MIN([1]PAGE3!G19, [1]PAGE3!G31)&lt;=0,0,[1]PAGE3!G19/[1]PAGE3!G31)</f>
        <v>0</v>
      </c>
      <c r="H20" s="266">
        <f>IF(MIN([1]PAGE3!H19, [1]PAGE3!H31)&lt;=0,0,[1]PAGE3!H19/[1]PAGE3!H31)</f>
        <v>2.3904382470119521E-2</v>
      </c>
      <c r="I20" s="266">
        <f>IF(MIN([1]PAGE3!I19, [1]PAGE3!I31)&lt;=0,0,[1]PAGE3!I19/[1]PAGE3!I31)</f>
        <v>3.952569169960474E-3</v>
      </c>
      <c r="N20" s="6" t="s">
        <v>12</v>
      </c>
    </row>
    <row r="21" spans="1:14" ht="18" customHeight="1" x14ac:dyDescent="0.2">
      <c r="A21" s="143" t="s">
        <v>1</v>
      </c>
      <c r="B21" s="144"/>
      <c r="C21" s="144"/>
      <c r="D21" s="145"/>
      <c r="E21" s="266">
        <f>IF(MIN([1]PAGE3!E20, [1]PAGE3!E31)&lt;=0,0,[1]PAGE3!E20/[1]PAGE3!E31)</f>
        <v>0.36034318398474741</v>
      </c>
      <c r="F21" s="266">
        <f>IF(MIN([1]PAGE3!F20, [1]PAGE3!F31)&lt;=0,0,[1]PAGE3!F20/[1]PAGE3!F31)</f>
        <v>0.52</v>
      </c>
      <c r="G21" s="266">
        <f>IF(MIN([1]PAGE3!G20, [1]PAGE3!G31)&lt;=0,0,[1]PAGE3!G20/[1]PAGE3!G31)</f>
        <v>1</v>
      </c>
      <c r="H21" s="266">
        <f>IF(MIN([1]PAGE3!H20, [1]PAGE3!H31)&lt;=0,0,[1]PAGE3!H20/[1]PAGE3!H31)</f>
        <v>0.41035856573705182</v>
      </c>
      <c r="I21" s="266">
        <f>IF(MIN([1]PAGE3!I20, [1]PAGE3!I31)&lt;=0,0,[1]PAGE3!I20/[1]PAGE3!I31)</f>
        <v>0.80237154150197632</v>
      </c>
    </row>
    <row r="22" spans="1:14" ht="18" customHeight="1" x14ac:dyDescent="0.2">
      <c r="A22" s="143" t="s">
        <v>2</v>
      </c>
      <c r="B22" s="144"/>
      <c r="C22" s="144"/>
      <c r="D22" s="145"/>
      <c r="E22" s="266">
        <f>IF(MIN([1]PAGE3!E21, [1]PAGE3!E31)&lt;=0,0,[1]PAGE3!E21/[1]PAGE3!E31)</f>
        <v>1.0486177311725452E-2</v>
      </c>
      <c r="F22" s="266">
        <f>IF(MIN([1]PAGE3!F21, [1]PAGE3!F31)&lt;=0,0,[1]PAGE3!F21/[1]PAGE3!F31)</f>
        <v>0</v>
      </c>
      <c r="G22" s="266">
        <f>IF(MIN([1]PAGE3!G21, [1]PAGE3!G31)&lt;=0,0,[1]PAGE3!G21/[1]PAGE3!G31)</f>
        <v>0</v>
      </c>
      <c r="H22" s="266">
        <f>IF(MIN([1]PAGE3!H21, [1]PAGE3!H31)&lt;=0,0,[1]PAGE3!H21/[1]PAGE3!H31)</f>
        <v>1.7928286852589643E-2</v>
      </c>
      <c r="I22" s="266">
        <f>IF(MIN([1]PAGE3!I21, [1]PAGE3!I31)&lt;=0,0,[1]PAGE3!I21/[1]PAGE3!I31)</f>
        <v>7.9051383399209481E-3</v>
      </c>
    </row>
    <row r="23" spans="1:14" ht="18" customHeight="1" x14ac:dyDescent="0.2">
      <c r="A23" s="143" t="s">
        <v>3</v>
      </c>
      <c r="B23" s="144"/>
      <c r="C23" s="144"/>
      <c r="D23" s="145"/>
      <c r="E23" s="266">
        <f>IF(MIN([1]PAGE3!E22, [1]PAGE3!E31)&lt;=0,0,[1]PAGE3!E22/[1]PAGE3!E31)</f>
        <v>2.3832221163012394E-3</v>
      </c>
      <c r="F23" s="266">
        <f>IF(MIN([1]PAGE3!F22, [1]PAGE3!F31)&lt;=0,0,[1]PAGE3!F22/[1]PAGE3!F31)</f>
        <v>0</v>
      </c>
      <c r="G23" s="266">
        <f>IF(MIN([1]PAGE3!G22, [1]PAGE3!G31)&lt;=0,0,[1]PAGE3!G22/[1]PAGE3!G31)</f>
        <v>0</v>
      </c>
      <c r="H23" s="266">
        <f>IF(MIN([1]PAGE3!H22, [1]PAGE3!H31)&lt;=0,0,[1]PAGE3!H22/[1]PAGE3!H31)</f>
        <v>0</v>
      </c>
      <c r="I23" s="266">
        <f>IF(MIN([1]PAGE3!I22, [1]PAGE3!I31)&lt;=0,0,[1]PAGE3!I22/[1]PAGE3!I31)</f>
        <v>0</v>
      </c>
    </row>
    <row r="24" spans="1:14" ht="18" customHeight="1" x14ac:dyDescent="0.2">
      <c r="A24" s="143" t="s">
        <v>4</v>
      </c>
      <c r="B24" s="144"/>
      <c r="C24" s="144"/>
      <c r="D24" s="145"/>
      <c r="E24" s="266">
        <f>IF(MIN([1]PAGE3!E23, [1]PAGE3!E31)&lt;=0,0,[1]PAGE3!E23/[1]PAGE3!E31)</f>
        <v>2.2402287893231648E-2</v>
      </c>
      <c r="F24" s="266">
        <f>IF(MIN([1]PAGE3!F23, [1]PAGE3!F31)&lt;=0,0,[1]PAGE3!F23/[1]PAGE3!F31)</f>
        <v>0</v>
      </c>
      <c r="G24" s="266">
        <f>IF(MIN([1]PAGE3!G23, [1]PAGE3!G31)&lt;=0,0,[1]PAGE3!G23/[1]PAGE3!G31)</f>
        <v>0</v>
      </c>
      <c r="H24" s="266">
        <f>IF(MIN([1]PAGE3!H23, [1]PAGE3!H31)&lt;=0,0,[1]PAGE3!H23/[1]PAGE3!H31)</f>
        <v>4.3824701195219126E-2</v>
      </c>
      <c r="I24" s="266">
        <f>IF(MIN([1]PAGE3!I23, [1]PAGE3!I31)&lt;=0,0,[1]PAGE3!I23/[1]PAGE3!I31)</f>
        <v>1.1857707509881422E-2</v>
      </c>
    </row>
    <row r="25" spans="1:14" ht="18" customHeight="1" x14ac:dyDescent="0.2">
      <c r="A25" s="143" t="s">
        <v>5</v>
      </c>
      <c r="B25" s="144"/>
      <c r="C25" s="144"/>
      <c r="D25" s="145"/>
      <c r="E25" s="266">
        <f>IF(MIN([1]PAGE3!E24, [1]PAGE3!E31)&lt;=0,0,[1]PAGE3!E24/[1]PAGE3!E31)</f>
        <v>3.1458531935176358E-2</v>
      </c>
      <c r="F25" s="266">
        <f>IF(MIN([1]PAGE3!F24, [1]PAGE3!F31)&lt;=0,0,[1]PAGE3!F24/[1]PAGE3!F31)</f>
        <v>0.02</v>
      </c>
      <c r="G25" s="266">
        <f>IF(MIN([1]PAGE3!G24, [1]PAGE3!G31)&lt;=0,0,[1]PAGE3!G24/[1]PAGE3!G31)</f>
        <v>0</v>
      </c>
      <c r="H25" s="266">
        <f>IF(MIN([1]PAGE3!H24, [1]PAGE3!H31)&lt;=0,0,[1]PAGE3!H24/[1]PAGE3!H31)</f>
        <v>5.1792828685258967E-2</v>
      </c>
      <c r="I25" s="266">
        <f>IF(MIN([1]PAGE3!I24, [1]PAGE3!I31)&lt;=0,0,[1]PAGE3!I24/[1]PAGE3!I31)</f>
        <v>7.9051383399209481E-3</v>
      </c>
    </row>
    <row r="26" spans="1:14" ht="18" customHeight="1" x14ac:dyDescent="0.2">
      <c r="A26" s="143" t="s">
        <v>6</v>
      </c>
      <c r="B26" s="144"/>
      <c r="C26" s="144"/>
      <c r="D26" s="145"/>
      <c r="E26" s="266">
        <f>IF(MIN([1]PAGE3!E25, [1]PAGE3!E31)&lt;=0,0,[1]PAGE3!E25/[1]PAGE3!E31)</f>
        <v>0</v>
      </c>
      <c r="F26" s="266">
        <f>IF(MIN([1]PAGE3!F25, [1]PAGE3!F31)&lt;=0,0,[1]PAGE3!F25/[1]PAGE3!F31)</f>
        <v>0</v>
      </c>
      <c r="G26" s="266">
        <f>IF(MIN([1]PAGE3!G25, [1]PAGE3!G31)&lt;=0,0,[1]PAGE3!G25/[1]PAGE3!G31)</f>
        <v>0</v>
      </c>
      <c r="H26" s="266">
        <f>IF(MIN([1]PAGE3!H25, [1]PAGE3!H31)&lt;=0,0,[1]PAGE3!H25/[1]PAGE3!H31)</f>
        <v>1.9920318725099601E-3</v>
      </c>
      <c r="I26" s="266">
        <f>IF(MIN([1]PAGE3!I25, [1]PAGE3!I31)&lt;=0,0,[1]PAGE3!I25/[1]PAGE3!I31)</f>
        <v>0</v>
      </c>
    </row>
    <row r="27" spans="1:14" ht="18" customHeight="1" x14ac:dyDescent="0.2">
      <c r="A27" s="143" t="s">
        <v>9</v>
      </c>
      <c r="B27" s="144"/>
      <c r="C27" s="144"/>
      <c r="D27" s="145"/>
      <c r="E27" s="266">
        <f>IF(MIN([1]PAGE3!E26, [1]PAGE3!E31)&lt;=0,0,[1]PAGE3!E26/[1]PAGE3!E31)</f>
        <v>2.859866539561487E-3</v>
      </c>
      <c r="F27" s="266">
        <f>IF(MIN([1]PAGE3!F26, [1]PAGE3!F31)&lt;=0,0,[1]PAGE3!F26/[1]PAGE3!F31)</f>
        <v>0</v>
      </c>
      <c r="G27" s="266">
        <f>IF(MIN([1]PAGE3!G26, [1]PAGE3!G31)&lt;=0,0,[1]PAGE3!G26/[1]PAGE3!G31)</f>
        <v>0</v>
      </c>
      <c r="H27" s="266">
        <f>IF(MIN([1]PAGE3!H26, [1]PAGE3!H31)&lt;=0,0,[1]PAGE3!H26/[1]PAGE3!H31)</f>
        <v>0</v>
      </c>
      <c r="I27" s="266">
        <f>IF(MIN([1]PAGE3!I26, [1]PAGE3!I31)&lt;=0,0,[1]PAGE3!I26/[1]PAGE3!I31)</f>
        <v>0</v>
      </c>
    </row>
    <row r="28" spans="1:14" ht="18" customHeight="1" x14ac:dyDescent="0.2">
      <c r="A28" s="143" t="s">
        <v>7</v>
      </c>
      <c r="B28" s="144"/>
      <c r="C28" s="144"/>
      <c r="D28" s="145"/>
      <c r="E28" s="266">
        <f>IF(MIN([1]PAGE3!E27, [1]PAGE3!E31)&lt;=0,0,[1]PAGE3!E27/[1]PAGE3!E31)</f>
        <v>0</v>
      </c>
      <c r="F28" s="266">
        <f>IF(MIN([1]PAGE3!F27, [1]PAGE3!F31)&lt;=0,0,[1]PAGE3!F27/[1]PAGE3!F31)</f>
        <v>0</v>
      </c>
      <c r="G28" s="266">
        <f>IF(MIN([1]PAGE3!G27, [1]PAGE3!G31)&lt;=0,0,[1]PAGE3!G27/[1]PAGE3!G31)</f>
        <v>0</v>
      </c>
      <c r="H28" s="266">
        <f>IF(MIN([1]PAGE3!H27, [1]PAGE3!H31)&lt;=0,0,[1]PAGE3!H27/[1]PAGE3!H31)</f>
        <v>0</v>
      </c>
      <c r="I28" s="266">
        <f>IF(MIN([1]PAGE3!I27, [1]PAGE3!I31)&lt;=0,0,[1]PAGE3!I27/[1]PAGE3!I31)</f>
        <v>0</v>
      </c>
    </row>
    <row r="29" spans="1:14" ht="18" customHeight="1" x14ac:dyDescent="0.2">
      <c r="A29" s="143" t="s">
        <v>8</v>
      </c>
      <c r="B29" s="144"/>
      <c r="C29" s="144"/>
      <c r="D29" s="145"/>
      <c r="E29" s="266">
        <f>IF(MIN([1]PAGE3!E28, [1]PAGE3!E31)&lt;=0,0,[1]PAGE3!E28/[1]PAGE3!E31)</f>
        <v>0.15872259294566254</v>
      </c>
      <c r="F29" s="266">
        <f>IF(MIN([1]PAGE3!F28, [1]PAGE3!F31)&lt;=0,0,[1]PAGE3!F28/[1]PAGE3!F31)</f>
        <v>0.16</v>
      </c>
      <c r="G29" s="266">
        <f>IF(MIN([1]PAGE3!G28, [1]PAGE3!G31)&lt;=0,0,[1]PAGE3!G28/[1]PAGE3!G31)</f>
        <v>0</v>
      </c>
      <c r="H29" s="266">
        <f>IF(MIN([1]PAGE3!H28, [1]PAGE3!H31)&lt;=0,0,[1]PAGE3!H28/[1]PAGE3!H31)</f>
        <v>0.11553784860557768</v>
      </c>
      <c r="I29" s="266">
        <f>IF(MIN([1]PAGE3!I28, [1]PAGE3!I31)&lt;=0,0,[1]PAGE3!I28/[1]PAGE3!I31)</f>
        <v>3.5573122529644272E-2</v>
      </c>
    </row>
    <row r="30" spans="1:14" ht="18" customHeight="1" x14ac:dyDescent="0.2">
      <c r="A30" s="143" t="s">
        <v>10</v>
      </c>
      <c r="B30" s="144"/>
      <c r="C30" s="144"/>
      <c r="D30" s="145"/>
      <c r="E30" s="266">
        <f>IF(MIN([1]PAGE3!E29, [1]PAGE3!E31)&lt;=0,0,[1]PAGE3!E29/[1]PAGE3!E31)</f>
        <v>4.7664442326024784E-4</v>
      </c>
      <c r="F30" s="266">
        <f>IF(MIN([1]PAGE3!F29, [1]PAGE3!F31)&lt;=0,0,[1]PAGE3!F29/[1]PAGE3!F31)</f>
        <v>0</v>
      </c>
      <c r="G30" s="266">
        <f>IF(MIN([1]PAGE3!G29, [1]PAGE3!G31)&lt;=0,0,[1]PAGE3!G29/[1]PAGE3!G31)</f>
        <v>0</v>
      </c>
      <c r="H30" s="266">
        <f>IF(MIN([1]PAGE3!H29, [1]PAGE3!H31)&lt;=0,0,[1]PAGE3!H29/[1]PAGE3!H31)</f>
        <v>0</v>
      </c>
      <c r="I30" s="266">
        <f>IF(MIN([1]PAGE3!I29, [1]PAGE3!I31)&lt;=0,0,[1]PAGE3!I29/[1]PAGE3!I31)</f>
        <v>3.952569169960474E-3</v>
      </c>
    </row>
    <row r="31" spans="1:14" ht="18" customHeight="1" x14ac:dyDescent="0.2">
      <c r="A31" s="143" t="s">
        <v>94</v>
      </c>
      <c r="B31" s="144"/>
      <c r="C31" s="144"/>
      <c r="D31" s="145"/>
      <c r="E31" s="266">
        <f>IF(MIN([1]PAGE3!E30, [1]PAGE3!E31)&lt;=0,0,[1]PAGE3!E30/[1]PAGE3!E31)</f>
        <v>0.38703527168732127</v>
      </c>
      <c r="F31" s="266">
        <f>IF(MIN([1]PAGE3!F30, [1]PAGE3!F31)&lt;=0,0,[1]PAGE3!F30/[1]PAGE3!F31)</f>
        <v>0.26</v>
      </c>
      <c r="G31" s="266">
        <f>IF(MIN([1]PAGE3!G30, [1]PAGE3!G31)&lt;=0,0,[1]PAGE3!G30/[1]PAGE3!G31)</f>
        <v>0</v>
      </c>
      <c r="H31" s="266">
        <f>IF(MIN([1]PAGE3!H30, [1]PAGE3!H31)&lt;=0,0,[1]PAGE3!H30/[1]PAGE3!H31)</f>
        <v>0.33466135458167329</v>
      </c>
      <c r="I31" s="266">
        <f>IF(MIN([1]PAGE3!I30, [1]PAGE3!I31)&lt;=0,0,[1]PAGE3!I30/[1]PAGE3!I31)</f>
        <v>0.12648221343873517</v>
      </c>
    </row>
    <row r="32" spans="1:14" ht="18" customHeight="1" x14ac:dyDescent="0.2">
      <c r="A32" s="147" t="s">
        <v>52</v>
      </c>
      <c r="B32" s="148"/>
      <c r="C32" s="148"/>
      <c r="D32" s="149"/>
      <c r="E32" s="267">
        <f>IF([1]PAGE3!E31&lt;=0,0,[1]PAGE3!E31/[1]PAGE3!E31)</f>
        <v>1</v>
      </c>
      <c r="F32" s="267">
        <f>IF([1]PAGE3!F31&lt;=0,0,[1]PAGE3!F31/[1]PAGE3!F31)</f>
        <v>1</v>
      </c>
      <c r="G32" s="267">
        <f>IF([1]PAGE3!G31&lt;=0,0,[1]PAGE3!G31/[1]PAGE3!G31)</f>
        <v>1</v>
      </c>
      <c r="H32" s="267">
        <f>IF([1]PAGE3!H31&lt;=0,0,[1]PAGE3!H31/[1]PAGE3!H31)</f>
        <v>1</v>
      </c>
      <c r="I32" s="267">
        <f>IF([1]PAGE3!I31&lt;=0,0,[1]PAGE3!I31/[1]PAGE3!I31)</f>
        <v>1</v>
      </c>
    </row>
    <row r="33" spans="1:8" x14ac:dyDescent="0.2">
      <c r="A33" s="12"/>
    </row>
    <row r="34" spans="1:8" x14ac:dyDescent="0.2">
      <c r="A34" s="22" t="s">
        <v>157</v>
      </c>
    </row>
    <row r="35" spans="1:8" x14ac:dyDescent="0.2">
      <c r="A35" s="21" t="s">
        <v>156</v>
      </c>
    </row>
    <row r="36" spans="1:8" x14ac:dyDescent="0.2">
      <c r="A36" s="8"/>
      <c r="E36" s="30"/>
      <c r="F36" s="30"/>
      <c r="G36" s="30"/>
      <c r="H36" s="30"/>
    </row>
    <row r="37" spans="1:8" x14ac:dyDescent="0.2">
      <c r="A37" s="80"/>
      <c r="B37" s="80"/>
      <c r="E37" s="63"/>
      <c r="F37" s="63"/>
      <c r="G37" s="63"/>
      <c r="H37" s="8"/>
    </row>
    <row r="38" spans="1:8" x14ac:dyDescent="0.2">
      <c r="A38" s="9"/>
      <c r="H38" s="34"/>
    </row>
    <row r="39" spans="1:8" x14ac:dyDescent="0.2">
      <c r="A39" s="8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</sheetData>
  <sheetProtection sheet="1" objects="1" scenarios="1"/>
  <mergeCells count="22">
    <mergeCell ref="A31:D31"/>
    <mergeCell ref="A32:D32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8"/>
    <mergeCell ref="E13:G13"/>
    <mergeCell ref="H13:I13"/>
    <mergeCell ref="E14:E18"/>
    <mergeCell ref="F14:F18"/>
    <mergeCell ref="G14:G18"/>
    <mergeCell ref="H14:H18"/>
    <mergeCell ref="I14:I18"/>
  </mergeCells>
  <pageMargins left="0.8" right="0.3" top="0.9" bottom="0" header="0.5" footer="0.5"/>
  <pageSetup scale="81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0"/>
  <sheetViews>
    <sheetView zoomScale="90" zoomScaleNormal="90" workbookViewId="0">
      <selection activeCell="D31" sqref="D31"/>
    </sheetView>
  </sheetViews>
  <sheetFormatPr defaultColWidth="9.140625" defaultRowHeight="12.75" x14ac:dyDescent="0.2"/>
  <cols>
    <col min="1" max="1" width="18.140625" style="6" customWidth="1"/>
    <col min="2" max="2" width="17.28515625" style="6" customWidth="1"/>
    <col min="3" max="3" width="38.28515625" style="6" customWidth="1"/>
    <col min="4" max="4" width="12.140625" style="6" customWidth="1"/>
    <col min="5" max="5" width="12.85546875" style="6" customWidth="1"/>
    <col min="6" max="6" width="11" style="6" customWidth="1"/>
    <col min="7" max="7" width="11.28515625" style="6" customWidth="1"/>
    <col min="8" max="8" width="12.140625" style="6" customWidth="1"/>
    <col min="9" max="9" width="10.5703125" style="6" customWidth="1"/>
    <col min="10" max="10" width="11.28515625" style="6" customWidth="1"/>
    <col min="11" max="11" width="13.5703125" style="6" customWidth="1"/>
    <col min="12" max="12" width="3.85546875" style="6" customWidth="1"/>
    <col min="13" max="13" width="10.28515625" style="6" customWidth="1"/>
    <col min="14" max="14" width="15.140625" style="6" customWidth="1"/>
    <col min="15" max="15" width="5.28515625" style="6" hidden="1" customWidth="1"/>
    <col min="16" max="17" width="9.140625" style="6"/>
    <col min="18" max="18" width="9.140625" style="6" hidden="1" customWidth="1"/>
    <col min="19" max="16384" width="9.140625" style="6"/>
  </cols>
  <sheetData>
    <row r="1" spans="1:14" s="8" customFormat="1" ht="11.25" x14ac:dyDescent="0.2">
      <c r="A1" s="121" t="s">
        <v>223</v>
      </c>
      <c r="C1" s="12"/>
      <c r="D1" s="12"/>
      <c r="E1" s="12"/>
      <c r="F1" s="12"/>
      <c r="G1" s="12"/>
      <c r="H1" s="12"/>
      <c r="K1" s="24" t="s">
        <v>97</v>
      </c>
    </row>
    <row r="2" spans="1:14" s="8" customFormat="1" ht="11.25" x14ac:dyDescent="0.2">
      <c r="A2" s="12"/>
      <c r="C2" s="12"/>
      <c r="D2" s="12"/>
      <c r="E2" s="12"/>
      <c r="F2" s="12"/>
      <c r="G2" s="12"/>
      <c r="H2" s="12"/>
      <c r="K2" s="12"/>
    </row>
    <row r="3" spans="1:14" s="8" customFormat="1" ht="9.6" customHeight="1" x14ac:dyDescent="0.2">
      <c r="A3" s="12"/>
      <c r="F3" s="25"/>
      <c r="G3" s="25"/>
      <c r="H3" s="25"/>
      <c r="J3"/>
      <c r="K3"/>
    </row>
    <row r="4" spans="1:14" s="8" customFormat="1" ht="12" customHeight="1" x14ac:dyDescent="0.2">
      <c r="A4" s="12"/>
      <c r="D4" s="25"/>
      <c r="E4" s="88" t="s">
        <v>23</v>
      </c>
      <c r="F4" s="25"/>
      <c r="G4" s="25"/>
      <c r="H4" s="25"/>
      <c r="J4"/>
      <c r="K4"/>
    </row>
    <row r="5" spans="1:14" s="8" customFormat="1" ht="12" customHeight="1" x14ac:dyDescent="0.2">
      <c r="A5" s="12"/>
      <c r="D5" s="25"/>
      <c r="E5" s="25"/>
      <c r="F5" s="25"/>
      <c r="G5" s="25"/>
      <c r="H5" s="25"/>
      <c r="J5"/>
      <c r="K5"/>
    </row>
    <row r="6" spans="1:14" s="8" customFormat="1" ht="12" customHeight="1" x14ac:dyDescent="0.2">
      <c r="B6" s="12"/>
      <c r="F6" s="25"/>
      <c r="G6" s="25"/>
      <c r="H6" s="25"/>
      <c r="I6" s="12"/>
      <c r="J6"/>
      <c r="K6"/>
    </row>
    <row r="7" spans="1:14" s="8" customFormat="1" ht="12" customHeight="1" x14ac:dyDescent="0.2">
      <c r="B7" s="12"/>
      <c r="D7" s="25"/>
      <c r="E7" s="88" t="s">
        <v>225</v>
      </c>
      <c r="F7" s="25"/>
      <c r="G7" s="25"/>
      <c r="H7" s="25"/>
      <c r="I7" s="12"/>
      <c r="J7"/>
      <c r="K7"/>
    </row>
    <row r="8" spans="1:14" s="8" customFormat="1" ht="9.6" customHeight="1" x14ac:dyDescent="0.2">
      <c r="B8" s="12"/>
      <c r="F8" s="25"/>
      <c r="G8" s="25"/>
      <c r="H8" s="25"/>
      <c r="I8" s="12"/>
      <c r="J8"/>
      <c r="K8"/>
    </row>
    <row r="9" spans="1:14" ht="12" customHeight="1" x14ac:dyDescent="0.2">
      <c r="B9" s="41"/>
      <c r="C9" s="42"/>
      <c r="D9" s="132" t="s">
        <v>108</v>
      </c>
      <c r="E9" s="132"/>
      <c r="F9" s="132"/>
      <c r="G9" s="42"/>
      <c r="H9" s="42"/>
      <c r="I9" s="42"/>
      <c r="J9"/>
      <c r="K9"/>
    </row>
    <row r="10" spans="1:14" s="28" customFormat="1" ht="9.6" customHeight="1" x14ac:dyDescent="0.2">
      <c r="B10" s="61"/>
      <c r="C10" s="26"/>
      <c r="D10" s="26"/>
      <c r="E10" s="26"/>
      <c r="J10"/>
      <c r="K10"/>
    </row>
    <row r="11" spans="1:14" x14ac:dyDescent="0.2">
      <c r="A11" s="94" t="s">
        <v>161</v>
      </c>
    </row>
    <row r="12" spans="1:14" x14ac:dyDescent="0.2">
      <c r="A12" s="188" t="s">
        <v>39</v>
      </c>
      <c r="B12" s="189"/>
      <c r="C12" s="190"/>
      <c r="D12" s="133" t="s">
        <v>40</v>
      </c>
      <c r="E12" s="134"/>
      <c r="F12" s="134"/>
      <c r="G12" s="134"/>
      <c r="H12" s="134"/>
      <c r="I12" s="134"/>
      <c r="J12" s="134"/>
      <c r="K12" s="135"/>
    </row>
    <row r="13" spans="1:14" x14ac:dyDescent="0.2">
      <c r="A13" s="191"/>
      <c r="B13" s="192"/>
      <c r="C13" s="193"/>
      <c r="D13" s="199" t="s">
        <v>175</v>
      </c>
      <c r="E13" s="199" t="s">
        <v>176</v>
      </c>
      <c r="F13" s="205" t="s">
        <v>177</v>
      </c>
      <c r="G13" s="199" t="s">
        <v>180</v>
      </c>
      <c r="H13" s="199" t="s">
        <v>178</v>
      </c>
      <c r="I13" s="205" t="s">
        <v>56</v>
      </c>
      <c r="J13" s="199" t="s">
        <v>179</v>
      </c>
      <c r="K13" s="205" t="s">
        <v>24</v>
      </c>
    </row>
    <row r="14" spans="1:14" x14ac:dyDescent="0.2">
      <c r="A14" s="191"/>
      <c r="B14" s="192"/>
      <c r="C14" s="193"/>
      <c r="D14" s="200"/>
      <c r="E14" s="200"/>
      <c r="F14" s="200"/>
      <c r="G14" s="200"/>
      <c r="H14" s="200"/>
      <c r="I14" s="200"/>
      <c r="J14" s="200"/>
      <c r="K14" s="200"/>
    </row>
    <row r="15" spans="1:14" ht="12" customHeight="1" x14ac:dyDescent="0.2">
      <c r="A15" s="191"/>
      <c r="B15" s="192"/>
      <c r="C15" s="193"/>
      <c r="D15" s="200"/>
      <c r="E15" s="200"/>
      <c r="F15" s="200"/>
      <c r="G15" s="200"/>
      <c r="H15" s="200"/>
      <c r="I15" s="200"/>
      <c r="J15" s="200"/>
      <c r="K15" s="200"/>
    </row>
    <row r="16" spans="1:14" ht="10.5" customHeight="1" x14ac:dyDescent="0.2">
      <c r="A16" s="191"/>
      <c r="B16" s="192"/>
      <c r="C16" s="193"/>
      <c r="D16" s="200"/>
      <c r="E16" s="200"/>
      <c r="F16" s="200"/>
      <c r="G16" s="200"/>
      <c r="H16" s="200"/>
      <c r="I16" s="200"/>
      <c r="J16" s="200"/>
      <c r="K16" s="200"/>
      <c r="M16" s="24" t="s">
        <v>25</v>
      </c>
      <c r="N16" s="24" t="s">
        <v>106</v>
      </c>
    </row>
    <row r="17" spans="1:18" x14ac:dyDescent="0.2">
      <c r="A17" s="191"/>
      <c r="B17" s="192"/>
      <c r="C17" s="194"/>
      <c r="D17" s="201"/>
      <c r="E17" s="201"/>
      <c r="F17" s="201"/>
      <c r="G17" s="201"/>
      <c r="H17" s="201"/>
      <c r="I17" s="201"/>
      <c r="J17" s="201"/>
      <c r="K17" s="201"/>
      <c r="M17" s="18" t="s">
        <v>51</v>
      </c>
      <c r="N17" s="24" t="s">
        <v>101</v>
      </c>
      <c r="O17" s="6">
        <v>7</v>
      </c>
    </row>
    <row r="18" spans="1:18" ht="38.25" customHeight="1" x14ac:dyDescent="0.2">
      <c r="A18" s="195" t="s">
        <v>111</v>
      </c>
      <c r="B18" s="196"/>
      <c r="C18" s="58" t="s">
        <v>112</v>
      </c>
      <c r="D18" s="268">
        <v>1158</v>
      </c>
      <c r="E18" s="268">
        <v>54</v>
      </c>
      <c r="F18" s="268">
        <v>109</v>
      </c>
      <c r="G18" s="268">
        <v>129</v>
      </c>
      <c r="H18" s="268">
        <v>16</v>
      </c>
      <c r="I18" s="268">
        <v>2375</v>
      </c>
      <c r="J18" s="268">
        <v>186</v>
      </c>
      <c r="K18" s="268">
        <v>4027</v>
      </c>
      <c r="M18" s="30">
        <f t="shared" ref="M18:M27" si="0">MAX(D18,0)+MAX(E18,0)+MAX(F18,0)+MAX(G18,0)+MAX(H18,0)+MAX(I18,0)+MAX(J18,0)</f>
        <v>4027</v>
      </c>
      <c r="N18" s="30">
        <f>[1]PAGE1!F15</f>
        <v>4027</v>
      </c>
      <c r="R18" s="6">
        <f t="shared" ref="R18:R27" si="1">MIN(LEN(TRIM(D18)),LEN(TRIM(E18)),LEN(TRIM(F18)),LEN(TRIM(G18)),LEN(TRIM(H18)),LEN(TRIM(I18)),LEN(TRIM(J18)),LEN(TRIM(K18)))</f>
        <v>2</v>
      </c>
    </row>
    <row r="19" spans="1:18" ht="38.25" customHeight="1" x14ac:dyDescent="0.2">
      <c r="A19" s="197"/>
      <c r="B19" s="198"/>
      <c r="C19" s="58" t="s">
        <v>113</v>
      </c>
      <c r="D19" s="268">
        <v>517</v>
      </c>
      <c r="E19" s="268">
        <v>18</v>
      </c>
      <c r="F19" s="268">
        <v>46</v>
      </c>
      <c r="G19" s="268">
        <v>46</v>
      </c>
      <c r="H19" s="268">
        <v>14</v>
      </c>
      <c r="I19" s="268">
        <v>1461</v>
      </c>
      <c r="J19" s="268">
        <v>110</v>
      </c>
      <c r="K19" s="268">
        <v>2212</v>
      </c>
      <c r="M19" s="30">
        <f t="shared" si="0"/>
        <v>2212</v>
      </c>
      <c r="N19" s="30">
        <f>[1]PAGE1!F16</f>
        <v>2212</v>
      </c>
      <c r="R19" s="6">
        <f t="shared" si="1"/>
        <v>2</v>
      </c>
    </row>
    <row r="20" spans="1:18" ht="39" customHeight="1" x14ac:dyDescent="0.2">
      <c r="A20" s="195" t="s">
        <v>114</v>
      </c>
      <c r="B20" s="196"/>
      <c r="C20" s="58" t="s">
        <v>148</v>
      </c>
      <c r="D20" s="268">
        <v>150</v>
      </c>
      <c r="E20" s="268">
        <v>7</v>
      </c>
      <c r="F20" s="268">
        <v>22</v>
      </c>
      <c r="G20" s="268">
        <v>22</v>
      </c>
      <c r="H20" s="268">
        <v>1</v>
      </c>
      <c r="I20" s="268">
        <v>636</v>
      </c>
      <c r="J20" s="268">
        <v>46</v>
      </c>
      <c r="K20" s="268">
        <v>884</v>
      </c>
      <c r="M20" s="30">
        <f t="shared" si="0"/>
        <v>884</v>
      </c>
      <c r="N20" s="30">
        <f>[1]PAGE1!F17</f>
        <v>884</v>
      </c>
      <c r="R20" s="6">
        <f t="shared" si="1"/>
        <v>1</v>
      </c>
    </row>
    <row r="21" spans="1:18" ht="41.25" customHeight="1" x14ac:dyDescent="0.2">
      <c r="A21" s="197"/>
      <c r="B21" s="198"/>
      <c r="C21" s="58" t="s">
        <v>116</v>
      </c>
      <c r="D21" s="268">
        <v>136</v>
      </c>
      <c r="E21" s="268">
        <v>6</v>
      </c>
      <c r="F21" s="268">
        <v>29</v>
      </c>
      <c r="G21" s="268">
        <v>9</v>
      </c>
      <c r="H21" s="268">
        <v>2</v>
      </c>
      <c r="I21" s="268">
        <v>612</v>
      </c>
      <c r="J21" s="268">
        <v>31</v>
      </c>
      <c r="K21" s="268">
        <v>825</v>
      </c>
      <c r="M21" s="30">
        <f t="shared" si="0"/>
        <v>825</v>
      </c>
      <c r="N21" s="30">
        <f>[1]PAGE1!F18</f>
        <v>825</v>
      </c>
      <c r="R21" s="6">
        <f t="shared" si="1"/>
        <v>1</v>
      </c>
    </row>
    <row r="22" spans="1:18" ht="31.5" customHeight="1" x14ac:dyDescent="0.2">
      <c r="A22" s="195" t="s">
        <v>121</v>
      </c>
      <c r="B22" s="196"/>
      <c r="C22" s="58" t="s">
        <v>117</v>
      </c>
      <c r="D22" s="268">
        <v>518</v>
      </c>
      <c r="E22" s="268">
        <v>8</v>
      </c>
      <c r="F22" s="268">
        <v>60</v>
      </c>
      <c r="G22" s="268">
        <v>16</v>
      </c>
      <c r="H22" s="268">
        <v>10</v>
      </c>
      <c r="I22" s="268">
        <v>1408</v>
      </c>
      <c r="J22" s="268">
        <v>78</v>
      </c>
      <c r="K22" s="268">
        <v>2098</v>
      </c>
      <c r="M22" s="30">
        <f t="shared" si="0"/>
        <v>2098</v>
      </c>
      <c r="N22" s="30">
        <f>[1]PAGE1!F19</f>
        <v>2098</v>
      </c>
      <c r="R22" s="6">
        <f t="shared" si="1"/>
        <v>1</v>
      </c>
    </row>
    <row r="23" spans="1:18" ht="30" customHeight="1" x14ac:dyDescent="0.2">
      <c r="A23" s="202"/>
      <c r="B23" s="203"/>
      <c r="C23" s="58" t="s">
        <v>118</v>
      </c>
      <c r="D23" s="268">
        <v>17</v>
      </c>
      <c r="E23" s="268">
        <v>0</v>
      </c>
      <c r="F23" s="268">
        <v>4</v>
      </c>
      <c r="G23" s="268">
        <v>0</v>
      </c>
      <c r="H23" s="268">
        <v>0</v>
      </c>
      <c r="I23" s="268">
        <v>29</v>
      </c>
      <c r="J23" s="268">
        <v>0</v>
      </c>
      <c r="K23" s="268">
        <v>50</v>
      </c>
      <c r="M23" s="30">
        <f t="shared" si="0"/>
        <v>50</v>
      </c>
      <c r="N23" s="30">
        <f>[1]PAGE1!F20</f>
        <v>50</v>
      </c>
      <c r="R23" s="6">
        <f t="shared" si="1"/>
        <v>1</v>
      </c>
    </row>
    <row r="24" spans="1:18" ht="30.75" customHeight="1" x14ac:dyDescent="0.2">
      <c r="A24" s="197"/>
      <c r="B24" s="198"/>
      <c r="C24" s="58" t="s">
        <v>119</v>
      </c>
      <c r="D24" s="268">
        <v>0</v>
      </c>
      <c r="E24" s="268">
        <v>0</v>
      </c>
      <c r="F24" s="268">
        <v>0</v>
      </c>
      <c r="G24" s="268">
        <v>0</v>
      </c>
      <c r="H24" s="268">
        <v>0</v>
      </c>
      <c r="I24" s="268">
        <v>1</v>
      </c>
      <c r="J24" s="268">
        <v>0</v>
      </c>
      <c r="K24" s="268">
        <v>1</v>
      </c>
      <c r="M24" s="30">
        <f>MAX(D24,0)+MAX(E24,0)+MAX(F24,0)+MAX(G24,0)+MAX(H24,0)+MAX(I24,0)+MAX(J24,0)</f>
        <v>1</v>
      </c>
      <c r="N24" s="30">
        <f>[1]PAGE1!F21</f>
        <v>1</v>
      </c>
      <c r="R24" s="6">
        <f>MIN(LEN(TRIM(D24)),LEN(TRIM(E24)),LEN(TRIM(F24)),LEN(TRIM(G24)),LEN(TRIM(H24)),LEN(TRIM(I24)),LEN(TRIM(J24)),LEN(TRIM(K24)))</f>
        <v>1</v>
      </c>
    </row>
    <row r="25" spans="1:18" ht="39" customHeight="1" x14ac:dyDescent="0.2">
      <c r="A25" s="195" t="s">
        <v>120</v>
      </c>
      <c r="B25" s="196"/>
      <c r="C25" s="58" t="s">
        <v>144</v>
      </c>
      <c r="D25" s="268">
        <v>109</v>
      </c>
      <c r="E25" s="268">
        <v>4</v>
      </c>
      <c r="F25" s="268">
        <v>22</v>
      </c>
      <c r="G25" s="268">
        <v>21</v>
      </c>
      <c r="H25" s="268">
        <v>5</v>
      </c>
      <c r="I25" s="268">
        <v>321</v>
      </c>
      <c r="J25" s="268">
        <v>20</v>
      </c>
      <c r="K25" s="268">
        <v>502</v>
      </c>
      <c r="M25" s="30">
        <f>MAX(D25,0)+MAX(E25,0)+MAX(F25,0)+MAX(G25,0)+MAX(H25,0)+MAX(I25,0)+MAX(J25,0)</f>
        <v>502</v>
      </c>
      <c r="N25" s="30">
        <f>[1]PAGE1!F22</f>
        <v>502</v>
      </c>
      <c r="R25" s="6">
        <f>MIN(LEN(TRIM(D25)),LEN(TRIM(E25)),LEN(TRIM(F25)),LEN(TRIM(G25)),LEN(TRIM(H25)),LEN(TRIM(I25)),LEN(TRIM(J25)),LEN(TRIM(K25)))</f>
        <v>1</v>
      </c>
    </row>
    <row r="26" spans="1:18" ht="51.75" customHeight="1" x14ac:dyDescent="0.2">
      <c r="A26" s="197"/>
      <c r="B26" s="198"/>
      <c r="C26" s="59" t="s">
        <v>145</v>
      </c>
      <c r="D26" s="268">
        <v>58</v>
      </c>
      <c r="E26" s="268">
        <v>1</v>
      </c>
      <c r="F26" s="268">
        <v>1</v>
      </c>
      <c r="G26" s="268">
        <v>5</v>
      </c>
      <c r="H26" s="268">
        <v>1</v>
      </c>
      <c r="I26" s="268">
        <v>180</v>
      </c>
      <c r="J26" s="268">
        <v>7</v>
      </c>
      <c r="K26" s="268">
        <v>253</v>
      </c>
      <c r="M26" s="30">
        <f>MAX(D26,0)+MAX(E26,0)+MAX(F26,0)+MAX(G26,0)+MAX(H26,0)+MAX(I26,0)+MAX(J26,0)</f>
        <v>253</v>
      </c>
      <c r="N26" s="30">
        <f>[1]PAGE1!F23</f>
        <v>253</v>
      </c>
    </row>
    <row r="27" spans="1:18" ht="19.5" customHeight="1" x14ac:dyDescent="0.2">
      <c r="A27" s="186" t="s">
        <v>146</v>
      </c>
      <c r="B27" s="187"/>
      <c r="C27" s="137"/>
      <c r="D27" s="268">
        <v>2663</v>
      </c>
      <c r="E27" s="268">
        <v>98</v>
      </c>
      <c r="F27" s="268">
        <v>293</v>
      </c>
      <c r="G27" s="268">
        <v>248</v>
      </c>
      <c r="H27" s="268">
        <v>49</v>
      </c>
      <c r="I27" s="268">
        <v>7023</v>
      </c>
      <c r="J27" s="268">
        <v>478</v>
      </c>
      <c r="K27" s="268">
        <v>10852</v>
      </c>
      <c r="M27" s="30">
        <f t="shared" si="0"/>
        <v>10852</v>
      </c>
      <c r="N27" s="30">
        <f>[1]PAGE1!F24</f>
        <v>10852</v>
      </c>
      <c r="R27" s="6">
        <f t="shared" si="1"/>
        <v>2</v>
      </c>
    </row>
    <row r="29" spans="1:18" x14ac:dyDescent="0.2">
      <c r="A29" s="146"/>
      <c r="B29" s="146"/>
    </row>
    <row r="30" spans="1:18" x14ac:dyDescent="0.2">
      <c r="C30" s="17" t="s">
        <v>49</v>
      </c>
      <c r="D30" s="30">
        <f t="shared" ref="D30:K30" si="2">MAX(D18,0)+MAX(D19,0)+MAX(D20,0)+MAX(D21,0)+MAX(D22,0)+MAX(D23,0)+MAX(D24,0)+MAX(D25,0)+MAX(D26,0)</f>
        <v>2663</v>
      </c>
      <c r="E30" s="30">
        <f t="shared" si="2"/>
        <v>98</v>
      </c>
      <c r="F30" s="30">
        <f t="shared" si="2"/>
        <v>293</v>
      </c>
      <c r="G30" s="30">
        <f>MAX(G18,0)+MAX(G19,0)+MAX(G20,0)+MAX(G21,0)+MAX(G22,0)+MAX(G23,0)+MAX(G24,0)+MAX(G25,0)+MAX(G26,0)</f>
        <v>248</v>
      </c>
      <c r="H30" s="30">
        <f t="shared" si="2"/>
        <v>49</v>
      </c>
      <c r="I30" s="30">
        <f t="shared" si="2"/>
        <v>7023</v>
      </c>
      <c r="J30" s="30">
        <f t="shared" si="2"/>
        <v>478</v>
      </c>
      <c r="K30" s="30">
        <f t="shared" si="2"/>
        <v>10852</v>
      </c>
    </row>
  </sheetData>
  <sheetProtection sheet="1" objects="1" scenarios="1"/>
  <mergeCells count="17">
    <mergeCell ref="A29:B29"/>
    <mergeCell ref="K13:K17"/>
    <mergeCell ref="A18:B19"/>
    <mergeCell ref="A20:B21"/>
    <mergeCell ref="A22:B24"/>
    <mergeCell ref="A25:B26"/>
    <mergeCell ref="A27:C27"/>
    <mergeCell ref="D9:F9"/>
    <mergeCell ref="A12:C17"/>
    <mergeCell ref="D12:K12"/>
    <mergeCell ref="D13:D17"/>
    <mergeCell ref="E13:E17"/>
    <mergeCell ref="F13:F17"/>
    <mergeCell ref="G13:G17"/>
    <mergeCell ref="H13:H17"/>
    <mergeCell ref="I13:I17"/>
    <mergeCell ref="J13:J17"/>
  </mergeCells>
  <conditionalFormatting sqref="N19:N24">
    <cfRule type="expression" dxfId="64" priority="1" stopIfTrue="1">
      <formula>AND(OR(N19&lt;&gt;-9, K19&lt;&gt;-9), N19&lt;&gt;K19)</formula>
    </cfRule>
  </conditionalFormatting>
  <conditionalFormatting sqref="N25:N27">
    <cfRule type="expression" dxfId="63" priority="2" stopIfTrue="1">
      <formula>AND(OR(N25&lt;&gt;-9, K25&lt;&gt;-9), N25&lt;&gt;K25)</formula>
    </cfRule>
  </conditionalFormatting>
  <conditionalFormatting sqref="M18:M27">
    <cfRule type="expression" dxfId="62" priority="3" stopIfTrue="1">
      <formula>MAX(K18,0)&lt;&gt;M18</formula>
    </cfRule>
  </conditionalFormatting>
  <conditionalFormatting sqref="N18">
    <cfRule type="expression" dxfId="61" priority="4" stopIfTrue="1">
      <formula>AND(OR(N18&lt;&gt;-9, K18&lt;&gt;-9), N18&lt;&gt;K18)</formula>
    </cfRule>
  </conditionalFormatting>
  <conditionalFormatting sqref="D30:K30">
    <cfRule type="expression" dxfId="60" priority="5" stopIfTrue="1">
      <formula>MAX(D27,0)&lt;&gt;D30</formula>
    </cfRule>
  </conditionalFormatting>
  <conditionalFormatting sqref="D18:K27">
    <cfRule type="expression" dxfId="59" priority="6" stopIfTrue="1">
      <formula>LEN(TRIM(D18))=0</formula>
    </cfRule>
  </conditionalFormatting>
  <conditionalFormatting sqref="D9:F9">
    <cfRule type="expression" dxfId="58" priority="7" stopIfTrue="1">
      <formula>MIN(R18,R27)=0</formula>
    </cfRule>
  </conditionalFormatting>
  <pageMargins left="0.8" right="0.3" top="0.9" bottom="0" header="0.5" footer="0.5"/>
  <pageSetup scale="76" orientation="landscape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1"/>
  <sheetViews>
    <sheetView zoomScale="90" zoomScaleNormal="90" workbookViewId="0">
      <selection activeCell="L7" sqref="L7"/>
    </sheetView>
  </sheetViews>
  <sheetFormatPr defaultRowHeight="12.75" x14ac:dyDescent="0.2"/>
  <cols>
    <col min="1" max="1" width="18.140625" customWidth="1"/>
    <col min="2" max="2" width="17.28515625" customWidth="1"/>
    <col min="3" max="3" width="43" customWidth="1"/>
    <col min="4" max="4" width="14.140625" customWidth="1"/>
    <col min="5" max="5" width="12.5703125" customWidth="1"/>
    <col min="6" max="6" width="12.42578125" customWidth="1"/>
    <col min="7" max="7" width="11.85546875" customWidth="1"/>
    <col min="8" max="8" width="12.28515625" customWidth="1"/>
    <col min="9" max="9" width="13.85546875" customWidth="1"/>
    <col min="10" max="10" width="12.85546875" customWidth="1"/>
    <col min="11" max="11" width="13.140625" customWidth="1"/>
    <col min="15" max="15" width="5.140625" hidden="1" customWidth="1"/>
  </cols>
  <sheetData>
    <row r="1" spans="1:15" s="4" customFormat="1" ht="11.25" x14ac:dyDescent="0.2">
      <c r="A1" s="121" t="s">
        <v>224</v>
      </c>
      <c r="C1" s="5"/>
      <c r="D1" s="5"/>
      <c r="E1" s="5"/>
      <c r="F1" s="5"/>
      <c r="G1" s="5"/>
      <c r="H1" s="5"/>
      <c r="K1" s="14" t="s">
        <v>98</v>
      </c>
    </row>
    <row r="2" spans="1:15" s="4" customFormat="1" ht="11.25" x14ac:dyDescent="0.2">
      <c r="A2" s="5"/>
      <c r="C2" s="5"/>
      <c r="D2" s="5"/>
      <c r="E2" s="130"/>
      <c r="F2" s="130"/>
      <c r="G2" s="130"/>
      <c r="H2" s="130"/>
      <c r="K2" s="5"/>
    </row>
    <row r="3" spans="1:15" s="4" customFormat="1" ht="9.6" customHeight="1" x14ac:dyDescent="0.2">
      <c r="A3" s="5"/>
      <c r="F3" s="130"/>
      <c r="G3" s="130"/>
      <c r="H3" s="130"/>
      <c r="J3"/>
      <c r="K3"/>
    </row>
    <row r="4" spans="1:15" s="4" customFormat="1" ht="12" customHeight="1" x14ac:dyDescent="0.2">
      <c r="A4" s="5"/>
      <c r="D4" s="130"/>
      <c r="E4" s="130" t="s">
        <v>23</v>
      </c>
      <c r="F4" s="130"/>
      <c r="G4" s="130"/>
      <c r="H4" s="130"/>
      <c r="J4"/>
      <c r="K4"/>
    </row>
    <row r="5" spans="1:15" s="4" customFormat="1" ht="12" customHeight="1" x14ac:dyDescent="0.2">
      <c r="A5" s="5"/>
      <c r="D5" s="130"/>
      <c r="E5" s="130" t="s">
        <v>50</v>
      </c>
      <c r="F5" s="130"/>
      <c r="G5" s="130"/>
      <c r="H5" s="130"/>
      <c r="J5"/>
      <c r="K5"/>
    </row>
    <row r="6" spans="1:15" s="4" customFormat="1" ht="12" customHeight="1" x14ac:dyDescent="0.2">
      <c r="B6" s="5"/>
      <c r="F6" s="130"/>
      <c r="G6" s="130"/>
      <c r="H6" s="130"/>
      <c r="I6" s="5"/>
      <c r="J6"/>
      <c r="K6"/>
    </row>
    <row r="7" spans="1:15" s="4" customFormat="1" ht="12" customHeight="1" x14ac:dyDescent="0.2">
      <c r="B7" s="5"/>
      <c r="D7" s="130"/>
      <c r="E7" s="131" t="s">
        <v>225</v>
      </c>
      <c r="F7" s="130"/>
      <c r="G7" s="130"/>
      <c r="H7" s="130"/>
      <c r="I7" s="5"/>
      <c r="J7"/>
      <c r="K7"/>
    </row>
    <row r="8" spans="1:15" s="4" customFormat="1" ht="9.6" customHeight="1" x14ac:dyDescent="0.2">
      <c r="B8" s="5"/>
      <c r="F8" s="130"/>
      <c r="G8" s="130"/>
      <c r="H8" s="130"/>
      <c r="I8" s="5"/>
      <c r="J8"/>
      <c r="K8"/>
    </row>
    <row r="9" spans="1:15" ht="9.6" customHeight="1" x14ac:dyDescent="0.2">
      <c r="B9" s="3"/>
      <c r="C9" s="1"/>
      <c r="E9" s="1"/>
      <c r="F9" s="1"/>
      <c r="G9" s="1"/>
      <c r="H9" s="1"/>
      <c r="I9" s="1"/>
    </row>
    <row r="10" spans="1:15" s="269" customFormat="1" ht="9.6" customHeight="1" x14ac:dyDescent="0.2">
      <c r="B10" s="16"/>
      <c r="C10" s="2"/>
      <c r="D10" s="2"/>
      <c r="E10" s="2"/>
      <c r="J10"/>
      <c r="K10"/>
    </row>
    <row r="11" spans="1:15" x14ac:dyDescent="0.2">
      <c r="A11" s="103" t="s">
        <v>57</v>
      </c>
    </row>
    <row r="12" spans="1:15" ht="24.75" customHeight="1" x14ac:dyDescent="0.2">
      <c r="A12" s="212" t="s">
        <v>39</v>
      </c>
      <c r="B12" s="213"/>
      <c r="C12" s="214"/>
      <c r="D12" s="206" t="s">
        <v>162</v>
      </c>
      <c r="E12" s="207"/>
      <c r="F12" s="207"/>
      <c r="G12" s="207"/>
      <c r="H12" s="207"/>
      <c r="I12" s="207"/>
      <c r="J12" s="207"/>
      <c r="K12" s="208"/>
    </row>
    <row r="13" spans="1:15" x14ac:dyDescent="0.2">
      <c r="A13" s="215"/>
      <c r="B13" s="216"/>
      <c r="C13" s="217"/>
      <c r="D13" s="199" t="s">
        <v>181</v>
      </c>
      <c r="E13" s="199" t="s">
        <v>182</v>
      </c>
      <c r="F13" s="199" t="s">
        <v>183</v>
      </c>
      <c r="G13" s="199" t="s">
        <v>184</v>
      </c>
      <c r="H13" s="199" t="s">
        <v>185</v>
      </c>
      <c r="I13" s="199" t="s">
        <v>186</v>
      </c>
      <c r="J13" s="199" t="s">
        <v>187</v>
      </c>
      <c r="K13" s="199" t="s">
        <v>188</v>
      </c>
    </row>
    <row r="14" spans="1:15" x14ac:dyDescent="0.2">
      <c r="A14" s="215"/>
      <c r="B14" s="216"/>
      <c r="C14" s="217"/>
      <c r="D14" s="200"/>
      <c r="E14" s="200"/>
      <c r="F14" s="200"/>
      <c r="G14" s="200"/>
      <c r="H14" s="200"/>
      <c r="I14" s="200"/>
      <c r="J14" s="200"/>
      <c r="K14" s="200"/>
    </row>
    <row r="15" spans="1:15" ht="19.5" customHeight="1" x14ac:dyDescent="0.2">
      <c r="A15" s="215"/>
      <c r="B15" s="216"/>
      <c r="C15" s="217"/>
      <c r="D15" s="200"/>
      <c r="E15" s="200"/>
      <c r="F15" s="200"/>
      <c r="G15" s="200"/>
      <c r="H15" s="200"/>
      <c r="I15" s="200"/>
      <c r="J15" s="200"/>
      <c r="K15" s="200"/>
    </row>
    <row r="16" spans="1:15" x14ac:dyDescent="0.2">
      <c r="A16" s="215"/>
      <c r="B16" s="216"/>
      <c r="C16" s="217"/>
      <c r="D16" s="200"/>
      <c r="E16" s="200"/>
      <c r="F16" s="200"/>
      <c r="G16" s="200"/>
      <c r="H16" s="200"/>
      <c r="I16" s="200"/>
      <c r="J16" s="200"/>
      <c r="K16" s="200"/>
      <c r="O16">
        <v>8</v>
      </c>
    </row>
    <row r="17" spans="1:11" ht="12" customHeight="1" x14ac:dyDescent="0.2">
      <c r="A17" s="215"/>
      <c r="B17" s="216"/>
      <c r="C17" s="217"/>
      <c r="D17" s="201"/>
      <c r="E17" s="201"/>
      <c r="F17" s="201"/>
      <c r="G17" s="201"/>
      <c r="H17" s="201"/>
      <c r="I17" s="201"/>
      <c r="J17" s="201"/>
      <c r="K17" s="201"/>
    </row>
    <row r="18" spans="1:11" ht="40.5" customHeight="1" x14ac:dyDescent="0.2">
      <c r="A18" s="195" t="s">
        <v>111</v>
      </c>
      <c r="B18" s="196"/>
      <c r="C18" s="58" t="s">
        <v>112</v>
      </c>
      <c r="D18" s="270">
        <f>IF(MIN([1]PAGE6!D18,[1]PAGE6!K18)&lt;=0, 0, [1]PAGE6!D18/[1]PAGE6!K18)</f>
        <v>0.28755897690588528</v>
      </c>
      <c r="E18" s="270">
        <f>IF(MIN([1]PAGE6!E18,[1]PAGE6!K18)&lt;=0, 0, [1]PAGE6!E18/[1]PAGE6!K18)</f>
        <v>1.3409485969704494E-2</v>
      </c>
      <c r="F18" s="270">
        <f>IF(MIN([1]PAGE6!F18,[1]PAGE6!K18)&lt;=0, 0, [1]PAGE6!F18/[1]PAGE6!K18)</f>
        <v>2.7067295753662776E-2</v>
      </c>
      <c r="G18" s="270">
        <f>IF(MIN([1]PAGE6!G18,[1]PAGE6!K18)&lt;=0, 0, [1]PAGE6!G18/[1]PAGE6!K18)</f>
        <v>3.2033772038738514E-2</v>
      </c>
      <c r="H18" s="270">
        <f>IF(MIN([1]PAGE6!H18,[1]PAGE6!K18)&lt;=0, 0, [1]PAGE6!H18/[1]PAGE6!K18)</f>
        <v>3.9731810280605913E-3</v>
      </c>
      <c r="I18" s="270">
        <f>IF(MIN([1]PAGE6!I18,[1]PAGE6!K18)&lt;=0, 0, [1]PAGE6!I18/[1]PAGE6!K18)</f>
        <v>0.589769058852744</v>
      </c>
      <c r="J18" s="270">
        <f>IF(MIN([1]PAGE6!J18,[1]PAGE6!K18)&lt;=0, 0, [1]PAGE6!J18/[1]PAGE6!K18)</f>
        <v>4.618822945120437E-2</v>
      </c>
      <c r="K18" s="271">
        <f>IF([1]PAGE6!K18&lt;=0, 0, [1]PAGE6!K18/[1]PAGE6!K18)</f>
        <v>1</v>
      </c>
    </row>
    <row r="19" spans="1:11" ht="39.75" customHeight="1" x14ac:dyDescent="0.2">
      <c r="A19" s="197"/>
      <c r="B19" s="198"/>
      <c r="C19" s="58" t="s">
        <v>113</v>
      </c>
      <c r="D19" s="270">
        <f>IF(MIN([1]PAGE6!D19,[1]PAGE6!K19)&lt;=0, 0, [1]PAGE6!D19/[1]PAGE6!K19)</f>
        <v>0.23372513562386979</v>
      </c>
      <c r="E19" s="270">
        <f>IF(MIN([1]PAGE6!E19,[1]PAGE6!K19)&lt;=0, 0, [1]PAGE6!E19/[1]PAGE6!K19)</f>
        <v>8.1374321880651E-3</v>
      </c>
      <c r="F19" s="270">
        <f>IF(MIN([1]PAGE6!F19,[1]PAGE6!K19)&lt;=0, 0, [1]PAGE6!F19/[1]PAGE6!K19)</f>
        <v>2.0795660036166366E-2</v>
      </c>
      <c r="G19" s="270">
        <f>IF(MIN([1]PAGE6!G19,[1]PAGE6!K19)&lt;=0, 0, [1]PAGE6!G19/[1]PAGE6!K19)</f>
        <v>2.0795660036166366E-2</v>
      </c>
      <c r="H19" s="270">
        <f>IF(MIN([1]PAGE6!H19,[1]PAGE6!K19)&lt;=0, 0, [1]PAGE6!H19/[1]PAGE6!K19)</f>
        <v>6.3291139240506328E-3</v>
      </c>
      <c r="I19" s="270">
        <f>IF(MIN([1]PAGE6!I19,[1]PAGE6!K19)&lt;=0, 0, [1]PAGE6!I19/[1]PAGE6!K19)</f>
        <v>0.66048824593128386</v>
      </c>
      <c r="J19" s="270">
        <f>IF(MIN([1]PAGE6!J19,[1]PAGE6!K19)&lt;=0, 0, [1]PAGE6!J19/[1]PAGE6!K19)</f>
        <v>4.9728752260397829E-2</v>
      </c>
      <c r="K19" s="271">
        <f>IF([1]PAGE6!K19&lt;=0, 0, [1]PAGE6!K19/[1]PAGE6!K19)</f>
        <v>1</v>
      </c>
    </row>
    <row r="20" spans="1:11" ht="38.25" customHeight="1" x14ac:dyDescent="0.2">
      <c r="A20" s="195" t="s">
        <v>114</v>
      </c>
      <c r="B20" s="196"/>
      <c r="C20" s="58" t="s">
        <v>148</v>
      </c>
      <c r="D20" s="270">
        <f>IF(MIN([1]PAGE6!D20,[1]PAGE6!K20)&lt;=0, 0, [1]PAGE6!D20/[1]PAGE6!K20)</f>
        <v>0.16968325791855204</v>
      </c>
      <c r="E20" s="270">
        <f>IF(MIN([1]PAGE6!E20,[1]PAGE6!K20)&lt;=0, 0, [1]PAGE6!E20/[1]PAGE6!K20)</f>
        <v>7.9185520361990946E-3</v>
      </c>
      <c r="F20" s="270">
        <f>IF(MIN([1]PAGE6!F20,[1]PAGE6!K20)&lt;=0, 0, [1]PAGE6!F20/[1]PAGE6!K20)</f>
        <v>2.4886877828054297E-2</v>
      </c>
      <c r="G20" s="270">
        <f>IF(MIN([1]PAGE6!G20,[1]PAGE6!K20)&lt;=0, 0, [1]PAGE6!G20/[1]PAGE6!K20)</f>
        <v>2.4886877828054297E-2</v>
      </c>
      <c r="H20" s="270">
        <f>IF(MIN([1]PAGE6!H20,[1]PAGE6!K20)&lt;=0, 0, [1]PAGE6!H20/[1]PAGE6!K20)</f>
        <v>1.1312217194570137E-3</v>
      </c>
      <c r="I20" s="270">
        <f>IF(MIN([1]PAGE6!I20,[1]PAGE6!K20)&lt;=0, 0, [1]PAGE6!I20/[1]PAGE6!K20)</f>
        <v>0.71945701357466063</v>
      </c>
      <c r="J20" s="270">
        <f>IF(MIN([1]PAGE6!J20,[1]PAGE6!K20)&lt;=0, 0, [1]PAGE6!J20/[1]PAGE6!K20)</f>
        <v>5.2036199095022627E-2</v>
      </c>
      <c r="K20" s="271">
        <f>IF([1]PAGE6!K20&lt;=0, 0, [1]PAGE6!K20/[1]PAGE6!K20)</f>
        <v>1</v>
      </c>
    </row>
    <row r="21" spans="1:11" ht="37.5" customHeight="1" x14ac:dyDescent="0.2">
      <c r="A21" s="197"/>
      <c r="B21" s="198"/>
      <c r="C21" s="58" t="s">
        <v>116</v>
      </c>
      <c r="D21" s="270">
        <f>IF(MIN([1]PAGE6!D21,[1]PAGE6!K21)&lt;=0, 0, [1]PAGE6!D21/[1]PAGE6!K21)</f>
        <v>0.16484848484848486</v>
      </c>
      <c r="E21" s="270">
        <f>IF(MIN([1]PAGE6!E21,[1]PAGE6!K21)&lt;=0, 0, [1]PAGE6!E21/[1]PAGE6!K21)</f>
        <v>7.2727272727272727E-3</v>
      </c>
      <c r="F21" s="270">
        <f>IF(MIN([1]PAGE6!F21,[1]PAGE6!K21)&lt;=0, 0, [1]PAGE6!F21/[1]PAGE6!K21)</f>
        <v>3.5151515151515149E-2</v>
      </c>
      <c r="G21" s="270">
        <f>IF(MIN([1]PAGE6!G21,[1]PAGE6!K21)&lt;=0, 0, [1]PAGE6!G21/[1]PAGE6!K21)</f>
        <v>1.090909090909091E-2</v>
      </c>
      <c r="H21" s="270">
        <f>IF(MIN([1]PAGE6!H21,[1]PAGE6!K21)&lt;=0, 0, [1]PAGE6!H21/[1]PAGE6!K21)</f>
        <v>2.4242424242424242E-3</v>
      </c>
      <c r="I21" s="270">
        <f>IF(MIN([1]PAGE6!I21,[1]PAGE6!K21)&lt;=0, 0, [1]PAGE6!I21/[1]PAGE6!K21)</f>
        <v>0.74181818181818182</v>
      </c>
      <c r="J21" s="270">
        <f>IF(MIN([1]PAGE6!J21,[1]PAGE6!K21)&lt;=0, 0, [1]PAGE6!J21/[1]PAGE6!K21)</f>
        <v>3.7575757575757575E-2</v>
      </c>
      <c r="K21" s="271">
        <f>IF([1]PAGE6!K21&lt;=0, 0, [1]PAGE6!K21/[1]PAGE6!K21)</f>
        <v>1</v>
      </c>
    </row>
    <row r="22" spans="1:11" ht="30.75" customHeight="1" x14ac:dyDescent="0.2">
      <c r="A22" s="195" t="s">
        <v>121</v>
      </c>
      <c r="B22" s="196"/>
      <c r="C22" s="58" t="s">
        <v>117</v>
      </c>
      <c r="D22" s="270">
        <f>IF(MIN([1]PAGE6!D22,[1]PAGE6!K22)&lt;=0, 0, [1]PAGE6!D22/[1]PAGE6!K22)</f>
        <v>0.24690181124880839</v>
      </c>
      <c r="E22" s="270">
        <f>IF(MIN([1]PAGE6!E22,[1]PAGE6!K22)&lt;=0, 0, [1]PAGE6!E22/[1]PAGE6!K22)</f>
        <v>3.8131553860819827E-3</v>
      </c>
      <c r="F22" s="270">
        <f>IF(MIN([1]PAGE6!F22,[1]PAGE6!K22)&lt;=0, 0, [1]PAGE6!F22/[1]PAGE6!K22)</f>
        <v>2.8598665395614873E-2</v>
      </c>
      <c r="G22" s="270">
        <f>IF(MIN([1]PAGE6!G22,[1]PAGE6!K22)&lt;=0, 0, [1]PAGE6!G22/[1]PAGE6!K22)</f>
        <v>7.6263107721639654E-3</v>
      </c>
      <c r="H22" s="270">
        <f>IF(MIN([1]PAGE6!H22,[1]PAGE6!K22)&lt;=0, 0, [1]PAGE6!H22/[1]PAGE6!K22)</f>
        <v>4.7664442326024788E-3</v>
      </c>
      <c r="I22" s="270">
        <f>IF(MIN([1]PAGE6!I22,[1]PAGE6!K22)&lt;=0, 0, [1]PAGE6!I22/[1]PAGE6!K22)</f>
        <v>0.67111534795042893</v>
      </c>
      <c r="J22" s="270">
        <f>IF(MIN([1]PAGE6!J22,[1]PAGE6!K22)&lt;=0, 0, [1]PAGE6!J22/[1]PAGE6!K22)</f>
        <v>3.7178265014299335E-2</v>
      </c>
      <c r="K22" s="271">
        <f>IF([1]PAGE6!K22&lt;=0, 0, [1]PAGE6!K22/[1]PAGE6!K22)</f>
        <v>1</v>
      </c>
    </row>
    <row r="23" spans="1:11" ht="30.75" customHeight="1" x14ac:dyDescent="0.2">
      <c r="A23" s="202"/>
      <c r="B23" s="203"/>
      <c r="C23" s="58" t="s">
        <v>118</v>
      </c>
      <c r="D23" s="270">
        <f>IF(MIN([1]PAGE6!D23,[1]PAGE6!K23)&lt;=0, 0, [1]PAGE6!D23/[1]PAGE6!K23)</f>
        <v>0.34</v>
      </c>
      <c r="E23" s="270">
        <f>IF(MIN([1]PAGE6!E23,[1]PAGE6!K23)&lt;=0, 0, [1]PAGE6!E23/[1]PAGE6!K23)</f>
        <v>0</v>
      </c>
      <c r="F23" s="270">
        <f>IF(MIN([1]PAGE6!F23,[1]PAGE6!K23)&lt;=0, 0, [1]PAGE6!F23/[1]PAGE6!K23)</f>
        <v>0.08</v>
      </c>
      <c r="G23" s="270">
        <f>IF(MIN([1]PAGE6!G23,[1]PAGE6!K23)&lt;=0, 0, [1]PAGE6!G23/[1]PAGE6!K23)</f>
        <v>0</v>
      </c>
      <c r="H23" s="270">
        <f>IF(MIN([1]PAGE6!H23,[1]PAGE6!K23)&lt;=0, 0, [1]PAGE6!H23/[1]PAGE6!K23)</f>
        <v>0</v>
      </c>
      <c r="I23" s="270">
        <f>IF(MIN([1]PAGE6!I23,[1]PAGE6!K23)&lt;=0, 0, [1]PAGE6!I23/[1]PAGE6!K23)</f>
        <v>0.57999999999999996</v>
      </c>
      <c r="J23" s="270">
        <f>IF(MIN([1]PAGE6!J23,[1]PAGE6!K23)&lt;=0, 0, [1]PAGE6!J23/[1]PAGE6!K23)</f>
        <v>0</v>
      </c>
      <c r="K23" s="271">
        <f>IF([1]PAGE6!K23&lt;=0, 0, [1]PAGE6!K23/[1]PAGE6!K23)</f>
        <v>1</v>
      </c>
    </row>
    <row r="24" spans="1:11" ht="31.5" customHeight="1" x14ac:dyDescent="0.2">
      <c r="A24" s="197"/>
      <c r="B24" s="198"/>
      <c r="C24" s="58" t="s">
        <v>119</v>
      </c>
      <c r="D24" s="270">
        <f>IF(MIN([1]PAGE6!D24,[1]PAGE6!K24)&lt;=0, 0, [1]PAGE6!D24/[1]PAGE6!K24)</f>
        <v>0</v>
      </c>
      <c r="E24" s="270">
        <f>IF(MIN([1]PAGE6!E24,[1]PAGE6!K24)&lt;=0, 0, [1]PAGE6!E24/[1]PAGE6!K24)</f>
        <v>0</v>
      </c>
      <c r="F24" s="270">
        <f>IF(MIN([1]PAGE6!F24,[1]PAGE6!K24)&lt;=0, 0, [1]PAGE6!F24/[1]PAGE6!K24)</f>
        <v>0</v>
      </c>
      <c r="G24" s="270">
        <f>IF(MIN([1]PAGE6!G24,[1]PAGE6!K24)&lt;=0, 0, [1]PAGE6!G24/[1]PAGE6!K24)</f>
        <v>0</v>
      </c>
      <c r="H24" s="270">
        <f>IF(MIN([1]PAGE6!H24,[1]PAGE6!K24)&lt;=0, 0, [1]PAGE6!H24/[1]PAGE6!K24)</f>
        <v>0</v>
      </c>
      <c r="I24" s="270">
        <f>IF(MIN([1]PAGE6!I24,[1]PAGE6!K24)&lt;=0, 0, [1]PAGE6!I24/[1]PAGE6!K24)</f>
        <v>1</v>
      </c>
      <c r="J24" s="270">
        <f>IF(MIN([1]PAGE6!J24,[1]PAGE6!K24)&lt;=0, 0, [1]PAGE6!J24/[1]PAGE6!K24)</f>
        <v>0</v>
      </c>
      <c r="K24" s="271">
        <f>IF([1]PAGE6!K24&lt;=0, 0, [1]PAGE6!K24/[1]PAGE6!K24)</f>
        <v>1</v>
      </c>
    </row>
    <row r="25" spans="1:11" ht="38.25" customHeight="1" x14ac:dyDescent="0.2">
      <c r="A25" s="195" t="s">
        <v>120</v>
      </c>
      <c r="B25" s="196"/>
      <c r="C25" s="58" t="s">
        <v>144</v>
      </c>
      <c r="D25" s="270">
        <f>IF(MIN([1]PAGE6!D25,[1]PAGE6!K25)&lt;=0, 0, [1]PAGE6!D25/[1]PAGE6!K25)</f>
        <v>0.21713147410358566</v>
      </c>
      <c r="E25" s="270">
        <f>IF(MIN([1]PAGE6!E25,[1]PAGE6!K25)&lt;=0, 0, [1]PAGE6!E25/[1]PAGE6!K25)</f>
        <v>7.9681274900398405E-3</v>
      </c>
      <c r="F25" s="270">
        <f>IF(MIN([1]PAGE6!F25,[1]PAGE6!K25)&lt;=0, 0, [1]PAGE6!F25/[1]PAGE6!K25)</f>
        <v>4.3824701195219126E-2</v>
      </c>
      <c r="G25" s="270">
        <f>IF(MIN([1]PAGE6!G25,[1]PAGE6!K25)&lt;=0, 0, [1]PAGE6!G25/[1]PAGE6!K25)</f>
        <v>4.1832669322709161E-2</v>
      </c>
      <c r="H25" s="270">
        <f>IF(MIN([1]PAGE6!H25,[1]PAGE6!K25)&lt;=0, 0, [1]PAGE6!H25/[1]PAGE6!K25)</f>
        <v>9.9601593625498006E-3</v>
      </c>
      <c r="I25" s="270">
        <f>IF(MIN([1]PAGE6!I25,[1]PAGE6!K25)&lt;=0, 0, [1]PAGE6!I25/[1]PAGE6!K25)</f>
        <v>0.6394422310756972</v>
      </c>
      <c r="J25" s="270">
        <f>IF(MIN([1]PAGE6!J25,[1]PAGE6!K25)&lt;=0, 0, [1]PAGE6!J25/[1]PAGE6!K25)</f>
        <v>3.9840637450199202E-2</v>
      </c>
      <c r="K25" s="271">
        <f>IF([1]PAGE6!K25&lt;=0, 0, [1]PAGE6!K25/[1]PAGE6!K25)</f>
        <v>1</v>
      </c>
    </row>
    <row r="26" spans="1:11" ht="49.5" customHeight="1" x14ac:dyDescent="0.2">
      <c r="A26" s="202"/>
      <c r="B26" s="203"/>
      <c r="C26" s="59" t="s">
        <v>145</v>
      </c>
      <c r="D26" s="270">
        <f>IF(MIN([1]PAGE6!D26,[1]PAGE6!K26)&lt;=0, 0, [1]PAGE6!D26/[1]PAGE6!K26)</f>
        <v>0.22924901185770752</v>
      </c>
      <c r="E26" s="270">
        <f>IF(MIN([1]PAGE6!E26,[1]PAGE6!K26)&lt;=0, 0, [1]PAGE6!E26/[1]PAGE6!K26)</f>
        <v>3.952569169960474E-3</v>
      </c>
      <c r="F26" s="270">
        <f>IF(MIN([1]PAGE6!F26,[1]PAGE6!K26)&lt;=0, 0, [1]PAGE6!F26/[1]PAGE6!K26)</f>
        <v>3.952569169960474E-3</v>
      </c>
      <c r="G26" s="270">
        <f>IF(MIN([1]PAGE6!G26,[1]PAGE6!K26)&lt;=0, 0, [1]PAGE6!G26/[1]PAGE6!K26)</f>
        <v>1.9762845849802372E-2</v>
      </c>
      <c r="H26" s="270">
        <f>IF(MIN([1]PAGE6!H26,[1]PAGE6!K26)&lt;=0, 0, [1]PAGE6!H26/[1]PAGE6!K26)</f>
        <v>3.952569169960474E-3</v>
      </c>
      <c r="I26" s="270">
        <f>IF(MIN([1]PAGE6!I26,[1]PAGE6!K26)&lt;=0, 0, [1]PAGE6!I26/[1]PAGE6!K26)</f>
        <v>0.71146245059288538</v>
      </c>
      <c r="J26" s="270">
        <f>IF(MIN([1]PAGE6!J26,[1]PAGE6!K26)&lt;=0, 0, [1]PAGE6!J26/[1]PAGE6!K26)</f>
        <v>2.766798418972332E-2</v>
      </c>
      <c r="K26" s="271">
        <f>IF([1]PAGE6!K26&lt;=0, 0, [1]PAGE6!K26/[1]PAGE6!K26)</f>
        <v>1</v>
      </c>
    </row>
    <row r="27" spans="1:11" ht="19.5" customHeight="1" x14ac:dyDescent="0.2">
      <c r="A27" s="209" t="s">
        <v>146</v>
      </c>
      <c r="B27" s="210"/>
      <c r="C27" s="211"/>
      <c r="D27" s="270">
        <f>IF(MIN([1]PAGE6!D27,[1]PAGE6!K27)&lt;=0, 0, [1]PAGE6!D27/[1]PAGE6!K27)</f>
        <v>0.24539255436785845</v>
      </c>
      <c r="E27" s="270">
        <f>IF(MIN([1]PAGE6!E27,[1]PAGE6!K27)&lt;=0, 0, [1]PAGE6!E27/[1]PAGE6!K27)</f>
        <v>9.03059343899742E-3</v>
      </c>
      <c r="F27" s="270">
        <f>IF(MIN([1]PAGE6!F27,[1]PAGE6!K27)&lt;=0, 0, [1]PAGE6!F27/[1]PAGE6!K27)</f>
        <v>2.6999631404349429E-2</v>
      </c>
      <c r="G27" s="270">
        <f>IF(MIN([1]PAGE6!G27,[1]PAGE6!K27)&lt;=0, 0, [1]PAGE6!G27/[1]PAGE6!K27)</f>
        <v>2.2852930335422041E-2</v>
      </c>
      <c r="H27" s="270">
        <f>IF(MIN([1]PAGE6!H27,[1]PAGE6!K27)&lt;=0, 0, [1]PAGE6!H27/[1]PAGE6!K27)</f>
        <v>4.51529671949871E-3</v>
      </c>
      <c r="I27" s="270">
        <f>IF(MIN([1]PAGE6!I27,[1]PAGE6!K27)&lt;=0, 0, [1]PAGE6!I27/[1]PAGE6!K27)</f>
        <v>0.64716181349060076</v>
      </c>
      <c r="J27" s="270">
        <f>IF(MIN([1]PAGE6!J27,[1]PAGE6!K27)&lt;=0, 0, [1]PAGE6!J27/[1]PAGE6!K27)</f>
        <v>4.4047180243273129E-2</v>
      </c>
      <c r="K27" s="271">
        <f>IF([1]PAGE6!K27&lt;=0, 0, [1]PAGE6!K27/[1]PAGE6!K27)</f>
        <v>1</v>
      </c>
    </row>
    <row r="28" spans="1:11" ht="9.75" customHeight="1" x14ac:dyDescent="0.2"/>
    <row r="29" spans="1:11" x14ac:dyDescent="0.2">
      <c r="A29" s="22" t="s">
        <v>157</v>
      </c>
    </row>
    <row r="31" spans="1:11" x14ac:dyDescent="0.2">
      <c r="A31" s="146"/>
      <c r="B31" s="146"/>
    </row>
  </sheetData>
  <sheetProtection sheet="1" objects="1" scenarios="1"/>
  <mergeCells count="16">
    <mergeCell ref="A18:B19"/>
    <mergeCell ref="A20:B21"/>
    <mergeCell ref="A22:B24"/>
    <mergeCell ref="A25:B26"/>
    <mergeCell ref="A27:C27"/>
    <mergeCell ref="A31:B31"/>
    <mergeCell ref="A12:C17"/>
    <mergeCell ref="D12:K12"/>
    <mergeCell ref="D13:D17"/>
    <mergeCell ref="E13:E17"/>
    <mergeCell ref="F13:F17"/>
    <mergeCell ref="G13:G17"/>
    <mergeCell ref="H13:H17"/>
    <mergeCell ref="I13:I17"/>
    <mergeCell ref="J13:J17"/>
    <mergeCell ref="K13:K17"/>
  </mergeCells>
  <pageMargins left="0.8" right="0.3" top="0.9" bottom="0" header="0.5" footer="0.5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5"/>
  <sheetViews>
    <sheetView zoomScale="90" zoomScaleNormal="90" workbookViewId="0">
      <selection activeCell="C12" sqref="C12"/>
    </sheetView>
  </sheetViews>
  <sheetFormatPr defaultColWidth="9.140625" defaultRowHeight="12.75" x14ac:dyDescent="0.2"/>
  <cols>
    <col min="1" max="1" width="26.85546875" style="6" customWidth="1"/>
    <col min="2" max="2" width="15.28515625" style="6" customWidth="1"/>
    <col min="3" max="3" width="47.140625" style="6" customWidth="1"/>
    <col min="4" max="6" width="17.7109375" style="6" customWidth="1"/>
    <col min="7" max="7" width="12" style="6" customWidth="1"/>
    <col min="8" max="8" width="10.42578125" style="6" customWidth="1"/>
    <col min="9" max="9" width="15.8554687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4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2" customHeight="1" x14ac:dyDescent="0.2">
      <c r="A1" s="121" t="s">
        <v>223</v>
      </c>
      <c r="C1" s="8"/>
      <c r="D1" s="12"/>
      <c r="E1" s="8"/>
      <c r="F1" s="8"/>
      <c r="G1" s="24" t="s">
        <v>58</v>
      </c>
    </row>
    <row r="2" spans="1:18" s="13" customFormat="1" ht="9.6" customHeight="1" x14ac:dyDescent="0.2">
      <c r="A2" s="12"/>
      <c r="D2" s="25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12" customHeight="1" x14ac:dyDescent="0.2">
      <c r="A4" s="12"/>
      <c r="B4" s="8"/>
      <c r="C4" s="25" t="s">
        <v>23</v>
      </c>
      <c r="E4" s="8"/>
      <c r="F4"/>
      <c r="G4"/>
    </row>
    <row r="5" spans="1:18" s="13" customFormat="1" ht="12" customHeight="1" x14ac:dyDescent="0.2">
      <c r="A5" s="12"/>
      <c r="C5" s="25" t="s">
        <v>50</v>
      </c>
      <c r="E5" s="8"/>
      <c r="F5"/>
      <c r="G5"/>
    </row>
    <row r="6" spans="1:18" s="13" customFormat="1" ht="12" customHeight="1" x14ac:dyDescent="0.2">
      <c r="A6" s="8"/>
      <c r="B6" s="12"/>
      <c r="E6" s="12"/>
      <c r="F6"/>
      <c r="G6"/>
    </row>
    <row r="7" spans="1:18" s="13" customFormat="1" ht="12" customHeight="1" x14ac:dyDescent="0.2">
      <c r="A7" s="8"/>
      <c r="B7" s="12"/>
      <c r="C7" s="88" t="s">
        <v>225</v>
      </c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26"/>
      <c r="C9" s="26"/>
      <c r="D9" s="12"/>
      <c r="E9" s="12"/>
      <c r="F9"/>
      <c r="G9"/>
    </row>
    <row r="10" spans="1:18" ht="11.25" customHeight="1" x14ac:dyDescent="0.2">
      <c r="A10" s="8"/>
      <c r="B10" s="26"/>
      <c r="C10" s="132" t="s">
        <v>108</v>
      </c>
      <c r="D10" s="132"/>
      <c r="E10" s="132"/>
      <c r="F10"/>
      <c r="G10"/>
      <c r="H10" s="19"/>
    </row>
    <row r="11" spans="1:18" ht="15" customHeight="1" x14ac:dyDescent="0.2"/>
    <row r="12" spans="1:18" ht="15" customHeight="1" x14ac:dyDescent="0.2">
      <c r="A12" s="86" t="s">
        <v>163</v>
      </c>
      <c r="B12" s="8"/>
      <c r="C12" s="28"/>
      <c r="D12" s="8"/>
      <c r="E12" s="8"/>
      <c r="F12" s="8"/>
      <c r="G12" s="8"/>
      <c r="H12" s="8"/>
    </row>
    <row r="13" spans="1:18" ht="15" customHeight="1" x14ac:dyDescent="0.2">
      <c r="A13" s="150" t="s">
        <v>39</v>
      </c>
      <c r="B13" s="151"/>
      <c r="C13" s="152"/>
      <c r="D13" s="133" t="s">
        <v>63</v>
      </c>
      <c r="E13" s="134"/>
      <c r="F13" s="135"/>
      <c r="G13" s="29"/>
      <c r="H13" s="24" t="s">
        <v>25</v>
      </c>
      <c r="I13" s="24" t="s">
        <v>106</v>
      </c>
    </row>
    <row r="14" spans="1:18" ht="15" customHeight="1" x14ac:dyDescent="0.2">
      <c r="A14" s="153"/>
      <c r="B14" s="154"/>
      <c r="C14" s="155"/>
      <c r="D14" s="129" t="s">
        <v>59</v>
      </c>
      <c r="E14" s="126" t="s">
        <v>60</v>
      </c>
      <c r="F14" s="97" t="s">
        <v>24</v>
      </c>
      <c r="G14" s="57"/>
      <c r="H14" s="24" t="s">
        <v>51</v>
      </c>
      <c r="I14" s="24" t="s">
        <v>101</v>
      </c>
    </row>
    <row r="15" spans="1:18" ht="38.25" customHeight="1" x14ac:dyDescent="0.2">
      <c r="A15" s="195" t="s">
        <v>111</v>
      </c>
      <c r="B15" s="196"/>
      <c r="C15" s="58" t="s">
        <v>112</v>
      </c>
      <c r="D15" s="69">
        <v>2771</v>
      </c>
      <c r="E15" s="69">
        <v>1256</v>
      </c>
      <c r="F15" s="69">
        <v>4027</v>
      </c>
      <c r="G15" s="20"/>
      <c r="H15" s="70">
        <f t="shared" ref="H15:H24" si="0">MAX(D15,0)+MAX(E15,0)</f>
        <v>4027</v>
      </c>
      <c r="I15" s="70">
        <f>PAGE1!F15</f>
        <v>4027</v>
      </c>
      <c r="M15" s="6">
        <v>9</v>
      </c>
      <c r="R15" s="6">
        <f t="shared" ref="R15:R24" si="1">MIN(LEN(TRIM(D15)), LEN(TRIM(E15)), LEN(TRIM(F15)))</f>
        <v>4</v>
      </c>
    </row>
    <row r="16" spans="1:18" ht="39" customHeight="1" x14ac:dyDescent="0.2">
      <c r="A16" s="197"/>
      <c r="B16" s="198"/>
      <c r="C16" s="58" t="s">
        <v>113</v>
      </c>
      <c r="D16" s="69">
        <v>1498</v>
      </c>
      <c r="E16" s="69">
        <v>714</v>
      </c>
      <c r="F16" s="69">
        <v>2212</v>
      </c>
      <c r="G16" s="20"/>
      <c r="H16" s="70">
        <f t="shared" si="0"/>
        <v>2212</v>
      </c>
      <c r="I16" s="70">
        <f>PAGE1!F16</f>
        <v>2212</v>
      </c>
      <c r="R16" s="6">
        <f t="shared" si="1"/>
        <v>3</v>
      </c>
    </row>
    <row r="17" spans="1:18" ht="46.5" customHeight="1" x14ac:dyDescent="0.2">
      <c r="A17" s="195" t="s">
        <v>114</v>
      </c>
      <c r="B17" s="196"/>
      <c r="C17" s="58" t="s">
        <v>148</v>
      </c>
      <c r="D17" s="69">
        <v>619</v>
      </c>
      <c r="E17" s="69">
        <v>265</v>
      </c>
      <c r="F17" s="69">
        <v>884</v>
      </c>
      <c r="G17" s="20"/>
      <c r="H17" s="70">
        <f t="shared" si="0"/>
        <v>884</v>
      </c>
      <c r="I17" s="70">
        <f>PAGE1!F17</f>
        <v>884</v>
      </c>
      <c r="R17" s="6">
        <f t="shared" si="1"/>
        <v>3</v>
      </c>
    </row>
    <row r="18" spans="1:18" ht="39.75" customHeight="1" x14ac:dyDescent="0.2">
      <c r="A18" s="197"/>
      <c r="B18" s="198"/>
      <c r="C18" s="58" t="s">
        <v>116</v>
      </c>
      <c r="D18" s="69">
        <v>602</v>
      </c>
      <c r="E18" s="69">
        <v>223</v>
      </c>
      <c r="F18" s="69">
        <v>825</v>
      </c>
      <c r="G18" s="20"/>
      <c r="H18" s="70">
        <f t="shared" si="0"/>
        <v>825</v>
      </c>
      <c r="I18" s="70">
        <f>PAGE1!F18</f>
        <v>825</v>
      </c>
      <c r="R18" s="6">
        <f t="shared" si="1"/>
        <v>3</v>
      </c>
    </row>
    <row r="19" spans="1:18" ht="26.25" customHeight="1" x14ac:dyDescent="0.2">
      <c r="A19" s="195" t="s">
        <v>121</v>
      </c>
      <c r="B19" s="196"/>
      <c r="C19" s="58" t="s">
        <v>117</v>
      </c>
      <c r="D19" s="69">
        <v>1522</v>
      </c>
      <c r="E19" s="69">
        <v>576</v>
      </c>
      <c r="F19" s="69">
        <v>2098</v>
      </c>
      <c r="G19" s="20"/>
      <c r="H19" s="70">
        <f t="shared" si="0"/>
        <v>2098</v>
      </c>
      <c r="I19" s="70">
        <f>PAGE1!F19</f>
        <v>2098</v>
      </c>
      <c r="R19" s="6">
        <f t="shared" si="1"/>
        <v>3</v>
      </c>
    </row>
    <row r="20" spans="1:18" ht="26.25" customHeight="1" x14ac:dyDescent="0.2">
      <c r="A20" s="202"/>
      <c r="B20" s="203"/>
      <c r="C20" s="58" t="s">
        <v>118</v>
      </c>
      <c r="D20" s="69">
        <v>39</v>
      </c>
      <c r="E20" s="69">
        <v>11</v>
      </c>
      <c r="F20" s="69">
        <v>50</v>
      </c>
      <c r="G20" s="20"/>
      <c r="H20" s="70">
        <f t="shared" si="0"/>
        <v>50</v>
      </c>
      <c r="I20" s="70">
        <f>PAGE1!F20</f>
        <v>50</v>
      </c>
      <c r="R20" s="6">
        <f t="shared" si="1"/>
        <v>2</v>
      </c>
    </row>
    <row r="21" spans="1:18" ht="29.25" customHeight="1" x14ac:dyDescent="0.2">
      <c r="A21" s="197"/>
      <c r="B21" s="198"/>
      <c r="C21" s="58" t="s">
        <v>119</v>
      </c>
      <c r="D21" s="69">
        <v>1</v>
      </c>
      <c r="E21" s="69">
        <v>0</v>
      </c>
      <c r="F21" s="69">
        <v>1</v>
      </c>
      <c r="G21" s="20"/>
      <c r="H21" s="70">
        <f t="shared" si="0"/>
        <v>1</v>
      </c>
      <c r="I21" s="70">
        <f>PAGE1!F21</f>
        <v>1</v>
      </c>
      <c r="R21" s="6">
        <f t="shared" si="1"/>
        <v>1</v>
      </c>
    </row>
    <row r="22" spans="1:18" ht="37.5" customHeight="1" x14ac:dyDescent="0.2">
      <c r="A22" s="195" t="s">
        <v>120</v>
      </c>
      <c r="B22" s="196"/>
      <c r="C22" s="58" t="s">
        <v>144</v>
      </c>
      <c r="D22" s="69">
        <v>344</v>
      </c>
      <c r="E22" s="69">
        <v>158</v>
      </c>
      <c r="F22" s="69">
        <v>502</v>
      </c>
      <c r="G22" s="20"/>
      <c r="H22" s="70">
        <f t="shared" si="0"/>
        <v>502</v>
      </c>
      <c r="I22" s="70">
        <f>PAGE1!F22</f>
        <v>502</v>
      </c>
      <c r="R22" s="6">
        <f t="shared" si="1"/>
        <v>3</v>
      </c>
    </row>
    <row r="23" spans="1:18" ht="50.25" customHeight="1" x14ac:dyDescent="0.2">
      <c r="A23" s="202"/>
      <c r="B23" s="203"/>
      <c r="C23" s="59" t="s">
        <v>145</v>
      </c>
      <c r="D23" s="69">
        <v>160</v>
      </c>
      <c r="E23" s="69">
        <v>93</v>
      </c>
      <c r="F23" s="69">
        <v>253</v>
      </c>
      <c r="G23" s="20"/>
      <c r="H23" s="70">
        <f>MAX(D23,0)+MAX(E23,0)</f>
        <v>253</v>
      </c>
      <c r="I23" s="70">
        <f>PAGE1!F23</f>
        <v>253</v>
      </c>
    </row>
    <row r="24" spans="1:18" ht="20.100000000000001" customHeight="1" x14ac:dyDescent="0.2">
      <c r="A24" s="136" t="s">
        <v>146</v>
      </c>
      <c r="B24" s="218"/>
      <c r="C24" s="137"/>
      <c r="D24" s="69">
        <v>7556</v>
      </c>
      <c r="E24" s="69">
        <v>3296</v>
      </c>
      <c r="F24" s="69">
        <v>10852</v>
      </c>
      <c r="G24" s="20"/>
      <c r="H24" s="70">
        <f t="shared" si="0"/>
        <v>10852</v>
      </c>
      <c r="I24" s="70">
        <f>PAGE1!F24</f>
        <v>10852</v>
      </c>
      <c r="R24" s="6">
        <f t="shared" si="1"/>
        <v>4</v>
      </c>
    </row>
    <row r="25" spans="1:18" x14ac:dyDescent="0.2">
      <c r="A25" s="8"/>
      <c r="B25" s="8"/>
      <c r="C25" s="8"/>
      <c r="D25" s="8"/>
      <c r="E25" s="8"/>
      <c r="F25" s="8"/>
      <c r="G25" s="8"/>
      <c r="H25" s="8"/>
    </row>
    <row r="26" spans="1:18" x14ac:dyDescent="0.2">
      <c r="A26" s="8"/>
      <c r="B26" s="8"/>
      <c r="C26" s="8"/>
      <c r="D26" s="8"/>
      <c r="E26" s="8"/>
      <c r="F26" s="8"/>
      <c r="G26" s="8"/>
      <c r="H26" s="8"/>
    </row>
    <row r="27" spans="1:18" x14ac:dyDescent="0.2">
      <c r="A27" s="33"/>
      <c r="B27" s="8"/>
      <c r="C27" s="8"/>
      <c r="D27" s="8"/>
      <c r="E27" s="8"/>
      <c r="F27" s="8"/>
      <c r="G27" s="8"/>
      <c r="H27" s="8"/>
    </row>
    <row r="28" spans="1:18" x14ac:dyDescent="0.2">
      <c r="A28" s="8"/>
      <c r="B28" s="8"/>
      <c r="C28" s="24" t="s">
        <v>49</v>
      </c>
      <c r="D28" s="70">
        <f>MAX(D15,0)+MAX(D16,0)+MAX(D17,0)+MAX(D18,0)+MAX(D19,0)+MAX(D20,0)+MAX(D21,0)+MAX(D22,0)+MAX(D23,0)</f>
        <v>7556</v>
      </c>
      <c r="E28" s="70">
        <f>MAX(E15,0)+MAX(E16,0)+MAX(E17,0)+MAX(E18,0)+MAX(E19,0)+MAX(E20,0)+MAX(E21,0)+MAX(E22,0)+MAX(E23,0)</f>
        <v>3296</v>
      </c>
      <c r="F28" s="70">
        <f>MAX(F15,0)+MAX(F16,0)+MAX(F17,0)+MAX(F18,0)+MAX(F19,0)+MAX(F20,0)+MAX(F21,0)+MAX(F22,0)+MAX(F23,0)</f>
        <v>10852</v>
      </c>
      <c r="G28" s="8"/>
      <c r="H28" s="8"/>
    </row>
    <row r="30" spans="1:18" x14ac:dyDescent="0.2">
      <c r="B30" s="9"/>
      <c r="G30" s="9"/>
    </row>
    <row r="33" spans="7:10" x14ac:dyDescent="0.2">
      <c r="G33" s="8"/>
      <c r="J33" s="9"/>
    </row>
    <row r="34" spans="7:10" x14ac:dyDescent="0.2">
      <c r="G34" s="34"/>
    </row>
    <row r="35" spans="7:10" x14ac:dyDescent="0.2">
      <c r="G35" s="34"/>
    </row>
  </sheetData>
  <sheetProtection sheet="1" objects="1" scenarios="1"/>
  <mergeCells count="8">
    <mergeCell ref="A22:B23"/>
    <mergeCell ref="A24:C24"/>
    <mergeCell ref="C10:E10"/>
    <mergeCell ref="A13:C14"/>
    <mergeCell ref="D13:F13"/>
    <mergeCell ref="A15:B16"/>
    <mergeCell ref="A17:B18"/>
    <mergeCell ref="A19:B21"/>
  </mergeCells>
  <conditionalFormatting sqref="D28:F28">
    <cfRule type="expression" dxfId="57" priority="1" stopIfTrue="1">
      <formula>MAX(D24,0)&lt;&gt;D28</formula>
    </cfRule>
  </conditionalFormatting>
  <conditionalFormatting sqref="H15:H24">
    <cfRule type="expression" dxfId="56" priority="2" stopIfTrue="1">
      <formula>MAX(F15,0)&lt;&gt;H15</formula>
    </cfRule>
  </conditionalFormatting>
  <conditionalFormatting sqref="I15:I24">
    <cfRule type="expression" dxfId="55" priority="3" stopIfTrue="1">
      <formula>AND(OR(I15&lt;&gt;-9, F15&lt;&gt;-9), I15&lt;&gt;F15)</formula>
    </cfRule>
  </conditionalFormatting>
  <conditionalFormatting sqref="D15:F24">
    <cfRule type="expression" dxfId="54" priority="4" stopIfTrue="1">
      <formula>LEN(TRIM(D15))=0</formula>
    </cfRule>
  </conditionalFormatting>
  <conditionalFormatting sqref="C10:E10">
    <cfRule type="expression" dxfId="53" priority="5" stopIfTrue="1">
      <formula>MIN(R15:R24)=0</formula>
    </cfRule>
  </conditionalFormatting>
  <pageMargins left="0.8" right="0.3" top="0.9" bottom="0" header="0.5" footer="0.5"/>
  <pageSetup scale="83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>
      <selection activeCell="A13" sqref="A13:C15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42" style="6" customWidth="1"/>
    <col min="4" max="6" width="12.42578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7109375" style="6" customWidth="1"/>
    <col min="13" max="13" width="3.42578125" style="6" hidden="1" customWidth="1"/>
    <col min="14" max="14" width="8.85546875" style="6" customWidth="1"/>
    <col min="15" max="16384" width="9.140625" style="6"/>
  </cols>
  <sheetData>
    <row r="1" spans="1:13" s="260" customFormat="1" ht="11.25" customHeight="1" x14ac:dyDescent="0.2">
      <c r="A1" s="121" t="s">
        <v>223</v>
      </c>
      <c r="C1" s="8"/>
      <c r="D1" s="12"/>
      <c r="E1" s="8"/>
      <c r="F1" s="8"/>
      <c r="G1" s="24" t="s">
        <v>62</v>
      </c>
    </row>
    <row r="2" spans="1:13" s="260" customFormat="1" ht="9.6" customHeight="1" x14ac:dyDescent="0.2">
      <c r="A2" s="12"/>
      <c r="D2" s="25"/>
      <c r="E2" s="8"/>
      <c r="F2" s="8"/>
      <c r="G2" s="12"/>
    </row>
    <row r="3" spans="1:13" s="260" customFormat="1" ht="9.6" customHeight="1" x14ac:dyDescent="0.2">
      <c r="A3" s="12"/>
      <c r="E3" s="8"/>
      <c r="F3"/>
      <c r="G3"/>
    </row>
    <row r="4" spans="1:13" s="260" customFormat="1" ht="12" customHeight="1" x14ac:dyDescent="0.2">
      <c r="A4" s="12"/>
      <c r="B4" s="8"/>
      <c r="C4" s="25" t="s">
        <v>23</v>
      </c>
      <c r="E4" s="8"/>
      <c r="F4"/>
      <c r="G4"/>
    </row>
    <row r="5" spans="1:13" s="260" customFormat="1" ht="12" customHeight="1" x14ac:dyDescent="0.2">
      <c r="A5" s="12"/>
      <c r="C5" s="25" t="s">
        <v>50</v>
      </c>
      <c r="E5" s="8"/>
      <c r="F5"/>
      <c r="G5"/>
    </row>
    <row r="6" spans="1:13" s="260" customFormat="1" ht="12" customHeight="1" x14ac:dyDescent="0.2">
      <c r="A6" s="8"/>
      <c r="B6" s="12"/>
      <c r="E6" s="12"/>
      <c r="F6"/>
      <c r="G6"/>
    </row>
    <row r="7" spans="1:13" s="260" customFormat="1" ht="12" customHeight="1" x14ac:dyDescent="0.2">
      <c r="A7" s="8"/>
      <c r="B7" s="12"/>
      <c r="C7" s="88" t="s">
        <v>225</v>
      </c>
      <c r="E7" s="12"/>
      <c r="F7"/>
      <c r="G7"/>
    </row>
    <row r="8" spans="1:13" s="260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6"/>
      <c r="C9" s="26"/>
      <c r="D9" s="12"/>
      <c r="E9" s="12"/>
      <c r="F9"/>
      <c r="G9"/>
    </row>
    <row r="10" spans="1:13" ht="9.6" customHeight="1" x14ac:dyDescent="0.2">
      <c r="A10" s="8"/>
      <c r="B10" s="26"/>
      <c r="C10" s="26"/>
      <c r="D10" s="12"/>
      <c r="F10"/>
      <c r="G10"/>
      <c r="H10" s="19"/>
    </row>
    <row r="11" spans="1:13" ht="15" customHeight="1" x14ac:dyDescent="0.2"/>
    <row r="12" spans="1:13" ht="15" customHeight="1" x14ac:dyDescent="0.2">
      <c r="A12" s="86" t="s">
        <v>61</v>
      </c>
      <c r="C12" s="28"/>
    </row>
    <row r="13" spans="1:13" ht="26.25" customHeight="1" x14ac:dyDescent="0.2">
      <c r="A13" s="219" t="s">
        <v>39</v>
      </c>
      <c r="B13" s="220"/>
      <c r="C13" s="221"/>
      <c r="D13" s="172" t="s">
        <v>164</v>
      </c>
      <c r="E13" s="179"/>
      <c r="F13" s="180"/>
      <c r="G13" s="29"/>
      <c r="H13" s="8"/>
    </row>
    <row r="14" spans="1:13" ht="15" customHeight="1" x14ac:dyDescent="0.2">
      <c r="A14" s="222"/>
      <c r="B14" s="146"/>
      <c r="C14" s="146"/>
      <c r="D14" s="199" t="s">
        <v>189</v>
      </c>
      <c r="E14" s="199" t="s">
        <v>190</v>
      </c>
      <c r="F14" s="199" t="s">
        <v>188</v>
      </c>
      <c r="G14" s="29"/>
      <c r="H14" s="8"/>
    </row>
    <row r="15" spans="1:13" ht="15" customHeight="1" x14ac:dyDescent="0.2">
      <c r="A15" s="222"/>
      <c r="B15" s="146"/>
      <c r="C15" s="146"/>
      <c r="D15" s="201"/>
      <c r="E15" s="201"/>
      <c r="F15" s="201"/>
      <c r="G15" s="57"/>
      <c r="H15" s="8"/>
      <c r="M15" s="6">
        <v>10</v>
      </c>
    </row>
    <row r="16" spans="1:13" ht="39" customHeight="1" x14ac:dyDescent="0.2">
      <c r="A16" s="195" t="s">
        <v>111</v>
      </c>
      <c r="B16" s="196"/>
      <c r="C16" s="58" t="s">
        <v>112</v>
      </c>
      <c r="D16" s="270">
        <f>IF(MIN([1]PAGE8!D15,[1]PAGE8!F15)&lt;=0, 0, [1]PAGE8!D15/[1]PAGE8!F15)</f>
        <v>0.68810528929724357</v>
      </c>
      <c r="E16" s="270">
        <f>IF(MIN([1]PAGE8!E15,[1]PAGE8!F15)&lt;=0, 0, [1]PAGE8!E15/[1]PAGE8!F15)</f>
        <v>0.31189471070275637</v>
      </c>
      <c r="F16" s="271">
        <f>IF([1]PAGE8!F15&lt;=0, 0, [1]PAGE8!F15/[1]PAGE8!F15)</f>
        <v>1</v>
      </c>
      <c r="G16" s="20"/>
      <c r="H16" s="30"/>
      <c r="I16" s="31"/>
    </row>
    <row r="17" spans="1:9" ht="39" customHeight="1" x14ac:dyDescent="0.2">
      <c r="A17" s="197"/>
      <c r="B17" s="198"/>
      <c r="C17" s="58" t="s">
        <v>113</v>
      </c>
      <c r="D17" s="270">
        <f>IF(MIN([1]PAGE8!D16,[1]PAGE8!F16)&lt;=0, 0, [1]PAGE8!D16/[1]PAGE8!F16)</f>
        <v>0.67721518987341767</v>
      </c>
      <c r="E17" s="270">
        <f>IF(MIN([1]PAGE8!E16,[1]PAGE8!F16)&lt;=0, 0, [1]PAGE8!E16/[1]PAGE8!F16)</f>
        <v>0.32278481012658228</v>
      </c>
      <c r="F17" s="271">
        <f>IF([1]PAGE8!F16&lt;=0, 0, [1]PAGE8!F16/[1]PAGE8!F16)</f>
        <v>1</v>
      </c>
      <c r="G17" s="20"/>
      <c r="H17" s="30"/>
      <c r="I17" s="31"/>
    </row>
    <row r="18" spans="1:9" ht="39" customHeight="1" x14ac:dyDescent="0.2">
      <c r="A18" s="195" t="s">
        <v>114</v>
      </c>
      <c r="B18" s="196"/>
      <c r="C18" s="58" t="s">
        <v>115</v>
      </c>
      <c r="D18" s="270">
        <f>IF(MIN([1]PAGE8!D17,[1]PAGE8!F17)&lt;=0, 0, [1]PAGE8!D17/[1]PAGE8!F17)</f>
        <v>0.70022624434389136</v>
      </c>
      <c r="E18" s="270">
        <f>IF(MIN([1]PAGE8!E17,[1]PAGE8!F17)&lt;=0, 0, [1]PAGE8!E17/[1]PAGE8!F17)</f>
        <v>0.29977375565610859</v>
      </c>
      <c r="F18" s="271">
        <f>IF([1]PAGE8!F17&lt;=0, 0, [1]PAGE8!F17/[1]PAGE8!F17)</f>
        <v>1</v>
      </c>
      <c r="G18" s="20"/>
      <c r="H18" s="30"/>
      <c r="I18" s="31"/>
    </row>
    <row r="19" spans="1:9" ht="40.5" customHeight="1" x14ac:dyDescent="0.2">
      <c r="A19" s="197"/>
      <c r="B19" s="198"/>
      <c r="C19" s="58" t="s">
        <v>116</v>
      </c>
      <c r="D19" s="270">
        <f>IF(MIN([1]PAGE8!D18,[1]PAGE8!F18)&lt;=0, 0, [1]PAGE8!D18/[1]PAGE8!F18)</f>
        <v>0.72969696969696973</v>
      </c>
      <c r="E19" s="270">
        <f>IF(MIN([1]PAGE8!E18,[1]PAGE8!F18)&lt;=0, 0, [1]PAGE8!E18/[1]PAGE8!F18)</f>
        <v>0.27030303030303032</v>
      </c>
      <c r="F19" s="271">
        <f>IF([1]PAGE8!F18&lt;=0, 0, [1]PAGE8!F18/[1]PAGE8!F18)</f>
        <v>1</v>
      </c>
      <c r="G19" s="20"/>
      <c r="H19" s="30"/>
      <c r="I19" s="31"/>
    </row>
    <row r="20" spans="1:9" ht="31.5" customHeight="1" x14ac:dyDescent="0.2">
      <c r="A20" s="195" t="s">
        <v>121</v>
      </c>
      <c r="B20" s="196"/>
      <c r="C20" s="58" t="s">
        <v>117</v>
      </c>
      <c r="D20" s="270">
        <f>IF(MIN([1]PAGE8!D19,[1]PAGE8!F19)&lt;=0, 0, [1]PAGE8!D19/[1]PAGE8!F19)</f>
        <v>0.72545281220209723</v>
      </c>
      <c r="E20" s="270">
        <f>IF(MIN([1]PAGE8!E19,[1]PAGE8!F19)&lt;=0, 0, [1]PAGE8!E19/[1]PAGE8!F19)</f>
        <v>0.27454718779790277</v>
      </c>
      <c r="F20" s="271">
        <f>IF([1]PAGE8!F19&lt;=0, 0, [1]PAGE8!F19/[1]PAGE8!F19)</f>
        <v>1</v>
      </c>
      <c r="G20" s="20"/>
      <c r="H20" s="30"/>
      <c r="I20" s="31"/>
    </row>
    <row r="21" spans="1:9" ht="30" customHeight="1" x14ac:dyDescent="0.2">
      <c r="A21" s="202"/>
      <c r="B21" s="203"/>
      <c r="C21" s="58" t="s">
        <v>118</v>
      </c>
      <c r="D21" s="270">
        <f>IF(MIN([1]PAGE8!D20,[1]PAGE8!F20)&lt;=0, 0, [1]PAGE8!D20/[1]PAGE8!F20)</f>
        <v>0.78</v>
      </c>
      <c r="E21" s="270">
        <f>IF(MIN([1]PAGE8!E20,[1]PAGE8!F20)&lt;=0, 0, [1]PAGE8!E20/[1]PAGE8!F20)</f>
        <v>0.22</v>
      </c>
      <c r="F21" s="271">
        <f>IF([1]PAGE8!F20&lt;=0, 0, [1]PAGE8!F20/[1]PAGE8!F20)</f>
        <v>1</v>
      </c>
      <c r="G21" s="20"/>
      <c r="H21" s="30"/>
      <c r="I21" s="31"/>
    </row>
    <row r="22" spans="1:9" ht="30.75" customHeight="1" x14ac:dyDescent="0.2">
      <c r="A22" s="197"/>
      <c r="B22" s="198"/>
      <c r="C22" s="58" t="s">
        <v>119</v>
      </c>
      <c r="D22" s="270">
        <f>IF(MIN([1]PAGE8!D21,[1]PAGE8!F21)&lt;=0, 0, [1]PAGE8!D21/[1]PAGE8!F21)</f>
        <v>1</v>
      </c>
      <c r="E22" s="270">
        <f>IF(MIN([1]PAGE8!E21,[1]PAGE8!F21)&lt;=0, 0, [1]PAGE8!E21/[1]PAGE8!F21)</f>
        <v>0</v>
      </c>
      <c r="F22" s="271">
        <f>IF([1]PAGE8!F21&lt;=0, 0, [1]PAGE8!F21/[1]PAGE8!F21)</f>
        <v>1</v>
      </c>
      <c r="G22" s="20"/>
      <c r="H22" s="30"/>
      <c r="I22" s="31"/>
    </row>
    <row r="23" spans="1:9" ht="39" customHeight="1" x14ac:dyDescent="0.2">
      <c r="A23" s="195" t="s">
        <v>120</v>
      </c>
      <c r="B23" s="196"/>
      <c r="C23" s="58" t="s">
        <v>144</v>
      </c>
      <c r="D23" s="270">
        <f>IF(MIN([1]PAGE8!D22,[1]PAGE8!F22)&lt;=0, 0, [1]PAGE8!D22/[1]PAGE8!F22)</f>
        <v>0.68525896414342624</v>
      </c>
      <c r="E23" s="270">
        <f>IF(MIN([1]PAGE8!E22,[1]PAGE8!F22)&lt;=0, 0, [1]PAGE8!E22/[1]PAGE8!F22)</f>
        <v>0.3147410358565737</v>
      </c>
      <c r="F23" s="271">
        <f>IF([1]PAGE8!F22&lt;=0, 0, [1]PAGE8!F22/[1]PAGE8!F22)</f>
        <v>1</v>
      </c>
      <c r="G23" s="20"/>
      <c r="H23" s="30"/>
      <c r="I23" s="31"/>
    </row>
    <row r="24" spans="1:9" ht="51.75" customHeight="1" x14ac:dyDescent="0.2">
      <c r="A24" s="202"/>
      <c r="B24" s="203"/>
      <c r="C24" s="59" t="s">
        <v>145</v>
      </c>
      <c r="D24" s="270">
        <f>IF(MIN([1]PAGE8!D23,[1]PAGE8!F23)&lt;=0, 0, [1]PAGE8!D23/[1]PAGE8!F23)</f>
        <v>0.6324110671936759</v>
      </c>
      <c r="E24" s="270">
        <f>IF(MIN([1]PAGE8!E23,[1]PAGE8!F23)&lt;=0, 0, [1]PAGE8!E23/[1]PAGE8!F23)</f>
        <v>0.3675889328063241</v>
      </c>
      <c r="F24" s="271">
        <f>IF([1]PAGE8!F23&lt;=0, 0, [1]PAGE8!F23/[1]PAGE8!F23)</f>
        <v>1</v>
      </c>
      <c r="G24" s="20"/>
      <c r="H24" s="30"/>
      <c r="I24" s="31"/>
    </row>
    <row r="25" spans="1:9" ht="20.100000000000001" customHeight="1" x14ac:dyDescent="0.2">
      <c r="A25" s="136" t="s">
        <v>146</v>
      </c>
      <c r="B25" s="218"/>
      <c r="C25" s="137"/>
      <c r="D25" s="270">
        <f>IF(MIN([1]PAGE8!D24,[1]PAGE8!F24)&lt;=0, 0, [1]PAGE8!D24/[1]PAGE8!F24)</f>
        <v>0.69627718392922966</v>
      </c>
      <c r="E25" s="270">
        <f>IF(MIN([1]PAGE8!E24,[1]PAGE8!F24)&lt;=0, 0, [1]PAGE8!E24/[1]PAGE8!F24)</f>
        <v>0.30372281607077034</v>
      </c>
      <c r="F25" s="271">
        <f>IF([1]PAGE8!F24&lt;=0, 0, [1]PAGE8!F24/[1]PAGE8!F24)</f>
        <v>1</v>
      </c>
      <c r="G25" s="20"/>
      <c r="H25" s="30"/>
      <c r="I25" s="31"/>
    </row>
    <row r="26" spans="1:9" x14ac:dyDescent="0.2">
      <c r="A26" s="8"/>
    </row>
    <row r="27" spans="1:9" x14ac:dyDescent="0.2">
      <c r="A27" s="22" t="s">
        <v>157</v>
      </c>
    </row>
    <row r="28" spans="1:9" x14ac:dyDescent="0.2">
      <c r="A28" s="8"/>
    </row>
    <row r="29" spans="1:9" x14ac:dyDescent="0.2">
      <c r="A29" s="33"/>
    </row>
    <row r="31" spans="1:9" x14ac:dyDescent="0.2">
      <c r="B31" s="9"/>
      <c r="G31" s="9"/>
    </row>
    <row r="34" spans="7:10" x14ac:dyDescent="0.2">
      <c r="G34" s="8"/>
      <c r="J34" s="9"/>
    </row>
    <row r="35" spans="7:10" x14ac:dyDescent="0.2">
      <c r="G35" s="34"/>
    </row>
    <row r="36" spans="7:10" x14ac:dyDescent="0.2">
      <c r="G36" s="34"/>
    </row>
  </sheetData>
  <sheetProtection sheet="1" objects="1" scenarios="1"/>
  <mergeCells count="10">
    <mergeCell ref="A18:B19"/>
    <mergeCell ref="A20:B22"/>
    <mergeCell ref="A23:B24"/>
    <mergeCell ref="A25:C25"/>
    <mergeCell ref="A13:C15"/>
    <mergeCell ref="D13:F13"/>
    <mergeCell ref="D14:D15"/>
    <mergeCell ref="E14:E15"/>
    <mergeCell ref="F14:F15"/>
    <mergeCell ref="A16:B17"/>
  </mergeCells>
  <pageMargins left="0.8" right="0.3" top="0.9" bottom="0" header="0.5" footer="0.5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2018-07-07T00:49:05+00:00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3889B-5A58-4ADF-8979-694A58C56917}"/>
</file>

<file path=customXml/itemProps2.xml><?xml version="1.0" encoding="utf-8"?>
<ds:datastoreItem xmlns:ds="http://schemas.openxmlformats.org/officeDocument/2006/customXml" ds:itemID="{365C4962-CF6D-45F5-9A98-FD300FD755D4}"/>
</file>

<file path=customXml/itemProps3.xml><?xml version="1.0" encoding="utf-8"?>
<ds:datastoreItem xmlns:ds="http://schemas.openxmlformats.org/officeDocument/2006/customXml" ds:itemID="{16BC00FB-8F48-4E62-9A89-77DA18E34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25</vt:i4>
      </vt:variant>
    </vt:vector>
  </HeadingPairs>
  <TitlesOfParts>
    <vt:vector size="47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PAGE11</vt:lpstr>
      <vt:lpstr>PAGE10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COL3_5C</vt:lpstr>
      <vt:lpstr>COL3_5R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PAGE18!Print_Area</vt:lpstr>
      <vt:lpstr>PAGE19!Print_Area</vt:lpstr>
      <vt:lpstr>PAGE2!Print_Area</vt:lpstr>
      <vt:lpstr>PAGE20!Print_Area</vt:lpstr>
      <vt:lpstr>PAGE21!Print_Area</vt:lpstr>
      <vt:lpstr>PAGE22!Print_Area</vt:lpstr>
      <vt:lpstr>PAGE3!Print_Area</vt:lpstr>
      <vt:lpstr>PAGE4!Print_Area</vt:lpstr>
      <vt:lpstr>PAGE5!Print_Area</vt:lpstr>
      <vt:lpstr>PAGE6!Print_Area</vt:lpstr>
      <vt:lpstr>PAGE8!Print_Area</vt:lpstr>
      <vt:lpstr>PAGE9!Print_Area</vt:lpstr>
      <vt:lpstr>ROW3_5C</vt:lpstr>
      <vt:lpstr>ROW3_5R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Table 3, Part B Educational Environments</dc:title>
  <dc:creator>SCHRACK_B</dc:creator>
  <cp:lastModifiedBy>"gartonc"</cp:lastModifiedBy>
  <cp:lastPrinted>2018-06-15T23:52:17Z</cp:lastPrinted>
  <dcterms:created xsi:type="dcterms:W3CDTF">1998-03-10T19:08:18Z</dcterms:created>
  <dcterms:modified xsi:type="dcterms:W3CDTF">2018-06-15T23:52:29Z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