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17-2018\DTS\Part B Table 3 - Environments (Done)\"/>
    </mc:Choice>
  </mc:AlternateContent>
  <bookViews>
    <workbookView xWindow="0" yWindow="0" windowWidth="24615" windowHeight="10890" tabRatio="878"/>
  </bookViews>
  <sheets>
    <sheet name="PAGE1" sheetId="58" r:id="rId1"/>
    <sheet name="PAGE2" sheetId="59" r:id="rId2"/>
    <sheet name="PAGE3" sheetId="60" r:id="rId3"/>
    <sheet name="PAGE4" sheetId="61" r:id="rId4"/>
    <sheet name="PAGE5" sheetId="62" r:id="rId5"/>
    <sheet name="PAGE6" sheetId="63" r:id="rId6"/>
    <sheet name="PAGE7" sheetId="64" r:id="rId7"/>
    <sheet name="PAGE8" sheetId="65" r:id="rId8"/>
    <sheet name="PAGE9" sheetId="66" r:id="rId9"/>
    <sheet name="PAGE10" sheetId="67" r:id="rId10"/>
    <sheet name="PAGE11" sheetId="68" r:id="rId11"/>
    <sheet name="PAGE12" sheetId="69" r:id="rId12"/>
    <sheet name="PAGE13" sheetId="70" r:id="rId13"/>
    <sheet name="PAGE14" sheetId="71" r:id="rId14"/>
    <sheet name="PAGE15" sheetId="72" r:id="rId15"/>
    <sheet name="PAGE16" sheetId="73" r:id="rId16"/>
    <sheet name="PAGE17" sheetId="74" r:id="rId17"/>
    <sheet name="PAGE18" sheetId="75" r:id="rId18"/>
    <sheet name="PAGE19" sheetId="76" r:id="rId19"/>
    <sheet name="PAGE20" sheetId="77" r:id="rId20"/>
    <sheet name="PAGE21" sheetId="78" r:id="rId21"/>
    <sheet name="PAGE22" sheetId="79" r:id="rId22"/>
  </sheets>
  <definedNames>
    <definedName name="COL_A_C">#REF!</definedName>
    <definedName name="COL_A_R">#REF!</definedName>
    <definedName name="COL_B_C">#REF!</definedName>
    <definedName name="COL_B_R">#REF!</definedName>
    <definedName name="COL_C_C">#REF!</definedName>
    <definedName name="COL_C_R">#REF!</definedName>
    <definedName name="COL_D_C">#REF!</definedName>
    <definedName name="COL_D_R">#REF!</definedName>
    <definedName name="COL_E_C">#REF!</definedName>
    <definedName name="COL_E_R">#REF!</definedName>
    <definedName name="COL_F_C">#REF!</definedName>
    <definedName name="COL_F_R">#REF!</definedName>
    <definedName name="COL_G_C">#REF!</definedName>
    <definedName name="COL_G_R">#REF!</definedName>
    <definedName name="COL_RACE">#REF!</definedName>
    <definedName name="COL_RACE_2">#REF!</definedName>
    <definedName name="COL_RACE_2C">#REF!</definedName>
    <definedName name="COL_RACE_C">#REF!</definedName>
    <definedName name="COL3_5C">#REF!</definedName>
    <definedName name="COL3_5R">#REF!</definedName>
    <definedName name="CORR_C">#REF!</definedName>
    <definedName name="CORR_R">#REF!</definedName>
    <definedName name="_xlnm.Print_Area" localSheetId="0">PAGE1!$A$1:$G$26</definedName>
    <definedName name="_xlnm.Print_Area" localSheetId="9">PAGE10!$A$1:$G$27</definedName>
    <definedName name="_xlnm.Print_Area" localSheetId="10">PAGE11!$A$1:$H$30</definedName>
    <definedName name="_xlnm.Print_Area" localSheetId="11">PAGE12!$A$1:$I$34</definedName>
    <definedName name="_xlnm.Print_Area" localSheetId="12">PAGE13!$A$1:$I$33</definedName>
    <definedName name="_xlnm.Print_Area" localSheetId="13">PAGE14!$A$1:$I$34</definedName>
    <definedName name="_xlnm.Print_Area" localSheetId="14">PAGE15!$A$1:$I$33</definedName>
    <definedName name="_xlnm.Print_Area" localSheetId="15">PAGE16!$A$1:$I$39</definedName>
    <definedName name="_xlnm.Print_Area" localSheetId="16">PAGE17!$A$1:$J$24</definedName>
    <definedName name="_xlnm.Print_Area" localSheetId="17">PAGE18!$A$1:$J$26</definedName>
    <definedName name="_xlnm.Print_Area" localSheetId="18">PAGE19!$A$1:$G$25</definedName>
    <definedName name="_xlnm.Print_Area" localSheetId="1">PAGE2!$A$1:$J$36</definedName>
    <definedName name="_xlnm.Print_Area" localSheetId="19">PAGE20!$A$1:$H$29</definedName>
    <definedName name="_xlnm.Print_Area" localSheetId="20">PAGE21!$A$1:$G$25</definedName>
    <definedName name="_xlnm.Print_Area" localSheetId="21">PAGE22!$A$1:$G$28</definedName>
    <definedName name="_xlnm.Print_Area" localSheetId="2">PAGE3!$A$1:$I$34</definedName>
    <definedName name="_xlnm.Print_Area" localSheetId="3">PAGE4!$A$1:$J$39</definedName>
    <definedName name="_xlnm.Print_Area" localSheetId="4">PAGE5!$A$1:$I$37</definedName>
    <definedName name="_xlnm.Print_Area" localSheetId="5">PAGE6!$A$1:$K$29</definedName>
    <definedName name="_xlnm.Print_Area" localSheetId="7">PAGE8!$A$1:$G$27</definedName>
    <definedName name="_xlnm.Print_Area" localSheetId="8">PAGE9!$A$1:$H$32</definedName>
    <definedName name="ROW_C">#REF!</definedName>
    <definedName name="ROW_R">#REF!</definedName>
    <definedName name="ROW_RACE">#REF!</definedName>
    <definedName name="ROW_RACE_2">#REF!</definedName>
    <definedName name="ROW_RACE_2C">#REF!</definedName>
    <definedName name="ROW_RACE_C">#REF!</definedName>
    <definedName name="ROW3_5C">#REF!</definedName>
    <definedName name="ROW3_5R">#REF!</definedName>
  </definedNames>
  <calcPr calcId="162913"/>
  <customWorkbookViews>
    <customWorkbookView name="CAO_Y - Personal View" guid="{A8D5DEF8-4F89-11D5-A668-00B0D092E341}" mergeInterval="0" personalView="1" maximized="1" windowWidth="1020" windowHeight="606" tabRatio="661" activeSheetId="10"/>
    <customWorkbookView name="mulbrandon_m - Personal View" guid="{42BAA098-7A52-4D1D-A823-FCD82DBB77F5}" mergeInterval="0" personalView="1" maximized="1" windowWidth="796" windowHeight="438" tabRatio="661" activeSheetId="11"/>
    <customWorkbookView name="John Lee - Personal View" guid="{D365D4ED-8FDA-11D4-90D6-00C09F02E77C}" mergeInterval="0" personalView="1" maximized="1" windowWidth="796" windowHeight="438" tabRatio="661" activeSheetId="9"/>
  </customWorkbookViews>
</workbook>
</file>

<file path=xl/calcChain.xml><?xml version="1.0" encoding="utf-8"?>
<calcChain xmlns="http://schemas.openxmlformats.org/spreadsheetml/2006/main">
  <c r="F24" i="79" l="1"/>
  <c r="E24" i="79"/>
  <c r="D24" i="79"/>
  <c r="F23" i="79"/>
  <c r="E23" i="79"/>
  <c r="D23" i="79"/>
  <c r="F22" i="79"/>
  <c r="E22" i="79"/>
  <c r="D22" i="79"/>
  <c r="F21" i="79"/>
  <c r="E21" i="79"/>
  <c r="D21" i="79"/>
  <c r="F20" i="79"/>
  <c r="E20" i="79"/>
  <c r="D20" i="79"/>
  <c r="F19" i="79"/>
  <c r="E19" i="79"/>
  <c r="D19" i="79"/>
  <c r="F18" i="79"/>
  <c r="E18" i="79"/>
  <c r="D18" i="79"/>
  <c r="F17" i="79"/>
  <c r="E17" i="79"/>
  <c r="D17" i="79"/>
  <c r="F16" i="79"/>
  <c r="E16" i="79"/>
  <c r="D16" i="79"/>
  <c r="I22" i="78"/>
  <c r="I21" i="78"/>
  <c r="I20" i="78"/>
  <c r="I19" i="78"/>
  <c r="I18" i="78"/>
  <c r="I17" i="78"/>
  <c r="I16" i="78"/>
  <c r="I15" i="78"/>
  <c r="F26" i="78"/>
  <c r="E26" i="78"/>
  <c r="D26" i="78"/>
  <c r="R23" i="78"/>
  <c r="H23" i="78"/>
  <c r="R22" i="78"/>
  <c r="H22" i="78"/>
  <c r="R21" i="78"/>
  <c r="H21" i="78"/>
  <c r="R20" i="78"/>
  <c r="H20" i="78"/>
  <c r="R19" i="78"/>
  <c r="H19" i="78"/>
  <c r="R18" i="78"/>
  <c r="H18" i="78"/>
  <c r="R17" i="78"/>
  <c r="H17" i="78"/>
  <c r="R16" i="78"/>
  <c r="H16" i="78"/>
  <c r="R15" i="78"/>
  <c r="H15" i="78"/>
  <c r="F24" i="77"/>
  <c r="F23" i="77"/>
  <c r="F22" i="77"/>
  <c r="F21" i="77"/>
  <c r="F20" i="77"/>
  <c r="F19" i="77"/>
  <c r="F18" i="77"/>
  <c r="F17" i="77"/>
  <c r="F16" i="77"/>
  <c r="E24" i="77"/>
  <c r="D24" i="77"/>
  <c r="E23" i="77"/>
  <c r="D23" i="77"/>
  <c r="E22" i="77"/>
  <c r="D22" i="77"/>
  <c r="E21" i="77"/>
  <c r="D21" i="77"/>
  <c r="E20" i="77"/>
  <c r="D20" i="77"/>
  <c r="E19" i="77"/>
  <c r="D19" i="77"/>
  <c r="E18" i="77"/>
  <c r="D18" i="77"/>
  <c r="E17" i="77"/>
  <c r="D17" i="77"/>
  <c r="D16" i="77"/>
  <c r="E16" i="77"/>
  <c r="I22" i="76"/>
  <c r="I21" i="76"/>
  <c r="I20" i="76"/>
  <c r="I19" i="76"/>
  <c r="I18" i="76"/>
  <c r="I17" i="76"/>
  <c r="I16" i="76"/>
  <c r="I15" i="76"/>
  <c r="F26" i="76"/>
  <c r="E26" i="76"/>
  <c r="D26" i="76"/>
  <c r="R23" i="76"/>
  <c r="H23" i="76"/>
  <c r="R22" i="76"/>
  <c r="H22" i="76"/>
  <c r="R21" i="76"/>
  <c r="H21" i="76"/>
  <c r="R20" i="76"/>
  <c r="H20" i="76"/>
  <c r="R19" i="76"/>
  <c r="H19" i="76"/>
  <c r="R18" i="76"/>
  <c r="H18" i="76"/>
  <c r="R17" i="76"/>
  <c r="H17" i="76"/>
  <c r="R16" i="76"/>
  <c r="H16" i="76"/>
  <c r="R15" i="76"/>
  <c r="H15" i="76"/>
  <c r="I22" i="75"/>
  <c r="H22" i="75"/>
  <c r="G22" i="75"/>
  <c r="F22" i="75"/>
  <c r="E22" i="75"/>
  <c r="D22" i="75"/>
  <c r="C22" i="75"/>
  <c r="B22" i="75"/>
  <c r="I21" i="75"/>
  <c r="H21" i="75"/>
  <c r="G21" i="75"/>
  <c r="F21" i="75"/>
  <c r="E21" i="75"/>
  <c r="D21" i="75"/>
  <c r="C21" i="75"/>
  <c r="B21" i="75"/>
  <c r="I20" i="75"/>
  <c r="H20" i="75"/>
  <c r="G20" i="75"/>
  <c r="F20" i="75"/>
  <c r="E20" i="75"/>
  <c r="D20" i="75"/>
  <c r="C20" i="75"/>
  <c r="B20" i="75"/>
  <c r="I19" i="75"/>
  <c r="H19" i="75"/>
  <c r="G19" i="75"/>
  <c r="F19" i="75"/>
  <c r="E19" i="75"/>
  <c r="D19" i="75"/>
  <c r="C19" i="75"/>
  <c r="B19" i="75"/>
  <c r="I18" i="75"/>
  <c r="H18" i="75"/>
  <c r="G18" i="75"/>
  <c r="F18" i="75"/>
  <c r="E18" i="75"/>
  <c r="D18" i="75"/>
  <c r="C18" i="75"/>
  <c r="B18" i="75"/>
  <c r="I17" i="75"/>
  <c r="H17" i="75"/>
  <c r="G17" i="75"/>
  <c r="F17" i="75"/>
  <c r="E17" i="75"/>
  <c r="D17" i="75"/>
  <c r="C17" i="75"/>
  <c r="B17" i="75"/>
  <c r="I16" i="75"/>
  <c r="H16" i="75"/>
  <c r="G16" i="75"/>
  <c r="F16" i="75"/>
  <c r="E16" i="75"/>
  <c r="D16" i="75"/>
  <c r="C16" i="75"/>
  <c r="B16" i="75"/>
  <c r="I15" i="75"/>
  <c r="H15" i="75"/>
  <c r="G15" i="75"/>
  <c r="F15" i="75"/>
  <c r="E15" i="75"/>
  <c r="D15" i="75"/>
  <c r="C15" i="75"/>
  <c r="B15" i="75"/>
  <c r="I14" i="75"/>
  <c r="H14" i="75"/>
  <c r="G14" i="75"/>
  <c r="F14" i="75"/>
  <c r="E14" i="75"/>
  <c r="D14" i="75"/>
  <c r="C14" i="75"/>
  <c r="B14" i="75"/>
  <c r="L21" i="74"/>
  <c r="L20" i="74"/>
  <c r="L19" i="74"/>
  <c r="L18" i="74"/>
  <c r="L17" i="74"/>
  <c r="L16" i="74"/>
  <c r="L14" i="74"/>
  <c r="L15" i="74"/>
  <c r="I25" i="74"/>
  <c r="H25" i="74"/>
  <c r="G25" i="74"/>
  <c r="F25" i="74"/>
  <c r="E25" i="74"/>
  <c r="D25" i="74"/>
  <c r="C25" i="74"/>
  <c r="B25" i="74"/>
  <c r="R22" i="74"/>
  <c r="K22" i="74"/>
  <c r="R21" i="74"/>
  <c r="K21" i="74"/>
  <c r="R20" i="74"/>
  <c r="K20" i="74"/>
  <c r="R19" i="74"/>
  <c r="K19" i="74"/>
  <c r="R18" i="74"/>
  <c r="K18" i="74"/>
  <c r="R17" i="74"/>
  <c r="K17" i="74"/>
  <c r="R16" i="74"/>
  <c r="K16" i="74"/>
  <c r="R15" i="74"/>
  <c r="K15" i="74"/>
  <c r="R14" i="74"/>
  <c r="K14" i="74"/>
  <c r="I59" i="73"/>
  <c r="H59" i="73"/>
  <c r="I58" i="73"/>
  <c r="H58" i="73"/>
  <c r="H33" i="73" s="1"/>
  <c r="I57" i="73"/>
  <c r="H57" i="73"/>
  <c r="I56" i="73"/>
  <c r="H56" i="73"/>
  <c r="H31" i="73" s="1"/>
  <c r="I55" i="73"/>
  <c r="H55" i="73"/>
  <c r="I54" i="73"/>
  <c r="H54" i="73"/>
  <c r="H29" i="73" s="1"/>
  <c r="I53" i="73"/>
  <c r="H53" i="73"/>
  <c r="I52" i="73"/>
  <c r="H52" i="73"/>
  <c r="H27" i="73" s="1"/>
  <c r="I51" i="73"/>
  <c r="H51" i="73"/>
  <c r="I50" i="73"/>
  <c r="H50" i="73"/>
  <c r="H25" i="73" s="1"/>
  <c r="I49" i="73"/>
  <c r="H49" i="73"/>
  <c r="I48" i="73"/>
  <c r="H48" i="73"/>
  <c r="H23" i="73" s="1"/>
  <c r="I47" i="73"/>
  <c r="H47" i="73"/>
  <c r="I46" i="73"/>
  <c r="H46" i="73"/>
  <c r="G59" i="73"/>
  <c r="F59" i="73"/>
  <c r="G58" i="73"/>
  <c r="F58" i="73"/>
  <c r="G57" i="73"/>
  <c r="F57" i="73"/>
  <c r="G56" i="73"/>
  <c r="F56" i="73"/>
  <c r="F31" i="73" s="1"/>
  <c r="G55" i="73"/>
  <c r="F55" i="73"/>
  <c r="G54" i="73"/>
  <c r="F54" i="73"/>
  <c r="G53" i="73"/>
  <c r="F53" i="73"/>
  <c r="G52" i="73"/>
  <c r="F52" i="73"/>
  <c r="G51" i="73"/>
  <c r="F51" i="73"/>
  <c r="F26" i="73" s="1"/>
  <c r="G50" i="73"/>
  <c r="F50" i="73"/>
  <c r="F25" i="73" s="1"/>
  <c r="G49" i="73"/>
  <c r="F49" i="73"/>
  <c r="G48" i="73"/>
  <c r="F48" i="73"/>
  <c r="F23" i="73" s="1"/>
  <c r="G47" i="73"/>
  <c r="F47" i="73"/>
  <c r="F22" i="73" s="1"/>
  <c r="G46" i="73"/>
  <c r="F46" i="73"/>
  <c r="F21" i="73" s="1"/>
  <c r="E59" i="73"/>
  <c r="D59" i="73"/>
  <c r="E58" i="73"/>
  <c r="D58" i="73"/>
  <c r="D33" i="73" s="1"/>
  <c r="E57" i="73"/>
  <c r="D57" i="73"/>
  <c r="E56" i="73"/>
  <c r="D56" i="73"/>
  <c r="D31" i="73" s="1"/>
  <c r="E55" i="73"/>
  <c r="D55" i="73"/>
  <c r="E54" i="73"/>
  <c r="D54" i="73"/>
  <c r="D29" i="73" s="1"/>
  <c r="E53" i="73"/>
  <c r="D53" i="73"/>
  <c r="E52" i="73"/>
  <c r="D52" i="73"/>
  <c r="D27" i="73" s="1"/>
  <c r="E51" i="73"/>
  <c r="D51" i="73"/>
  <c r="E50" i="73"/>
  <c r="D50" i="73"/>
  <c r="D25" i="73" s="1"/>
  <c r="E49" i="73"/>
  <c r="D49" i="73"/>
  <c r="E48" i="73"/>
  <c r="D48" i="73"/>
  <c r="D23" i="73" s="1"/>
  <c r="E47" i="73"/>
  <c r="D47" i="73"/>
  <c r="E46" i="73"/>
  <c r="D46" i="73"/>
  <c r="D21" i="73" s="1"/>
  <c r="C59" i="73"/>
  <c r="C21" i="73" s="1"/>
  <c r="B59" i="73"/>
  <c r="B28" i="73" s="1"/>
  <c r="C58" i="73"/>
  <c r="B58" i="73"/>
  <c r="B33" i="73" s="1"/>
  <c r="C57" i="73"/>
  <c r="B57" i="73"/>
  <c r="B32" i="73" s="1"/>
  <c r="C56" i="73"/>
  <c r="B56" i="73"/>
  <c r="B31" i="73" s="1"/>
  <c r="C55" i="73"/>
  <c r="B55" i="73"/>
  <c r="B30" i="73" s="1"/>
  <c r="C54" i="73"/>
  <c r="B54" i="73"/>
  <c r="B29" i="73" s="1"/>
  <c r="C53" i="73"/>
  <c r="B53" i="73"/>
  <c r="C52" i="73"/>
  <c r="B52" i="73"/>
  <c r="C51" i="73"/>
  <c r="B51" i="73"/>
  <c r="C50" i="73"/>
  <c r="B50" i="73"/>
  <c r="C49" i="73"/>
  <c r="B49" i="73"/>
  <c r="B24" i="73" s="1"/>
  <c r="C48" i="73"/>
  <c r="B48" i="73"/>
  <c r="B23" i="73" s="1"/>
  <c r="C47" i="73"/>
  <c r="C22" i="73" s="1"/>
  <c r="B47" i="73"/>
  <c r="C46" i="73"/>
  <c r="B46" i="73"/>
  <c r="B22" i="73"/>
  <c r="B21" i="73"/>
  <c r="G29" i="73"/>
  <c r="F29" i="73"/>
  <c r="F28" i="73"/>
  <c r="C28" i="73"/>
  <c r="G27" i="73"/>
  <c r="F27" i="73"/>
  <c r="B27" i="73"/>
  <c r="G26" i="73"/>
  <c r="C26" i="73"/>
  <c r="B26" i="73"/>
  <c r="G25" i="73"/>
  <c r="B25" i="73"/>
  <c r="G24" i="73"/>
  <c r="F24" i="73"/>
  <c r="C24" i="73"/>
  <c r="G23" i="73"/>
  <c r="G22" i="73"/>
  <c r="G21" i="73"/>
  <c r="I34" i="73"/>
  <c r="H34" i="73"/>
  <c r="G34" i="73"/>
  <c r="F34" i="73"/>
  <c r="E34" i="73"/>
  <c r="D34" i="73"/>
  <c r="C34" i="73"/>
  <c r="I33" i="73"/>
  <c r="G33" i="73"/>
  <c r="F33" i="73"/>
  <c r="E33" i="73"/>
  <c r="C33" i="73"/>
  <c r="I32" i="73"/>
  <c r="H32" i="73"/>
  <c r="G32" i="73"/>
  <c r="F32" i="73"/>
  <c r="E32" i="73"/>
  <c r="D32" i="73"/>
  <c r="C32" i="73"/>
  <c r="I31" i="73"/>
  <c r="G31" i="73"/>
  <c r="E31" i="73"/>
  <c r="C31" i="73"/>
  <c r="I30" i="73"/>
  <c r="H30" i="73"/>
  <c r="G30" i="73"/>
  <c r="F30" i="73"/>
  <c r="E30" i="73"/>
  <c r="D30" i="73"/>
  <c r="C30" i="73"/>
  <c r="I29" i="73"/>
  <c r="E29" i="73"/>
  <c r="C29" i="73"/>
  <c r="I28" i="73"/>
  <c r="H28" i="73"/>
  <c r="G28" i="73"/>
  <c r="E28" i="73"/>
  <c r="D28" i="73"/>
  <c r="I27" i="73"/>
  <c r="E27" i="73"/>
  <c r="I26" i="73"/>
  <c r="H26" i="73"/>
  <c r="E26" i="73"/>
  <c r="D26" i="73"/>
  <c r="I25" i="73"/>
  <c r="E25" i="73"/>
  <c r="I24" i="73"/>
  <c r="H24" i="73"/>
  <c r="E24" i="73"/>
  <c r="D24" i="73"/>
  <c r="I23" i="73"/>
  <c r="E23" i="73"/>
  <c r="I22" i="73"/>
  <c r="H22" i="73"/>
  <c r="E22" i="73"/>
  <c r="D22" i="73"/>
  <c r="I21" i="73"/>
  <c r="H21" i="73"/>
  <c r="E21" i="73"/>
  <c r="H34" i="72"/>
  <c r="G34" i="72"/>
  <c r="F34" i="72"/>
  <c r="E34" i="72"/>
  <c r="D34" i="72"/>
  <c r="C34" i="72"/>
  <c r="R30" i="72"/>
  <c r="R29" i="72"/>
  <c r="R28" i="72"/>
  <c r="R27" i="72"/>
  <c r="R26" i="72"/>
  <c r="R25" i="72"/>
  <c r="R24" i="72"/>
  <c r="R23" i="72"/>
  <c r="R22" i="72"/>
  <c r="R21" i="72"/>
  <c r="H35" i="71"/>
  <c r="G35" i="71"/>
  <c r="F35" i="71"/>
  <c r="E35" i="71"/>
  <c r="D35" i="71"/>
  <c r="C35" i="71"/>
  <c r="R30" i="71"/>
  <c r="R29" i="71"/>
  <c r="R28" i="71"/>
  <c r="R27" i="71"/>
  <c r="R26" i="71"/>
  <c r="R25" i="71"/>
  <c r="R24" i="71"/>
  <c r="R23" i="71"/>
  <c r="R22" i="71"/>
  <c r="R21" i="71"/>
  <c r="R20" i="71"/>
  <c r="R19" i="71"/>
  <c r="H34" i="70"/>
  <c r="G34" i="70"/>
  <c r="F34" i="70"/>
  <c r="E34" i="70"/>
  <c r="D34" i="70"/>
  <c r="C34" i="70"/>
  <c r="R30" i="70"/>
  <c r="R29" i="70"/>
  <c r="R28" i="70"/>
  <c r="R27" i="70"/>
  <c r="R26" i="70"/>
  <c r="R25" i="70"/>
  <c r="R24" i="70"/>
  <c r="R23" i="70"/>
  <c r="R22" i="70"/>
  <c r="R21" i="70"/>
  <c r="R20" i="70"/>
  <c r="H35" i="69"/>
  <c r="G35" i="69"/>
  <c r="F35" i="69"/>
  <c r="E35" i="69"/>
  <c r="D35" i="69"/>
  <c r="C35" i="69"/>
  <c r="R31" i="69"/>
  <c r="R30" i="69"/>
  <c r="R29" i="69"/>
  <c r="R28" i="69"/>
  <c r="R27" i="69"/>
  <c r="R26" i="69"/>
  <c r="R25" i="69"/>
  <c r="R24" i="69"/>
  <c r="R23" i="69"/>
  <c r="R22" i="69"/>
  <c r="R21" i="69"/>
  <c r="F24" i="68"/>
  <c r="E24" i="68"/>
  <c r="D24" i="68"/>
  <c r="F23" i="68"/>
  <c r="E23" i="68"/>
  <c r="D23" i="68"/>
  <c r="F22" i="68"/>
  <c r="E22" i="68"/>
  <c r="D22" i="68"/>
  <c r="F21" i="68"/>
  <c r="E21" i="68"/>
  <c r="D21" i="68"/>
  <c r="F20" i="68"/>
  <c r="E20" i="68"/>
  <c r="D20" i="68"/>
  <c r="F19" i="68"/>
  <c r="E19" i="68"/>
  <c r="D19" i="68"/>
  <c r="F18" i="68"/>
  <c r="E18" i="68"/>
  <c r="D18" i="68"/>
  <c r="F17" i="68"/>
  <c r="E17" i="68"/>
  <c r="D17" i="68"/>
  <c r="F16" i="68"/>
  <c r="E16" i="68"/>
  <c r="D16" i="68"/>
  <c r="F15" i="68"/>
  <c r="E15" i="68"/>
  <c r="D15" i="68"/>
  <c r="I24" i="67"/>
  <c r="I23" i="67"/>
  <c r="I22" i="67"/>
  <c r="I21" i="67"/>
  <c r="I20" i="67"/>
  <c r="I19" i="67"/>
  <c r="I18" i="67"/>
  <c r="I17" i="67"/>
  <c r="I16" i="67"/>
  <c r="I15" i="67"/>
  <c r="F28" i="67"/>
  <c r="E28" i="67"/>
  <c r="D28" i="67"/>
  <c r="R24" i="67"/>
  <c r="H24" i="67"/>
  <c r="H23" i="67"/>
  <c r="R22" i="67"/>
  <c r="H22" i="67"/>
  <c r="R21" i="67"/>
  <c r="H21" i="67"/>
  <c r="R20" i="67"/>
  <c r="H20" i="67"/>
  <c r="R19" i="67"/>
  <c r="H19" i="67"/>
  <c r="R18" i="67"/>
  <c r="H18" i="67"/>
  <c r="R17" i="67"/>
  <c r="H17" i="67"/>
  <c r="R16" i="67"/>
  <c r="H16" i="67"/>
  <c r="R15" i="67"/>
  <c r="H15" i="67"/>
  <c r="F25" i="66"/>
  <c r="E25" i="66"/>
  <c r="D25" i="66"/>
  <c r="F24" i="66"/>
  <c r="E24" i="66"/>
  <c r="D24" i="66"/>
  <c r="F23" i="66"/>
  <c r="E23" i="66"/>
  <c r="D23" i="66"/>
  <c r="F22" i="66"/>
  <c r="E22" i="66"/>
  <c r="D22" i="66"/>
  <c r="F21" i="66"/>
  <c r="E21" i="66"/>
  <c r="D21" i="66"/>
  <c r="F20" i="66"/>
  <c r="E20" i="66"/>
  <c r="D20" i="66"/>
  <c r="F19" i="66"/>
  <c r="E19" i="66"/>
  <c r="D19" i="66"/>
  <c r="F18" i="66"/>
  <c r="E18" i="66"/>
  <c r="D18" i="66"/>
  <c r="F17" i="66"/>
  <c r="E17" i="66"/>
  <c r="D17" i="66"/>
  <c r="F16" i="66"/>
  <c r="E16" i="66"/>
  <c r="D16" i="66"/>
  <c r="I24" i="65"/>
  <c r="I23" i="65"/>
  <c r="I22" i="65"/>
  <c r="I21" i="65"/>
  <c r="I20" i="65"/>
  <c r="I19" i="65"/>
  <c r="I18" i="65"/>
  <c r="I17" i="65"/>
  <c r="I16" i="65"/>
  <c r="I15" i="65"/>
  <c r="F28" i="65"/>
  <c r="E28" i="65"/>
  <c r="D28" i="65"/>
  <c r="R24" i="65"/>
  <c r="H24" i="65"/>
  <c r="H23" i="65"/>
  <c r="R22" i="65"/>
  <c r="H22" i="65"/>
  <c r="R21" i="65"/>
  <c r="H21" i="65"/>
  <c r="R20" i="65"/>
  <c r="H20" i="65"/>
  <c r="R19" i="65"/>
  <c r="H19" i="65"/>
  <c r="R18" i="65"/>
  <c r="H18" i="65"/>
  <c r="R17" i="65"/>
  <c r="H17" i="65"/>
  <c r="R16" i="65"/>
  <c r="H16" i="65"/>
  <c r="R15" i="65"/>
  <c r="H15" i="65"/>
  <c r="K27" i="64"/>
  <c r="J27" i="64"/>
  <c r="I27" i="64"/>
  <c r="H27" i="64"/>
  <c r="G27" i="64"/>
  <c r="F27" i="64"/>
  <c r="E27" i="64"/>
  <c r="D27" i="64"/>
  <c r="K26" i="64"/>
  <c r="J26" i="64"/>
  <c r="I26" i="64"/>
  <c r="H26" i="64"/>
  <c r="G26" i="64"/>
  <c r="F26" i="64"/>
  <c r="E26" i="64"/>
  <c r="D26" i="64"/>
  <c r="K25" i="64"/>
  <c r="J25" i="64"/>
  <c r="I25" i="64"/>
  <c r="H25" i="64"/>
  <c r="G25" i="64"/>
  <c r="F25" i="64"/>
  <c r="E25" i="64"/>
  <c r="D25" i="64"/>
  <c r="K24" i="64"/>
  <c r="J24" i="64"/>
  <c r="I24" i="64"/>
  <c r="H24" i="64"/>
  <c r="G24" i="64"/>
  <c r="F24" i="64"/>
  <c r="E24" i="64"/>
  <c r="D24" i="64"/>
  <c r="K23" i="64"/>
  <c r="J23" i="64"/>
  <c r="I23" i="64"/>
  <c r="H23" i="64"/>
  <c r="G23" i="64"/>
  <c r="F23" i="64"/>
  <c r="E23" i="64"/>
  <c r="D23" i="64"/>
  <c r="K22" i="64"/>
  <c r="J22" i="64"/>
  <c r="I22" i="64"/>
  <c r="H22" i="64"/>
  <c r="G22" i="64"/>
  <c r="F22" i="64"/>
  <c r="E22" i="64"/>
  <c r="D22" i="64"/>
  <c r="K21" i="64"/>
  <c r="J21" i="64"/>
  <c r="I21" i="64"/>
  <c r="H21" i="64"/>
  <c r="G21" i="64"/>
  <c r="F21" i="64"/>
  <c r="E21" i="64"/>
  <c r="D21" i="64"/>
  <c r="K20" i="64"/>
  <c r="J20" i="64"/>
  <c r="I20" i="64"/>
  <c r="H20" i="64"/>
  <c r="G20" i="64"/>
  <c r="F20" i="64"/>
  <c r="E20" i="64"/>
  <c r="D20" i="64"/>
  <c r="K19" i="64"/>
  <c r="J19" i="64"/>
  <c r="I19" i="64"/>
  <c r="H19" i="64"/>
  <c r="G19" i="64"/>
  <c r="F19" i="64"/>
  <c r="E19" i="64"/>
  <c r="D19" i="64"/>
  <c r="K18" i="64"/>
  <c r="J18" i="64"/>
  <c r="I18" i="64"/>
  <c r="H18" i="64"/>
  <c r="G18" i="64"/>
  <c r="F18" i="64"/>
  <c r="E18" i="64"/>
  <c r="D18" i="64"/>
  <c r="N24" i="63"/>
  <c r="N23" i="63"/>
  <c r="N22" i="63"/>
  <c r="N21" i="63"/>
  <c r="N20" i="63"/>
  <c r="N19" i="63"/>
  <c r="N18" i="63"/>
  <c r="N27" i="63"/>
  <c r="N26" i="63"/>
  <c r="N25" i="63"/>
  <c r="K30" i="63"/>
  <c r="J30" i="63"/>
  <c r="I30" i="63"/>
  <c r="H30" i="63"/>
  <c r="G30" i="63"/>
  <c r="F30" i="63"/>
  <c r="E30" i="63"/>
  <c r="D30" i="63"/>
  <c r="R27" i="63"/>
  <c r="M27" i="63"/>
  <c r="M26" i="63"/>
  <c r="R25" i="63"/>
  <c r="M25" i="63"/>
  <c r="R24" i="63"/>
  <c r="M24" i="63"/>
  <c r="R23" i="63"/>
  <c r="M23" i="63"/>
  <c r="R22" i="63"/>
  <c r="M22" i="63"/>
  <c r="R21" i="63"/>
  <c r="M21" i="63"/>
  <c r="R20" i="63"/>
  <c r="M20" i="63"/>
  <c r="R19" i="63"/>
  <c r="M19" i="63"/>
  <c r="R18" i="63"/>
  <c r="M18" i="63"/>
  <c r="I32" i="62"/>
  <c r="H32" i="62"/>
  <c r="G32" i="62"/>
  <c r="F32" i="62"/>
  <c r="E32" i="62"/>
  <c r="I31" i="62"/>
  <c r="H31" i="62"/>
  <c r="G31" i="62"/>
  <c r="F31" i="62"/>
  <c r="E31" i="62"/>
  <c r="I30" i="62"/>
  <c r="H30" i="62"/>
  <c r="G30" i="62"/>
  <c r="F30" i="62"/>
  <c r="E30" i="62"/>
  <c r="I29" i="62"/>
  <c r="H29" i="62"/>
  <c r="G29" i="62"/>
  <c r="F29" i="62"/>
  <c r="E29" i="62"/>
  <c r="I28" i="62"/>
  <c r="H28" i="62"/>
  <c r="G28" i="62"/>
  <c r="F28" i="62"/>
  <c r="E28" i="62"/>
  <c r="I27" i="62"/>
  <c r="H27" i="62"/>
  <c r="G27" i="62"/>
  <c r="F27" i="62"/>
  <c r="E27" i="62"/>
  <c r="I26" i="62"/>
  <c r="H26" i="62"/>
  <c r="G26" i="62"/>
  <c r="F26" i="62"/>
  <c r="E26" i="62"/>
  <c r="I25" i="62"/>
  <c r="H25" i="62"/>
  <c r="G25" i="62"/>
  <c r="F25" i="62"/>
  <c r="E25" i="62"/>
  <c r="I24" i="62"/>
  <c r="H24" i="62"/>
  <c r="G24" i="62"/>
  <c r="F24" i="62"/>
  <c r="E24" i="62"/>
  <c r="I23" i="62"/>
  <c r="H23" i="62"/>
  <c r="G23" i="62"/>
  <c r="F23" i="62"/>
  <c r="E23" i="62"/>
  <c r="I22" i="62"/>
  <c r="H22" i="62"/>
  <c r="G22" i="62"/>
  <c r="F22" i="62"/>
  <c r="E22" i="62"/>
  <c r="I21" i="62"/>
  <c r="H21" i="62"/>
  <c r="G21" i="62"/>
  <c r="F21" i="62"/>
  <c r="E21" i="62"/>
  <c r="I20" i="62"/>
  <c r="H20" i="62"/>
  <c r="G20" i="62"/>
  <c r="F20" i="62"/>
  <c r="E20" i="62"/>
  <c r="I19" i="62"/>
  <c r="H19" i="62"/>
  <c r="G19" i="62"/>
  <c r="F19" i="62"/>
  <c r="E19" i="62"/>
  <c r="H33" i="61"/>
  <c r="G33" i="61"/>
  <c r="F33" i="61"/>
  <c r="E33" i="61"/>
  <c r="H32" i="61"/>
  <c r="G32" i="61"/>
  <c r="F32" i="61"/>
  <c r="E32" i="61"/>
  <c r="H31" i="61"/>
  <c r="G31" i="61"/>
  <c r="F31" i="61"/>
  <c r="E31" i="61"/>
  <c r="H30" i="61"/>
  <c r="G30" i="61"/>
  <c r="F30" i="61"/>
  <c r="E30" i="61"/>
  <c r="H29" i="61"/>
  <c r="G29" i="61"/>
  <c r="F29" i="61"/>
  <c r="E29" i="61"/>
  <c r="H28" i="61"/>
  <c r="G28" i="61"/>
  <c r="F28" i="61"/>
  <c r="E28" i="61"/>
  <c r="H27" i="61"/>
  <c r="G27" i="61"/>
  <c r="F27" i="61"/>
  <c r="E27" i="61"/>
  <c r="H26" i="61"/>
  <c r="G26" i="61"/>
  <c r="F26" i="61"/>
  <c r="E26" i="61"/>
  <c r="H25" i="61"/>
  <c r="G25" i="61"/>
  <c r="F25" i="61"/>
  <c r="E25" i="61"/>
  <c r="H24" i="61"/>
  <c r="G24" i="61"/>
  <c r="F24" i="61"/>
  <c r="E24" i="61"/>
  <c r="E20" i="61"/>
  <c r="F20" i="61"/>
  <c r="G20" i="61"/>
  <c r="H20" i="61"/>
  <c r="E21" i="61"/>
  <c r="F21" i="61"/>
  <c r="G21" i="61"/>
  <c r="H21" i="61"/>
  <c r="E22" i="61"/>
  <c r="F22" i="61"/>
  <c r="G22" i="61"/>
  <c r="H22" i="61"/>
  <c r="E23" i="61"/>
  <c r="F23" i="61"/>
  <c r="G23" i="61"/>
  <c r="H23" i="61"/>
  <c r="I37" i="60"/>
  <c r="H37" i="60"/>
  <c r="G37" i="60"/>
  <c r="F37" i="60"/>
  <c r="E37" i="60"/>
  <c r="I36" i="60"/>
  <c r="H36" i="60"/>
  <c r="G36" i="60"/>
  <c r="F36" i="60"/>
  <c r="E36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H38" i="59"/>
  <c r="G38" i="59"/>
  <c r="F38" i="59"/>
  <c r="E38" i="59"/>
  <c r="B34" i="73" l="1"/>
  <c r="C23" i="73"/>
  <c r="C25" i="73"/>
  <c r="C27" i="73"/>
  <c r="H37" i="59" l="1"/>
  <c r="G37" i="59"/>
  <c r="F37" i="59"/>
  <c r="E37" i="59"/>
  <c r="R32" i="59"/>
  <c r="R31" i="59"/>
  <c r="R30" i="59"/>
  <c r="R29" i="59"/>
  <c r="R28" i="59"/>
  <c r="R27" i="59"/>
  <c r="R26" i="59"/>
  <c r="R25" i="59"/>
  <c r="R24" i="59"/>
  <c r="R23" i="59"/>
  <c r="R22" i="59"/>
  <c r="R21" i="59"/>
  <c r="R20" i="59"/>
  <c r="R19" i="59"/>
  <c r="F27" i="58"/>
  <c r="E27" i="58"/>
  <c r="D27" i="58"/>
  <c r="C27" i="58"/>
  <c r="Q24" i="58"/>
  <c r="H24" i="58"/>
  <c r="Q23" i="58"/>
  <c r="H23" i="58"/>
  <c r="Q22" i="58"/>
  <c r="H22" i="58"/>
  <c r="Q21" i="58"/>
  <c r="H21" i="58"/>
  <c r="Q20" i="58"/>
  <c r="H20" i="58"/>
  <c r="Q19" i="58"/>
  <c r="H19" i="58"/>
  <c r="Q18" i="58"/>
  <c r="H18" i="58"/>
  <c r="H17" i="58"/>
  <c r="Q16" i="58"/>
  <c r="H16" i="58"/>
  <c r="Q15" i="58"/>
  <c r="H15" i="58"/>
</calcChain>
</file>

<file path=xl/sharedStrings.xml><?xml version="1.0" encoding="utf-8"?>
<sst xmlns="http://schemas.openxmlformats.org/spreadsheetml/2006/main" count="682" uniqueCount="232">
  <si>
    <t>HEARING IMPAIRMENTS</t>
  </si>
  <si>
    <t>SPEECH OR LANGUAGE IMPAIRMENTS</t>
  </si>
  <si>
    <t>VISUAL IMPAIRMENTS</t>
  </si>
  <si>
    <t>EMOTIONAL DISTURBANCE</t>
  </si>
  <si>
    <t>ORTHOPEDIC IMPAIRMENTS</t>
  </si>
  <si>
    <t>OTHER HEALTH IMPAIRMENTS</t>
  </si>
  <si>
    <t>SPECIFIC LEARNING DISABILITIES</t>
  </si>
  <si>
    <t>MULTIPLE DISABILITIES</t>
  </si>
  <si>
    <t>AUTISM</t>
  </si>
  <si>
    <t>DEAF-BLINDNESS</t>
  </si>
  <si>
    <t>TRAUMATIC BRAIN INJURY</t>
  </si>
  <si>
    <t>TOTAL:</t>
  </si>
  <si>
    <t xml:space="preserve"> </t>
  </si>
  <si>
    <t>(2)</t>
  </si>
  <si>
    <t>(3)</t>
  </si>
  <si>
    <t>(4)</t>
  </si>
  <si>
    <t>(6)</t>
  </si>
  <si>
    <t>(7)</t>
  </si>
  <si>
    <t>(8)</t>
  </si>
  <si>
    <t>6-11</t>
  </si>
  <si>
    <t>12-17</t>
  </si>
  <si>
    <t>18-21</t>
  </si>
  <si>
    <t>DISABILITY</t>
  </si>
  <si>
    <t>PART B, INDIVIDUALS WITH DISABILITIES EDUCATION ACT</t>
  </si>
  <si>
    <t>TOTAL</t>
  </si>
  <si>
    <t>COMPUTED</t>
  </si>
  <si>
    <t>(10)</t>
  </si>
  <si>
    <t>(11)</t>
  </si>
  <si>
    <t>(12)</t>
  </si>
  <si>
    <t>(14)</t>
  </si>
  <si>
    <t>(15)</t>
  </si>
  <si>
    <t>(16)</t>
  </si>
  <si>
    <t>(18)</t>
  </si>
  <si>
    <t>(19)</t>
  </si>
  <si>
    <t>(20)</t>
  </si>
  <si>
    <t>(22)</t>
  </si>
  <si>
    <t>(23)</t>
  </si>
  <si>
    <t>(24)</t>
  </si>
  <si>
    <t>AGE</t>
  </si>
  <si>
    <t>EDUCATIONAL ENVIRONMENT:</t>
  </si>
  <si>
    <t>RACE/ETHNICITY</t>
  </si>
  <si>
    <t xml:space="preserve">  PART B, INDIVIDUALS WITH DISABILITIES EDUCATION ACT</t>
  </si>
  <si>
    <t>(1)</t>
  </si>
  <si>
    <t>(5)</t>
  </si>
  <si>
    <t>(9)</t>
  </si>
  <si>
    <t>(13)</t>
  </si>
  <si>
    <t>(17)</t>
  </si>
  <si>
    <t>(21)</t>
  </si>
  <si>
    <t>(E) RESIDENTIAL FACILITY</t>
  </si>
  <si>
    <t>COMPUTED TOTALS</t>
  </si>
  <si>
    <t>IMPLEMENTATION OF FAPE REQUIREMENTS</t>
  </si>
  <si>
    <t>TOTALS</t>
  </si>
  <si>
    <t xml:space="preserve">TOTAL: </t>
  </si>
  <si>
    <t>PAGE 1 OF 22</t>
  </si>
  <si>
    <t>PAGE 2 OF 22</t>
  </si>
  <si>
    <t>SECTION B (CONTINUED)</t>
  </si>
  <si>
    <t>WHITE</t>
  </si>
  <si>
    <t>SECTION C (CONTINUED)</t>
  </si>
  <si>
    <t>PAGE 8 OF 22</t>
  </si>
  <si>
    <t>MALE</t>
  </si>
  <si>
    <t>FEMALE</t>
  </si>
  <si>
    <t>SECTION D (CONTINUED)</t>
  </si>
  <si>
    <t>PAGE 9 OF 22</t>
  </si>
  <si>
    <t>GENDER</t>
  </si>
  <si>
    <t>PAGE 10 OF 22</t>
  </si>
  <si>
    <t>LIMITED ENGLISH PROFICIENCY STATUS</t>
  </si>
  <si>
    <t>YES</t>
  </si>
  <si>
    <t>NO</t>
  </si>
  <si>
    <t>SECTION E (CONTINUED)</t>
  </si>
  <si>
    <t>PAGE 11 OF 22</t>
  </si>
  <si>
    <t>SECTION F (CONTINUED)</t>
  </si>
  <si>
    <t>PAGE 14 OF 22</t>
  </si>
  <si>
    <t>PAGE 13 OF 22</t>
  </si>
  <si>
    <t>PAGE 12 OF 22</t>
  </si>
  <si>
    <t>PAGE 15 OF 22</t>
  </si>
  <si>
    <t>(A) INSIDE REGULAR CLASS 80% OR MORE OF DAY</t>
  </si>
  <si>
    <t>(C) INSIDE REGULAR CLASS LESS THAN 40% OF DAY</t>
  </si>
  <si>
    <t>(D) SEPARATE SCHOOL</t>
  </si>
  <si>
    <t>(F) HOMEBOUND/HOSPITAL</t>
  </si>
  <si>
    <t>(G) CORRECTIONAL FACILITIES</t>
  </si>
  <si>
    <t>(H) PARENTALLY PLACED IN PRIVATE SCHOOLS</t>
  </si>
  <si>
    <t>(I) TOTAL(OF ROW A-H)</t>
  </si>
  <si>
    <t>PAGE 17 OF 22</t>
  </si>
  <si>
    <t>PAGE 18 OF 22</t>
  </si>
  <si>
    <t>SECTION G (CONTINUED)</t>
  </si>
  <si>
    <t>COMPUTED TOTAL</t>
  </si>
  <si>
    <t>PAGE 21 OF 22</t>
  </si>
  <si>
    <t>PAGE 19 OF 22</t>
  </si>
  <si>
    <t>SECTION H (CONTINUED)</t>
  </si>
  <si>
    <t>PAGE 20 OF 22</t>
  </si>
  <si>
    <t>PAGE 22 OF 22</t>
  </si>
  <si>
    <t>SECTION I (CONTINUED)</t>
  </si>
  <si>
    <t>PAGE 3 OF 22</t>
  </si>
  <si>
    <t>PAGE 4 OF 22</t>
  </si>
  <si>
    <r>
      <t>DEVELOPMENTAL DELAY</t>
    </r>
    <r>
      <rPr>
        <vertAlign val="superscript"/>
        <sz val="8"/>
        <rFont val="Arial"/>
        <family val="2"/>
      </rPr>
      <t>2</t>
    </r>
  </si>
  <si>
    <r>
      <t>DEVELOPMENTAL DELAY</t>
    </r>
    <r>
      <rPr>
        <vertAlign val="superscript"/>
        <sz val="8"/>
        <rFont val="Arial"/>
        <family val="2"/>
      </rPr>
      <t>1</t>
    </r>
  </si>
  <si>
    <t>PAGE 5 OF 22</t>
  </si>
  <si>
    <t>PAGE 6 OF 22</t>
  </si>
  <si>
    <t>PAGE 7 OF 22</t>
  </si>
  <si>
    <t>EDUCATIONAL ENVIRONMENT</t>
  </si>
  <si>
    <t>PAGE 16 OF 22</t>
  </si>
  <si>
    <t xml:space="preserve">AGE 3-5 TOTAL </t>
  </si>
  <si>
    <t>SECTION F</t>
  </si>
  <si>
    <t>AGE 6-21 TOTAL</t>
  </si>
  <si>
    <t>SECTION F AGE 6-21 TOTAL</t>
  </si>
  <si>
    <t>SECTION A, AGE 3-5 TOTAL</t>
  </si>
  <si>
    <t>SECTION A</t>
  </si>
  <si>
    <t>ASIAN</t>
  </si>
  <si>
    <t>Empty cells not accepted</t>
  </si>
  <si>
    <t>Column 1</t>
  </si>
  <si>
    <t>Column 2</t>
  </si>
  <si>
    <t>Row set (A)     
CHILDREN ATTENDING A REGULAR 
EARLY CHILDHOOD PROGRAM AT LEAST
10 HRS PER WEEK, …</t>
  </si>
  <si>
    <t>(A1) … and RECEIVING the majority of hours of
SPECIAL EDUCATION and related SERVICES in 
the REGULAR EARLY CHILDHOOD PROGRAM</t>
  </si>
  <si>
    <t xml:space="preserve">(A2) … and RECEIVING the majority of hours of
SPECIAL EDUCATION and related SERVICES in
some OTHER LOCATION </t>
  </si>
  <si>
    <t>Row Set (B)
CHILDREN ATTENDING A REGULAR 
EARLY CHILDHOOD PROGRAM LESS 
THAN 10 HRS PER WEEK, …</t>
  </si>
  <si>
    <t>(B1) …and RECEIVING the majority of hours of
SPECIAL EDUCATION and related SERVICES in
the REGULAR EARLY CHILDHOOD PROGRAM</t>
  </si>
  <si>
    <t>(B2) …and RECEIVING the majority of hours of
SPECIAL EDUCATION and related SERVICES in
some OTHER LOCATION</t>
  </si>
  <si>
    <t>(C1) …specifically, a SEPARATE SPECIAL 
EDUCATION CLASS</t>
  </si>
  <si>
    <t>(C2) …specifically, a SEPARATE SCHOOL</t>
  </si>
  <si>
    <t>(C3) …specifically, a RESIDENTIAL FACILITY</t>
  </si>
  <si>
    <t>ROW Set (D)
CHILDREN ATTENDING NEITHER A
REGULAR EARLY CHILDHOOD PROGRAM
NOR A SPECIAL EDUCATION PROGRAM
(NOT INCLUDED IN ROW SETS A, B OR C)</t>
  </si>
  <si>
    <t xml:space="preserve">Row Set (C)
CHILDREN ATTENDING A SPECIAL 
EDUCATION program (NOT in any
regular early childhood program),...
</t>
  </si>
  <si>
    <r>
      <t xml:space="preserve">Row Set (C)
CHILDREN </t>
    </r>
    <r>
      <rPr>
        <u/>
        <sz val="8"/>
        <rFont val="Arial"/>
        <family val="2"/>
      </rPr>
      <t>ATTENDING A SPECIAL</t>
    </r>
    <r>
      <rPr>
        <sz val="8"/>
        <rFont val="Arial"/>
        <family val="2"/>
      </rPr>
      <t xml:space="preserve"> 
</t>
    </r>
    <r>
      <rPr>
        <u/>
        <sz val="8"/>
        <rFont val="Arial"/>
        <family val="2"/>
      </rPr>
      <t>EDUCATION</t>
    </r>
    <r>
      <rPr>
        <sz val="8"/>
        <rFont val="Arial"/>
        <family val="2"/>
      </rPr>
      <t xml:space="preserve"> program (NOT in any
regular early childhood program),...
</t>
    </r>
  </si>
  <si>
    <r>
      <t xml:space="preserve">ROW Set (D)
CHILDREN ATTENDING </t>
    </r>
    <r>
      <rPr>
        <u/>
        <sz val="8"/>
        <rFont val="Arial"/>
        <family val="2"/>
      </rPr>
      <t>NEITHER</t>
    </r>
    <r>
      <rPr>
        <sz val="8"/>
        <rFont val="Arial"/>
        <family val="2"/>
      </rPr>
      <t xml:space="preserve"> A
REGULAR EARLY CHILDHOOD PROGRAM
</t>
    </r>
    <r>
      <rPr>
        <u/>
        <sz val="8"/>
        <rFont val="Arial"/>
        <family val="2"/>
      </rPr>
      <t>NOR</t>
    </r>
    <r>
      <rPr>
        <sz val="8"/>
        <rFont val="Arial"/>
        <family val="2"/>
      </rPr>
      <t xml:space="preserve"> A SPECIAL EDUCATION PROGRAM
(</t>
    </r>
    <r>
      <rPr>
        <u/>
        <sz val="8"/>
        <rFont val="Arial"/>
        <family val="2"/>
      </rPr>
      <t>NOT</t>
    </r>
    <r>
      <rPr>
        <sz val="8"/>
        <rFont val="Arial"/>
        <family val="2"/>
      </rPr>
      <t xml:space="preserve"> INCLUDED IN ROW SETS A, B OR C)</t>
    </r>
  </si>
  <si>
    <t xml:space="preserve">
TOTAL (OF ROWS A1-D2)</t>
  </si>
  <si>
    <t>CHILDREN ATTENDING A REGULAR EARLY CHILDHOOD PROGRAM</t>
  </si>
  <si>
    <t>(A)
AT LEAST 10 HOURS PER WEEK</t>
  </si>
  <si>
    <t>(B)
LESS THAN 10 HOURS PER WEEK</t>
  </si>
  <si>
    <r>
      <t xml:space="preserve">(A1) 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REGULAR EC PROGRAM</t>
    </r>
  </si>
  <si>
    <r>
      <t xml:space="preserve">(A2)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SOME OTHER LOCATION</t>
    </r>
  </si>
  <si>
    <r>
      <t xml:space="preserve">(B1)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 IN
REGULAR EC PROGRAM</t>
    </r>
  </si>
  <si>
    <r>
      <t xml:space="preserve">(B2)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SOME OTHER LOCATION</t>
    </r>
  </si>
  <si>
    <t>(C1)
SEPARATE CLASS</t>
  </si>
  <si>
    <t>(C2)
SEPARATE SCHOOL</t>
  </si>
  <si>
    <t>(C3)
RESIDENTIAL FACILITY</t>
  </si>
  <si>
    <r>
      <t xml:space="preserve">(D1)
RECEIVING MAJORITY OF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 HOME</t>
    </r>
  </si>
  <si>
    <r>
      <t xml:space="preserve">(D2)
RECEIVING MAJORITY OF 
</t>
    </r>
    <r>
      <rPr>
        <b/>
        <sz val="8"/>
        <rFont val="Arial"/>
        <family val="2"/>
      </rPr>
      <t>HOURS OF</t>
    </r>
    <r>
      <rPr>
        <sz val="8"/>
        <rFont val="Arial"/>
        <family val="2"/>
      </rPr>
      <t xml:space="preserve"> SERVICES
IN SERVICE PROVIDER
LOCATION OR SOME
OTHER LOCATION</t>
    </r>
  </si>
  <si>
    <t>(A)
AT LEAST 10 HOURS PER WEEK (PERCENT)</t>
  </si>
  <si>
    <t>(B)
LESS THAN 10 HOURS PER WEEK (PERCENT)</t>
  </si>
  <si>
    <t>(C1)
SEPARATE CLASS
(PERCENT)</t>
  </si>
  <si>
    <t>(C2)
SEPARATE SCHOOL
(PERCENT)</t>
  </si>
  <si>
    <t>(C3)
RESIDENTIAL FACILITY
(PERCENT)</t>
  </si>
  <si>
    <t>(D1)
RECEIVING MAJORITY OF
HOURS OF SERVICES
IN  HOME
(PERCENT)</t>
  </si>
  <si>
    <t>(D2)
RECEIVING MAJORITY OF 
HOURS OF SERVICES
IN SERVICE PROVIDER
LOCATION OR SOME
OTHER LOCATION
(PERCENT)</t>
  </si>
  <si>
    <t>(D1)  …and RECEIVING the majority of hours of
SPECIAL EDUCATION and related SERVICES at
HOME</t>
  </si>
  <si>
    <t>(D2)  …and RECEIVING the majority of hours of
SPECIAL EDUCATION and related SERVICES at
the SERVICE PROVIDER LOCATION or some
OTHER LOCATION not in any category</t>
  </si>
  <si>
    <t>(C) TOTAL (OF ROW A1 -D2)</t>
  </si>
  <si>
    <t>(D2)  …and RECEIVING the majority of hours of
SPECIAL EDUCATION and related SERVICES at
the SERVICE PROVIDER LOCATION or some
OTHER LOCATION not in any other category</t>
  </si>
  <si>
    <t>(B1) …and RECEIVING the majority of hours of
SPECIAL EDUCATION and RELATED SERVICES in
the REGULAR EARLY CHILDHOOD PROGRAM</t>
  </si>
  <si>
    <t>(B) INSIDE REGULAR CLASS 79-40% OF DAY</t>
  </si>
  <si>
    <t>INTELLECTUAL DISABILITY</t>
  </si>
  <si>
    <t xml:space="preserve">SECTION A: Distribution of children with disabilities (IDEA) Ages 3 through 5 receiving special education by discrete age and early education environment. </t>
  </si>
  <si>
    <t xml:space="preserve">SECTION B: Distribution of Children with Disabilities (IDEA) Ages 3 through 5 receiving special education by disability category and early education environment. </t>
  </si>
  <si>
    <r>
      <t>1</t>
    </r>
    <r>
      <rPr>
        <sz val="8"/>
        <rFont val="Arial"/>
        <family val="2"/>
      </rPr>
      <t xml:space="preserve"> The definition of developmental delay is state-determined and applies to Children with Disabilities (IDEA) aged three through nine, or a subset of that age range. See 34 C.F.R. Part 300.111(b)</t>
    </r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</si>
  <si>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</si>
  <si>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</si>
  <si>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 xml:space="preserve">2 </t>
    </r>
    <r>
      <rPr>
        <sz val="8"/>
        <rFont val="Arial"/>
        <family val="2"/>
      </rPr>
      <t>The definition of developmental delay is state-determined and applies to Children with Disabilities (IDEA) aged three through nine, or a subset of that age range. See 34 C.F.R. Part 300.111(b)</t>
    </r>
  </si>
  <si>
    <r>
      <t xml:space="preserve">1 </t>
    </r>
    <r>
      <rPr>
        <b/>
        <sz val="8"/>
        <rFont val="Arial"/>
        <family val="2"/>
      </rPr>
      <t>STATES SHOULD NOT PROVIDE PERCENTAGES IN THIS SECTION, AS THEY WILL BE CALCULATED AFTER THE COUNTS ARE ENTERED.</t>
    </r>
  </si>
  <si>
    <r>
      <t>(C) 
CHILDREN ATTENDING A SPECIAL EDUCATION PROGRAM (</t>
    </r>
    <r>
      <rPr>
        <b/>
        <u/>
        <sz val="8"/>
        <rFont val="Arial"/>
        <family val="2"/>
      </rPr>
      <t>NOT</t>
    </r>
    <r>
      <rPr>
        <b/>
        <sz val="8"/>
        <rFont val="Arial"/>
        <family val="2"/>
      </rPr>
      <t xml:space="preserve"> IN ANY
REGULAR EARLY CHILDHOOD PROGRAM) (PERCENT)</t>
    </r>
    <r>
      <rPr>
        <b/>
        <vertAlign val="superscript"/>
        <sz val="8"/>
        <rFont val="Arial"/>
        <family val="2"/>
      </rPr>
      <t>1</t>
    </r>
  </si>
  <si>
    <r>
      <t xml:space="preserve">(D)
CHILDREN ATTENDING </t>
    </r>
    <r>
      <rPr>
        <b/>
        <u/>
        <sz val="8"/>
        <rFont val="Arial"/>
        <family val="2"/>
      </rPr>
      <t>NEITHER</t>
    </r>
    <r>
      <rPr>
        <b/>
        <sz val="8"/>
        <rFont val="Arial"/>
        <family val="2"/>
      </rPr>
      <t xml:space="preserve"> A
REGULAR EARLY CHILDHOOD PROGRAM
</t>
    </r>
    <r>
      <rPr>
        <b/>
        <u/>
        <sz val="8"/>
        <rFont val="Arial"/>
        <family val="2"/>
      </rPr>
      <t>NOR</t>
    </r>
    <r>
      <rPr>
        <b/>
        <sz val="8"/>
        <rFont val="Arial"/>
        <family val="2"/>
      </rPr>
      <t xml:space="preserve"> A SPECIAL EDUCATION PROGRAM</t>
    </r>
  </si>
  <si>
    <r>
      <t>CHILDREN ATTENDING A REGULAR EARLY CHILDHOOD PROGRAM (PERCENT)</t>
    </r>
    <r>
      <rPr>
        <b/>
        <vertAlign val="superscript"/>
        <sz val="8"/>
        <rFont val="Arial"/>
        <family val="2"/>
      </rPr>
      <t>1</t>
    </r>
  </si>
  <si>
    <t>SECTION C. Distribution of children with disabilities (IDEA) ages 3 through 5 receiving special education by race/ethnicity and early childhood environment.</t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</si>
  <si>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PERCENT)</t>
    </r>
    <r>
      <rPr>
        <b/>
        <vertAlign val="superscript"/>
        <sz val="8"/>
        <rFont val="Arial"/>
        <family val="2"/>
      </rPr>
      <t>1</t>
    </r>
  </si>
  <si>
    <t>SECTION D: Distribution of children with disabilities (IDEA) ages 3 through 5 receiving special education by Gender and Early Childhood environment.</t>
  </si>
  <si>
    <r>
      <t>GENDER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</si>
  <si>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 xml:space="preserve">SECTION E: Distribution of children with disabilities (IDEA) ages 3 through 5 receiving special education by Limited English Proficiency (LEP) Status and Early Childhood environment. 
</t>
  </si>
  <si>
    <r>
      <t>LIMITED ENGLISH PROFICIENCY STATUS                                             (PERCENT)</t>
    </r>
    <r>
      <rPr>
        <b/>
        <vertAlign val="superscript"/>
        <sz val="8"/>
        <rFont val="Arial"/>
        <family val="2"/>
      </rPr>
      <t>1</t>
    </r>
  </si>
  <si>
    <t>SECTION F: Distribution of Children with Disabilities (IDEA) ages 6 through 21 receiving special education by disability, educational environment, and age group.</t>
  </si>
  <si>
    <r>
      <t>1</t>
    </r>
    <r>
      <rPr>
        <sz val="8"/>
        <rFont val="Arial"/>
        <family val="2"/>
      </rPr>
      <t>The definition of developmental delay is state-determined and applies to Children with Disabilities (IDEA) aged three through nine, or a subset of that age range. See 34 C.F.R. Part 300.111(b)</t>
    </r>
  </si>
  <si>
    <r>
      <t xml:space="preserve">1 </t>
    </r>
    <r>
      <rPr>
        <sz val="8"/>
        <rFont val="Arial"/>
        <family val="2"/>
      </rPr>
      <t>The definition of developmental delay is state-determined and applies to Children with Disabilities (IDEA) aged three through nine, or a subset of that age range. See 34 C.F.R. Part 300.111(b)</t>
    </r>
  </si>
  <si>
    <r>
      <t>(PERCENT)</t>
    </r>
    <r>
      <rPr>
        <b/>
        <vertAlign val="superscript"/>
        <sz val="8"/>
        <rFont val="Arial"/>
        <family val="2"/>
      </rPr>
      <t>1</t>
    </r>
  </si>
  <si>
    <r>
      <t>RACE/ETHNICITY                                                                                                                                                             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</si>
  <si>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r>
      <t>GENDER                                              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</si>
  <si>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 xml:space="preserve">SECTION I: Distribution of Children with Disabilities (IDEA) ages 6 through 21 receiving special education by Educational Environment
and LEP Status.
</t>
  </si>
  <si>
    <r>
      <t>LIMITED ENGLISH PROFICIENCY STATUS                                                                   (PERCENT)</t>
    </r>
    <r>
      <rPr>
        <b/>
        <vertAlign val="superscript"/>
        <sz val="8"/>
        <rFont val="Arial"/>
        <family val="2"/>
      </rPr>
      <t>1</t>
    </r>
  </si>
  <si>
    <t>HISPANIC/
LATINO</t>
  </si>
  <si>
    <t>AMERICAN
INDIAN OR
ALASKA
NATIVE</t>
  </si>
  <si>
    <t xml:space="preserve"> ASIAN</t>
  </si>
  <si>
    <t>NATIVE
HAWAIIAN 
OR OTHER
PACIFIC
ISLANDER</t>
  </si>
  <si>
    <t>TWO OR
MORE
RACES</t>
  </si>
  <si>
    <t>BLACK OR
AFRICAN
AMERICAN</t>
  </si>
  <si>
    <t>HISPANIC/
LATINO
(PERCENT)</t>
  </si>
  <si>
    <t>AMERICAN
INDIAN OR
ALASKA
NATIVE
(PERCENT)</t>
  </si>
  <si>
    <t xml:space="preserve"> ASIAN
(PERCENT)</t>
  </si>
  <si>
    <t>BLACK OR
AFRICAN
AMERICAN
(PERCENT)</t>
  </si>
  <si>
    <t>NATIVE
HAWAIIAN 
OR OTHER
PACIFIC
ISLANDER
(PERCENT)</t>
  </si>
  <si>
    <t>WHITE
(PERCENT)</t>
  </si>
  <si>
    <t>TWO OR
MORE
RACES
(PERCENT)</t>
  </si>
  <si>
    <t>TOTAL
(PERCENT)</t>
  </si>
  <si>
    <t>MALE
(PERCENT)</t>
  </si>
  <si>
    <t>FEMALE
(PERCENT)</t>
  </si>
  <si>
    <r>
      <t>1</t>
    </r>
    <r>
      <rPr>
        <sz val="8"/>
        <rFont val="Arial"/>
        <family val="2"/>
      </rPr>
      <t xml:space="preserve">The definition of developmental delay is state-determined and applies to children with disabilities (IDEA) aged three through nine, or a subset of that age range. See 34 C.F.R. Part 300.111(b).
</t>
    </r>
  </si>
  <si>
    <t>(A)
INSIDE THE REGULAR CLASS 80% OR MORE OF DAY</t>
  </si>
  <si>
    <t>(B)
INSIDE THE REGULAR CLASS NO MORE THAN 79% OF
 DAY BUT NO LESS THAN 40% OF DAY</t>
  </si>
  <si>
    <t>(C)
INSIDE REGULAR CLASS FOR LESS THAN 40% OF THE DAY</t>
  </si>
  <si>
    <t>(D)
SEPARATE SCHOOL</t>
  </si>
  <si>
    <t>(E)
RESIDENTIAL FACILITY</t>
  </si>
  <si>
    <t>(F)
HOMEBOUND/HOSPITAL</t>
  </si>
  <si>
    <t xml:space="preserve"> (G)
CORRECTIONAL FACILITIES </t>
  </si>
  <si>
    <t xml:space="preserve"> (H)
PARENTALLY PLACED IN PRIVATE SCHOOLS</t>
  </si>
  <si>
    <t>(A)
INSIDE THE
REGULAR
CLASS 80% OR
MORE OF DAY
(PERCENT)</t>
  </si>
  <si>
    <t>(B)
INSIDE THE
REGULAR
CLASS 79-40%  OF DAY
(PERCENT)</t>
  </si>
  <si>
    <t>(C)
INSIDE THE
REGULAR
CLASS LESS 
THAN  40%
OF DAY
(PERCENT)</t>
  </si>
  <si>
    <t>(D)
SEPARATE
SCHOOL
(PERCENT)</t>
  </si>
  <si>
    <t>(E)
RESIDENTIAL
FACILITY
(PERCENT)</t>
  </si>
  <si>
    <t>(F)
HOMEBOUND/
HOSPITAL
(PERCENT)</t>
  </si>
  <si>
    <t>(G)
CORRRECTIONAL
FACILITY
(PERCENT)</t>
  </si>
  <si>
    <t>(H)
PARENTALLY
PLACED IN
PRIVATE
SCHOOLS
(PERCENT)</t>
  </si>
  <si>
    <t>AMERICAN 
INDIAN 
OR ALASKA 
NATIVE</t>
  </si>
  <si>
    <t>BLACK OR 
AFRICAN 
AMERICAN</t>
  </si>
  <si>
    <t>NATIVE 
HAWAIIAN 
OR OTHER 
PACIFIC 
ISLANDER</t>
  </si>
  <si>
    <t>TWO OR 
MORE 
RACES</t>
  </si>
  <si>
    <t xml:space="preserve">SECTION G: Distribution of Children with Disabilities (IDEA) ages 6 through 21 receiving special education by race ethnicity and educational environment. </t>
  </si>
  <si>
    <t>AMERICAN 
INDIAN 
OR ALASKA 
NATIVE
(PERCENT)</t>
  </si>
  <si>
    <t>ASIAN
(PERCENT)</t>
  </si>
  <si>
    <t>BLACK OR 
AFRICAN 
AMERICAN
(PERCENT)</t>
  </si>
  <si>
    <t>NATIVE 
HAWAIIAN 
OR OTHER 
PACIFIC 
ISLANDER
(PERCENT)</t>
  </si>
  <si>
    <t>TWO OR 
MORE 
RACES
(PERCENT)</t>
  </si>
  <si>
    <t xml:space="preserve">SECTION H: Distribution of children with disabilities (IDEA) ages 6 through 21 receiving special education by educational environment and sex. 
</t>
  </si>
  <si>
    <t>YES
(PERCENT)</t>
  </si>
  <si>
    <t>NO
(PERCENT)</t>
  </si>
  <si>
    <t>1 The definition of developmental delay is state-determined and applies to Children with Disabilities (IDEA) aged three through nine, or a subset of that age range. See 34 C.F.R. Part 300.111(b)</t>
  </si>
  <si>
    <t>Reporting Date: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</si>
  <si>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</si>
  <si>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</si>
  <si>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t>Reporting Date: 2017</t>
  </si>
  <si>
    <t>(B2) …and RECEIVING the majority of hours of
SPECIAL EDUCATION and related SERVICES in some OTHER LOCATION</t>
  </si>
  <si>
    <t>(B1) …and RECEIVING the majority of hours of
SPECIAL EDUCATION and RELATED SERVICES in the REGULAR EARLY CHILDHOOD PROGRAM</t>
  </si>
  <si>
    <t xml:space="preserve">(A2) … and RECEIVING the majority of hours of
SPECIAL EDUCATION and related SERVICES in some OTHER LOCATION </t>
  </si>
  <si>
    <t>(A1) … and RECEIVING the majority of hours of
SPECIAL EDUCATION and related SERVICES in the REGULAR EARLY CHILDHOOD PROGRAM</t>
  </si>
  <si>
    <t>(D1)  …and RECEIVING the majority of hours of
SPECIAL EDUCATION and related SERVICES at HOME</t>
  </si>
  <si>
    <t>(D2)  …and RECEIVING the majority of hours of
SPECIAL EDUCATION and related SERVICES at the SERVICE PROVIDER LOCATION or some
OTHER LOCATION not in any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</si>
</sst>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Small Fonts"/>
      <family val="2"/>
    </font>
    <font>
      <sz val="7"/>
      <name val="Small Fonts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Small Fonts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85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0" fillId="0" borderId="0" xfId="0" applyProtection="1"/>
    <xf numFmtId="164" fontId="0" fillId="0" borderId="0" xfId="0" applyNumberFormat="1" applyAlignment="1">
      <alignment horizontal="left"/>
    </xf>
    <xf numFmtId="0" fontId="3" fillId="0" borderId="0" xfId="0" applyFont="1" applyProtection="1"/>
    <xf numFmtId="164" fontId="0" fillId="0" borderId="0" xfId="0" applyNumberFormat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applyBorder="1" applyProtection="1"/>
    <xf numFmtId="0" fontId="3" fillId="0" borderId="0" xfId="0" applyFont="1" applyAlignment="1" applyProtection="1"/>
    <xf numFmtId="0" fontId="6" fillId="0" borderId="0" xfId="0" applyFont="1" applyProtection="1"/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Protection="1"/>
    <xf numFmtId="0" fontId="9" fillId="0" borderId="0" xfId="0" applyFont="1" applyAlignment="1" applyProtection="1"/>
    <xf numFmtId="0" fontId="10" fillId="0" borderId="0" xfId="0" applyFont="1" applyAlignment="1" applyProtection="1"/>
    <xf numFmtId="0" fontId="9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vertical="top"/>
    </xf>
    <xf numFmtId="0" fontId="2" fillId="0" borderId="0" xfId="0" applyFont="1" applyProtection="1"/>
    <xf numFmtId="0" fontId="3" fillId="0" borderId="0" xfId="0" applyFont="1" applyFill="1" applyBorder="1" applyAlignment="1" applyProtection="1"/>
    <xf numFmtId="1" fontId="0" fillId="0" borderId="0" xfId="0" applyNumberFormat="1" applyProtection="1"/>
    <xf numFmtId="1" fontId="3" fillId="0" borderId="0" xfId="0" applyNumberFormat="1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Alignment="1" applyProtection="1">
      <alignment horizontal="left"/>
    </xf>
    <xf numFmtId="0" fontId="3" fillId="0" borderId="3" xfId="0" applyFont="1" applyBorder="1" applyProtection="1"/>
    <xf numFmtId="0" fontId="3" fillId="0" borderId="0" xfId="0" applyFont="1" applyAlignment="1" applyProtection="1">
      <alignment wrapText="1"/>
    </xf>
    <xf numFmtId="0" fontId="3" fillId="0" borderId="4" xfId="0" applyFont="1" applyBorder="1" applyAlignment="1" applyProtection="1">
      <alignment wrapText="1"/>
    </xf>
    <xf numFmtId="0" fontId="6" fillId="0" borderId="0" xfId="0" applyFont="1" applyAlignment="1" applyProtection="1">
      <alignment horizontal="center" wrapText="1"/>
    </xf>
    <xf numFmtId="1" fontId="3" fillId="0" borderId="0" xfId="0" applyNumberFormat="1" applyFont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3" fillId="0" borderId="4" xfId="0" applyFont="1" applyBorder="1" applyProtection="1"/>
    <xf numFmtId="1" fontId="3" fillId="0" borderId="0" xfId="0" applyNumberFormat="1" applyFont="1" applyFill="1" applyBorder="1" applyAlignment="1" applyProtection="1">
      <alignment wrapText="1"/>
    </xf>
    <xf numFmtId="164" fontId="6" fillId="0" borderId="0" xfId="0" applyNumberFormat="1" applyFont="1" applyAlignment="1" applyProtection="1">
      <alignment horizontal="left"/>
    </xf>
    <xf numFmtId="0" fontId="4" fillId="0" borderId="0" xfId="0" applyFont="1" applyAlignment="1" applyProtection="1"/>
    <xf numFmtId="0" fontId="0" fillId="0" borderId="0" xfId="0" applyAlignment="1" applyProtection="1"/>
    <xf numFmtId="0" fontId="0" fillId="0" borderId="3" xfId="0" applyBorder="1" applyProtection="1"/>
    <xf numFmtId="0" fontId="0" fillId="0" borderId="5" xfId="0" applyBorder="1" applyProtection="1"/>
    <xf numFmtId="49" fontId="3" fillId="0" borderId="7" xfId="0" applyNumberFormat="1" applyFont="1" applyBorder="1" applyAlignment="1" applyProtection="1">
      <alignment horizontal="center"/>
    </xf>
    <xf numFmtId="0" fontId="0" fillId="0" borderId="8" xfId="0" applyBorder="1" applyProtection="1"/>
    <xf numFmtId="0" fontId="3" fillId="0" borderId="10" xfId="0" applyFont="1" applyBorder="1" applyAlignment="1" applyProtection="1"/>
    <xf numFmtId="0" fontId="0" fillId="0" borderId="6" xfId="0" applyBorder="1" applyProtection="1"/>
    <xf numFmtId="0" fontId="0" fillId="0" borderId="7" xfId="0" applyBorder="1" applyProtection="1"/>
    <xf numFmtId="0" fontId="3" fillId="0" borderId="7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center"/>
    </xf>
    <xf numFmtId="49" fontId="3" fillId="0" borderId="12" xfId="0" applyNumberFormat="1" applyFont="1" applyBorder="1" applyAlignment="1" applyProtection="1">
      <alignment horizontal="center"/>
    </xf>
    <xf numFmtId="49" fontId="3" fillId="0" borderId="6" xfId="0" applyNumberFormat="1" applyFont="1" applyBorder="1" applyAlignment="1" applyProtection="1">
      <alignment horizontal="center"/>
    </xf>
    <xf numFmtId="0" fontId="0" fillId="0" borderId="9" xfId="0" applyBorder="1" applyProtection="1"/>
    <xf numFmtId="0" fontId="3" fillId="0" borderId="6" xfId="0" applyFont="1" applyBorder="1" applyAlignment="1" applyProtection="1">
      <alignment vertical="top"/>
    </xf>
    <xf numFmtId="0" fontId="3" fillId="0" borderId="9" xfId="0" applyFont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14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7" fillId="0" borderId="0" xfId="0" applyFont="1" applyProtection="1"/>
    <xf numFmtId="0" fontId="8" fillId="0" borderId="0" xfId="0" applyFont="1" applyAlignment="1" applyProtection="1"/>
    <xf numFmtId="0" fontId="7" fillId="0" borderId="0" xfId="0" applyFont="1" applyAlignment="1" applyProtection="1"/>
    <xf numFmtId="0" fontId="5" fillId="0" borderId="0" xfId="0" applyFont="1" applyAlignment="1" applyProtection="1"/>
    <xf numFmtId="0" fontId="3" fillId="0" borderId="0" xfId="0" applyFont="1" applyBorder="1" applyAlignment="1" applyProtection="1">
      <alignment vertical="top"/>
    </xf>
    <xf numFmtId="0" fontId="6" fillId="0" borderId="11" xfId="0" applyFont="1" applyBorder="1" applyProtection="1"/>
    <xf numFmtId="0" fontId="3" fillId="0" borderId="15" xfId="0" applyFont="1" applyBorder="1" applyAlignment="1" applyProtection="1">
      <alignment horizontal="centerContinuous"/>
    </xf>
    <xf numFmtId="0" fontId="0" fillId="0" borderId="0" xfId="0" applyProtection="1">
      <protection locked="0"/>
    </xf>
    <xf numFmtId="1" fontId="6" fillId="3" borderId="14" xfId="0" applyNumberFormat="1" applyFont="1" applyFill="1" applyBorder="1" applyProtection="1">
      <protection locked="0"/>
    </xf>
    <xf numFmtId="1" fontId="6" fillId="0" borderId="0" xfId="0" applyNumberFormat="1" applyFont="1" applyProtection="1"/>
    <xf numFmtId="1" fontId="6" fillId="3" borderId="9" xfId="0" applyNumberFormat="1" applyFont="1" applyFill="1" applyBorder="1" applyProtection="1">
      <protection locked="0"/>
    </xf>
    <xf numFmtId="1" fontId="6" fillId="3" borderId="10" xfId="0" applyNumberFormat="1" applyFont="1" applyFill="1" applyBorder="1" applyProtection="1">
      <protection locked="0"/>
    </xf>
    <xf numFmtId="9" fontId="6" fillId="4" borderId="9" xfId="0" applyNumberFormat="1" applyFont="1" applyFill="1" applyBorder="1" applyProtection="1"/>
    <xf numFmtId="9" fontId="6" fillId="0" borderId="10" xfId="0" applyNumberFormat="1" applyFont="1" applyFill="1" applyBorder="1" applyProtection="1"/>
    <xf numFmtId="9" fontId="6" fillId="4" borderId="10" xfId="0" applyNumberFormat="1" applyFont="1" applyFill="1" applyBorder="1" applyProtection="1"/>
    <xf numFmtId="0" fontId="11" fillId="0" borderId="0" xfId="0" applyFont="1" applyProtection="1"/>
    <xf numFmtId="0" fontId="11" fillId="0" borderId="0" xfId="0" applyFont="1"/>
    <xf numFmtId="9" fontId="6" fillId="4" borderId="13" xfId="0" applyNumberFormat="1" applyFont="1" applyFill="1" applyBorder="1" applyProtection="1"/>
    <xf numFmtId="9" fontId="6" fillId="0" borderId="13" xfId="0" applyNumberFormat="1" applyFont="1" applyFill="1" applyBorder="1" applyProtection="1"/>
    <xf numFmtId="9" fontId="6" fillId="0" borderId="9" xfId="0" applyNumberFormat="1" applyFont="1" applyFill="1" applyBorder="1" applyProtection="1"/>
    <xf numFmtId="1" fontId="1" fillId="0" borderId="0" xfId="0" applyNumberFormat="1" applyFont="1" applyProtection="1"/>
    <xf numFmtId="1" fontId="6" fillId="3" borderId="10" xfId="0" applyNumberFormat="1" applyFont="1" applyFill="1" applyBorder="1" applyAlignment="1" applyProtection="1">
      <protection locked="0"/>
    </xf>
    <xf numFmtId="1" fontId="6" fillId="5" borderId="10" xfId="0" applyNumberFormat="1" applyFont="1" applyFill="1" applyBorder="1" applyAlignment="1" applyProtection="1"/>
    <xf numFmtId="0" fontId="6" fillId="0" borderId="0" xfId="0" applyFont="1" applyAlignment="1" applyProtection="1"/>
    <xf numFmtId="9" fontId="6" fillId="4" borderId="9" xfId="0" applyNumberFormat="1" applyFont="1" applyFill="1" applyBorder="1" applyAlignment="1" applyProtection="1"/>
    <xf numFmtId="0" fontId="3" fillId="0" borderId="14" xfId="0" applyFont="1" applyBorder="1" applyAlignment="1" applyProtection="1">
      <alignment horizontal="centerContinuous"/>
    </xf>
    <xf numFmtId="1" fontId="6" fillId="3" borderId="10" xfId="0" applyNumberFormat="1" applyFont="1" applyFill="1" applyBorder="1" applyAlignment="1" applyProtection="1">
      <alignment wrapText="1"/>
      <protection locked="0"/>
    </xf>
    <xf numFmtId="9" fontId="6" fillId="4" borderId="10" xfId="0" applyNumberFormat="1" applyFont="1" applyFill="1" applyBorder="1" applyAlignment="1" applyProtection="1">
      <alignment wrapText="1"/>
    </xf>
    <xf numFmtId="1" fontId="1" fillId="0" borderId="0" xfId="0" applyNumberFormat="1" applyFont="1"/>
    <xf numFmtId="49" fontId="12" fillId="0" borderId="0" xfId="0" applyNumberFormat="1" applyFont="1" applyFill="1" applyBorder="1" applyAlignment="1" applyProtection="1">
      <alignment horizontal="left"/>
    </xf>
    <xf numFmtId="0" fontId="3" fillId="0" borderId="0" xfId="0" applyFont="1" applyBorder="1" applyAlignment="1" applyProtection="1"/>
    <xf numFmtId="1" fontId="6" fillId="0" borderId="0" xfId="0" applyNumberFormat="1" applyFont="1" applyFill="1" applyBorder="1" applyProtection="1"/>
    <xf numFmtId="1" fontId="6" fillId="0" borderId="0" xfId="0" applyNumberFormat="1" applyFont="1" applyAlignment="1" applyProtection="1">
      <alignment wrapText="1"/>
    </xf>
    <xf numFmtId="0" fontId="11" fillId="0" borderId="0" xfId="0" applyFont="1" applyAlignment="1" applyProtection="1">
      <alignment horizontal="right"/>
    </xf>
    <xf numFmtId="1" fontId="6" fillId="0" borderId="0" xfId="0" applyNumberFormat="1" applyFont="1" applyAlignment="1" applyProtection="1">
      <alignment horizontal="right" wrapText="1"/>
    </xf>
    <xf numFmtId="1" fontId="6" fillId="0" borderId="0" xfId="0" applyNumberFormat="1" applyFont="1" applyAlignment="1" applyProtection="1"/>
    <xf numFmtId="9" fontId="6" fillId="0" borderId="9" xfId="0" applyNumberFormat="1" applyFont="1" applyFill="1" applyBorder="1" applyAlignment="1" applyProtection="1"/>
    <xf numFmtId="9" fontId="6" fillId="0" borderId="10" xfId="0" applyNumberFormat="1" applyFont="1" applyFill="1" applyBorder="1" applyAlignment="1" applyProtection="1">
      <alignment wrapText="1"/>
    </xf>
    <xf numFmtId="14" fontId="6" fillId="0" borderId="0" xfId="0" applyNumberFormat="1" applyFont="1" applyProtection="1"/>
    <xf numFmtId="0" fontId="6" fillId="0" borderId="0" xfId="0" applyFont="1" applyProtection="1">
      <protection locked="0"/>
    </xf>
    <xf numFmtId="0" fontId="16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2" fillId="0" borderId="7" xfId="0" applyFont="1" applyBorder="1" applyAlignment="1" applyProtection="1">
      <alignment horizontal="left"/>
    </xf>
    <xf numFmtId="49" fontId="2" fillId="0" borderId="13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16" fillId="0" borderId="0" xfId="0" applyFont="1" applyProtection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/>
    <xf numFmtId="0" fontId="2" fillId="0" borderId="4" xfId="0" applyFont="1" applyBorder="1" applyProtection="1"/>
    <xf numFmtId="0" fontId="2" fillId="0" borderId="8" xfId="0" applyFont="1" applyBorder="1" applyProtection="1"/>
    <xf numFmtId="0" fontId="2" fillId="0" borderId="1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vertical="center"/>
    </xf>
    <xf numFmtId="0" fontId="16" fillId="0" borderId="0" xfId="0" applyFont="1"/>
    <xf numFmtId="0" fontId="6" fillId="0" borderId="0" xfId="0" applyFont="1" applyAlignment="1" applyProtection="1">
      <alignment horizontal="center"/>
    </xf>
    <xf numFmtId="0" fontId="18" fillId="0" borderId="0" xfId="0" applyFont="1" applyAlignment="1" applyProtection="1"/>
    <xf numFmtId="0" fontId="18" fillId="0" borderId="0" xfId="0" applyFont="1" applyProtection="1"/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/>
    <xf numFmtId="49" fontId="18" fillId="0" borderId="12" xfId="0" applyNumberFormat="1" applyFont="1" applyBorder="1" applyAlignment="1" applyProtection="1">
      <alignment horizontal="center"/>
    </xf>
    <xf numFmtId="49" fontId="18" fillId="0" borderId="7" xfId="0" applyNumberFormat="1" applyFont="1" applyBorder="1" applyAlignment="1" applyProtection="1">
      <alignment horizontal="center"/>
    </xf>
    <xf numFmtId="49" fontId="16" fillId="0" borderId="13" xfId="0" applyNumberFormat="1" applyFont="1" applyBorder="1" applyAlignment="1" applyProtection="1">
      <alignment horizontal="center"/>
    </xf>
    <xf numFmtId="49" fontId="16" fillId="0" borderId="9" xfId="0" applyNumberFormat="1" applyFont="1" applyBorder="1" applyAlignment="1" applyProtection="1">
      <alignment horizontal="center"/>
    </xf>
    <xf numFmtId="1" fontId="18" fillId="3" borderId="10" xfId="0" applyNumberFormat="1" applyFont="1" applyFill="1" applyBorder="1" applyAlignment="1" applyProtection="1">
      <protection locked="0"/>
    </xf>
    <xf numFmtId="1" fontId="18" fillId="5" borderId="10" xfId="0" applyNumberFormat="1" applyFont="1" applyFill="1" applyBorder="1" applyAlignment="1" applyProtection="1"/>
    <xf numFmtId="0" fontId="18" fillId="0" borderId="0" xfId="0" applyFont="1" applyFill="1" applyBorder="1" applyAlignment="1" applyProtection="1"/>
    <xf numFmtId="1" fontId="18" fillId="0" borderId="0" xfId="0" applyNumberFormat="1" applyFont="1" applyAlignment="1" applyProtection="1"/>
    <xf numFmtId="0" fontId="3" fillId="0" borderId="0" xfId="0" applyFont="1" applyAlignment="1" applyProtection="1">
      <alignment horizontal="right" wrapText="1"/>
    </xf>
    <xf numFmtId="0" fontId="3" fillId="0" borderId="0" xfId="0" applyFont="1" applyFill="1" applyBorder="1" applyAlignment="1" applyProtection="1">
      <alignment horizontal="right" wrapText="1"/>
    </xf>
    <xf numFmtId="0" fontId="2" fillId="0" borderId="15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9" fontId="6" fillId="4" borderId="13" xfId="0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/>
    <xf numFmtId="0" fontId="19" fillId="0" borderId="0" xfId="0" applyFont="1" applyProtection="1"/>
    <xf numFmtId="1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1" fontId="1" fillId="3" borderId="14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1" fillId="4" borderId="9" xfId="0" applyNumberFormat="1" applyFont="1" applyFill="1" applyBorder="1" applyAlignment="1" applyProtection="1"/>
    <xf numFmtId="0" fontId="3" fillId="0" borderId="6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13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/>
    <xf numFmtId="0" fontId="3" fillId="0" borderId="15" xfId="0" applyFont="1" applyBorder="1" applyAlignment="1" applyProtection="1"/>
    <xf numFmtId="0" fontId="3" fillId="0" borderId="14" xfId="0" applyFont="1" applyBorder="1" applyAlignment="1" applyProtection="1"/>
    <xf numFmtId="0" fontId="2" fillId="0" borderId="3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0" fontId="2" fillId="0" borderId="15" xfId="0" applyFont="1" applyBorder="1" applyAlignment="1" applyProtection="1"/>
    <xf numFmtId="0" fontId="2" fillId="0" borderId="14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center" wrapText="1"/>
    </xf>
    <xf numFmtId="0" fontId="2" fillId="0" borderId="15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0" fontId="3" fillId="0" borderId="5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2" fillId="0" borderId="3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vertical="top" wrapText="1"/>
    </xf>
    <xf numFmtId="0" fontId="0" fillId="0" borderId="1" xfId="0" applyBorder="1" applyAlignment="1"/>
    <xf numFmtId="0" fontId="2" fillId="0" borderId="13" xfId="0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left" vertical="top" wrapText="1"/>
    </xf>
    <xf numFmtId="0" fontId="16" fillId="0" borderId="3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 wrapText="1"/>
    </xf>
    <xf numFmtId="0" fontId="16" fillId="0" borderId="7" xfId="0" applyFont="1" applyBorder="1" applyAlignment="1" applyProtection="1">
      <alignment horizontal="center"/>
    </xf>
    <xf numFmtId="0" fontId="16" fillId="0" borderId="9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/>
    <xf numFmtId="0" fontId="11" fillId="0" borderId="10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 applyProtection="1">
      <alignment horizontal="left" wrapText="1"/>
    </xf>
    <xf numFmtId="0" fontId="2" fillId="0" borderId="10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1" fillId="0" borderId="10" xfId="0" applyFont="1" applyBorder="1" applyAlignment="1" applyProtection="1">
      <alignment horizontal="left"/>
    </xf>
  </cellXfs>
  <cellStyles count="3">
    <cellStyle name="Normal" xfId="0" builtinId="0"/>
    <cellStyle name="Normal 2" xfId="1"/>
    <cellStyle name="Percent 2" xfId="2"/>
  </cellStyles>
  <dxfs count="88"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5"/>
  <sheetViews>
    <sheetView tabSelected="1" zoomScale="90" zoomScaleNormal="90" workbookViewId="0">
      <selection activeCell="I12" sqref="I12"/>
    </sheetView>
  </sheetViews>
  <sheetFormatPr defaultColWidth="9.140625" defaultRowHeight="12.75" x14ac:dyDescent="0.2"/>
  <cols>
    <col min="1" max="1" width="33.7109375" style="6" customWidth="1"/>
    <col min="2" max="2" width="36.5703125" style="6" customWidth="1"/>
    <col min="3" max="3" width="17.28515625" style="6" customWidth="1"/>
    <col min="4" max="4" width="20.7109375" style="6" customWidth="1"/>
    <col min="5" max="6" width="18.28515625" style="6" customWidth="1"/>
    <col min="7" max="7" width="3.42578125" style="6" customWidth="1"/>
    <col min="8" max="8" width="9" style="6" customWidth="1"/>
    <col min="9" max="9" width="8.5703125" style="6" customWidth="1"/>
    <col min="10" max="10" width="8.140625" style="6" customWidth="1"/>
    <col min="11" max="11" width="7.42578125" style="73" customWidth="1"/>
    <col min="12" max="12" width="3.42578125" style="6" hidden="1" customWidth="1"/>
    <col min="13" max="13" width="8.140625" style="73" hidden="1" customWidth="1"/>
    <col min="14" max="16" width="9.140625" style="6"/>
    <col min="17" max="17" width="9.140625" style="6" hidden="1" customWidth="1"/>
    <col min="18" max="16384" width="9.140625" style="6"/>
  </cols>
  <sheetData>
    <row r="1" spans="1:17" s="13" customFormat="1" ht="12.75" customHeight="1" x14ac:dyDescent="0.2">
      <c r="A1" s="140" t="s">
        <v>223</v>
      </c>
      <c r="B1" s="8"/>
      <c r="C1" s="12"/>
      <c r="D1" s="8"/>
      <c r="E1" s="8"/>
      <c r="F1" s="27" t="s">
        <v>53</v>
      </c>
      <c r="K1" s="105"/>
      <c r="M1" s="105"/>
    </row>
    <row r="2" spans="1:17" s="13" customFormat="1" ht="9.6" customHeight="1" x14ac:dyDescent="0.2">
      <c r="A2" s="12"/>
      <c r="C2" s="28"/>
      <c r="D2" s="8"/>
      <c r="E2" s="8"/>
      <c r="F2" s="12"/>
      <c r="K2" s="105"/>
      <c r="M2" s="105"/>
    </row>
    <row r="3" spans="1:17" s="13" customFormat="1" ht="9.6" customHeight="1" x14ac:dyDescent="0.2">
      <c r="A3" s="12"/>
      <c r="B3" s="104"/>
      <c r="D3" s="8"/>
      <c r="E3"/>
      <c r="F3"/>
      <c r="K3" s="105"/>
      <c r="M3" s="105"/>
    </row>
    <row r="4" spans="1:17" s="13" customFormat="1" ht="12" customHeight="1" x14ac:dyDescent="0.2">
      <c r="A4" s="12"/>
      <c r="C4" s="108" t="s">
        <v>23</v>
      </c>
      <c r="D4" s="8"/>
      <c r="E4"/>
      <c r="F4"/>
      <c r="K4" s="105"/>
      <c r="M4" s="105"/>
    </row>
    <row r="5" spans="1:17" s="13" customFormat="1" ht="12" customHeight="1" x14ac:dyDescent="0.2">
      <c r="A5" s="12"/>
      <c r="C5" s="28"/>
      <c r="D5" s="8"/>
      <c r="F5"/>
      <c r="K5" s="105"/>
      <c r="M5" s="105"/>
    </row>
    <row r="6" spans="1:17" s="13" customFormat="1" ht="12" customHeight="1" x14ac:dyDescent="0.2">
      <c r="A6" s="8"/>
      <c r="D6" s="12"/>
      <c r="E6"/>
      <c r="F6"/>
      <c r="K6" s="105"/>
      <c r="M6" s="105"/>
    </row>
    <row r="7" spans="1:17" s="13" customFormat="1" ht="12" customHeight="1" x14ac:dyDescent="0.2">
      <c r="A7" s="8"/>
      <c r="C7" s="107" t="s">
        <v>222</v>
      </c>
      <c r="D7" s="77">
        <v>2017</v>
      </c>
      <c r="E7"/>
      <c r="F7"/>
      <c r="K7" s="105"/>
      <c r="M7" s="105"/>
    </row>
    <row r="8" spans="1:17" s="13" customFormat="1" ht="9.6" customHeight="1" x14ac:dyDescent="0.2">
      <c r="A8" s="8"/>
      <c r="C8" s="8"/>
      <c r="D8" s="12"/>
      <c r="E8"/>
      <c r="F8"/>
      <c r="K8" s="105"/>
      <c r="M8" s="105"/>
    </row>
    <row r="9" spans="1:17" ht="9.6" customHeight="1" x14ac:dyDescent="0.2">
      <c r="A9" s="8"/>
      <c r="B9" s="29"/>
      <c r="C9" s="12"/>
      <c r="D9" s="12"/>
      <c r="E9" s="12"/>
      <c r="F9" s="8"/>
    </row>
    <row r="10" spans="1:17" ht="10.5" customHeight="1" x14ac:dyDescent="0.2">
      <c r="A10" s="8"/>
      <c r="B10" s="159" t="s">
        <v>108</v>
      </c>
      <c r="C10" s="159"/>
      <c r="D10" s="159"/>
      <c r="G10" s="95"/>
      <c r="H10" s="22"/>
    </row>
    <row r="11" spans="1:17" ht="15" customHeight="1" x14ac:dyDescent="0.2"/>
    <row r="12" spans="1:17" ht="15" customHeight="1" x14ac:dyDescent="0.2">
      <c r="A12" s="106" t="s">
        <v>151</v>
      </c>
      <c r="B12" s="31"/>
    </row>
    <row r="13" spans="1:17" ht="15" customHeight="1" x14ac:dyDescent="0.2">
      <c r="A13" s="160" t="s">
        <v>39</v>
      </c>
      <c r="B13" s="161"/>
      <c r="C13" s="162" t="s">
        <v>38</v>
      </c>
      <c r="D13" s="163"/>
      <c r="E13" s="163"/>
      <c r="F13" s="164"/>
      <c r="H13" s="8" t="s">
        <v>25</v>
      </c>
    </row>
    <row r="14" spans="1:17" ht="15" customHeight="1" x14ac:dyDescent="0.2">
      <c r="A14" s="147" t="s">
        <v>109</v>
      </c>
      <c r="B14" s="57" t="s">
        <v>110</v>
      </c>
      <c r="C14" s="151">
        <v>3</v>
      </c>
      <c r="D14" s="148">
        <v>4</v>
      </c>
      <c r="E14" s="148">
        <v>5</v>
      </c>
      <c r="F14" s="148" t="s">
        <v>24</v>
      </c>
      <c r="H14" s="8" t="s">
        <v>51</v>
      </c>
    </row>
    <row r="15" spans="1:17" ht="40.5" customHeight="1" x14ac:dyDescent="0.2">
      <c r="A15" s="155" t="s">
        <v>111</v>
      </c>
      <c r="B15" s="64" t="s">
        <v>112</v>
      </c>
      <c r="C15" s="74">
        <v>777</v>
      </c>
      <c r="D15" s="74">
        <v>1656</v>
      </c>
      <c r="E15" s="74">
        <v>1792</v>
      </c>
      <c r="F15" s="74">
        <v>4225</v>
      </c>
      <c r="H15" s="75">
        <f>MAX(C15,0)+MAX(D15,0)+MAX(E15,0)</f>
        <v>4225</v>
      </c>
      <c r="L15" s="6">
        <v>2</v>
      </c>
      <c r="Q15" s="6">
        <f t="shared" ref="Q15:Q24" si="0">MIN(LEN(TRIM(C15)),LEN(TRIM(D15)),LEN(TRIM(E15)),LEN(TRIM(F15)))</f>
        <v>3</v>
      </c>
    </row>
    <row r="16" spans="1:17" ht="39" customHeight="1" x14ac:dyDescent="0.2">
      <c r="A16" s="156"/>
      <c r="B16" s="64" t="s">
        <v>113</v>
      </c>
      <c r="C16" s="74">
        <v>291</v>
      </c>
      <c r="D16" s="74">
        <v>523</v>
      </c>
      <c r="E16" s="74">
        <v>1434</v>
      </c>
      <c r="F16" s="74">
        <v>2248</v>
      </c>
      <c r="H16" s="75">
        <f t="shared" ref="H16:H24" si="1">MAX(C16,0)+MAX(D16,0)+MAX(E16,0)</f>
        <v>2248</v>
      </c>
      <c r="M16" s="73">
        <v>2</v>
      </c>
      <c r="Q16" s="6">
        <f t="shared" si="0"/>
        <v>3</v>
      </c>
    </row>
    <row r="17" spans="1:17" ht="39" customHeight="1" x14ac:dyDescent="0.2">
      <c r="A17" s="155" t="s">
        <v>114</v>
      </c>
      <c r="B17" s="64" t="s">
        <v>115</v>
      </c>
      <c r="C17" s="74">
        <v>253</v>
      </c>
      <c r="D17" s="74">
        <v>386</v>
      </c>
      <c r="E17" s="74">
        <v>241</v>
      </c>
      <c r="F17" s="74">
        <v>880</v>
      </c>
      <c r="H17" s="75">
        <f t="shared" si="1"/>
        <v>880</v>
      </c>
    </row>
    <row r="18" spans="1:17" ht="42.75" customHeight="1" x14ac:dyDescent="0.2">
      <c r="A18" s="156"/>
      <c r="B18" s="64" t="s">
        <v>116</v>
      </c>
      <c r="C18" s="74">
        <v>221</v>
      </c>
      <c r="D18" s="74">
        <v>325</v>
      </c>
      <c r="E18" s="74">
        <v>348</v>
      </c>
      <c r="F18" s="74">
        <v>894</v>
      </c>
      <c r="H18" s="75">
        <f t="shared" si="1"/>
        <v>894</v>
      </c>
      <c r="L18" s="73">
        <v>2</v>
      </c>
      <c r="Q18" s="6">
        <f t="shared" si="0"/>
        <v>3</v>
      </c>
    </row>
    <row r="19" spans="1:17" ht="30" customHeight="1" x14ac:dyDescent="0.2">
      <c r="A19" s="165" t="s">
        <v>122</v>
      </c>
      <c r="B19" s="64" t="s">
        <v>117</v>
      </c>
      <c r="C19" s="74">
        <v>1030</v>
      </c>
      <c r="D19" s="74">
        <v>880</v>
      </c>
      <c r="E19" s="74">
        <v>209</v>
      </c>
      <c r="F19" s="74">
        <v>2119</v>
      </c>
      <c r="H19" s="75">
        <f t="shared" si="1"/>
        <v>2119</v>
      </c>
      <c r="Q19" s="6">
        <f t="shared" si="0"/>
        <v>3</v>
      </c>
    </row>
    <row r="20" spans="1:17" ht="26.25" customHeight="1" x14ac:dyDescent="0.2">
      <c r="A20" s="165"/>
      <c r="B20" s="64" t="s">
        <v>118</v>
      </c>
      <c r="C20" s="74">
        <v>11</v>
      </c>
      <c r="D20" s="74">
        <v>17</v>
      </c>
      <c r="E20" s="74">
        <v>7</v>
      </c>
      <c r="F20" s="74">
        <v>35</v>
      </c>
      <c r="H20" s="75">
        <f t="shared" si="1"/>
        <v>35</v>
      </c>
      <c r="Q20" s="6">
        <f t="shared" si="0"/>
        <v>1</v>
      </c>
    </row>
    <row r="21" spans="1:17" ht="26.25" customHeight="1" x14ac:dyDescent="0.2">
      <c r="A21" s="156"/>
      <c r="B21" s="64" t="s">
        <v>119</v>
      </c>
      <c r="C21" s="74">
        <v>0</v>
      </c>
      <c r="D21" s="74">
        <v>1</v>
      </c>
      <c r="E21" s="74">
        <v>1</v>
      </c>
      <c r="F21" s="74">
        <v>2</v>
      </c>
      <c r="H21" s="75">
        <f t="shared" si="1"/>
        <v>2</v>
      </c>
      <c r="Q21" s="6">
        <f t="shared" si="0"/>
        <v>1</v>
      </c>
    </row>
    <row r="22" spans="1:17" ht="39" customHeight="1" x14ac:dyDescent="0.2">
      <c r="A22" s="155" t="s">
        <v>123</v>
      </c>
      <c r="B22" s="64" t="s">
        <v>144</v>
      </c>
      <c r="C22" s="74">
        <v>528</v>
      </c>
      <c r="D22" s="74">
        <v>195</v>
      </c>
      <c r="E22" s="74">
        <v>60</v>
      </c>
      <c r="F22" s="74">
        <v>783</v>
      </c>
      <c r="H22" s="75">
        <f t="shared" si="1"/>
        <v>783</v>
      </c>
      <c r="Q22" s="6">
        <f t="shared" si="0"/>
        <v>2</v>
      </c>
    </row>
    <row r="23" spans="1:17" ht="48" customHeight="1" x14ac:dyDescent="0.2">
      <c r="A23" s="156"/>
      <c r="B23" s="65" t="s">
        <v>147</v>
      </c>
      <c r="C23" s="74">
        <v>52</v>
      </c>
      <c r="D23" s="74">
        <v>72</v>
      </c>
      <c r="E23" s="74">
        <v>21</v>
      </c>
      <c r="F23" s="74">
        <v>145</v>
      </c>
      <c r="H23" s="75">
        <f t="shared" si="1"/>
        <v>145</v>
      </c>
      <c r="Q23" s="6">
        <f t="shared" si="0"/>
        <v>2</v>
      </c>
    </row>
    <row r="24" spans="1:17" ht="20.100000000000001" customHeight="1" x14ac:dyDescent="0.2">
      <c r="A24" s="157" t="s">
        <v>124</v>
      </c>
      <c r="B24" s="158"/>
      <c r="C24" s="74">
        <v>3163</v>
      </c>
      <c r="D24" s="74">
        <v>4055</v>
      </c>
      <c r="E24" s="74">
        <v>4113</v>
      </c>
      <c r="F24" s="74">
        <v>11331</v>
      </c>
      <c r="H24" s="75">
        <f t="shared" si="1"/>
        <v>11331</v>
      </c>
      <c r="Q24" s="6">
        <f t="shared" si="0"/>
        <v>4</v>
      </c>
    </row>
    <row r="25" spans="1:17" x14ac:dyDescent="0.2">
      <c r="A25" s="8"/>
    </row>
    <row r="26" spans="1:17" x14ac:dyDescent="0.2">
      <c r="A26" s="36"/>
    </row>
    <row r="27" spans="1:17" x14ac:dyDescent="0.2">
      <c r="B27" s="27" t="s">
        <v>49</v>
      </c>
      <c r="C27" s="34">
        <f>MAX(C15,0)+MAX(C16,0)+MAX(C17,0)+MAX(C18,0)+MAX(C19,0)+MAX(C20,0)+MAX(C21,0)+MAX(C22,0)+MAX(C23,0)</f>
        <v>3163</v>
      </c>
      <c r="D27" s="34">
        <f>MAX(D15,0)+MAX(D16,0)+MAX(D17,0)+MAX(D18,0)+MAX(D19,0)+MAX(D20,0)+MAX(D21,0)+MAX(D22,0)+MAX(D23,0)</f>
        <v>4055</v>
      </c>
      <c r="E27" s="34">
        <f>MAX(E15,0)+MAX(E16,0)+MAX(E17,0)+MAX(E18,0)+MAX(E19,0)+MAX(E20,0)+MAX(E21,0)+MAX(E22,0)+MAX(E23,0)</f>
        <v>4113</v>
      </c>
      <c r="F27" s="34">
        <f>MAX(F15,0)+MAX(F16,0)+MAX(F17,0)+MAX(F18,0)+MAX(F19,0)+MAX(F20,0)+MAX(F21,0)+MAX(F22,0)+MAX(F23,0)</f>
        <v>11331</v>
      </c>
    </row>
    <row r="28" spans="1:17" x14ac:dyDescent="0.2">
      <c r="B28" s="35"/>
    </row>
    <row r="30" spans="1:17" x14ac:dyDescent="0.2">
      <c r="F30" s="9"/>
    </row>
    <row r="33" spans="6:9" x14ac:dyDescent="0.2">
      <c r="F33" s="8"/>
      <c r="I33" s="9"/>
    </row>
    <row r="34" spans="6:9" x14ac:dyDescent="0.2">
      <c r="F34" s="37"/>
    </row>
    <row r="35" spans="6:9" x14ac:dyDescent="0.2">
      <c r="F35" s="37"/>
    </row>
  </sheetData>
  <sheetProtection sheet="1" objects="1" scenarios="1"/>
  <mergeCells count="8">
    <mergeCell ref="A22:A23"/>
    <mergeCell ref="A24:B24"/>
    <mergeCell ref="B10:D10"/>
    <mergeCell ref="A13:B13"/>
    <mergeCell ref="C13:F13"/>
    <mergeCell ref="A15:A16"/>
    <mergeCell ref="A17:A18"/>
    <mergeCell ref="A19:A21"/>
  </mergeCells>
  <conditionalFormatting sqref="C28:F28">
    <cfRule type="expression" dxfId="87" priority="1" stopIfTrue="1">
      <formula>AND(C28&gt;=0,C28&lt;&gt;C25)</formula>
    </cfRule>
  </conditionalFormatting>
  <conditionalFormatting sqref="H16:H24">
    <cfRule type="expression" dxfId="86" priority="2" stopIfTrue="1">
      <formula>MAX(F16,0)&lt;&gt;H16</formula>
    </cfRule>
  </conditionalFormatting>
  <conditionalFormatting sqref="C27:F27">
    <cfRule type="expression" dxfId="85" priority="3" stopIfTrue="1">
      <formula>MAX(C24,0)&lt;&gt;C27</formula>
    </cfRule>
  </conditionalFormatting>
  <conditionalFormatting sqref="H15">
    <cfRule type="expression" dxfId="84" priority="4" stopIfTrue="1">
      <formula>MAX(F15,0)&lt;&gt;H15</formula>
    </cfRule>
  </conditionalFormatting>
  <conditionalFormatting sqref="C15:F24">
    <cfRule type="expression" dxfId="83" priority="5" stopIfTrue="1">
      <formula>LEN(TRIM(C15))=0</formula>
    </cfRule>
  </conditionalFormatting>
  <conditionalFormatting sqref="B10:D10">
    <cfRule type="expression" dxfId="82" priority="6" stopIfTrue="1">
      <formula>MIN(Q15:Q24)=0</formula>
    </cfRule>
  </conditionalFormatting>
  <pageMargins left="0.8" right="0.3" top="0.9" bottom="0" header="0.5" footer="0.5"/>
  <pageSetup scale="86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5"/>
  <sheetViews>
    <sheetView zoomScale="90" zoomScaleNormal="90" workbookViewId="0">
      <selection activeCell="I10" sqref="I10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34.85546875" style="6" customWidth="1"/>
    <col min="4" max="5" width="15.5703125" style="6" customWidth="1"/>
    <col min="6" max="6" width="17.85546875" style="6" customWidth="1"/>
    <col min="7" max="7" width="13.140625" style="6" customWidth="1"/>
    <col min="8" max="8" width="9.85546875" style="6" customWidth="1"/>
    <col min="9" max="9" width="13.14062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3.425781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4.45" customHeight="1" x14ac:dyDescent="0.2">
      <c r="A1" s="140" t="s">
        <v>224</v>
      </c>
      <c r="C1" s="8"/>
      <c r="D1" s="12"/>
      <c r="E1" s="8"/>
      <c r="F1" s="8"/>
      <c r="G1" s="27" t="s">
        <v>64</v>
      </c>
    </row>
    <row r="2" spans="1:18" s="13" customFormat="1" ht="9.6" customHeight="1" x14ac:dyDescent="0.2">
      <c r="A2" s="12"/>
      <c r="D2" s="28"/>
      <c r="E2" s="8"/>
      <c r="F2" s="8"/>
      <c r="G2" s="12"/>
    </row>
    <row r="3" spans="1:18" s="13" customFormat="1" ht="9.6" customHeight="1" x14ac:dyDescent="0.2">
      <c r="A3" s="12"/>
      <c r="E3" s="8"/>
      <c r="F3"/>
      <c r="G3"/>
    </row>
    <row r="4" spans="1:18" s="13" customFormat="1" ht="10.5" customHeight="1" x14ac:dyDescent="0.2">
      <c r="A4" s="12"/>
      <c r="B4" s="8"/>
      <c r="C4" s="28" t="s">
        <v>23</v>
      </c>
      <c r="E4" s="8"/>
      <c r="F4"/>
      <c r="G4"/>
    </row>
    <row r="5" spans="1:18" s="13" customFormat="1" ht="10.5" customHeight="1" x14ac:dyDescent="0.2">
      <c r="A5" s="12"/>
      <c r="C5" s="28" t="s">
        <v>50</v>
      </c>
      <c r="E5" s="8"/>
      <c r="F5"/>
      <c r="G5"/>
    </row>
    <row r="6" spans="1:18" s="13" customFormat="1" ht="9.6" customHeight="1" x14ac:dyDescent="0.2">
      <c r="A6" s="8"/>
      <c r="B6" s="12"/>
      <c r="C6" s="122"/>
      <c r="E6" s="12"/>
      <c r="F6"/>
      <c r="G6"/>
    </row>
    <row r="7" spans="1:18" s="13" customFormat="1" ht="10.5" customHeight="1" x14ac:dyDescent="0.2">
      <c r="A7" s="8"/>
      <c r="B7" s="12"/>
      <c r="C7" s="108" t="s">
        <v>225</v>
      </c>
      <c r="E7" s="12"/>
      <c r="F7"/>
      <c r="G7"/>
    </row>
    <row r="8" spans="1:18" s="13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29"/>
      <c r="C9" s="29"/>
      <c r="D9" s="12"/>
      <c r="E9" s="12"/>
      <c r="F9"/>
      <c r="G9"/>
    </row>
    <row r="10" spans="1:18" ht="11.25" customHeight="1" x14ac:dyDescent="0.2">
      <c r="A10" s="8"/>
      <c r="B10" s="29"/>
      <c r="C10" s="159" t="s">
        <v>108</v>
      </c>
      <c r="D10" s="159"/>
      <c r="E10" s="159"/>
      <c r="F10"/>
      <c r="G10"/>
      <c r="H10" s="22"/>
    </row>
    <row r="11" spans="1:18" ht="15" customHeight="1" x14ac:dyDescent="0.2"/>
    <row r="12" spans="1:18" ht="25.15" customHeight="1" x14ac:dyDescent="0.2">
      <c r="A12" s="246" t="s">
        <v>165</v>
      </c>
      <c r="B12" s="247"/>
      <c r="C12" s="247"/>
      <c r="D12" s="247"/>
      <c r="E12" s="247"/>
      <c r="F12" s="247"/>
    </row>
    <row r="13" spans="1:18" ht="15" customHeight="1" x14ac:dyDescent="0.2">
      <c r="A13" s="169" t="s">
        <v>39</v>
      </c>
      <c r="B13" s="170"/>
      <c r="C13" s="171"/>
      <c r="D13" s="162" t="s">
        <v>65</v>
      </c>
      <c r="E13" s="163"/>
      <c r="F13" s="164"/>
      <c r="G13" s="32"/>
      <c r="H13" s="27" t="s">
        <v>25</v>
      </c>
      <c r="I13" s="27" t="s">
        <v>106</v>
      </c>
    </row>
    <row r="14" spans="1:18" ht="15" customHeight="1" x14ac:dyDescent="0.2">
      <c r="A14" s="172"/>
      <c r="B14" s="173"/>
      <c r="C14" s="174"/>
      <c r="D14" s="151" t="s">
        <v>66</v>
      </c>
      <c r="E14" s="148" t="s">
        <v>67</v>
      </c>
      <c r="F14" s="115" t="s">
        <v>24</v>
      </c>
      <c r="G14" s="63"/>
      <c r="H14" s="27" t="s">
        <v>51</v>
      </c>
      <c r="I14" s="27" t="s">
        <v>101</v>
      </c>
    </row>
    <row r="15" spans="1:18" ht="46.5" customHeight="1" x14ac:dyDescent="0.2">
      <c r="A15" s="221" t="s">
        <v>111</v>
      </c>
      <c r="B15" s="222"/>
      <c r="C15" s="64" t="s">
        <v>229</v>
      </c>
      <c r="D15" s="74">
        <v>947</v>
      </c>
      <c r="E15" s="74">
        <v>3278</v>
      </c>
      <c r="F15" s="74">
        <v>4225</v>
      </c>
      <c r="G15" s="23"/>
      <c r="H15" s="86">
        <f t="shared" ref="H15:H24" si="0">MAX(D15,0)+MAX(E15,0)</f>
        <v>4225</v>
      </c>
      <c r="I15" s="75">
        <f>PAGE1!F15</f>
        <v>4225</v>
      </c>
      <c r="M15" s="6">
        <v>11</v>
      </c>
      <c r="R15" s="6">
        <f t="shared" ref="R15:R24" si="1">MIN(LEN(TRIM(D15)),LEN(TRIM(E15)),LEN(TRIM(F15)))</f>
        <v>3</v>
      </c>
    </row>
    <row r="16" spans="1:18" ht="45" customHeight="1" x14ac:dyDescent="0.2">
      <c r="A16" s="223"/>
      <c r="B16" s="224"/>
      <c r="C16" s="64" t="s">
        <v>228</v>
      </c>
      <c r="D16" s="74">
        <v>401</v>
      </c>
      <c r="E16" s="74">
        <v>1847</v>
      </c>
      <c r="F16" s="74">
        <v>2248</v>
      </c>
      <c r="G16" s="23"/>
      <c r="H16" s="86">
        <f t="shared" si="0"/>
        <v>2248</v>
      </c>
      <c r="I16" s="75">
        <f>PAGE1!F16</f>
        <v>2248</v>
      </c>
      <c r="R16" s="6">
        <f t="shared" si="1"/>
        <v>3</v>
      </c>
    </row>
    <row r="17" spans="1:18" ht="51" customHeight="1" x14ac:dyDescent="0.2">
      <c r="A17" s="221" t="s">
        <v>114</v>
      </c>
      <c r="B17" s="222"/>
      <c r="C17" s="64" t="s">
        <v>227</v>
      </c>
      <c r="D17" s="74">
        <v>138</v>
      </c>
      <c r="E17" s="74">
        <v>742</v>
      </c>
      <c r="F17" s="74">
        <v>880</v>
      </c>
      <c r="G17" s="23"/>
      <c r="H17" s="86">
        <f t="shared" si="0"/>
        <v>880</v>
      </c>
      <c r="I17" s="75">
        <f>PAGE1!F17</f>
        <v>880</v>
      </c>
      <c r="R17" s="6">
        <f t="shared" si="1"/>
        <v>3</v>
      </c>
    </row>
    <row r="18" spans="1:18" ht="42.75" customHeight="1" x14ac:dyDescent="0.2">
      <c r="A18" s="223"/>
      <c r="B18" s="224"/>
      <c r="C18" s="64" t="s">
        <v>226</v>
      </c>
      <c r="D18" s="74">
        <v>115</v>
      </c>
      <c r="E18" s="74">
        <v>779</v>
      </c>
      <c r="F18" s="74">
        <v>894</v>
      </c>
      <c r="G18" s="23"/>
      <c r="H18" s="86">
        <f t="shared" si="0"/>
        <v>894</v>
      </c>
      <c r="I18" s="75">
        <f>PAGE1!F18</f>
        <v>894</v>
      </c>
      <c r="R18" s="6">
        <f t="shared" si="1"/>
        <v>3</v>
      </c>
    </row>
    <row r="19" spans="1:18" ht="26.25" customHeight="1" x14ac:dyDescent="0.2">
      <c r="A19" s="221" t="s">
        <v>121</v>
      </c>
      <c r="B19" s="222"/>
      <c r="C19" s="64" t="s">
        <v>117</v>
      </c>
      <c r="D19" s="144">
        <v>462</v>
      </c>
      <c r="E19" s="74">
        <v>1657</v>
      </c>
      <c r="F19" s="74">
        <v>2119</v>
      </c>
      <c r="G19" s="23"/>
      <c r="H19" s="86">
        <f t="shared" si="0"/>
        <v>2119</v>
      </c>
      <c r="I19" s="75">
        <f>PAGE1!F19</f>
        <v>2119</v>
      </c>
      <c r="R19" s="6">
        <f t="shared" si="1"/>
        <v>3</v>
      </c>
    </row>
    <row r="20" spans="1:18" ht="26.25" customHeight="1" x14ac:dyDescent="0.2">
      <c r="A20" s="225"/>
      <c r="B20" s="226"/>
      <c r="C20" s="64" t="s">
        <v>118</v>
      </c>
      <c r="D20" s="74">
        <v>8</v>
      </c>
      <c r="E20" s="74">
        <v>27</v>
      </c>
      <c r="F20" s="74">
        <v>35</v>
      </c>
      <c r="G20" s="23"/>
      <c r="H20" s="86">
        <f t="shared" si="0"/>
        <v>35</v>
      </c>
      <c r="I20" s="75">
        <f>PAGE1!F20</f>
        <v>35</v>
      </c>
      <c r="R20" s="6">
        <f t="shared" si="1"/>
        <v>1</v>
      </c>
    </row>
    <row r="21" spans="1:18" ht="29.25" customHeight="1" x14ac:dyDescent="0.2">
      <c r="A21" s="223"/>
      <c r="B21" s="224"/>
      <c r="C21" s="64" t="s">
        <v>119</v>
      </c>
      <c r="D21" s="74">
        <v>1</v>
      </c>
      <c r="E21" s="74">
        <v>1</v>
      </c>
      <c r="F21" s="74">
        <v>2</v>
      </c>
      <c r="G21" s="23"/>
      <c r="H21" s="86">
        <f t="shared" si="0"/>
        <v>2</v>
      </c>
      <c r="I21" s="75">
        <f>PAGE1!F21</f>
        <v>2</v>
      </c>
      <c r="R21" s="6">
        <f t="shared" si="1"/>
        <v>1</v>
      </c>
    </row>
    <row r="22" spans="1:18" ht="39.75" customHeight="1" x14ac:dyDescent="0.2">
      <c r="A22" s="221" t="s">
        <v>120</v>
      </c>
      <c r="B22" s="222"/>
      <c r="C22" s="64" t="s">
        <v>230</v>
      </c>
      <c r="D22" s="74">
        <v>200</v>
      </c>
      <c r="E22" s="74">
        <v>583</v>
      </c>
      <c r="F22" s="74">
        <v>783</v>
      </c>
      <c r="G22" s="23"/>
      <c r="H22" s="86">
        <f t="shared" si="0"/>
        <v>783</v>
      </c>
      <c r="I22" s="75">
        <f>PAGE1!F22</f>
        <v>783</v>
      </c>
      <c r="R22" s="6">
        <f t="shared" si="1"/>
        <v>3</v>
      </c>
    </row>
    <row r="23" spans="1:18" ht="51" customHeight="1" x14ac:dyDescent="0.2">
      <c r="A23" s="225"/>
      <c r="B23" s="226"/>
      <c r="C23" s="65" t="s">
        <v>231</v>
      </c>
      <c r="D23" s="74">
        <v>19</v>
      </c>
      <c r="E23" s="74">
        <v>126</v>
      </c>
      <c r="F23" s="74">
        <v>145</v>
      </c>
      <c r="G23" s="23"/>
      <c r="H23" s="86">
        <f>MAX(D23,0)+MAX(E23,0)</f>
        <v>145</v>
      </c>
      <c r="I23" s="75">
        <f>PAGE1!F23</f>
        <v>145</v>
      </c>
    </row>
    <row r="24" spans="1:18" ht="22.5" customHeight="1" x14ac:dyDescent="0.2">
      <c r="A24" s="157" t="s">
        <v>146</v>
      </c>
      <c r="B24" s="241"/>
      <c r="C24" s="158"/>
      <c r="D24" s="74">
        <v>2291</v>
      </c>
      <c r="E24" s="74">
        <v>9040</v>
      </c>
      <c r="F24" s="74">
        <v>11331</v>
      </c>
      <c r="G24" s="23"/>
      <c r="H24" s="86">
        <f t="shared" si="0"/>
        <v>11331</v>
      </c>
      <c r="I24" s="75">
        <f>PAGE1!F24</f>
        <v>11331</v>
      </c>
      <c r="R24" s="6">
        <f t="shared" si="1"/>
        <v>4</v>
      </c>
    </row>
    <row r="25" spans="1:18" x14ac:dyDescent="0.2">
      <c r="A25" s="8"/>
    </row>
    <row r="26" spans="1:18" x14ac:dyDescent="0.2">
      <c r="C26" s="35"/>
    </row>
    <row r="27" spans="1:18" x14ac:dyDescent="0.2">
      <c r="A27" s="36"/>
    </row>
    <row r="28" spans="1:18" x14ac:dyDescent="0.2">
      <c r="C28" s="27" t="s">
        <v>49</v>
      </c>
      <c r="D28" s="75">
        <f>MAX(D15,0)+MAX(D16,0)+MAX(D17,0)+MAX(D18,0)+MAX(D19,0)+MAX(D20,0)+MAX(D21,0)+MAX(D22,0)+MAX(D23,0)</f>
        <v>2291</v>
      </c>
      <c r="E28" s="75">
        <f>MAX(E15,0)+MAX(E16,0)+MAX(E17,0)+MAX(E18,0)+MAX(E19,0)+MAX(E20,0)+MAX(E21,0)+MAX(E22,0)+MAX(E23,0)</f>
        <v>9040</v>
      </c>
      <c r="F28" s="75">
        <f>MAX(F15,0)+MAX(F16,0)+MAX(F17,0)+MAX(F18,0)+MAX(F19,0)+MAX(F20,0)+MAX(F21,0)+MAX(F22,0)+MAX(F23,0)</f>
        <v>11331</v>
      </c>
      <c r="G28" s="8"/>
    </row>
    <row r="30" spans="1:18" x14ac:dyDescent="0.2">
      <c r="B30" s="9"/>
      <c r="G30" s="9"/>
    </row>
    <row r="33" spans="7:10" x14ac:dyDescent="0.2">
      <c r="G33" s="8"/>
      <c r="J33" s="9"/>
    </row>
    <row r="34" spans="7:10" x14ac:dyDescent="0.2">
      <c r="G34" s="37"/>
    </row>
    <row r="35" spans="7:10" x14ac:dyDescent="0.2">
      <c r="G35" s="37"/>
    </row>
  </sheetData>
  <sheetProtection sheet="1" objects="1" scenarios="1"/>
  <mergeCells count="9">
    <mergeCell ref="A19:B21"/>
    <mergeCell ref="A22:B23"/>
    <mergeCell ref="A24:C24"/>
    <mergeCell ref="C10:E10"/>
    <mergeCell ref="A12:F12"/>
    <mergeCell ref="A13:C14"/>
    <mergeCell ref="D13:F13"/>
    <mergeCell ref="A15:B16"/>
    <mergeCell ref="A17:B18"/>
  </mergeCells>
  <conditionalFormatting sqref="D26:G26">
    <cfRule type="expression" dxfId="56" priority="3" stopIfTrue="1">
      <formula>AND(D26&gt;=0,D26&lt;&gt;D25)</formula>
    </cfRule>
  </conditionalFormatting>
  <conditionalFormatting sqref="D28:F28">
    <cfRule type="expression" dxfId="55" priority="4" stopIfTrue="1">
      <formula>MAX(D24,0)&lt;&gt;D28</formula>
    </cfRule>
  </conditionalFormatting>
  <conditionalFormatting sqref="H15:H24">
    <cfRule type="expression" dxfId="54" priority="5" stopIfTrue="1">
      <formula>MAX(F15,0)&lt;&gt;H15</formula>
    </cfRule>
  </conditionalFormatting>
  <conditionalFormatting sqref="I15:I24">
    <cfRule type="expression" dxfId="53" priority="6" stopIfTrue="1">
      <formula>AND(OR(I15&lt;&gt;-9, F15&lt;&gt;-9), I15&lt;&gt;F15)</formula>
    </cfRule>
  </conditionalFormatting>
  <conditionalFormatting sqref="D15:E24">
    <cfRule type="expression" dxfId="52" priority="7" stopIfTrue="1">
      <formula>LEN(TRIM(D15))=0</formula>
    </cfRule>
  </conditionalFormatting>
  <conditionalFormatting sqref="C10:E10">
    <cfRule type="expression" dxfId="51" priority="8" stopIfTrue="1">
      <formula>MIN(R15:R24)=0</formula>
    </cfRule>
  </conditionalFormatting>
  <conditionalFormatting sqref="F24">
    <cfRule type="expression" dxfId="50" priority="2" stopIfTrue="1">
      <formula>LEN(TRIM(F24))=0</formula>
    </cfRule>
  </conditionalFormatting>
  <conditionalFormatting sqref="F15:F23">
    <cfRule type="expression" dxfId="49" priority="1" stopIfTrue="1">
      <formula>LEN(TRIM(F15))=0</formula>
    </cfRule>
  </conditionalFormatting>
  <pageMargins left="0.8" right="0.3" top="0.9" bottom="0" header="0.5" footer="0.5"/>
  <pageSetup scale="92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>
      <selection activeCell="I3" sqref="I3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36.85546875" style="6" customWidth="1"/>
    <col min="4" max="4" width="16" style="6" customWidth="1"/>
    <col min="5" max="5" width="15.5703125" style="6" customWidth="1"/>
    <col min="6" max="6" width="14.5703125" style="6" customWidth="1"/>
    <col min="7" max="7" width="14" style="6" customWidth="1"/>
    <col min="8" max="8" width="8.710937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2.140625" style="6" hidden="1" customWidth="1"/>
    <col min="14" max="14" width="8.85546875" style="6" customWidth="1"/>
    <col min="15" max="16384" width="9.140625" style="6"/>
  </cols>
  <sheetData>
    <row r="1" spans="1:13" s="13" customFormat="1" ht="11.25" customHeight="1" x14ac:dyDescent="0.2">
      <c r="A1" s="140" t="s">
        <v>223</v>
      </c>
      <c r="C1" s="8"/>
      <c r="D1" s="12"/>
      <c r="E1" s="8"/>
      <c r="F1" s="8"/>
      <c r="G1" s="27" t="s">
        <v>69</v>
      </c>
    </row>
    <row r="2" spans="1:13" s="13" customFormat="1" ht="9.6" customHeight="1" x14ac:dyDescent="0.2">
      <c r="A2" s="12"/>
      <c r="D2" s="28"/>
      <c r="E2" s="8"/>
      <c r="F2" s="8"/>
      <c r="G2" s="12"/>
    </row>
    <row r="3" spans="1:13" s="13" customFormat="1" ht="11.25" customHeight="1" x14ac:dyDescent="0.2">
      <c r="A3" s="12"/>
      <c r="E3" s="8"/>
      <c r="F3"/>
      <c r="G3"/>
    </row>
    <row r="4" spans="1:13" s="13" customFormat="1" ht="11.25" customHeight="1" x14ac:dyDescent="0.2">
      <c r="A4" s="12"/>
      <c r="B4" s="8"/>
      <c r="C4" s="28" t="s">
        <v>23</v>
      </c>
      <c r="E4" s="8"/>
      <c r="F4"/>
      <c r="G4"/>
    </row>
    <row r="5" spans="1:13" s="13" customFormat="1" ht="11.25" customHeight="1" x14ac:dyDescent="0.2">
      <c r="A5" s="12"/>
      <c r="C5" s="28" t="s">
        <v>50</v>
      </c>
      <c r="E5" s="8"/>
      <c r="F5"/>
      <c r="G5"/>
    </row>
    <row r="6" spans="1:13" s="13" customFormat="1" ht="11.25" customHeight="1" x14ac:dyDescent="0.2">
      <c r="A6" s="8"/>
      <c r="B6" s="12"/>
      <c r="E6" s="12"/>
      <c r="F6"/>
      <c r="G6"/>
    </row>
    <row r="7" spans="1:13" s="13" customFormat="1" ht="11.25" customHeight="1" x14ac:dyDescent="0.2">
      <c r="A7" s="8"/>
      <c r="B7" s="12"/>
      <c r="C7" s="108" t="s">
        <v>225</v>
      </c>
      <c r="E7" s="12"/>
      <c r="F7"/>
      <c r="G7"/>
    </row>
    <row r="8" spans="1:13" s="13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29"/>
      <c r="C9" s="29"/>
      <c r="D9" s="12"/>
      <c r="F9"/>
      <c r="G9"/>
      <c r="H9" s="22"/>
    </row>
    <row r="10" spans="1:13" ht="15" customHeight="1" x14ac:dyDescent="0.2"/>
    <row r="11" spans="1:13" ht="15" customHeight="1" x14ac:dyDescent="0.2">
      <c r="A11" s="106" t="s">
        <v>68</v>
      </c>
      <c r="C11" s="31"/>
    </row>
    <row r="12" spans="1:13" ht="24.75" customHeight="1" x14ac:dyDescent="0.2">
      <c r="A12" s="169" t="s">
        <v>39</v>
      </c>
      <c r="B12" s="170"/>
      <c r="C12" s="171"/>
      <c r="D12" s="195" t="s">
        <v>166</v>
      </c>
      <c r="E12" s="196"/>
      <c r="F12" s="197"/>
      <c r="G12" s="32"/>
      <c r="H12" s="8"/>
    </row>
    <row r="13" spans="1:13" ht="15" customHeight="1" x14ac:dyDescent="0.2">
      <c r="A13" s="172"/>
      <c r="B13" s="173"/>
      <c r="C13" s="173"/>
      <c r="D13" s="217" t="s">
        <v>219</v>
      </c>
      <c r="E13" s="217" t="s">
        <v>220</v>
      </c>
      <c r="F13" s="217" t="s">
        <v>188</v>
      </c>
      <c r="G13" s="32"/>
      <c r="H13" s="8"/>
    </row>
    <row r="14" spans="1:13" ht="15" customHeight="1" x14ac:dyDescent="0.2">
      <c r="A14" s="172"/>
      <c r="B14" s="173"/>
      <c r="C14" s="173"/>
      <c r="D14" s="219"/>
      <c r="E14" s="219"/>
      <c r="F14" s="219"/>
      <c r="G14" s="63"/>
      <c r="H14" s="8"/>
      <c r="M14" s="6">
        <v>12</v>
      </c>
    </row>
    <row r="15" spans="1:13" ht="44.25" customHeight="1" x14ac:dyDescent="0.2">
      <c r="A15" s="221" t="s">
        <v>111</v>
      </c>
      <c r="B15" s="222"/>
      <c r="C15" s="64" t="s">
        <v>112</v>
      </c>
      <c r="D15" s="83">
        <f>IF(MIN(PAGE10!D15,PAGE10!F15)&lt;=0, 0, PAGE10!D15/PAGE10!F15)</f>
        <v>0.22414201183431953</v>
      </c>
      <c r="E15" s="83">
        <f>IF(MIN(PAGE10!E15,PAGE10!F15)&lt;=0, 0, PAGE10!E15/PAGE10!F15)</f>
        <v>0.77585798816568052</v>
      </c>
      <c r="F15" s="84">
        <f>IF(PAGE10!F15&lt;=0, 0, PAGE10!F15/PAGE10!F15)</f>
        <v>1</v>
      </c>
      <c r="G15" s="23"/>
      <c r="H15" s="33"/>
      <c r="I15" s="34"/>
    </row>
    <row r="16" spans="1:13" ht="45" customHeight="1" x14ac:dyDescent="0.2">
      <c r="A16" s="223"/>
      <c r="B16" s="224"/>
      <c r="C16" s="64" t="s">
        <v>113</v>
      </c>
      <c r="D16" s="83">
        <f>IF(MIN(PAGE10!D16,PAGE10!F16)&lt;=0, 0, PAGE10!D16/PAGE10!F16)</f>
        <v>0.17838078291814946</v>
      </c>
      <c r="E16" s="83">
        <f>IF(MIN(PAGE10!E16,PAGE10!F16)&lt;=0, 0, PAGE10!E16/PAGE10!F16)</f>
        <v>0.82161921708185048</v>
      </c>
      <c r="F16" s="84">
        <f>IF(PAGE10!F16&lt;=0, 0, PAGE10!F16/PAGE10!F16)</f>
        <v>1</v>
      </c>
      <c r="G16" s="23"/>
      <c r="H16" s="33"/>
      <c r="I16" s="34"/>
    </row>
    <row r="17" spans="1:9" ht="47.25" customHeight="1" x14ac:dyDescent="0.2">
      <c r="A17" s="221" t="s">
        <v>114</v>
      </c>
      <c r="B17" s="222"/>
      <c r="C17" s="64" t="s">
        <v>227</v>
      </c>
      <c r="D17" s="83">
        <f>IF(MIN(PAGE10!D17,PAGE10!F17)&lt;=0, 0, PAGE10!D17/PAGE10!F17)</f>
        <v>0.15681818181818183</v>
      </c>
      <c r="E17" s="83">
        <f>IF(MIN(PAGE10!E17,PAGE10!F17)&lt;=0, 0, PAGE10!E17/PAGE10!F17)</f>
        <v>0.84318181818181814</v>
      </c>
      <c r="F17" s="84">
        <f>IF(PAGE10!F17&lt;=0, 0, PAGE10!F17/PAGE10!F17)</f>
        <v>1</v>
      </c>
      <c r="G17" s="23"/>
      <c r="H17" s="33"/>
      <c r="I17" s="34"/>
    </row>
    <row r="18" spans="1:9" ht="45" customHeight="1" x14ac:dyDescent="0.2">
      <c r="A18" s="223"/>
      <c r="B18" s="224"/>
      <c r="C18" s="64" t="s">
        <v>116</v>
      </c>
      <c r="D18" s="83">
        <f>IF(MIN(PAGE10!D18,PAGE10!F18)&lt;=0, 0, PAGE10!D18/PAGE10!F18)</f>
        <v>0.12863534675615212</v>
      </c>
      <c r="E18" s="83">
        <f>IF(MIN(PAGE10!E18,PAGE10!F18)&lt;=0, 0, PAGE10!E18/PAGE10!F18)</f>
        <v>0.87136465324384782</v>
      </c>
      <c r="F18" s="84">
        <f>IF(PAGE10!F18&lt;=0, 0, PAGE10!F18/PAGE10!F18)</f>
        <v>1</v>
      </c>
      <c r="G18" s="23"/>
      <c r="H18" s="33"/>
      <c r="I18" s="34"/>
    </row>
    <row r="19" spans="1:9" ht="26.25" customHeight="1" x14ac:dyDescent="0.2">
      <c r="A19" s="221" t="s">
        <v>121</v>
      </c>
      <c r="B19" s="222"/>
      <c r="C19" s="64" t="s">
        <v>117</v>
      </c>
      <c r="D19" s="83">
        <f>IF(MIN(PAGE10!D19,PAGE10!F19)&lt;=0, 0, PAGE10!D19/PAGE10!F19)</f>
        <v>0.21802737140160453</v>
      </c>
      <c r="E19" s="83">
        <f>IF(MIN(PAGE10!E19,PAGE10!F19)&lt;=0, 0, PAGE10!E19/PAGE10!F19)</f>
        <v>0.78197262859839545</v>
      </c>
      <c r="F19" s="84">
        <f>IF(PAGE10!F19&lt;=0, 0, PAGE10!F19/PAGE10!F19)</f>
        <v>1</v>
      </c>
      <c r="G19" s="23"/>
      <c r="H19" s="33"/>
      <c r="I19" s="34"/>
    </row>
    <row r="20" spans="1:9" ht="26.25" customHeight="1" x14ac:dyDescent="0.2">
      <c r="A20" s="225"/>
      <c r="B20" s="226"/>
      <c r="C20" s="64" t="s">
        <v>118</v>
      </c>
      <c r="D20" s="83">
        <f>IF(MIN(PAGE10!D20,PAGE10!F20)&lt;=0, 0, PAGE10!D20/PAGE10!F20)</f>
        <v>0.22857142857142856</v>
      </c>
      <c r="E20" s="83">
        <f>IF(MIN(PAGE10!E20,PAGE10!F20)&lt;=0, 0, PAGE10!E20/PAGE10!F20)</f>
        <v>0.77142857142857146</v>
      </c>
      <c r="F20" s="84">
        <f>IF(PAGE10!F20&lt;=0, 0, PAGE10!F20/PAGE10!F20)</f>
        <v>1</v>
      </c>
      <c r="G20" s="23"/>
      <c r="H20" s="33"/>
      <c r="I20" s="34"/>
    </row>
    <row r="21" spans="1:9" ht="29.25" customHeight="1" x14ac:dyDescent="0.2">
      <c r="A21" s="223"/>
      <c r="B21" s="224"/>
      <c r="C21" s="64" t="s">
        <v>119</v>
      </c>
      <c r="D21" s="83">
        <f>IF(MIN(PAGE10!D21,PAGE10!F21)&lt;=0, 0, PAGE10!D21/PAGE10!F21)</f>
        <v>0.5</v>
      </c>
      <c r="E21" s="83">
        <f>IF(MIN(PAGE10!E21,PAGE10!F21)&lt;=0, 0, PAGE10!E21/PAGE10!F21)</f>
        <v>0.5</v>
      </c>
      <c r="F21" s="84">
        <f>IF(PAGE10!F21&lt;=0, 0, PAGE10!F21/PAGE10!F21)</f>
        <v>1</v>
      </c>
      <c r="G21" s="23"/>
      <c r="H21" s="33"/>
      <c r="I21" s="34"/>
    </row>
    <row r="22" spans="1:9" ht="39.75" customHeight="1" x14ac:dyDescent="0.2">
      <c r="A22" s="221" t="s">
        <v>120</v>
      </c>
      <c r="B22" s="222"/>
      <c r="C22" s="64" t="s">
        <v>144</v>
      </c>
      <c r="D22" s="83">
        <f>IF(MIN(PAGE10!D22,PAGE10!F22)&lt;=0, 0, PAGE10!D22/PAGE10!F22)</f>
        <v>0.2554278416347382</v>
      </c>
      <c r="E22" s="83">
        <f>IF(MIN(PAGE10!E22,PAGE10!F22)&lt;=0, 0, PAGE10!E22/PAGE10!F22)</f>
        <v>0.7445721583652618</v>
      </c>
      <c r="F22" s="84">
        <f>IF(PAGE10!F22&lt;=0, 0, PAGE10!F22/PAGE10!F22)</f>
        <v>1</v>
      </c>
      <c r="G22" s="23"/>
      <c r="H22" s="33"/>
      <c r="I22" s="34"/>
    </row>
    <row r="23" spans="1:9" ht="50.25" customHeight="1" x14ac:dyDescent="0.2">
      <c r="A23" s="225"/>
      <c r="B23" s="226"/>
      <c r="C23" s="65" t="s">
        <v>145</v>
      </c>
      <c r="D23" s="83">
        <f>IF(MIN(PAGE10!D23,PAGE10!F23)&lt;=0, 0, PAGE10!D23/PAGE10!F23)</f>
        <v>0.1310344827586207</v>
      </c>
      <c r="E23" s="83">
        <f>IF(MIN(PAGE10!E23,PAGE10!F23)&lt;=0, 0, PAGE10!E23/PAGE10!F23)</f>
        <v>0.86896551724137927</v>
      </c>
      <c r="F23" s="84">
        <f>IF(PAGE10!F23&lt;=0, 0, PAGE10!F23/PAGE10!F23)</f>
        <v>1</v>
      </c>
      <c r="G23" s="23"/>
      <c r="H23" s="33"/>
      <c r="I23" s="34"/>
    </row>
    <row r="24" spans="1:9" ht="20.100000000000001" customHeight="1" x14ac:dyDescent="0.2">
      <c r="A24" s="227" t="s">
        <v>146</v>
      </c>
      <c r="B24" s="228"/>
      <c r="C24" s="248"/>
      <c r="D24" s="83">
        <f>IF(MIN(PAGE10!D24,PAGE10!F24)&lt;=0, 0, PAGE10!D24/PAGE10!F24)</f>
        <v>0.20218868590592182</v>
      </c>
      <c r="E24" s="83">
        <f>IF(MIN(PAGE10!E24,PAGE10!F24)&lt;=0, 0, PAGE10!E24/PAGE10!F24)</f>
        <v>0.79781131409407824</v>
      </c>
      <c r="F24" s="84">
        <f>IF(PAGE10!F24&lt;=0, 0, PAGE10!F24/PAGE10!F24)</f>
        <v>1</v>
      </c>
      <c r="G24" s="23"/>
      <c r="H24" s="33"/>
      <c r="I24" s="34"/>
    </row>
    <row r="25" spans="1:9" x14ac:dyDescent="0.2">
      <c r="A25" s="8"/>
    </row>
    <row r="26" spans="1:9" x14ac:dyDescent="0.2">
      <c r="A26" s="25" t="s">
        <v>157</v>
      </c>
    </row>
    <row r="27" spans="1:9" x14ac:dyDescent="0.2">
      <c r="C27" s="35"/>
    </row>
    <row r="28" spans="1:9" x14ac:dyDescent="0.2">
      <c r="A28" s="36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7"/>
    </row>
    <row r="35" spans="7:10" x14ac:dyDescent="0.2">
      <c r="G35" s="37"/>
    </row>
  </sheetData>
  <sheetProtection sheet="1" objects="1" scenarios="1"/>
  <mergeCells count="10">
    <mergeCell ref="A17:B18"/>
    <mergeCell ref="A19:B21"/>
    <mergeCell ref="A22:B23"/>
    <mergeCell ref="A24:C24"/>
    <mergeCell ref="A12:C14"/>
    <mergeCell ref="D12:F12"/>
    <mergeCell ref="D13:D14"/>
    <mergeCell ref="E13:E14"/>
    <mergeCell ref="F13:F14"/>
    <mergeCell ref="A15:B16"/>
  </mergeCells>
  <conditionalFormatting sqref="D27:G27">
    <cfRule type="expression" dxfId="48" priority="1" stopIfTrue="1">
      <formula>AND(D27&gt;=0,D27&lt;&gt;D25)</formula>
    </cfRule>
  </conditionalFormatting>
  <pageMargins left="0.8" right="0.3" top="0.9" bottom="0" header="0.5" footer="0.5"/>
  <pageSetup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7"/>
  <sheetViews>
    <sheetView zoomScale="90" zoomScaleNormal="90" workbookViewId="0">
      <selection activeCell="L7" sqref="L7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5" width="18.85546875" style="6" customWidth="1"/>
    <col min="6" max="8" width="21" style="6" customWidth="1"/>
    <col min="9" max="9" width="4.42578125" style="6" customWidth="1"/>
    <col min="10" max="11" width="9.140625" style="6"/>
    <col min="12" max="12" width="8.85546875" style="6" customWidth="1"/>
    <col min="13" max="13" width="3.140625" style="6" hidden="1" customWidth="1"/>
    <col min="14" max="14" width="7.140625" style="6" customWidth="1"/>
    <col min="15" max="17" width="9.140625" style="6"/>
    <col min="18" max="18" width="9.140625" style="6" hidden="1" customWidth="1"/>
    <col min="19" max="16384" width="9.140625" style="6"/>
  </cols>
  <sheetData>
    <row r="1" spans="1:22" s="8" customFormat="1" ht="12.75" customHeight="1" x14ac:dyDescent="0.2">
      <c r="A1" s="140" t="s">
        <v>223</v>
      </c>
      <c r="C1" s="12"/>
      <c r="D1" s="12"/>
      <c r="E1" s="12"/>
      <c r="F1" s="12"/>
      <c r="H1" s="27" t="s">
        <v>73</v>
      </c>
    </row>
    <row r="2" spans="1:22" s="8" customFormat="1" ht="9.6" customHeight="1" x14ac:dyDescent="0.2">
      <c r="A2" s="12"/>
      <c r="C2" s="12"/>
      <c r="E2" s="28"/>
      <c r="F2" s="12"/>
      <c r="H2" s="12"/>
    </row>
    <row r="3" spans="1:22" s="8" customFormat="1" ht="9.6" customHeight="1" x14ac:dyDescent="0.2">
      <c r="A3" s="12"/>
      <c r="E3" s="28"/>
      <c r="F3" s="28"/>
      <c r="G3"/>
      <c r="H3"/>
    </row>
    <row r="4" spans="1:22" s="8" customFormat="1" ht="11.25" customHeight="1" x14ac:dyDescent="0.2">
      <c r="A4" s="12"/>
      <c r="E4" s="28" t="s">
        <v>23</v>
      </c>
      <c r="F4" s="12"/>
      <c r="G4"/>
      <c r="H4"/>
    </row>
    <row r="5" spans="1:22" s="8" customFormat="1" ht="11.25" customHeight="1" x14ac:dyDescent="0.2">
      <c r="A5" s="12"/>
      <c r="E5" s="28" t="s">
        <v>50</v>
      </c>
      <c r="F5" s="12"/>
      <c r="G5"/>
      <c r="H5"/>
    </row>
    <row r="6" spans="1:22" s="8" customFormat="1" ht="11.25" customHeight="1" x14ac:dyDescent="0.2">
      <c r="B6" s="12"/>
      <c r="E6" s="28"/>
      <c r="F6" s="28"/>
      <c r="G6"/>
      <c r="H6"/>
    </row>
    <row r="7" spans="1:22" s="8" customFormat="1" ht="11.25" customHeight="1" x14ac:dyDescent="0.2">
      <c r="B7" s="12"/>
      <c r="E7" s="108" t="s">
        <v>225</v>
      </c>
      <c r="F7" s="28"/>
      <c r="G7"/>
      <c r="H7"/>
    </row>
    <row r="8" spans="1:22" s="8" customFormat="1" ht="9.6" customHeight="1" x14ac:dyDescent="0.2">
      <c r="B8" s="12"/>
      <c r="F8" s="28"/>
      <c r="G8"/>
      <c r="H8"/>
    </row>
    <row r="9" spans="1:22" ht="10.5" customHeight="1" x14ac:dyDescent="0.2">
      <c r="B9" s="47"/>
      <c r="C9" s="48"/>
      <c r="D9" s="209" t="s">
        <v>108</v>
      </c>
      <c r="E9" s="209"/>
      <c r="F9" s="209"/>
      <c r="G9"/>
      <c r="H9"/>
      <c r="I9" s="11"/>
    </row>
    <row r="10" spans="1:22" x14ac:dyDescent="0.2">
      <c r="B10" s="47"/>
      <c r="C10" s="48"/>
      <c r="D10" s="48"/>
      <c r="E10" s="48"/>
      <c r="F10" s="48"/>
      <c r="G10" s="48"/>
      <c r="H10" s="48"/>
      <c r="I10" s="11"/>
    </row>
    <row r="11" spans="1:22" ht="27" customHeight="1" x14ac:dyDescent="0.2">
      <c r="B11" s="249" t="s">
        <v>167</v>
      </c>
      <c r="C11" s="249"/>
      <c r="D11" s="249"/>
      <c r="E11" s="249"/>
      <c r="F11" s="249"/>
      <c r="G11" s="249"/>
      <c r="H11" s="249"/>
      <c r="Q11"/>
      <c r="R11"/>
      <c r="S11"/>
      <c r="T11"/>
      <c r="U11"/>
      <c r="V11"/>
    </row>
    <row r="12" spans="1:22" ht="12" customHeight="1" x14ac:dyDescent="0.2">
      <c r="B12" s="54"/>
      <c r="C12" s="250" t="s">
        <v>192</v>
      </c>
      <c r="D12" s="251"/>
      <c r="E12" s="252"/>
      <c r="F12" s="250" t="s">
        <v>193</v>
      </c>
      <c r="G12" s="251"/>
      <c r="H12" s="252"/>
      <c r="Q12"/>
      <c r="R12"/>
      <c r="S12"/>
      <c r="T12"/>
      <c r="U12"/>
      <c r="V12"/>
    </row>
    <row r="13" spans="1:22" ht="12" customHeight="1" x14ac:dyDescent="0.2">
      <c r="B13" s="55"/>
      <c r="C13" s="253"/>
      <c r="D13" s="254"/>
      <c r="E13" s="255"/>
      <c r="F13" s="253"/>
      <c r="G13" s="254"/>
      <c r="H13" s="255"/>
      <c r="Q13"/>
      <c r="R13"/>
      <c r="S13"/>
      <c r="T13"/>
      <c r="U13"/>
      <c r="V13"/>
    </row>
    <row r="14" spans="1:22" ht="12" customHeight="1" x14ac:dyDescent="0.2">
      <c r="B14" s="55"/>
      <c r="C14" s="253"/>
      <c r="D14" s="254"/>
      <c r="E14" s="255"/>
      <c r="F14" s="253"/>
      <c r="G14" s="254"/>
      <c r="H14" s="255"/>
      <c r="Q14"/>
      <c r="R14"/>
      <c r="S14"/>
      <c r="T14"/>
      <c r="U14"/>
      <c r="V14"/>
    </row>
    <row r="15" spans="1:22" ht="12" customHeight="1" x14ac:dyDescent="0.2">
      <c r="B15" s="56"/>
      <c r="C15" s="256"/>
      <c r="D15" s="257"/>
      <c r="E15" s="258"/>
      <c r="F15" s="256"/>
      <c r="G15" s="257"/>
      <c r="H15" s="258"/>
      <c r="Q15"/>
      <c r="R15"/>
      <c r="S15"/>
      <c r="T15"/>
      <c r="U15"/>
      <c r="V15"/>
    </row>
    <row r="16" spans="1:22" ht="15" customHeight="1" x14ac:dyDescent="0.2">
      <c r="B16" s="109" t="s">
        <v>22</v>
      </c>
      <c r="C16" s="58" t="s">
        <v>42</v>
      </c>
      <c r="D16" s="51" t="s">
        <v>13</v>
      </c>
      <c r="E16" s="51" t="s">
        <v>14</v>
      </c>
      <c r="F16" s="51" t="s">
        <v>15</v>
      </c>
      <c r="G16" s="51" t="s">
        <v>43</v>
      </c>
      <c r="H16" s="51" t="s">
        <v>16</v>
      </c>
      <c r="M16" s="6">
        <v>13</v>
      </c>
      <c r="Q16"/>
      <c r="R16"/>
      <c r="S16"/>
      <c r="T16"/>
      <c r="U16"/>
      <c r="V16"/>
    </row>
    <row r="17" spans="2:22" ht="15" customHeight="1" x14ac:dyDescent="0.2">
      <c r="B17" s="60"/>
      <c r="C17" s="110" t="s">
        <v>19</v>
      </c>
      <c r="D17" s="111" t="s">
        <v>20</v>
      </c>
      <c r="E17" s="111" t="s">
        <v>21</v>
      </c>
      <c r="F17" s="111" t="s">
        <v>19</v>
      </c>
      <c r="G17" s="111" t="s">
        <v>20</v>
      </c>
      <c r="H17" s="111" t="s">
        <v>21</v>
      </c>
      <c r="Q17"/>
      <c r="R17"/>
      <c r="S17"/>
      <c r="T17"/>
      <c r="U17"/>
      <c r="V17"/>
    </row>
    <row r="18" spans="2:22" ht="18" customHeight="1" x14ac:dyDescent="0.2">
      <c r="B18" s="62" t="s">
        <v>150</v>
      </c>
      <c r="C18" s="87">
        <v>291</v>
      </c>
      <c r="D18" s="87">
        <v>261</v>
      </c>
      <c r="E18" s="87">
        <v>109</v>
      </c>
      <c r="F18" s="87">
        <v>332</v>
      </c>
      <c r="G18" s="87">
        <v>866</v>
      </c>
      <c r="H18" s="87">
        <v>311</v>
      </c>
      <c r="K18" s="6" t="s">
        <v>12</v>
      </c>
      <c r="M18" s="6" t="s">
        <v>12</v>
      </c>
      <c r="Q18"/>
      <c r="R18"/>
      <c r="S18"/>
      <c r="T18"/>
      <c r="U18"/>
      <c r="V18"/>
    </row>
    <row r="19" spans="2:22" ht="18" customHeight="1" x14ac:dyDescent="0.2">
      <c r="B19" s="53" t="s">
        <v>0</v>
      </c>
      <c r="C19" s="87">
        <v>343</v>
      </c>
      <c r="D19" s="87">
        <v>211</v>
      </c>
      <c r="E19" s="87">
        <v>15</v>
      </c>
      <c r="F19" s="87">
        <v>31</v>
      </c>
      <c r="G19" s="87">
        <v>41</v>
      </c>
      <c r="H19" s="87">
        <v>10</v>
      </c>
      <c r="Q19"/>
      <c r="R19"/>
      <c r="S19"/>
      <c r="T19"/>
      <c r="U19"/>
      <c r="V19"/>
    </row>
    <row r="20" spans="2:22" ht="18" customHeight="1" x14ac:dyDescent="0.2">
      <c r="B20" s="53" t="s">
        <v>1</v>
      </c>
      <c r="C20" s="87">
        <v>12619</v>
      </c>
      <c r="D20" s="87">
        <v>1912</v>
      </c>
      <c r="E20" s="87">
        <v>84</v>
      </c>
      <c r="F20" s="87">
        <v>887</v>
      </c>
      <c r="G20" s="87">
        <v>372</v>
      </c>
      <c r="H20" s="87">
        <v>43</v>
      </c>
      <c r="Q20"/>
      <c r="R20"/>
      <c r="S20"/>
      <c r="T20"/>
      <c r="U20"/>
      <c r="V20"/>
    </row>
    <row r="21" spans="2:22" ht="18" customHeight="1" x14ac:dyDescent="0.2">
      <c r="B21" s="53" t="s">
        <v>2</v>
      </c>
      <c r="C21" s="87">
        <v>97</v>
      </c>
      <c r="D21" s="87">
        <v>88</v>
      </c>
      <c r="E21" s="87">
        <v>7</v>
      </c>
      <c r="F21" s="87">
        <v>9</v>
      </c>
      <c r="G21" s="87">
        <v>16</v>
      </c>
      <c r="H21" s="87">
        <v>4</v>
      </c>
      <c r="R21" s="6">
        <f t="shared" ref="R21:R29" si="0">MIN(LEN(TRIM(C21)),LEN(TRIM(D21)),LEN(TRIM(E21)),LEN(TRIM(F21)),LEN(TRIM(G21)),LEN(TRIM(H21)))</f>
        <v>1</v>
      </c>
    </row>
    <row r="22" spans="2:22" ht="18" customHeight="1" x14ac:dyDescent="0.2">
      <c r="B22" s="53" t="s">
        <v>3</v>
      </c>
      <c r="C22" s="87">
        <v>1125</v>
      </c>
      <c r="D22" s="87">
        <v>1640</v>
      </c>
      <c r="E22" s="87">
        <v>180</v>
      </c>
      <c r="F22" s="87">
        <v>294</v>
      </c>
      <c r="G22" s="87">
        <v>545</v>
      </c>
      <c r="H22" s="87">
        <v>74</v>
      </c>
      <c r="R22" s="6">
        <f t="shared" si="0"/>
        <v>2</v>
      </c>
    </row>
    <row r="23" spans="2:22" ht="18" customHeight="1" x14ac:dyDescent="0.2">
      <c r="B23" s="53" t="s">
        <v>4</v>
      </c>
      <c r="C23" s="87">
        <v>134</v>
      </c>
      <c r="D23" s="87">
        <v>54</v>
      </c>
      <c r="E23" s="87">
        <v>18</v>
      </c>
      <c r="F23" s="87">
        <v>40</v>
      </c>
      <c r="G23" s="87">
        <v>35</v>
      </c>
      <c r="H23" s="87">
        <v>26</v>
      </c>
      <c r="R23" s="6">
        <f t="shared" si="0"/>
        <v>2</v>
      </c>
    </row>
    <row r="24" spans="2:22" ht="18" customHeight="1" x14ac:dyDescent="0.2">
      <c r="B24" s="53" t="s">
        <v>5</v>
      </c>
      <c r="C24" s="87">
        <v>4150</v>
      </c>
      <c r="D24" s="87">
        <v>5682</v>
      </c>
      <c r="E24" s="87">
        <v>478</v>
      </c>
      <c r="F24" s="87">
        <v>688</v>
      </c>
      <c r="G24" s="87">
        <v>1207</v>
      </c>
      <c r="H24" s="87">
        <v>163</v>
      </c>
      <c r="R24" s="6">
        <f t="shared" si="0"/>
        <v>3</v>
      </c>
    </row>
    <row r="25" spans="2:22" ht="18" customHeight="1" x14ac:dyDescent="0.2">
      <c r="B25" s="53" t="s">
        <v>6</v>
      </c>
      <c r="C25" s="87">
        <v>7246</v>
      </c>
      <c r="D25" s="87">
        <v>13235</v>
      </c>
      <c r="E25" s="87">
        <v>1063</v>
      </c>
      <c r="F25" s="87">
        <v>458</v>
      </c>
      <c r="G25" s="87">
        <v>2220</v>
      </c>
      <c r="H25" s="87">
        <v>187</v>
      </c>
      <c r="R25" s="6">
        <f t="shared" si="0"/>
        <v>3</v>
      </c>
    </row>
    <row r="26" spans="2:22" ht="18" customHeight="1" x14ac:dyDescent="0.2">
      <c r="B26" s="53" t="s">
        <v>9</v>
      </c>
      <c r="C26" s="87">
        <v>3</v>
      </c>
      <c r="D26" s="87">
        <v>1</v>
      </c>
      <c r="E26" s="87">
        <v>0</v>
      </c>
      <c r="F26" s="87">
        <v>0</v>
      </c>
      <c r="G26" s="87">
        <v>1</v>
      </c>
      <c r="H26" s="87">
        <v>0</v>
      </c>
      <c r="R26" s="6">
        <f t="shared" si="0"/>
        <v>1</v>
      </c>
    </row>
    <row r="27" spans="2:22" ht="18" customHeight="1" x14ac:dyDescent="0.2">
      <c r="B27" s="53" t="s">
        <v>7</v>
      </c>
      <c r="C27" s="87">
        <v>-9</v>
      </c>
      <c r="D27" s="87">
        <v>-9</v>
      </c>
      <c r="E27" s="87">
        <v>-9</v>
      </c>
      <c r="F27" s="87">
        <v>-9</v>
      </c>
      <c r="G27" s="87">
        <v>-9</v>
      </c>
      <c r="H27" s="87">
        <v>-9</v>
      </c>
      <c r="R27" s="6">
        <f t="shared" si="0"/>
        <v>2</v>
      </c>
    </row>
    <row r="28" spans="2:22" ht="18" customHeight="1" x14ac:dyDescent="0.2">
      <c r="B28" s="53" t="s">
        <v>8</v>
      </c>
      <c r="C28" s="87">
        <v>2181</v>
      </c>
      <c r="D28" s="87">
        <v>2198</v>
      </c>
      <c r="E28" s="87">
        <v>260</v>
      </c>
      <c r="F28" s="87">
        <v>566</v>
      </c>
      <c r="G28" s="87">
        <v>953</v>
      </c>
      <c r="H28" s="87">
        <v>280</v>
      </c>
      <c r="R28" s="6">
        <f t="shared" si="0"/>
        <v>3</v>
      </c>
    </row>
    <row r="29" spans="2:22" ht="18" customHeight="1" x14ac:dyDescent="0.2">
      <c r="B29" s="53" t="s">
        <v>10</v>
      </c>
      <c r="C29" s="87">
        <v>56</v>
      </c>
      <c r="D29" s="87">
        <v>101</v>
      </c>
      <c r="E29" s="87">
        <v>13</v>
      </c>
      <c r="F29" s="87">
        <v>21</v>
      </c>
      <c r="G29" s="87">
        <v>28</v>
      </c>
      <c r="H29" s="87">
        <v>10</v>
      </c>
      <c r="R29" s="6">
        <f t="shared" si="0"/>
        <v>2</v>
      </c>
    </row>
    <row r="30" spans="2:22" ht="18" customHeight="1" x14ac:dyDescent="0.2">
      <c r="B30" s="53" t="s">
        <v>95</v>
      </c>
      <c r="C30" s="87">
        <v>-9</v>
      </c>
      <c r="D30" s="88"/>
      <c r="E30" s="88"/>
      <c r="F30" s="87">
        <v>-9</v>
      </c>
      <c r="G30" s="88"/>
      <c r="H30" s="88"/>
      <c r="R30" s="6">
        <f>MIN(LEN(TRIM(C30)),LEN(TRIM(F30)))</f>
        <v>2</v>
      </c>
    </row>
    <row r="31" spans="2:22" ht="18" customHeight="1" x14ac:dyDescent="0.2">
      <c r="B31" s="116" t="s">
        <v>11</v>
      </c>
      <c r="C31" s="87">
        <v>28245</v>
      </c>
      <c r="D31" s="87">
        <v>25383</v>
      </c>
      <c r="E31" s="87">
        <v>2227</v>
      </c>
      <c r="F31" s="87">
        <v>3326</v>
      </c>
      <c r="G31" s="87">
        <v>6284</v>
      </c>
      <c r="H31" s="87">
        <v>1108</v>
      </c>
      <c r="R31" s="6">
        <f>MIN(LEN(TRIM(C31)),LEN(TRIM(D31)),LEN(TRIM(E31)),LEN(TRIM(F31)),LEN(TRIM(G31)),LEN(TRIM(H31)))</f>
        <v>4</v>
      </c>
    </row>
    <row r="32" spans="2:22" ht="24" customHeight="1" x14ac:dyDescent="0.2">
      <c r="B32" s="259" t="s">
        <v>191</v>
      </c>
      <c r="C32" s="259"/>
      <c r="D32" s="259"/>
      <c r="E32" s="259"/>
      <c r="F32" s="259"/>
      <c r="G32" s="259"/>
      <c r="H32" s="259"/>
    </row>
    <row r="33" spans="2:8" ht="9" customHeight="1" x14ac:dyDescent="0.2"/>
    <row r="34" spans="2:8" x14ac:dyDescent="0.2">
      <c r="B34" s="8"/>
    </row>
    <row r="35" spans="2:8" ht="13.5" customHeight="1" x14ac:dyDescent="0.2">
      <c r="B35" s="27" t="s">
        <v>49</v>
      </c>
      <c r="C35" s="89">
        <f>MAX(C18,0)+MAX(C19,0)+MAX(C20,0)+MAX(C21,0)+MAX(C22,0)+MAX(C23,0)+MAX(C24,0)+MAX(C25,0)+MAX(C26,0)+MAX(C27,0)+MAX(C28,0)+MAX(C29,0)+MAX(C30,0)</f>
        <v>28245</v>
      </c>
      <c r="D35" s="101">
        <f>MAX(D18,0)+MAX(D19,0)+MAX(D20,0)+MAX(D21,0)+MAX(D22,0)+MAX(D23,0)+MAX(D24,0)+MAX(D25,0)+MAX(D26,0)+MAX(D27,0)+MAX(D28,0)+MAX(D29,0)</f>
        <v>25383</v>
      </c>
      <c r="E35" s="101">
        <f>MAX(E18,0)+MAX(E19,0)+MAX(E20,0)+MAX(E21,0)+MAX(E22,0)+MAX(E23,0)+MAX(E24,0)+MAX(E25,0)+MAX(E26,0)+MAX(E27,0)+MAX(E28,0)+MAX(E29,0)</f>
        <v>2227</v>
      </c>
      <c r="F35" s="89">
        <f>MAX(F18,0)+MAX(F19,0)+MAX(F20,0)+MAX(F21,0)+MAX(F22,0)+MAX(F23,0)+MAX(F24,0)+MAX(F25,0)+MAX(F26,0)+MAX(F27,0)+MAX(F28,0)+MAX(F29,0)+MAX(F30,0)</f>
        <v>3326</v>
      </c>
      <c r="G35" s="101">
        <f>MAX(G18,0)+MAX(G19,0)+MAX(G20,0)+MAX(G21,0)+MAX(G22,0)+MAX(G23,0)+MAX(G24,0)+MAX(G25,0)+MAX(G26,0)+MAX(G27,0)+MAX(G28,0)+MAX(G29,0)</f>
        <v>6284</v>
      </c>
      <c r="H35" s="101">
        <f>MAX(H18,0)+MAX(H19,0)+MAX(H20,0)+MAX(H21,0)+MAX(H22,0)+MAX(H23,0)+MAX(H24,0)+MAX(H25,0)+MAX(H26,0)+MAX(H27,0)+MAX(H28,0)+MAX(H29,0)</f>
        <v>1108</v>
      </c>
    </row>
    <row r="36" spans="2:8" x14ac:dyDescent="0.2">
      <c r="B36" s="9"/>
      <c r="H36" s="8"/>
    </row>
    <row r="37" spans="2:8" x14ac:dyDescent="0.2">
      <c r="H37" s="37"/>
    </row>
  </sheetData>
  <sheetProtection sheet="1" objects="1" scenarios="1"/>
  <mergeCells count="5">
    <mergeCell ref="D9:F9"/>
    <mergeCell ref="B11:H11"/>
    <mergeCell ref="C12:E15"/>
    <mergeCell ref="F12:H15"/>
    <mergeCell ref="B32:H32"/>
  </mergeCells>
  <conditionalFormatting sqref="C35:H35">
    <cfRule type="expression" dxfId="47" priority="1" stopIfTrue="1">
      <formula>MAX(C31,0)&lt;&gt;C35</formula>
    </cfRule>
  </conditionalFormatting>
  <conditionalFormatting sqref="C18:H29 C31:H31 C30 F30">
    <cfRule type="expression" dxfId="46" priority="2" stopIfTrue="1">
      <formula>LEN(TRIM(C18))=0</formula>
    </cfRule>
  </conditionalFormatting>
  <conditionalFormatting sqref="D9:F9">
    <cfRule type="expression" dxfId="45" priority="3" stopIfTrue="1">
      <formula>MIN(R18:R31)=0</formula>
    </cfRule>
  </conditionalFormatting>
  <pageMargins left="0.8" right="0.3" top="0.9" bottom="0" header="0.5" footer="0.5"/>
  <pageSetup scale="80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Y36"/>
  <sheetViews>
    <sheetView zoomScale="90" zoomScaleNormal="90" workbookViewId="0">
      <selection activeCell="G5" sqref="G5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5" width="20.85546875" style="112" customWidth="1"/>
    <col min="6" max="8" width="21.42578125" style="6" customWidth="1"/>
    <col min="9" max="11" width="9.140625" style="6"/>
    <col min="12" max="12" width="7.5703125" style="6" customWidth="1"/>
    <col min="13" max="13" width="4.1406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5" s="8" customFormat="1" ht="15" customHeight="1" x14ac:dyDescent="0.2">
      <c r="A1" s="140" t="s">
        <v>223</v>
      </c>
      <c r="C1" s="126"/>
      <c r="D1" s="126"/>
      <c r="E1" s="126"/>
      <c r="F1" s="12"/>
      <c r="H1" s="27" t="s">
        <v>72</v>
      </c>
    </row>
    <row r="2" spans="1:25" s="8" customFormat="1" ht="12.75" customHeight="1" x14ac:dyDescent="0.2">
      <c r="A2" s="12"/>
      <c r="C2" s="126"/>
      <c r="D2" s="112"/>
      <c r="E2" s="125"/>
      <c r="F2" s="12"/>
      <c r="H2" s="12"/>
    </row>
    <row r="3" spans="1:25" s="8" customFormat="1" ht="9.6" customHeight="1" x14ac:dyDescent="0.2">
      <c r="A3" s="12"/>
      <c r="C3" s="112"/>
      <c r="D3" s="112"/>
      <c r="E3" s="125"/>
      <c r="F3" s="28"/>
      <c r="G3"/>
      <c r="H3"/>
      <c r="I3"/>
    </row>
    <row r="4" spans="1:25" s="8" customFormat="1" ht="12.75" customHeight="1" x14ac:dyDescent="0.2">
      <c r="A4" s="12"/>
      <c r="C4" s="112"/>
      <c r="D4" s="112"/>
      <c r="E4" s="125" t="s">
        <v>23</v>
      </c>
      <c r="F4" s="12"/>
      <c r="G4"/>
      <c r="H4"/>
      <c r="I4"/>
    </row>
    <row r="5" spans="1:25" s="8" customFormat="1" ht="12.75" customHeight="1" x14ac:dyDescent="0.2">
      <c r="A5" s="12"/>
      <c r="C5" s="112"/>
      <c r="D5" s="112"/>
      <c r="E5" s="125" t="s">
        <v>50</v>
      </c>
      <c r="F5" s="12"/>
      <c r="G5"/>
      <c r="H5"/>
      <c r="I5"/>
    </row>
    <row r="6" spans="1:25" s="8" customFormat="1" ht="12.75" customHeight="1" x14ac:dyDescent="0.2">
      <c r="B6" s="12"/>
      <c r="C6" s="112"/>
      <c r="D6" s="112"/>
      <c r="E6" s="125"/>
      <c r="F6" s="28"/>
      <c r="G6"/>
      <c r="H6"/>
      <c r="I6"/>
    </row>
    <row r="7" spans="1:25" s="8" customFormat="1" ht="12.75" customHeight="1" x14ac:dyDescent="0.2">
      <c r="B7" s="12"/>
      <c r="C7" s="112"/>
      <c r="D7" s="112"/>
      <c r="E7" s="125" t="s">
        <v>225</v>
      </c>
      <c r="F7" s="28"/>
      <c r="G7"/>
      <c r="H7"/>
      <c r="I7"/>
    </row>
    <row r="8" spans="1:25" s="8" customFormat="1" ht="9.6" customHeight="1" x14ac:dyDescent="0.2">
      <c r="B8" s="12"/>
      <c r="C8" s="112"/>
      <c r="D8" s="112"/>
      <c r="E8" s="112"/>
      <c r="F8" s="28"/>
      <c r="G8"/>
      <c r="H8"/>
      <c r="I8"/>
    </row>
    <row r="9" spans="1:25" ht="12" customHeight="1" x14ac:dyDescent="0.2">
      <c r="B9" s="47"/>
      <c r="C9" s="126"/>
      <c r="D9" s="209" t="s">
        <v>108</v>
      </c>
      <c r="E9" s="209"/>
      <c r="F9" s="209"/>
      <c r="G9"/>
      <c r="H9"/>
      <c r="I9"/>
    </row>
    <row r="10" spans="1:25" x14ac:dyDescent="0.2">
      <c r="B10" s="47"/>
      <c r="C10" s="126"/>
      <c r="D10" s="126"/>
      <c r="E10" s="126"/>
      <c r="F10" s="48"/>
      <c r="G10" s="48"/>
      <c r="H10" s="48"/>
    </row>
    <row r="11" spans="1:25" ht="15" customHeight="1" x14ac:dyDescent="0.2">
      <c r="B11" s="106"/>
      <c r="D11" s="126"/>
      <c r="E11" s="126"/>
      <c r="F11" s="29"/>
      <c r="G11" s="29"/>
      <c r="H11" s="29"/>
    </row>
    <row r="12" spans="1:25" ht="12" customHeight="1" x14ac:dyDescent="0.2">
      <c r="B12" s="54"/>
      <c r="C12" s="250" t="s">
        <v>194</v>
      </c>
      <c r="D12" s="251"/>
      <c r="E12" s="252"/>
      <c r="F12" s="181" t="s">
        <v>195</v>
      </c>
      <c r="G12" s="260"/>
      <c r="H12" s="161"/>
      <c r="Q12"/>
      <c r="R12"/>
      <c r="S12"/>
      <c r="T12"/>
      <c r="U12"/>
      <c r="V12"/>
      <c r="W12"/>
      <c r="X12"/>
      <c r="Y12"/>
    </row>
    <row r="13" spans="1:25" ht="12" customHeight="1" x14ac:dyDescent="0.2">
      <c r="B13" s="55"/>
      <c r="C13" s="253"/>
      <c r="D13" s="254"/>
      <c r="E13" s="255"/>
      <c r="F13" s="206"/>
      <c r="G13" s="261"/>
      <c r="H13" s="205"/>
      <c r="Q13"/>
      <c r="R13"/>
      <c r="S13"/>
      <c r="T13"/>
      <c r="U13"/>
      <c r="V13"/>
      <c r="W13"/>
      <c r="X13"/>
      <c r="Y13"/>
    </row>
    <row r="14" spans="1:25" ht="12" customHeight="1" x14ac:dyDescent="0.2">
      <c r="B14" s="56" t="s">
        <v>12</v>
      </c>
      <c r="C14" s="256"/>
      <c r="D14" s="257"/>
      <c r="E14" s="258"/>
      <c r="F14" s="262"/>
      <c r="G14" s="263"/>
      <c r="H14" s="264"/>
      <c r="Q14"/>
      <c r="R14"/>
      <c r="S14"/>
      <c r="T14"/>
      <c r="U14"/>
      <c r="V14"/>
      <c r="W14"/>
      <c r="X14"/>
      <c r="Y14"/>
    </row>
    <row r="15" spans="1:25" ht="15" customHeight="1" x14ac:dyDescent="0.2">
      <c r="B15" s="109" t="s">
        <v>22</v>
      </c>
      <c r="C15" s="127" t="s">
        <v>17</v>
      </c>
      <c r="D15" s="128" t="s">
        <v>18</v>
      </c>
      <c r="E15" s="128" t="s">
        <v>44</v>
      </c>
      <c r="F15" s="51" t="s">
        <v>26</v>
      </c>
      <c r="G15" s="59" t="s">
        <v>27</v>
      </c>
      <c r="H15" s="51" t="s">
        <v>28</v>
      </c>
      <c r="Q15"/>
      <c r="R15"/>
      <c r="S15"/>
      <c r="T15"/>
      <c r="U15"/>
      <c r="V15"/>
      <c r="W15"/>
      <c r="X15"/>
      <c r="Y15"/>
    </row>
    <row r="16" spans="1:25" ht="15" customHeight="1" x14ac:dyDescent="0.2">
      <c r="B16" s="60"/>
      <c r="C16" s="129" t="s">
        <v>19</v>
      </c>
      <c r="D16" s="130" t="s">
        <v>20</v>
      </c>
      <c r="E16" s="130" t="s">
        <v>21</v>
      </c>
      <c r="F16" s="111" t="s">
        <v>19</v>
      </c>
      <c r="G16" s="111" t="s">
        <v>20</v>
      </c>
      <c r="H16" s="111" t="s">
        <v>21</v>
      </c>
      <c r="M16" s="6">
        <v>14</v>
      </c>
      <c r="Q16"/>
      <c r="R16"/>
      <c r="S16"/>
      <c r="T16"/>
      <c r="U16"/>
      <c r="V16"/>
      <c r="W16"/>
      <c r="X16"/>
      <c r="Y16"/>
    </row>
    <row r="17" spans="2:25" ht="18" customHeight="1" x14ac:dyDescent="0.2">
      <c r="B17" s="62" t="s">
        <v>150</v>
      </c>
      <c r="C17" s="131">
        <v>630</v>
      </c>
      <c r="D17" s="131">
        <v>888</v>
      </c>
      <c r="E17" s="131">
        <v>322</v>
      </c>
      <c r="F17" s="87">
        <v>11</v>
      </c>
      <c r="G17" s="87">
        <v>31</v>
      </c>
      <c r="H17" s="87">
        <v>24</v>
      </c>
      <c r="K17" s="6" t="s">
        <v>12</v>
      </c>
      <c r="M17" s="6" t="s">
        <v>12</v>
      </c>
      <c r="Q17"/>
      <c r="R17"/>
      <c r="S17"/>
      <c r="T17"/>
      <c r="U17"/>
      <c r="V17"/>
      <c r="W17"/>
      <c r="X17"/>
      <c r="Y17"/>
    </row>
    <row r="18" spans="2:25" ht="18" customHeight="1" x14ac:dyDescent="0.2">
      <c r="B18" s="53" t="s">
        <v>0</v>
      </c>
      <c r="C18" s="131">
        <v>54</v>
      </c>
      <c r="D18" s="131">
        <v>15</v>
      </c>
      <c r="E18" s="131">
        <v>5</v>
      </c>
      <c r="F18" s="87">
        <v>21</v>
      </c>
      <c r="G18" s="87">
        <v>32</v>
      </c>
      <c r="H18" s="87">
        <v>11</v>
      </c>
      <c r="Q18"/>
      <c r="R18"/>
      <c r="S18"/>
      <c r="T18"/>
      <c r="U18"/>
      <c r="V18"/>
      <c r="W18"/>
      <c r="X18"/>
      <c r="Y18"/>
    </row>
    <row r="19" spans="2:25" ht="18" customHeight="1" x14ac:dyDescent="0.2">
      <c r="B19" s="53" t="s">
        <v>1</v>
      </c>
      <c r="C19" s="131">
        <v>244</v>
      </c>
      <c r="D19" s="131">
        <v>58</v>
      </c>
      <c r="E19" s="131">
        <v>7</v>
      </c>
      <c r="F19" s="87">
        <v>7</v>
      </c>
      <c r="G19" s="87">
        <v>2</v>
      </c>
      <c r="H19" s="87">
        <v>1</v>
      </c>
      <c r="Q19"/>
      <c r="R19"/>
      <c r="S19"/>
      <c r="T19"/>
      <c r="U19"/>
      <c r="V19"/>
      <c r="W19"/>
      <c r="X19"/>
      <c r="Y19"/>
    </row>
    <row r="20" spans="2:25" ht="18" customHeight="1" x14ac:dyDescent="0.2">
      <c r="B20" s="53" t="s">
        <v>2</v>
      </c>
      <c r="C20" s="131">
        <v>21</v>
      </c>
      <c r="D20" s="131">
        <v>24</v>
      </c>
      <c r="E20" s="131">
        <v>5</v>
      </c>
      <c r="F20" s="87">
        <v>0</v>
      </c>
      <c r="G20" s="87">
        <v>1</v>
      </c>
      <c r="H20" s="87">
        <v>6</v>
      </c>
      <c r="R20" s="6">
        <f t="shared" ref="R20:R28" si="0">MIN(LEN(TRIM(C20)),LEN(TRIM(D20)),LEN(TRIM(E20)),LEN(TRIM(F20)),LEN(TRIM(G20)),LEN(TRIM(H20)))</f>
        <v>1</v>
      </c>
    </row>
    <row r="21" spans="2:25" ht="18" customHeight="1" x14ac:dyDescent="0.2">
      <c r="B21" s="53" t="s">
        <v>3</v>
      </c>
      <c r="C21" s="131">
        <v>531</v>
      </c>
      <c r="D21" s="131">
        <v>307</v>
      </c>
      <c r="E21" s="131">
        <v>25</v>
      </c>
      <c r="F21" s="87">
        <v>100</v>
      </c>
      <c r="G21" s="87">
        <v>164</v>
      </c>
      <c r="H21" s="87">
        <v>12</v>
      </c>
      <c r="R21" s="6">
        <f t="shared" si="0"/>
        <v>2</v>
      </c>
    </row>
    <row r="22" spans="2:25" ht="18" customHeight="1" x14ac:dyDescent="0.2">
      <c r="B22" s="53" t="s">
        <v>4</v>
      </c>
      <c r="C22" s="131">
        <v>119</v>
      </c>
      <c r="D22" s="131">
        <v>110</v>
      </c>
      <c r="E22" s="131">
        <v>44</v>
      </c>
      <c r="F22" s="87">
        <v>0</v>
      </c>
      <c r="G22" s="87">
        <v>0</v>
      </c>
      <c r="H22" s="87">
        <v>6</v>
      </c>
      <c r="R22" s="6">
        <f t="shared" si="0"/>
        <v>1</v>
      </c>
    </row>
    <row r="23" spans="2:25" ht="18" customHeight="1" x14ac:dyDescent="0.2">
      <c r="B23" s="53" t="s">
        <v>5</v>
      </c>
      <c r="C23" s="131">
        <v>724</v>
      </c>
      <c r="D23" s="131">
        <v>393</v>
      </c>
      <c r="E23" s="131">
        <v>61</v>
      </c>
      <c r="F23" s="87">
        <v>72</v>
      </c>
      <c r="G23" s="87">
        <v>100</v>
      </c>
      <c r="H23" s="87">
        <v>7</v>
      </c>
      <c r="R23" s="6">
        <f t="shared" si="0"/>
        <v>1</v>
      </c>
    </row>
    <row r="24" spans="2:25" ht="18" customHeight="1" x14ac:dyDescent="0.2">
      <c r="B24" s="53" t="s">
        <v>6</v>
      </c>
      <c r="C24" s="131">
        <v>94</v>
      </c>
      <c r="D24" s="131">
        <v>131</v>
      </c>
      <c r="E24" s="131">
        <v>28</v>
      </c>
      <c r="F24" s="87">
        <v>10</v>
      </c>
      <c r="G24" s="87">
        <v>27</v>
      </c>
      <c r="H24" s="87">
        <v>3</v>
      </c>
      <c r="R24" s="6">
        <f t="shared" si="0"/>
        <v>1</v>
      </c>
    </row>
    <row r="25" spans="2:25" ht="18" customHeight="1" x14ac:dyDescent="0.2">
      <c r="B25" s="53" t="s">
        <v>9</v>
      </c>
      <c r="C25" s="131">
        <v>1</v>
      </c>
      <c r="D25" s="131">
        <v>4</v>
      </c>
      <c r="E25" s="131">
        <v>2</v>
      </c>
      <c r="F25" s="87">
        <v>0</v>
      </c>
      <c r="G25" s="87">
        <v>0</v>
      </c>
      <c r="H25" s="87">
        <v>0</v>
      </c>
      <c r="R25" s="6">
        <f t="shared" si="0"/>
        <v>1</v>
      </c>
    </row>
    <row r="26" spans="2:25" ht="18" customHeight="1" x14ac:dyDescent="0.2">
      <c r="B26" s="53" t="s">
        <v>7</v>
      </c>
      <c r="C26" s="131">
        <v>-9</v>
      </c>
      <c r="D26" s="131">
        <v>-9</v>
      </c>
      <c r="E26" s="131">
        <v>-9</v>
      </c>
      <c r="F26" s="87">
        <v>-9</v>
      </c>
      <c r="G26" s="87">
        <v>-9</v>
      </c>
      <c r="H26" s="87">
        <v>-9</v>
      </c>
      <c r="R26" s="6">
        <f t="shared" si="0"/>
        <v>2</v>
      </c>
    </row>
    <row r="27" spans="2:25" ht="18" customHeight="1" x14ac:dyDescent="0.2">
      <c r="B27" s="53" t="s">
        <v>8</v>
      </c>
      <c r="C27" s="131">
        <v>1476</v>
      </c>
      <c r="D27" s="131">
        <v>871</v>
      </c>
      <c r="E27" s="131">
        <v>220</v>
      </c>
      <c r="F27" s="87">
        <v>46</v>
      </c>
      <c r="G27" s="87">
        <v>128</v>
      </c>
      <c r="H27" s="87">
        <v>26</v>
      </c>
      <c r="R27" s="6">
        <f t="shared" si="0"/>
        <v>2</v>
      </c>
    </row>
    <row r="28" spans="2:25" ht="18" customHeight="1" x14ac:dyDescent="0.2">
      <c r="B28" s="53" t="s">
        <v>10</v>
      </c>
      <c r="C28" s="131">
        <v>23</v>
      </c>
      <c r="D28" s="131">
        <v>16</v>
      </c>
      <c r="E28" s="131">
        <v>9</v>
      </c>
      <c r="F28" s="87">
        <v>1</v>
      </c>
      <c r="G28" s="87">
        <v>1</v>
      </c>
      <c r="H28" s="87">
        <v>0</v>
      </c>
      <c r="R28" s="6">
        <f t="shared" si="0"/>
        <v>1</v>
      </c>
    </row>
    <row r="29" spans="2:25" ht="18" customHeight="1" x14ac:dyDescent="0.2">
      <c r="B29" s="53" t="s">
        <v>95</v>
      </c>
      <c r="C29" s="131">
        <v>-9</v>
      </c>
      <c r="D29" s="132"/>
      <c r="E29" s="132"/>
      <c r="F29" s="87">
        <v>-9</v>
      </c>
      <c r="G29" s="88"/>
      <c r="H29" s="88"/>
      <c r="R29" s="6">
        <f>MIN(LEN(TRIM(C29)),LEN(TRIM(F29)))</f>
        <v>2</v>
      </c>
    </row>
    <row r="30" spans="2:25" ht="18" customHeight="1" x14ac:dyDescent="0.2">
      <c r="B30" s="116" t="s">
        <v>11</v>
      </c>
      <c r="C30" s="131">
        <v>3917</v>
      </c>
      <c r="D30" s="131">
        <v>2817</v>
      </c>
      <c r="E30" s="131">
        <v>728</v>
      </c>
      <c r="F30" s="87">
        <v>268</v>
      </c>
      <c r="G30" s="87">
        <v>486</v>
      </c>
      <c r="H30" s="87">
        <v>96</v>
      </c>
      <c r="R30" s="6">
        <f>MIN(LEN(TRIM(C30)),LEN(TRIM(D30)),LEN(TRIM(E30)),LEN(TRIM(F30)),LEN(TRIM(G30)),LEN(TRIM(H30)))</f>
        <v>2</v>
      </c>
    </row>
    <row r="31" spans="2:25" ht="15" customHeight="1" x14ac:dyDescent="0.2">
      <c r="B31" s="26" t="s">
        <v>168</v>
      </c>
      <c r="C31" s="133"/>
      <c r="D31" s="133"/>
      <c r="E31" s="133"/>
      <c r="F31" s="10"/>
      <c r="G31" s="10"/>
      <c r="H31" s="10"/>
    </row>
    <row r="32" spans="2:25" x14ac:dyDescent="0.2">
      <c r="C32" s="124"/>
      <c r="D32" s="124"/>
      <c r="E32" s="124"/>
    </row>
    <row r="33" spans="2:8" x14ac:dyDescent="0.2">
      <c r="B33" s="8"/>
      <c r="C33" s="124"/>
      <c r="D33" s="124"/>
      <c r="E33" s="124"/>
    </row>
    <row r="34" spans="2:8" ht="14.25" customHeight="1" x14ac:dyDescent="0.2">
      <c r="B34" s="27" t="s">
        <v>49</v>
      </c>
      <c r="C34" s="123">
        <f>MAX(C17,0)+MAX(C18,0)+MAX(C19,0)+MAX(C20,0)+MAX(C21,0)+MAX(C22,0)+MAX(C23,0)+MAX(C24,0)+MAX(C25,0)+MAX(C26,0)+MAX(C27,0)+MAX(C28,0)+MAX(C29,0)</f>
        <v>3917</v>
      </c>
      <c r="D34" s="134">
        <f>MAX(D17,0)+MAX(D18,0)+MAX(D19,0)+MAX(D20,0)+MAX(D21,0)+MAX(D22,0)+MAX(D23,0)+MAX(D24,0)+MAX(D25,0)+MAX(D26,0)+MAX(D27,0)+MAX(D28,0)</f>
        <v>2817</v>
      </c>
      <c r="E34" s="134">
        <f>MAX(E17,0)+MAX(E18,0)+MAX(E19,0)+MAX(E20,0)+MAX(E21,0)+MAX(E22,0)+MAX(E23,0)+MAX(E24,0)+MAX(E25,0)+MAX(E26,0)+MAX(E27,0)+MAX(E28,0)</f>
        <v>728</v>
      </c>
      <c r="F34" s="89">
        <f>MAX(F17,0)+MAX(F18,0)+MAX(F19,0)+MAX(F20,0)+MAX(F21,0)+MAX(F22,0)+MAX(F23,0)+MAX(F24,0)+MAX(F25,0)+MAX(F26,0)+MAX(F27,0)+MAX(F28,0)+MAX(F29,0)</f>
        <v>268</v>
      </c>
      <c r="G34" s="101">
        <f>MAX(G17,0)+MAX(G18,0)+MAX(G19,0)+MAX(G20,0)+MAX(G21,0)+MAX(G22,0)+MAX(G23,0)+MAX(G24,0)+MAX(G25,0)+MAX(G26,0)+MAX(G27,0)+MAX(G28,0)</f>
        <v>486</v>
      </c>
      <c r="H34" s="101">
        <f>MAX(H17,0)+MAX(H18,0)+MAX(H19,0)+MAX(H20,0)+MAX(H21,0)+MAX(H22,0)+MAX(H23,0)+MAX(H24,0)+MAX(H25,0)+MAX(H26,0)+MAX(H27,0)+MAX(H28,0)</f>
        <v>96</v>
      </c>
    </row>
    <row r="35" spans="2:8" x14ac:dyDescent="0.2">
      <c r="B35" s="9"/>
      <c r="H35" s="8"/>
    </row>
    <row r="36" spans="2:8" x14ac:dyDescent="0.2">
      <c r="H36" s="37"/>
    </row>
  </sheetData>
  <sheetProtection sheet="1" objects="1" scenarios="1"/>
  <mergeCells count="3">
    <mergeCell ref="D9:F9"/>
    <mergeCell ref="C12:E14"/>
    <mergeCell ref="F12:H14"/>
  </mergeCells>
  <conditionalFormatting sqref="C34:H34">
    <cfRule type="expression" dxfId="44" priority="1" stopIfTrue="1">
      <formula>MAX(C30,0)&lt;&gt;C34</formula>
    </cfRule>
  </conditionalFormatting>
  <conditionalFormatting sqref="C17:H28 C30:H30 C29 F29">
    <cfRule type="expression" dxfId="43" priority="2" stopIfTrue="1">
      <formula>LEN(TRIM(C17))=0</formula>
    </cfRule>
  </conditionalFormatting>
  <conditionalFormatting sqref="D9:F9">
    <cfRule type="expression" dxfId="42" priority="3" stopIfTrue="1">
      <formula>MIN(R17:R30)=0</formula>
    </cfRule>
  </conditionalFormatting>
  <pageMargins left="0.8" right="0.3" top="0.9" bottom="0" header="0.5" footer="0.5"/>
  <pageSetup scale="74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36"/>
  <sheetViews>
    <sheetView zoomScaleNormal="100" workbookViewId="0">
      <selection activeCell="I8" sqref="I8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3" width="15.140625" style="6" customWidth="1"/>
    <col min="4" max="4" width="16.140625" style="6" customWidth="1"/>
    <col min="5" max="5" width="15.140625" style="6" customWidth="1"/>
    <col min="6" max="6" width="15.7109375" style="6" customWidth="1"/>
    <col min="7" max="7" width="15.140625" style="6" customWidth="1"/>
    <col min="8" max="8" width="16.42578125" style="6" customWidth="1"/>
    <col min="9" max="11" width="9.140625" style="6"/>
    <col min="12" max="12" width="9" style="6" customWidth="1"/>
    <col min="13" max="13" width="4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2" s="8" customFormat="1" ht="12" customHeight="1" x14ac:dyDescent="0.2">
      <c r="A1" s="140" t="s">
        <v>223</v>
      </c>
      <c r="C1" s="12"/>
      <c r="D1" s="12"/>
      <c r="E1" s="12"/>
      <c r="F1" s="12"/>
      <c r="H1" s="27" t="s">
        <v>71</v>
      </c>
    </row>
    <row r="2" spans="1:22" s="8" customFormat="1" ht="9.6" customHeight="1" x14ac:dyDescent="0.2">
      <c r="A2" s="12"/>
      <c r="C2" s="12"/>
      <c r="E2" s="28"/>
      <c r="F2" s="12"/>
      <c r="H2" s="12"/>
    </row>
    <row r="3" spans="1:22" s="8" customFormat="1" ht="9.6" customHeight="1" x14ac:dyDescent="0.2">
      <c r="A3" s="12"/>
      <c r="E3" s="28"/>
      <c r="F3" s="28"/>
      <c r="G3"/>
      <c r="H3"/>
      <c r="I3"/>
    </row>
    <row r="4" spans="1:22" s="8" customFormat="1" ht="9.6" customHeight="1" x14ac:dyDescent="0.2">
      <c r="A4" s="12"/>
      <c r="E4" s="28" t="s">
        <v>23</v>
      </c>
      <c r="F4" s="12"/>
      <c r="G4"/>
      <c r="H4"/>
      <c r="I4"/>
    </row>
    <row r="5" spans="1:22" s="8" customFormat="1" ht="9.6" customHeight="1" x14ac:dyDescent="0.2">
      <c r="A5" s="12"/>
      <c r="E5" s="28" t="s">
        <v>50</v>
      </c>
      <c r="F5" s="12"/>
      <c r="G5"/>
      <c r="H5"/>
      <c r="I5"/>
    </row>
    <row r="6" spans="1:22" s="8" customFormat="1" ht="9.6" customHeight="1" x14ac:dyDescent="0.2">
      <c r="B6" s="12"/>
      <c r="E6" s="28"/>
      <c r="F6" s="28"/>
      <c r="G6"/>
      <c r="H6"/>
      <c r="I6"/>
    </row>
    <row r="7" spans="1:22" s="8" customFormat="1" ht="9.6" customHeight="1" x14ac:dyDescent="0.2">
      <c r="B7" s="12"/>
      <c r="E7" s="108" t="s">
        <v>225</v>
      </c>
      <c r="F7" s="28"/>
      <c r="G7"/>
      <c r="H7"/>
      <c r="I7"/>
    </row>
    <row r="8" spans="1:22" ht="9.6" customHeight="1" x14ac:dyDescent="0.2">
      <c r="B8" s="47"/>
      <c r="C8" s="48"/>
      <c r="E8" s="48"/>
      <c r="F8" s="48"/>
      <c r="G8"/>
      <c r="H8"/>
      <c r="I8"/>
    </row>
    <row r="9" spans="1:22" ht="12" customHeight="1" x14ac:dyDescent="0.2">
      <c r="B9" s="47"/>
      <c r="C9" s="48"/>
      <c r="D9" s="209" t="s">
        <v>108</v>
      </c>
      <c r="E9" s="209"/>
      <c r="F9" s="209"/>
      <c r="G9"/>
      <c r="H9"/>
      <c r="I9"/>
      <c r="P9"/>
      <c r="Q9"/>
      <c r="R9"/>
      <c r="S9"/>
      <c r="T9"/>
      <c r="U9"/>
      <c r="V9"/>
    </row>
    <row r="10" spans="1:22" x14ac:dyDescent="0.2">
      <c r="B10" s="47"/>
      <c r="C10" s="48"/>
      <c r="D10" s="48"/>
      <c r="E10" s="48"/>
      <c r="F10" s="48"/>
      <c r="G10" s="48"/>
      <c r="H10" s="48"/>
      <c r="P10"/>
      <c r="Q10"/>
      <c r="R10"/>
      <c r="S10"/>
      <c r="T10"/>
      <c r="U10"/>
      <c r="V10"/>
    </row>
    <row r="11" spans="1:22" ht="13.5" customHeight="1" x14ac:dyDescent="0.2">
      <c r="B11" s="106" t="s">
        <v>70</v>
      </c>
      <c r="D11" s="29"/>
      <c r="E11" s="29"/>
      <c r="F11" s="29"/>
      <c r="G11" s="29"/>
      <c r="H11" s="29"/>
      <c r="P11"/>
      <c r="Q11"/>
      <c r="R11"/>
      <c r="S11"/>
      <c r="T11"/>
      <c r="U11"/>
      <c r="V11"/>
    </row>
    <row r="12" spans="1:22" ht="13.5" customHeight="1" x14ac:dyDescent="0.2">
      <c r="B12" s="61"/>
      <c r="C12" s="250" t="s">
        <v>196</v>
      </c>
      <c r="D12" s="251"/>
      <c r="E12" s="252"/>
      <c r="F12" s="250" t="s">
        <v>197</v>
      </c>
      <c r="G12" s="251"/>
      <c r="H12" s="252"/>
      <c r="P12"/>
      <c r="Q12"/>
      <c r="R12"/>
      <c r="S12"/>
      <c r="T12"/>
      <c r="U12"/>
      <c r="V12"/>
    </row>
    <row r="13" spans="1:22" ht="12" customHeight="1" x14ac:dyDescent="0.2">
      <c r="B13" s="55"/>
      <c r="C13" s="253"/>
      <c r="D13" s="254"/>
      <c r="E13" s="255"/>
      <c r="F13" s="253"/>
      <c r="G13" s="254"/>
      <c r="H13" s="255"/>
      <c r="P13"/>
      <c r="Q13"/>
      <c r="R13"/>
      <c r="S13"/>
      <c r="T13"/>
      <c r="U13"/>
      <c r="V13"/>
    </row>
    <row r="14" spans="1:22" ht="12" customHeight="1" x14ac:dyDescent="0.2">
      <c r="B14" s="56"/>
      <c r="C14" s="256"/>
      <c r="D14" s="257"/>
      <c r="E14" s="258"/>
      <c r="F14" s="256"/>
      <c r="G14" s="257"/>
      <c r="H14" s="258"/>
      <c r="P14"/>
      <c r="Q14"/>
      <c r="R14"/>
      <c r="S14"/>
      <c r="T14"/>
      <c r="U14"/>
      <c r="V14"/>
    </row>
    <row r="15" spans="1:22" ht="15" customHeight="1" x14ac:dyDescent="0.2">
      <c r="B15" s="109" t="s">
        <v>22</v>
      </c>
      <c r="C15" s="58" t="s">
        <v>45</v>
      </c>
      <c r="D15" s="51" t="s">
        <v>29</v>
      </c>
      <c r="E15" s="51" t="s">
        <v>30</v>
      </c>
      <c r="F15" s="51" t="s">
        <v>31</v>
      </c>
      <c r="G15" s="51" t="s">
        <v>46</v>
      </c>
      <c r="H15" s="51" t="s">
        <v>32</v>
      </c>
      <c r="M15" s="6">
        <v>15</v>
      </c>
      <c r="P15"/>
      <c r="Q15"/>
      <c r="R15"/>
      <c r="S15"/>
      <c r="T15"/>
      <c r="U15"/>
      <c r="V15"/>
    </row>
    <row r="16" spans="1:22" ht="15" customHeight="1" x14ac:dyDescent="0.2">
      <c r="B16" s="60"/>
      <c r="C16" s="110" t="s">
        <v>19</v>
      </c>
      <c r="D16" s="111" t="s">
        <v>20</v>
      </c>
      <c r="E16" s="111" t="s">
        <v>21</v>
      </c>
      <c r="F16" s="111" t="s">
        <v>19</v>
      </c>
      <c r="G16" s="111" t="s">
        <v>20</v>
      </c>
      <c r="H16" s="111" t="s">
        <v>21</v>
      </c>
      <c r="P16"/>
      <c r="Q16"/>
      <c r="R16"/>
      <c r="S16"/>
      <c r="T16"/>
      <c r="U16"/>
      <c r="V16"/>
    </row>
    <row r="17" spans="2:22" ht="18" customHeight="1" x14ac:dyDescent="0.2">
      <c r="B17" s="53" t="s">
        <v>150</v>
      </c>
      <c r="C17" s="87">
        <v>1</v>
      </c>
      <c r="D17" s="87">
        <v>0</v>
      </c>
      <c r="E17" s="87">
        <v>1</v>
      </c>
      <c r="F17" s="87">
        <v>1</v>
      </c>
      <c r="G17" s="87">
        <v>2</v>
      </c>
      <c r="H17" s="87">
        <v>2</v>
      </c>
      <c r="K17" s="6" t="s">
        <v>12</v>
      </c>
      <c r="M17" s="6" t="s">
        <v>12</v>
      </c>
      <c r="P17"/>
      <c r="Q17"/>
      <c r="R17"/>
      <c r="S17"/>
      <c r="T17"/>
      <c r="U17"/>
      <c r="V17"/>
    </row>
    <row r="18" spans="2:22" ht="18" customHeight="1" x14ac:dyDescent="0.2">
      <c r="B18" s="53" t="s">
        <v>0</v>
      </c>
      <c r="C18" s="87">
        <v>7</v>
      </c>
      <c r="D18" s="87">
        <v>25</v>
      </c>
      <c r="E18" s="87">
        <v>11</v>
      </c>
      <c r="F18" s="87">
        <v>0</v>
      </c>
      <c r="G18" s="87">
        <v>0</v>
      </c>
      <c r="H18" s="87">
        <v>0</v>
      </c>
      <c r="P18"/>
      <c r="Q18"/>
      <c r="R18"/>
      <c r="S18"/>
      <c r="T18"/>
      <c r="U18"/>
      <c r="V18"/>
    </row>
    <row r="19" spans="2:22" ht="18" customHeight="1" x14ac:dyDescent="0.2">
      <c r="B19" s="53" t="s">
        <v>1</v>
      </c>
      <c r="C19" s="87">
        <v>0</v>
      </c>
      <c r="D19" s="87">
        <v>0</v>
      </c>
      <c r="E19" s="87">
        <v>0</v>
      </c>
      <c r="F19" s="87">
        <v>0</v>
      </c>
      <c r="G19" s="87">
        <v>1</v>
      </c>
      <c r="H19" s="87">
        <v>1</v>
      </c>
      <c r="R19" s="6">
        <f t="shared" ref="R19:R28" si="0">MIN(LEN(TRIM(C19)),LEN(TRIM(D19)),LEN(TRIM(E19)),LEN(TRIM(F19)),LEN(TRIM(G19)),LEN(TRIM(H19)))</f>
        <v>1</v>
      </c>
    </row>
    <row r="20" spans="2:22" ht="18" customHeight="1" x14ac:dyDescent="0.2">
      <c r="B20" s="53" t="s">
        <v>2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1</v>
      </c>
      <c r="R20" s="6">
        <f t="shared" si="0"/>
        <v>1</v>
      </c>
    </row>
    <row r="21" spans="2:22" ht="18" customHeight="1" x14ac:dyDescent="0.2">
      <c r="B21" s="53" t="s">
        <v>3</v>
      </c>
      <c r="C21" s="87">
        <v>0</v>
      </c>
      <c r="D21" s="87">
        <v>0</v>
      </c>
      <c r="E21" s="87">
        <v>0</v>
      </c>
      <c r="F21" s="87">
        <v>21</v>
      </c>
      <c r="G21" s="87">
        <v>32</v>
      </c>
      <c r="H21" s="87">
        <v>3</v>
      </c>
      <c r="R21" s="6">
        <f t="shared" si="0"/>
        <v>1</v>
      </c>
    </row>
    <row r="22" spans="2:22" ht="18" customHeight="1" x14ac:dyDescent="0.2">
      <c r="B22" s="53" t="s">
        <v>4</v>
      </c>
      <c r="C22" s="87">
        <v>3</v>
      </c>
      <c r="D22" s="87">
        <v>1</v>
      </c>
      <c r="E22" s="87">
        <v>0</v>
      </c>
      <c r="F22" s="87">
        <v>10</v>
      </c>
      <c r="G22" s="87">
        <v>7</v>
      </c>
      <c r="H22" s="87">
        <v>2</v>
      </c>
      <c r="R22" s="6">
        <f t="shared" si="0"/>
        <v>1</v>
      </c>
    </row>
    <row r="23" spans="2:22" ht="18" customHeight="1" x14ac:dyDescent="0.2">
      <c r="B23" s="53" t="s">
        <v>5</v>
      </c>
      <c r="C23" s="87">
        <v>0</v>
      </c>
      <c r="D23" s="87">
        <v>1</v>
      </c>
      <c r="E23" s="87">
        <v>0</v>
      </c>
      <c r="F23" s="87">
        <v>19</v>
      </c>
      <c r="G23" s="87">
        <v>25</v>
      </c>
      <c r="H23" s="87">
        <v>13</v>
      </c>
      <c r="R23" s="6">
        <f t="shared" si="0"/>
        <v>1</v>
      </c>
    </row>
    <row r="24" spans="2:22" ht="18" customHeight="1" x14ac:dyDescent="0.2">
      <c r="B24" s="53" t="s">
        <v>6</v>
      </c>
      <c r="C24" s="87">
        <v>0</v>
      </c>
      <c r="D24" s="87">
        <v>0</v>
      </c>
      <c r="E24" s="87">
        <v>0</v>
      </c>
      <c r="F24" s="87">
        <v>0</v>
      </c>
      <c r="G24" s="87">
        <v>12</v>
      </c>
      <c r="H24" s="87">
        <v>4</v>
      </c>
      <c r="R24" s="6">
        <f t="shared" si="0"/>
        <v>1</v>
      </c>
    </row>
    <row r="25" spans="2:22" ht="18" customHeight="1" x14ac:dyDescent="0.2">
      <c r="B25" s="53" t="s">
        <v>9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R25" s="6">
        <f t="shared" si="0"/>
        <v>1</v>
      </c>
    </row>
    <row r="26" spans="2:22" ht="18" customHeight="1" x14ac:dyDescent="0.2">
      <c r="B26" s="53" t="s">
        <v>7</v>
      </c>
      <c r="C26" s="87">
        <v>-9</v>
      </c>
      <c r="D26" s="87">
        <v>-9</v>
      </c>
      <c r="E26" s="87">
        <v>-9</v>
      </c>
      <c r="F26" s="87">
        <v>-9</v>
      </c>
      <c r="G26" s="87">
        <v>-9</v>
      </c>
      <c r="H26" s="87">
        <v>-9</v>
      </c>
      <c r="R26" s="6">
        <f t="shared" si="0"/>
        <v>2</v>
      </c>
    </row>
    <row r="27" spans="2:22" ht="18" customHeight="1" x14ac:dyDescent="0.2">
      <c r="B27" s="53" t="s">
        <v>8</v>
      </c>
      <c r="C27" s="87">
        <v>0</v>
      </c>
      <c r="D27" s="87">
        <v>0</v>
      </c>
      <c r="E27" s="87">
        <v>2</v>
      </c>
      <c r="F27" s="87">
        <v>7</v>
      </c>
      <c r="G27" s="87">
        <v>16</v>
      </c>
      <c r="H27" s="87">
        <v>10</v>
      </c>
      <c r="R27" s="6">
        <f t="shared" si="0"/>
        <v>1</v>
      </c>
    </row>
    <row r="28" spans="2:22" ht="18" customHeight="1" x14ac:dyDescent="0.2">
      <c r="B28" s="53" t="s">
        <v>10</v>
      </c>
      <c r="C28" s="87">
        <v>0</v>
      </c>
      <c r="D28" s="87">
        <v>0</v>
      </c>
      <c r="E28" s="87">
        <v>0</v>
      </c>
      <c r="F28" s="87">
        <v>1</v>
      </c>
      <c r="G28" s="87">
        <v>0</v>
      </c>
      <c r="H28" s="87">
        <v>0</v>
      </c>
      <c r="R28" s="6">
        <f t="shared" si="0"/>
        <v>1</v>
      </c>
    </row>
    <row r="29" spans="2:22" ht="18" customHeight="1" x14ac:dyDescent="0.2">
      <c r="B29" s="53" t="s">
        <v>95</v>
      </c>
      <c r="C29" s="87">
        <v>-9</v>
      </c>
      <c r="D29" s="88"/>
      <c r="E29" s="88"/>
      <c r="F29" s="87">
        <v>-9</v>
      </c>
      <c r="G29" s="88"/>
      <c r="H29" s="88"/>
      <c r="R29" s="6">
        <f>MIN(LEN(TRIM(C29)),LEN(TRIM(F29)))</f>
        <v>2</v>
      </c>
    </row>
    <row r="30" spans="2:22" ht="18" customHeight="1" x14ac:dyDescent="0.2">
      <c r="B30" s="116" t="s">
        <v>11</v>
      </c>
      <c r="C30" s="87">
        <v>11</v>
      </c>
      <c r="D30" s="87">
        <v>27</v>
      </c>
      <c r="E30" s="87">
        <v>14</v>
      </c>
      <c r="F30" s="87">
        <v>59</v>
      </c>
      <c r="G30" s="87">
        <v>95</v>
      </c>
      <c r="H30" s="87">
        <v>36</v>
      </c>
      <c r="R30" s="6">
        <f>MIN(LEN(TRIM(C30)),LEN(TRIM(D30)),LEN(TRIM(E30)),LEN(TRIM(F30)),LEN(TRIM(G30)),LEN(TRIM(H30)))</f>
        <v>2</v>
      </c>
    </row>
    <row r="31" spans="2:22" ht="15" customHeight="1" x14ac:dyDescent="0.2">
      <c r="B31" s="26" t="s">
        <v>169</v>
      </c>
      <c r="C31" s="10"/>
      <c r="D31" s="10"/>
      <c r="E31" s="10"/>
      <c r="F31" s="10"/>
      <c r="G31" s="10"/>
      <c r="H31" s="10"/>
    </row>
    <row r="32" spans="2:22" ht="10.5" customHeight="1" x14ac:dyDescent="0.2"/>
    <row r="33" spans="2:8" ht="10.5" customHeight="1" x14ac:dyDescent="0.2"/>
    <row r="34" spans="2:8" x14ac:dyDescent="0.2">
      <c r="B34" s="8"/>
    </row>
    <row r="35" spans="2:8" ht="12.75" customHeight="1" x14ac:dyDescent="0.2">
      <c r="B35" s="27" t="s">
        <v>49</v>
      </c>
      <c r="C35" s="89">
        <f>MAX(C17,0)+MAX(C18,0)+MAX(C19,0)+MAX(C20,0)+MAX(C21,0)+MAX(C22,0)+MAX(C23,0)+MAX(C24,0)+MAX(C25,0)+MAX(C26,0)+MAX(C27,0)+MAX(C28,0)+MAX(C29,0)</f>
        <v>11</v>
      </c>
      <c r="D35" s="101">
        <f>MAX(D17,0)+MAX(D18,0)+MAX(D19,0)+MAX(D20,0)+MAX(D21,0)+MAX(D22,0)+MAX(D23,0)+MAX(D24,0)+MAX(D25,0)+MAX(D26,0)+MAX(D27,0)+MAX(D28,0)</f>
        <v>27</v>
      </c>
      <c r="E35" s="101">
        <f>MAX(E17,0)+MAX(E18,0)+MAX(E19,0)+MAX(E20,0)+MAX(E21,0)+MAX(E22,0)+MAX(E23,0)+MAX(E24,0)+MAX(E25,0)+MAX(E26,0)+MAX(E27,0)+MAX(E28,0)</f>
        <v>14</v>
      </c>
      <c r="F35" s="89">
        <f>MAX(F17,0)+MAX(F18,0)+MAX(F19,0)+MAX(F20,0)+MAX(F21,0)+MAX(F22,0)+MAX(F23,0)+MAX(F24,0)+MAX(F25,0)+MAX(F26,0)+MAX(F27,0)+MAX(F28,0)+MAX(F29,0)</f>
        <v>59</v>
      </c>
      <c r="G35" s="101">
        <f>MAX(G17,0)+MAX(G18,0)+MAX(G19,0)+MAX(G20,0)+MAX(G21,0)+MAX(G22,0)+MAX(G23,0)+MAX(G24,0)+MAX(G25,0)+MAX(G26,0)+MAX(G27,0)+MAX(G28,0)</f>
        <v>95</v>
      </c>
      <c r="H35" s="101">
        <f>MAX(H17,0)+MAX(H18,0)+MAX(H19,0)+MAX(H20,0)+MAX(H21,0)+MAX(H22,0)+MAX(H23,0)+MAX(H24,0)+MAX(H25,0)+MAX(H26,0)+MAX(H27,0)+MAX(H28,0)</f>
        <v>36</v>
      </c>
    </row>
    <row r="36" spans="2:8" x14ac:dyDescent="0.2">
      <c r="H36" s="37"/>
    </row>
  </sheetData>
  <sheetProtection sheet="1" objects="1" scenarios="1"/>
  <mergeCells count="3">
    <mergeCell ref="D9:F9"/>
    <mergeCell ref="C12:E14"/>
    <mergeCell ref="F12:H14"/>
  </mergeCells>
  <conditionalFormatting sqref="C35:H35">
    <cfRule type="expression" dxfId="41" priority="1" stopIfTrue="1">
      <formula>MAX(C30,0)&lt;&gt;C35</formula>
    </cfRule>
  </conditionalFormatting>
  <conditionalFormatting sqref="C17:H28 C30:H30 C29 F29">
    <cfRule type="expression" dxfId="40" priority="2" stopIfTrue="1">
      <formula>LEN(TRIM(C17))=0</formula>
    </cfRule>
  </conditionalFormatting>
  <conditionalFormatting sqref="D9:F9">
    <cfRule type="expression" dxfId="39" priority="3" stopIfTrue="1">
      <formula>MIN(R17:R30)=0</formula>
    </cfRule>
  </conditionalFormatting>
  <pageMargins left="0.8" right="0.3" top="0.9" bottom="0" header="0.5" footer="0.5"/>
  <pageSetup scale="92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36"/>
  <sheetViews>
    <sheetView zoomScaleNormal="100" workbookViewId="0">
      <selection activeCell="K35" sqref="K35"/>
    </sheetView>
  </sheetViews>
  <sheetFormatPr defaultColWidth="9.140625" defaultRowHeight="12.75" x14ac:dyDescent="0.2"/>
  <cols>
    <col min="1" max="1" width="6.42578125" style="6" customWidth="1"/>
    <col min="2" max="2" width="30.42578125" style="6" customWidth="1"/>
    <col min="3" max="3" width="15.140625" style="6" customWidth="1"/>
    <col min="4" max="4" width="16.140625" style="6" customWidth="1"/>
    <col min="5" max="5" width="15.140625" style="6" customWidth="1"/>
    <col min="6" max="6" width="15.7109375" style="6" customWidth="1"/>
    <col min="7" max="7" width="15.140625" style="6" customWidth="1"/>
    <col min="8" max="8" width="16.42578125" style="6" customWidth="1"/>
    <col min="9" max="11" width="9.140625" style="6"/>
    <col min="12" max="12" width="9" style="6" customWidth="1"/>
    <col min="13" max="13" width="4.1406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23" s="8" customFormat="1" ht="10.5" customHeight="1" x14ac:dyDescent="0.2">
      <c r="A1" s="140" t="s">
        <v>223</v>
      </c>
      <c r="C1" s="12"/>
      <c r="D1" s="12"/>
      <c r="E1" s="12"/>
      <c r="F1" s="12"/>
      <c r="H1" s="27" t="s">
        <v>74</v>
      </c>
    </row>
    <row r="2" spans="1:23" s="8" customFormat="1" ht="9.6" customHeight="1" x14ac:dyDescent="0.2">
      <c r="A2" s="12"/>
      <c r="C2" s="12"/>
      <c r="E2" s="12"/>
      <c r="F2" s="12"/>
      <c r="H2" s="12"/>
    </row>
    <row r="3" spans="1:23" s="8" customFormat="1" ht="9" customHeight="1" x14ac:dyDescent="0.2">
      <c r="A3" s="12"/>
      <c r="F3" s="28"/>
      <c r="G3"/>
      <c r="H3"/>
      <c r="I3"/>
    </row>
    <row r="4" spans="1:23" s="8" customFormat="1" ht="11.25" customHeight="1" x14ac:dyDescent="0.2">
      <c r="A4" s="12"/>
      <c r="D4" s="12"/>
      <c r="E4" s="28" t="s">
        <v>23</v>
      </c>
      <c r="F4" s="12"/>
      <c r="G4"/>
      <c r="H4"/>
      <c r="I4"/>
    </row>
    <row r="5" spans="1:23" s="8" customFormat="1" ht="11.25" customHeight="1" x14ac:dyDescent="0.2">
      <c r="A5" s="12"/>
      <c r="D5" s="12"/>
      <c r="E5" s="28" t="s">
        <v>50</v>
      </c>
      <c r="F5" s="12"/>
      <c r="G5"/>
      <c r="H5"/>
      <c r="I5"/>
    </row>
    <row r="6" spans="1:23" s="8" customFormat="1" ht="9" customHeight="1" x14ac:dyDescent="0.2">
      <c r="B6" s="12"/>
      <c r="F6" s="28"/>
      <c r="G6"/>
      <c r="H6"/>
      <c r="I6"/>
    </row>
    <row r="7" spans="1:23" s="8" customFormat="1" ht="10.5" customHeight="1" x14ac:dyDescent="0.2">
      <c r="B7" s="12"/>
      <c r="E7" s="108" t="s">
        <v>225</v>
      </c>
      <c r="F7" s="28"/>
      <c r="G7"/>
      <c r="H7"/>
      <c r="I7"/>
    </row>
    <row r="8" spans="1:23" s="8" customFormat="1" ht="9.6" customHeight="1" x14ac:dyDescent="0.2">
      <c r="B8" s="12"/>
      <c r="F8" s="28"/>
      <c r="G8"/>
      <c r="H8"/>
      <c r="I8"/>
    </row>
    <row r="9" spans="1:23" ht="11.25" customHeight="1" x14ac:dyDescent="0.2">
      <c r="B9" s="47"/>
      <c r="C9" s="48"/>
      <c r="D9" s="209" t="s">
        <v>108</v>
      </c>
      <c r="E9" s="209"/>
      <c r="F9" s="209"/>
      <c r="G9"/>
      <c r="H9"/>
      <c r="I9"/>
    </row>
    <row r="10" spans="1:23" x14ac:dyDescent="0.2">
      <c r="B10" s="47"/>
      <c r="C10" s="48"/>
      <c r="D10" s="48"/>
      <c r="E10" s="48"/>
      <c r="F10" s="48"/>
      <c r="G10" s="48"/>
      <c r="H10" s="48"/>
    </row>
    <row r="11" spans="1:23" ht="15" customHeight="1" x14ac:dyDescent="0.2">
      <c r="B11" s="106" t="s">
        <v>70</v>
      </c>
      <c r="D11" s="29"/>
      <c r="E11" s="29"/>
      <c r="F11" s="29"/>
      <c r="G11" s="29"/>
      <c r="H11" s="29"/>
    </row>
    <row r="12" spans="1:23" ht="12" customHeight="1" x14ac:dyDescent="0.2">
      <c r="B12" s="54"/>
      <c r="C12" s="181" t="s">
        <v>198</v>
      </c>
      <c r="D12" s="260"/>
      <c r="E12" s="161"/>
      <c r="F12" s="181" t="s">
        <v>199</v>
      </c>
      <c r="G12" s="260"/>
      <c r="H12" s="161"/>
      <c r="P12"/>
      <c r="Q12"/>
      <c r="R12"/>
      <c r="S12"/>
      <c r="T12"/>
      <c r="U12"/>
      <c r="V12"/>
      <c r="W12"/>
    </row>
    <row r="13" spans="1:23" ht="12" customHeight="1" x14ac:dyDescent="0.2">
      <c r="B13" s="55"/>
      <c r="C13" s="206"/>
      <c r="D13" s="261"/>
      <c r="E13" s="205"/>
      <c r="F13" s="206"/>
      <c r="G13" s="261"/>
      <c r="H13" s="205"/>
      <c r="P13"/>
      <c r="Q13"/>
      <c r="R13"/>
      <c r="S13"/>
      <c r="T13"/>
      <c r="U13"/>
      <c r="V13"/>
      <c r="W13"/>
    </row>
    <row r="14" spans="1:23" ht="12" customHeight="1" x14ac:dyDescent="0.2">
      <c r="B14" s="56"/>
      <c r="C14" s="262"/>
      <c r="D14" s="263"/>
      <c r="E14" s="264"/>
      <c r="F14" s="262"/>
      <c r="G14" s="263"/>
      <c r="H14" s="264"/>
      <c r="P14"/>
      <c r="Q14"/>
      <c r="R14"/>
      <c r="S14"/>
      <c r="T14"/>
      <c r="U14"/>
      <c r="V14"/>
      <c r="W14"/>
    </row>
    <row r="15" spans="1:23" ht="15" customHeight="1" x14ac:dyDescent="0.2">
      <c r="B15" s="109" t="s">
        <v>22</v>
      </c>
      <c r="C15" s="58" t="s">
        <v>33</v>
      </c>
      <c r="D15" s="51" t="s">
        <v>34</v>
      </c>
      <c r="E15" s="51" t="s">
        <v>47</v>
      </c>
      <c r="F15" s="51" t="s">
        <v>35</v>
      </c>
      <c r="G15" s="59" t="s">
        <v>36</v>
      </c>
      <c r="H15" s="51" t="s">
        <v>37</v>
      </c>
      <c r="M15" s="6">
        <v>16</v>
      </c>
      <c r="P15"/>
      <c r="Q15"/>
      <c r="R15"/>
      <c r="S15"/>
      <c r="T15"/>
      <c r="U15"/>
      <c r="V15"/>
      <c r="W15"/>
    </row>
    <row r="16" spans="1:23" ht="15" customHeight="1" x14ac:dyDescent="0.2">
      <c r="B16" s="60"/>
      <c r="C16" s="110" t="s">
        <v>19</v>
      </c>
      <c r="D16" s="111" t="s">
        <v>20</v>
      </c>
      <c r="E16" s="111" t="s">
        <v>21</v>
      </c>
      <c r="F16" s="111" t="s">
        <v>19</v>
      </c>
      <c r="G16" s="111" t="s">
        <v>20</v>
      </c>
      <c r="H16" s="111" t="s">
        <v>21</v>
      </c>
      <c r="P16"/>
      <c r="Q16"/>
      <c r="R16"/>
      <c r="S16"/>
      <c r="T16"/>
      <c r="U16"/>
      <c r="V16"/>
      <c r="W16"/>
    </row>
    <row r="17" spans="2:23" ht="18" customHeight="1" x14ac:dyDescent="0.2">
      <c r="B17" s="53" t="s">
        <v>150</v>
      </c>
      <c r="C17" s="87">
        <v>0</v>
      </c>
      <c r="D17" s="87">
        <v>2</v>
      </c>
      <c r="E17" s="87">
        <v>2</v>
      </c>
      <c r="F17" s="87">
        <v>6</v>
      </c>
      <c r="G17" s="87">
        <v>9</v>
      </c>
      <c r="H17" s="87">
        <v>1</v>
      </c>
      <c r="K17" s="6" t="s">
        <v>12</v>
      </c>
      <c r="M17" s="6" t="s">
        <v>12</v>
      </c>
      <c r="P17"/>
      <c r="Q17"/>
      <c r="R17"/>
      <c r="S17"/>
      <c r="T17"/>
      <c r="U17"/>
      <c r="V17"/>
      <c r="W17"/>
    </row>
    <row r="18" spans="2:23" ht="18" customHeight="1" x14ac:dyDescent="0.2">
      <c r="B18" s="53" t="s">
        <v>0</v>
      </c>
      <c r="C18" s="87">
        <v>0</v>
      </c>
      <c r="D18" s="87">
        <v>1</v>
      </c>
      <c r="E18" s="87">
        <v>0</v>
      </c>
      <c r="F18" s="87">
        <v>5</v>
      </c>
      <c r="G18" s="87">
        <v>3</v>
      </c>
      <c r="H18" s="87">
        <v>0</v>
      </c>
      <c r="P18"/>
      <c r="Q18"/>
      <c r="R18"/>
      <c r="S18"/>
      <c r="T18"/>
      <c r="U18"/>
      <c r="V18"/>
      <c r="W18"/>
    </row>
    <row r="19" spans="2:23" ht="18" customHeight="1" x14ac:dyDescent="0.2">
      <c r="B19" s="53" t="s">
        <v>1</v>
      </c>
      <c r="C19" s="87">
        <v>0</v>
      </c>
      <c r="D19" s="87">
        <v>2</v>
      </c>
      <c r="E19" s="87">
        <v>2</v>
      </c>
      <c r="F19" s="87">
        <v>241</v>
      </c>
      <c r="G19" s="87">
        <v>33</v>
      </c>
      <c r="H19" s="87">
        <v>0</v>
      </c>
      <c r="P19"/>
      <c r="Q19"/>
      <c r="R19"/>
      <c r="S19"/>
      <c r="T19"/>
      <c r="U19"/>
      <c r="V19"/>
      <c r="W19"/>
    </row>
    <row r="20" spans="2:23" ht="18" customHeight="1" x14ac:dyDescent="0.2">
      <c r="B20" s="53" t="s">
        <v>2</v>
      </c>
      <c r="C20" s="87">
        <v>0</v>
      </c>
      <c r="D20" s="87">
        <v>0</v>
      </c>
      <c r="E20" s="87">
        <v>0</v>
      </c>
      <c r="F20" s="87">
        <v>2</v>
      </c>
      <c r="G20" s="87">
        <v>1</v>
      </c>
      <c r="H20" s="87">
        <v>0</v>
      </c>
      <c r="P20"/>
      <c r="Q20"/>
      <c r="R20"/>
      <c r="S20"/>
      <c r="T20"/>
      <c r="U20"/>
      <c r="V20"/>
      <c r="W20"/>
    </row>
    <row r="21" spans="2:23" ht="18" customHeight="1" x14ac:dyDescent="0.2">
      <c r="B21" s="53" t="s">
        <v>3</v>
      </c>
      <c r="C21" s="87">
        <v>0</v>
      </c>
      <c r="D21" s="87">
        <v>40</v>
      </c>
      <c r="E21" s="87">
        <v>21</v>
      </c>
      <c r="F21" s="87">
        <v>4</v>
      </c>
      <c r="G21" s="87">
        <v>4</v>
      </c>
      <c r="H21" s="87">
        <v>0</v>
      </c>
      <c r="R21" s="6">
        <f t="shared" ref="R21:R28" si="0">MIN(LEN(TRIM(C21)),LEN(TRIM(D21)),LEN(TRIM(E21)),LEN(TRIM(F21)),LEN(TRIM(G21)),LEN(TRIM(H21)))</f>
        <v>1</v>
      </c>
    </row>
    <row r="22" spans="2:23" ht="18" customHeight="1" x14ac:dyDescent="0.2">
      <c r="B22" s="53" t="s">
        <v>4</v>
      </c>
      <c r="C22" s="87">
        <v>0</v>
      </c>
      <c r="D22" s="87">
        <v>0</v>
      </c>
      <c r="E22" s="87">
        <v>0</v>
      </c>
      <c r="F22" s="87">
        <v>3</v>
      </c>
      <c r="G22" s="87">
        <v>0</v>
      </c>
      <c r="H22" s="87">
        <v>0</v>
      </c>
      <c r="R22" s="6">
        <f t="shared" si="0"/>
        <v>1</v>
      </c>
    </row>
    <row r="23" spans="2:23" ht="18" customHeight="1" x14ac:dyDescent="0.2">
      <c r="B23" s="53" t="s">
        <v>5</v>
      </c>
      <c r="C23" s="87">
        <v>0</v>
      </c>
      <c r="D23" s="87">
        <v>36</v>
      </c>
      <c r="E23" s="87">
        <v>16</v>
      </c>
      <c r="F23" s="87">
        <v>38</v>
      </c>
      <c r="G23" s="87">
        <v>23</v>
      </c>
      <c r="H23" s="87">
        <v>0</v>
      </c>
      <c r="R23" s="6">
        <f t="shared" si="0"/>
        <v>1</v>
      </c>
    </row>
    <row r="24" spans="2:23" ht="18" customHeight="1" x14ac:dyDescent="0.2">
      <c r="B24" s="53" t="s">
        <v>6</v>
      </c>
      <c r="C24" s="87">
        <v>0</v>
      </c>
      <c r="D24" s="87">
        <v>21</v>
      </c>
      <c r="E24" s="87">
        <v>19</v>
      </c>
      <c r="F24" s="87">
        <v>55</v>
      </c>
      <c r="G24" s="87">
        <v>53</v>
      </c>
      <c r="H24" s="87">
        <v>5</v>
      </c>
      <c r="R24" s="6">
        <f t="shared" si="0"/>
        <v>1</v>
      </c>
    </row>
    <row r="25" spans="2:23" ht="18" customHeight="1" x14ac:dyDescent="0.2">
      <c r="B25" s="53" t="s">
        <v>9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R25" s="6">
        <f t="shared" si="0"/>
        <v>1</v>
      </c>
    </row>
    <row r="26" spans="2:23" ht="18" customHeight="1" x14ac:dyDescent="0.2">
      <c r="B26" s="53" t="s">
        <v>7</v>
      </c>
      <c r="C26" s="87">
        <v>-9</v>
      </c>
      <c r="D26" s="87">
        <v>-9</v>
      </c>
      <c r="E26" s="87">
        <v>-9</v>
      </c>
      <c r="F26" s="87">
        <v>-9</v>
      </c>
      <c r="G26" s="87">
        <v>-9</v>
      </c>
      <c r="H26" s="87">
        <v>-9</v>
      </c>
      <c r="R26" s="6">
        <f t="shared" si="0"/>
        <v>2</v>
      </c>
    </row>
    <row r="27" spans="2:23" ht="18" customHeight="1" x14ac:dyDescent="0.2">
      <c r="B27" s="53" t="s">
        <v>8</v>
      </c>
      <c r="C27" s="87">
        <v>0</v>
      </c>
      <c r="D27" s="87">
        <v>4</v>
      </c>
      <c r="E27" s="87">
        <v>3</v>
      </c>
      <c r="F27" s="87">
        <v>24</v>
      </c>
      <c r="G27" s="87">
        <v>16</v>
      </c>
      <c r="H27" s="87">
        <v>1</v>
      </c>
      <c r="R27" s="6">
        <f t="shared" si="0"/>
        <v>1</v>
      </c>
    </row>
    <row r="28" spans="2:23" ht="18" customHeight="1" x14ac:dyDescent="0.2">
      <c r="B28" s="53" t="s">
        <v>10</v>
      </c>
      <c r="C28" s="87">
        <v>0</v>
      </c>
      <c r="D28" s="87">
        <v>0</v>
      </c>
      <c r="E28" s="87">
        <v>1</v>
      </c>
      <c r="F28" s="87">
        <v>1</v>
      </c>
      <c r="G28" s="87">
        <v>0</v>
      </c>
      <c r="H28" s="87">
        <v>0</v>
      </c>
      <c r="R28" s="6">
        <f t="shared" si="0"/>
        <v>1</v>
      </c>
    </row>
    <row r="29" spans="2:23" ht="18" customHeight="1" x14ac:dyDescent="0.2">
      <c r="B29" s="53" t="s">
        <v>95</v>
      </c>
      <c r="C29" s="87">
        <v>-9</v>
      </c>
      <c r="D29" s="88"/>
      <c r="E29" s="88"/>
      <c r="F29" s="87">
        <v>-9</v>
      </c>
      <c r="G29" s="88"/>
      <c r="H29" s="88"/>
      <c r="R29" s="6">
        <f>MIN(LEN(TRIM(C29)),LEN(TRIM(F29)))</f>
        <v>2</v>
      </c>
    </row>
    <row r="30" spans="2:23" ht="18" customHeight="1" x14ac:dyDescent="0.2">
      <c r="B30" s="116" t="s">
        <v>11</v>
      </c>
      <c r="C30" s="87">
        <v>0</v>
      </c>
      <c r="D30" s="87">
        <v>106</v>
      </c>
      <c r="E30" s="87">
        <v>64</v>
      </c>
      <c r="F30" s="87">
        <v>379</v>
      </c>
      <c r="G30" s="87">
        <v>142</v>
      </c>
      <c r="H30" s="87">
        <v>7</v>
      </c>
      <c r="R30" s="6">
        <f>MIN(LEN(TRIM(C30)),LEN(TRIM(D30)),LEN(TRIM(E30)),LEN(TRIM(F30)),LEN(TRIM(G30)),LEN(TRIM(H30)))</f>
        <v>1</v>
      </c>
    </row>
    <row r="31" spans="2:23" ht="15" customHeight="1" x14ac:dyDescent="0.2">
      <c r="B31" s="141" t="s">
        <v>221</v>
      </c>
      <c r="C31" s="133"/>
      <c r="D31" s="133"/>
      <c r="E31" s="133"/>
      <c r="F31" s="133"/>
      <c r="G31" s="10"/>
      <c r="H31" s="10"/>
    </row>
    <row r="33" spans="2:8" x14ac:dyDescent="0.2">
      <c r="B33" s="8"/>
    </row>
    <row r="34" spans="2:8" ht="13.5" customHeight="1" x14ac:dyDescent="0.2">
      <c r="B34" s="27" t="s">
        <v>49</v>
      </c>
      <c r="C34" s="89">
        <f>MAX(C17,0)+MAX(C18,0)+MAX(C19,0)+MAX(C20,0)+MAX(C21,0)+MAX(C22,0)+MAX(C23,0)+MAX(C24,0)+MAX(C25,0)+MAX(C26,0)+MAX(C27,0)+MAX(C28,0)+MAX(C29,0)</f>
        <v>0</v>
      </c>
      <c r="D34" s="101">
        <f>MAX(D17,0)+MAX(D18,0)+MAX(D19,0)+MAX(D20,0)+MAX(D21,0)+MAX(D22,0)+MAX(D23,0)+MAX(D24,0)+MAX(D25,0)+MAX(D26,0)+MAX(D27,0)+MAX(D28,0)</f>
        <v>106</v>
      </c>
      <c r="E34" s="101">
        <f>MAX(E17,0)+MAX(E18,0)+MAX(E19,0)+MAX(E20,0)+MAX(E21,0)+MAX(E22,0)+MAX(E23,0)+MAX(E24,0)+MAX(E25,0)+MAX(E26,0)+MAX(E27,0)+MAX(E28,0)</f>
        <v>64</v>
      </c>
      <c r="F34" s="89">
        <f>MAX(F17,0)+MAX(F18,0)+MAX(F19,0)+MAX(F20,0)+MAX(F21,0)+MAX(F22,0)+MAX(F23,0)+MAX(F24,0)+MAX(F25,0)+MAX(F26,0)+MAX(F27,0)+MAX(F28,0)+MAX(F29,0)</f>
        <v>379</v>
      </c>
      <c r="G34" s="101">
        <f>MAX(G17,0)+MAX(G18,0)+MAX(G19,0)+MAX(G20,0)+MAX(G21,0)+MAX(G22,0)+MAX(G23,0)+MAX(G24,0)+MAX(G25,0)+MAX(G26,0)+MAX(G27,0)+MAX(G28,0)</f>
        <v>142</v>
      </c>
      <c r="H34" s="101">
        <f>MAX(H17,0)+MAX(H18,0)+MAX(H19,0)+MAX(H20,0)+MAX(H21,0)+MAX(H22,0)+MAX(H23,0)+MAX(H24,0)+MAX(H25,0)+MAX(H26,0)+MAX(H27,0)+MAX(H28,0)</f>
        <v>7</v>
      </c>
    </row>
    <row r="35" spans="2:8" x14ac:dyDescent="0.2">
      <c r="B35" s="9"/>
      <c r="H35" s="8"/>
    </row>
    <row r="36" spans="2:8" x14ac:dyDescent="0.2">
      <c r="H36" s="37"/>
    </row>
  </sheetData>
  <sheetProtection sheet="1" objects="1" scenarios="1"/>
  <mergeCells count="3">
    <mergeCell ref="D9:F9"/>
    <mergeCell ref="C12:E14"/>
    <mergeCell ref="F12:H14"/>
  </mergeCells>
  <conditionalFormatting sqref="C34:H34">
    <cfRule type="expression" dxfId="38" priority="1" stopIfTrue="1">
      <formula>MAX(C30,0)&lt;&gt;C34</formula>
    </cfRule>
  </conditionalFormatting>
  <conditionalFormatting sqref="C17:H28 C30:H30 C29 F29">
    <cfRule type="expression" dxfId="37" priority="2" stopIfTrue="1">
      <formula>LEN(TRIM(C17))=0</formula>
    </cfRule>
  </conditionalFormatting>
  <conditionalFormatting sqref="D9:F9">
    <cfRule type="expression" dxfId="36" priority="3" stopIfTrue="1">
      <formula>MIN(R17:R30)=0</formula>
    </cfRule>
  </conditionalFormatting>
  <pageMargins left="0.8" right="0.3" top="0.9" bottom="0" header="0.5" footer="0.5"/>
  <pageSetup scale="92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9"/>
  <sheetViews>
    <sheetView zoomScale="90" zoomScaleNormal="90" workbookViewId="0">
      <selection activeCell="J8" sqref="J8"/>
    </sheetView>
  </sheetViews>
  <sheetFormatPr defaultColWidth="9.140625" defaultRowHeight="12.75" x14ac:dyDescent="0.2"/>
  <cols>
    <col min="1" max="1" width="30.42578125" style="6" customWidth="1"/>
    <col min="2" max="7" width="17.85546875" style="6" customWidth="1"/>
    <col min="8" max="8" width="19.5703125" style="6" customWidth="1"/>
    <col min="9" max="9" width="17.28515625" style="6" customWidth="1"/>
    <col min="10" max="10" width="9.140625" style="6"/>
    <col min="11" max="11" width="17" style="6" customWidth="1"/>
    <col min="12" max="12" width="0.85546875" style="6" hidden="1" customWidth="1"/>
    <col min="13" max="13" width="7" style="6" hidden="1" customWidth="1"/>
    <col min="14" max="16384" width="9.140625" style="6"/>
  </cols>
  <sheetData>
    <row r="1" spans="1:13" s="8" customFormat="1" ht="12" customHeight="1" x14ac:dyDescent="0.2">
      <c r="A1" s="140" t="s">
        <v>223</v>
      </c>
      <c r="B1" s="12"/>
      <c r="C1" s="12"/>
      <c r="D1" s="12"/>
      <c r="E1" s="12"/>
      <c r="I1" s="27" t="s">
        <v>100</v>
      </c>
    </row>
    <row r="2" spans="1:13" s="8" customFormat="1" ht="9.6" customHeight="1" x14ac:dyDescent="0.2">
      <c r="A2" s="12"/>
      <c r="B2" s="12"/>
      <c r="E2" s="12"/>
      <c r="I2" s="12"/>
    </row>
    <row r="3" spans="1:13" s="8" customFormat="1" ht="9.6" customHeight="1" x14ac:dyDescent="0.2">
      <c r="A3" s="12"/>
      <c r="H3"/>
      <c r="I3"/>
    </row>
    <row r="4" spans="1:13" s="8" customFormat="1" ht="11.25" customHeight="1" x14ac:dyDescent="0.2">
      <c r="A4" s="12"/>
      <c r="C4" s="12"/>
      <c r="E4" s="28" t="s">
        <v>23</v>
      </c>
      <c r="H4"/>
      <c r="I4"/>
    </row>
    <row r="5" spans="1:13" s="8" customFormat="1" ht="11.25" customHeight="1" x14ac:dyDescent="0.2">
      <c r="A5" s="12"/>
      <c r="C5" s="12"/>
      <c r="E5" s="28" t="s">
        <v>50</v>
      </c>
      <c r="H5"/>
      <c r="I5"/>
    </row>
    <row r="6" spans="1:13" s="8" customFormat="1" ht="11.25" customHeight="1" x14ac:dyDescent="0.2">
      <c r="A6" s="12"/>
      <c r="F6" s="12"/>
      <c r="H6"/>
      <c r="I6"/>
    </row>
    <row r="7" spans="1:13" s="8" customFormat="1" ht="11.25" customHeight="1" x14ac:dyDescent="0.2">
      <c r="A7" s="12"/>
      <c r="E7" s="108" t="s">
        <v>225</v>
      </c>
      <c r="F7" s="12"/>
      <c r="H7"/>
      <c r="I7"/>
    </row>
    <row r="8" spans="1:13" s="8" customFormat="1" ht="9.6" customHeight="1" x14ac:dyDescent="0.2">
      <c r="A8" s="12"/>
      <c r="E8" s="28"/>
      <c r="F8" s="12"/>
      <c r="H8"/>
      <c r="I8"/>
    </row>
    <row r="9" spans="1:13" ht="9.6" customHeight="1" x14ac:dyDescent="0.2">
      <c r="A9" s="47"/>
      <c r="B9" s="48"/>
      <c r="C9" s="48"/>
      <c r="D9" s="48"/>
      <c r="H9"/>
      <c r="I9"/>
    </row>
    <row r="10" spans="1:13" x14ac:dyDescent="0.2">
      <c r="A10" s="47"/>
      <c r="B10" s="48"/>
      <c r="C10" s="48"/>
      <c r="D10" s="48"/>
      <c r="E10" s="48"/>
      <c r="F10" s="48"/>
      <c r="G10" s="48"/>
      <c r="H10"/>
      <c r="I10"/>
    </row>
    <row r="11" spans="1:13" ht="17.25" customHeight="1" x14ac:dyDescent="0.2">
      <c r="A11" s="120" t="s">
        <v>70</v>
      </c>
      <c r="C11" s="29"/>
      <c r="D11" s="29"/>
      <c r="E11" s="29"/>
      <c r="F11" s="29"/>
      <c r="G11" s="29"/>
    </row>
    <row r="12" spans="1:13" ht="12" customHeight="1" x14ac:dyDescent="0.2">
      <c r="A12" s="49"/>
      <c r="B12" s="160" t="s">
        <v>99</v>
      </c>
      <c r="C12" s="260"/>
      <c r="D12" s="260"/>
      <c r="E12" s="260"/>
      <c r="F12" s="260"/>
      <c r="G12" s="260"/>
      <c r="H12" s="260"/>
      <c r="I12" s="161"/>
    </row>
    <row r="13" spans="1:13" ht="12" customHeight="1" x14ac:dyDescent="0.2">
      <c r="A13" s="50"/>
      <c r="B13" s="262" t="s">
        <v>170</v>
      </c>
      <c r="C13" s="263"/>
      <c r="D13" s="263"/>
      <c r="E13" s="263"/>
      <c r="F13" s="263"/>
      <c r="G13" s="263"/>
      <c r="H13" s="263"/>
      <c r="I13" s="264"/>
    </row>
    <row r="14" spans="1:13" ht="12" customHeight="1" x14ac:dyDescent="0.2">
      <c r="A14" s="50"/>
      <c r="B14" s="265" t="s">
        <v>200</v>
      </c>
      <c r="C14" s="265" t="s">
        <v>201</v>
      </c>
      <c r="D14" s="265" t="s">
        <v>202</v>
      </c>
      <c r="E14" s="265" t="s">
        <v>203</v>
      </c>
      <c r="F14" s="265" t="s">
        <v>204</v>
      </c>
      <c r="G14" s="265" t="s">
        <v>205</v>
      </c>
      <c r="H14" s="265" t="s">
        <v>206</v>
      </c>
      <c r="I14" s="265" t="s">
        <v>207</v>
      </c>
      <c r="K14"/>
    </row>
    <row r="15" spans="1:13" ht="12" customHeight="1" x14ac:dyDescent="0.2">
      <c r="A15" s="150"/>
      <c r="B15" s="266"/>
      <c r="C15" s="266"/>
      <c r="D15" s="266"/>
      <c r="E15" s="266"/>
      <c r="F15" s="266"/>
      <c r="G15" s="266"/>
      <c r="H15" s="266"/>
      <c r="I15" s="266"/>
      <c r="K15"/>
      <c r="M15" s="6">
        <v>17</v>
      </c>
    </row>
    <row r="16" spans="1:13" ht="12" customHeight="1" x14ac:dyDescent="0.2">
      <c r="A16" s="150"/>
      <c r="B16" s="266"/>
      <c r="C16" s="266"/>
      <c r="D16" s="266"/>
      <c r="E16" s="266"/>
      <c r="F16" s="266"/>
      <c r="G16" s="266"/>
      <c r="H16" s="266"/>
      <c r="I16" s="266"/>
      <c r="K16"/>
    </row>
    <row r="17" spans="1:12" ht="12" customHeight="1" x14ac:dyDescent="0.2">
      <c r="A17" s="150"/>
      <c r="B17" s="266"/>
      <c r="C17" s="266"/>
      <c r="D17" s="266"/>
      <c r="E17" s="266"/>
      <c r="F17" s="266"/>
      <c r="G17" s="266"/>
      <c r="H17" s="266"/>
      <c r="I17" s="266"/>
      <c r="K17"/>
    </row>
    <row r="18" spans="1:12" ht="15" customHeight="1" x14ac:dyDescent="0.2">
      <c r="A18" s="50"/>
      <c r="B18" s="266"/>
      <c r="C18" s="266"/>
      <c r="D18" s="266"/>
      <c r="E18" s="266"/>
      <c r="F18" s="266"/>
      <c r="G18" s="266"/>
      <c r="H18" s="266"/>
      <c r="I18" s="266"/>
      <c r="K18"/>
    </row>
    <row r="19" spans="1:12" ht="15" customHeight="1" x14ac:dyDescent="0.2">
      <c r="A19" s="146" t="s">
        <v>22</v>
      </c>
      <c r="B19" s="266"/>
      <c r="C19" s="266"/>
      <c r="D19" s="266"/>
      <c r="E19" s="266"/>
      <c r="F19" s="266"/>
      <c r="G19" s="266"/>
      <c r="H19" s="266"/>
      <c r="I19" s="266"/>
      <c r="K19"/>
    </row>
    <row r="20" spans="1:12" ht="15" customHeight="1" x14ac:dyDescent="0.2">
      <c r="A20" s="52"/>
      <c r="B20" s="267"/>
      <c r="C20" s="267"/>
      <c r="D20" s="267"/>
      <c r="E20" s="267"/>
      <c r="F20" s="267"/>
      <c r="G20" s="267"/>
      <c r="H20" s="267"/>
      <c r="I20" s="267"/>
      <c r="K20"/>
    </row>
    <row r="21" spans="1:12" ht="18" customHeight="1" x14ac:dyDescent="0.2">
      <c r="A21" s="53" t="s">
        <v>150</v>
      </c>
      <c r="B21" s="154">
        <f t="shared" ref="B21" si="0">IF(MIN(B46,B59)&lt;=0,0,B46/B59)</f>
        <v>1.1834213588756602E-2</v>
      </c>
      <c r="C21" s="90">
        <f t="shared" ref="C21:I21" si="1">IF(MIN(C46,C59)&lt;=0,0,C46/C59)</f>
        <v>0.14079119238663929</v>
      </c>
      <c r="D21" s="90">
        <f t="shared" si="1"/>
        <v>0.24658268560707586</v>
      </c>
      <c r="E21" s="90">
        <f t="shared" si="1"/>
        <v>7.7647058823529416E-2</v>
      </c>
      <c r="F21" s="90">
        <f t="shared" si="1"/>
        <v>3.8461538461538464E-2</v>
      </c>
      <c r="G21" s="90">
        <f t="shared" si="1"/>
        <v>2.6315789473684209E-2</v>
      </c>
      <c r="H21" s="90">
        <f t="shared" si="1"/>
        <v>2.3529411764705882E-2</v>
      </c>
      <c r="I21" s="90">
        <f t="shared" si="1"/>
        <v>3.0303030303030304E-2</v>
      </c>
      <c r="J21" s="6" t="s">
        <v>12</v>
      </c>
      <c r="L21" s="6" t="s">
        <v>12</v>
      </c>
    </row>
    <row r="22" spans="1:12" ht="18" customHeight="1" x14ac:dyDescent="0.2">
      <c r="A22" s="53" t="s">
        <v>0</v>
      </c>
      <c r="B22" s="154">
        <f t="shared" ref="B22" si="2">IF(MIN(B47,B59)&lt;=0,0,B47/B59)</f>
        <v>1.0187091576403186E-2</v>
      </c>
      <c r="C22" s="90">
        <f t="shared" ref="C22:I22" si="3">IF(MIN(C47,C59)&lt;=0,0,C47/C59)</f>
        <v>7.6506810972196302E-3</v>
      </c>
      <c r="D22" s="90">
        <f t="shared" si="3"/>
        <v>9.916912355936747E-3</v>
      </c>
      <c r="E22" s="90">
        <f t="shared" si="3"/>
        <v>7.5294117647058817E-2</v>
      </c>
      <c r="F22" s="90">
        <f t="shared" si="3"/>
        <v>0.82692307692307687</v>
      </c>
      <c r="G22" s="90">
        <f t="shared" si="3"/>
        <v>0</v>
      </c>
      <c r="H22" s="90">
        <f t="shared" si="3"/>
        <v>5.8823529411764705E-3</v>
      </c>
      <c r="I22" s="90">
        <f t="shared" si="3"/>
        <v>1.5151515151515152E-2</v>
      </c>
    </row>
    <row r="23" spans="1:12" ht="18" customHeight="1" x14ac:dyDescent="0.2">
      <c r="A23" s="53" t="s">
        <v>1</v>
      </c>
      <c r="B23" s="154">
        <f t="shared" ref="B23" si="4">IF(MIN(B48,B59)&lt;=0,0,B48/B59)</f>
        <v>0.26165965446244743</v>
      </c>
      <c r="C23" s="90">
        <f t="shared" ref="C23:I23" si="5">IF(MIN(C48,C59)&lt;=0,0,C48/C59)</f>
        <v>0.12147788766560925</v>
      </c>
      <c r="D23" s="90">
        <f t="shared" si="5"/>
        <v>4.1409809702492632E-2</v>
      </c>
      <c r="E23" s="90">
        <f t="shared" si="5"/>
        <v>1.1764705882352941E-2</v>
      </c>
      <c r="F23" s="90">
        <f t="shared" si="5"/>
        <v>0</v>
      </c>
      <c r="G23" s="90">
        <f t="shared" si="5"/>
        <v>1.0526315789473684E-2</v>
      </c>
      <c r="H23" s="90">
        <f t="shared" si="5"/>
        <v>2.3529411764705882E-2</v>
      </c>
      <c r="I23" s="90">
        <f t="shared" si="5"/>
        <v>0.51893939393939392</v>
      </c>
    </row>
    <row r="24" spans="1:12" ht="18" customHeight="1" x14ac:dyDescent="0.2">
      <c r="A24" s="53" t="s">
        <v>2</v>
      </c>
      <c r="B24" s="90">
        <f t="shared" ref="B24:I24" si="6">IF(MIN(B49,B59)&lt;=0,0,B49/B59)</f>
        <v>3.4374720257810401E-3</v>
      </c>
      <c r="C24" s="90">
        <f t="shared" si="6"/>
        <v>2.7057286807240155E-3</v>
      </c>
      <c r="D24" s="90">
        <f t="shared" si="6"/>
        <v>6.7006164567140177E-3</v>
      </c>
      <c r="E24" s="90">
        <f t="shared" si="6"/>
        <v>8.2352941176470594E-3</v>
      </c>
      <c r="F24" s="90">
        <f t="shared" si="6"/>
        <v>0</v>
      </c>
      <c r="G24" s="90">
        <f t="shared" si="6"/>
        <v>5.263157894736842E-3</v>
      </c>
      <c r="H24" s="90">
        <f t="shared" si="6"/>
        <v>0</v>
      </c>
      <c r="I24" s="90">
        <f t="shared" si="6"/>
        <v>5.681818181818182E-3</v>
      </c>
    </row>
    <row r="25" spans="1:12" ht="18" customHeight="1" x14ac:dyDescent="0.2">
      <c r="A25" s="53" t="s">
        <v>3</v>
      </c>
      <c r="B25" s="90">
        <f t="shared" ref="B25:I25" si="7">IF(MIN(B50,B59)&lt;=0,0,B50/B59)</f>
        <v>5.2725807895443559E-2</v>
      </c>
      <c r="C25" s="90">
        <f t="shared" si="7"/>
        <v>8.5183802948311252E-2</v>
      </c>
      <c r="D25" s="90">
        <f t="shared" si="7"/>
        <v>0.11565264004288395</v>
      </c>
      <c r="E25" s="90">
        <f t="shared" si="7"/>
        <v>0.32470588235294118</v>
      </c>
      <c r="F25" s="90">
        <f t="shared" si="7"/>
        <v>0</v>
      </c>
      <c r="G25" s="90">
        <f t="shared" si="7"/>
        <v>0.29473684210526313</v>
      </c>
      <c r="H25" s="90">
        <f t="shared" si="7"/>
        <v>0.35882352941176471</v>
      </c>
      <c r="I25" s="90">
        <f t="shared" si="7"/>
        <v>1.5151515151515152E-2</v>
      </c>
    </row>
    <row r="26" spans="1:12" ht="18" customHeight="1" x14ac:dyDescent="0.2">
      <c r="A26" s="53" t="s">
        <v>4</v>
      </c>
      <c r="B26" s="90">
        <f t="shared" ref="B26:I26" si="8">IF(MIN(B51,B59)&lt;=0,0,B51/B59)</f>
        <v>3.6881210276609078E-3</v>
      </c>
      <c r="C26" s="90">
        <f t="shared" si="8"/>
        <v>9.4233998880388133E-3</v>
      </c>
      <c r="D26" s="90">
        <f t="shared" si="8"/>
        <v>3.6585365853658534E-2</v>
      </c>
      <c r="E26" s="90">
        <f t="shared" si="8"/>
        <v>7.058823529411765E-3</v>
      </c>
      <c r="F26" s="90">
        <f t="shared" si="8"/>
        <v>7.6923076923076927E-2</v>
      </c>
      <c r="G26" s="90">
        <f t="shared" si="8"/>
        <v>0.1</v>
      </c>
      <c r="H26" s="90">
        <f t="shared" si="8"/>
        <v>0</v>
      </c>
      <c r="I26" s="90">
        <f t="shared" si="8"/>
        <v>5.681818181818182E-3</v>
      </c>
    </row>
    <row r="27" spans="1:12" ht="18" customHeight="1" x14ac:dyDescent="0.2">
      <c r="A27" s="53" t="s">
        <v>5</v>
      </c>
      <c r="B27" s="90">
        <f t="shared" ref="B27:I27" si="9">IF(MIN(B52,B59)&lt;=0,0,B52/B59)</f>
        <v>0.18458508638438814</v>
      </c>
      <c r="C27" s="90">
        <f t="shared" si="9"/>
        <v>0.19201343534241463</v>
      </c>
      <c r="D27" s="90">
        <f t="shared" si="9"/>
        <v>0.15786652372018226</v>
      </c>
      <c r="E27" s="90">
        <f t="shared" si="9"/>
        <v>0.21058823529411766</v>
      </c>
      <c r="F27" s="90">
        <f t="shared" si="9"/>
        <v>1.9230769230769232E-2</v>
      </c>
      <c r="G27" s="90">
        <f t="shared" si="9"/>
        <v>0.3</v>
      </c>
      <c r="H27" s="90">
        <f t="shared" si="9"/>
        <v>0.30588235294117649</v>
      </c>
      <c r="I27" s="90">
        <f t="shared" si="9"/>
        <v>0.11553030303030302</v>
      </c>
    </row>
    <row r="28" spans="1:12" ht="18" customHeight="1" x14ac:dyDescent="0.2">
      <c r="A28" s="53" t="s">
        <v>6</v>
      </c>
      <c r="B28" s="90">
        <f t="shared" ref="B28:I28" si="10">IF(MIN(B53,B59)&lt;=0,0,B53/B59)</f>
        <v>0.38571300689284754</v>
      </c>
      <c r="C28" s="90">
        <f t="shared" si="10"/>
        <v>0.26730733345773466</v>
      </c>
      <c r="D28" s="90">
        <f t="shared" si="10"/>
        <v>3.3905119270972929E-2</v>
      </c>
      <c r="E28" s="90">
        <f t="shared" si="10"/>
        <v>4.7058823529411764E-2</v>
      </c>
      <c r="F28" s="90">
        <f t="shared" si="10"/>
        <v>0</v>
      </c>
      <c r="G28" s="90">
        <f t="shared" si="10"/>
        <v>8.4210526315789472E-2</v>
      </c>
      <c r="H28" s="90">
        <f t="shared" si="10"/>
        <v>0.23529411764705882</v>
      </c>
      <c r="I28" s="90">
        <f t="shared" si="10"/>
        <v>0.21401515151515152</v>
      </c>
    </row>
    <row r="29" spans="1:12" ht="18" customHeight="1" x14ac:dyDescent="0.2">
      <c r="A29" s="53" t="s">
        <v>9</v>
      </c>
      <c r="B29" s="90">
        <f t="shared" ref="B29:I29" si="11">IF(MIN(B54,B59)&lt;=0,0,B54/B59)</f>
        <v>7.1614000537105011E-5</v>
      </c>
      <c r="C29" s="90">
        <f t="shared" si="11"/>
        <v>9.3300988990483304E-5</v>
      </c>
      <c r="D29" s="90">
        <f t="shared" si="11"/>
        <v>9.3808630393996248E-4</v>
      </c>
      <c r="E29" s="90">
        <f t="shared" si="11"/>
        <v>0</v>
      </c>
      <c r="F29" s="90">
        <f t="shared" si="11"/>
        <v>0</v>
      </c>
      <c r="G29" s="90">
        <f t="shared" si="11"/>
        <v>0</v>
      </c>
      <c r="H29" s="90">
        <f t="shared" si="11"/>
        <v>0</v>
      </c>
      <c r="I29" s="90">
        <f t="shared" si="11"/>
        <v>0</v>
      </c>
    </row>
    <row r="30" spans="1:12" ht="18" customHeight="1" x14ac:dyDescent="0.2">
      <c r="A30" s="53" t="s">
        <v>7</v>
      </c>
      <c r="B30" s="90">
        <f t="shared" ref="B30:I30" si="12">IF(MIN(B55,B59)&lt;=0,0,B55/B59)</f>
        <v>0</v>
      </c>
      <c r="C30" s="90">
        <f t="shared" si="12"/>
        <v>0</v>
      </c>
      <c r="D30" s="90">
        <f t="shared" si="12"/>
        <v>0</v>
      </c>
      <c r="E30" s="90">
        <f t="shared" si="12"/>
        <v>0</v>
      </c>
      <c r="F30" s="90">
        <f t="shared" si="12"/>
        <v>0</v>
      </c>
      <c r="G30" s="90">
        <f t="shared" si="12"/>
        <v>0</v>
      </c>
      <c r="H30" s="90">
        <f t="shared" si="12"/>
        <v>0</v>
      </c>
      <c r="I30" s="90">
        <f t="shared" si="12"/>
        <v>0</v>
      </c>
    </row>
    <row r="31" spans="1:12" ht="18" customHeight="1" x14ac:dyDescent="0.2">
      <c r="A31" s="53" t="s">
        <v>8</v>
      </c>
      <c r="B31" s="90">
        <f t="shared" ref="B31:I31" si="13">IF(MIN(B56,B59)&lt;=0,0,B56/B59)</f>
        <v>8.3054337122907523E-2</v>
      </c>
      <c r="C31" s="90">
        <f t="shared" si="13"/>
        <v>0.16784847919387946</v>
      </c>
      <c r="D31" s="90">
        <f t="shared" si="13"/>
        <v>0.34400964888769769</v>
      </c>
      <c r="E31" s="90">
        <f t="shared" si="13"/>
        <v>0.23529411764705882</v>
      </c>
      <c r="F31" s="90">
        <f t="shared" si="13"/>
        <v>3.8461538461538464E-2</v>
      </c>
      <c r="G31" s="90">
        <f t="shared" si="13"/>
        <v>0.1736842105263158</v>
      </c>
      <c r="H31" s="90">
        <f t="shared" si="13"/>
        <v>4.1176470588235294E-2</v>
      </c>
      <c r="I31" s="90">
        <f t="shared" si="13"/>
        <v>7.7651515151515152E-2</v>
      </c>
    </row>
    <row r="32" spans="1:12" ht="18" customHeight="1" x14ac:dyDescent="0.2">
      <c r="A32" s="53" t="s">
        <v>10</v>
      </c>
      <c r="B32" s="90">
        <f t="shared" ref="B32:I32" si="14">IF(MIN(B57,B59)&lt;=0,0,B57/B59)</f>
        <v>3.0435950228269626E-3</v>
      </c>
      <c r="C32" s="90">
        <f t="shared" si="14"/>
        <v>5.5047583504385144E-3</v>
      </c>
      <c r="D32" s="90">
        <f t="shared" si="14"/>
        <v>6.432591798445457E-3</v>
      </c>
      <c r="E32" s="90">
        <f t="shared" si="14"/>
        <v>2.352941176470588E-3</v>
      </c>
      <c r="F32" s="90">
        <f t="shared" si="14"/>
        <v>0</v>
      </c>
      <c r="G32" s="90">
        <f t="shared" si="14"/>
        <v>5.263157894736842E-3</v>
      </c>
      <c r="H32" s="90">
        <f t="shared" si="14"/>
        <v>5.8823529411764705E-3</v>
      </c>
      <c r="I32" s="90">
        <f t="shared" si="14"/>
        <v>1.893939393939394E-3</v>
      </c>
    </row>
    <row r="33" spans="1:9" ht="18" customHeight="1" x14ac:dyDescent="0.2">
      <c r="A33" s="53" t="s">
        <v>94</v>
      </c>
      <c r="B33" s="90">
        <f t="shared" ref="B33:I33" si="15">IF(MIN(B58,B59)&lt;=0,0,B58/B59)</f>
        <v>0</v>
      </c>
      <c r="C33" s="90">
        <f t="shared" si="15"/>
        <v>0</v>
      </c>
      <c r="D33" s="90">
        <f t="shared" si="15"/>
        <v>0</v>
      </c>
      <c r="E33" s="90">
        <f t="shared" si="15"/>
        <v>0</v>
      </c>
      <c r="F33" s="90">
        <f t="shared" si="15"/>
        <v>0</v>
      </c>
      <c r="G33" s="90">
        <f t="shared" si="15"/>
        <v>0</v>
      </c>
      <c r="H33" s="90">
        <f t="shared" si="15"/>
        <v>0</v>
      </c>
      <c r="I33" s="90">
        <f t="shared" si="15"/>
        <v>0</v>
      </c>
    </row>
    <row r="34" spans="1:9" ht="18" customHeight="1" x14ac:dyDescent="0.2">
      <c r="A34" s="116" t="s">
        <v>11</v>
      </c>
      <c r="B34" s="102">
        <f t="shared" ref="B34:I34" si="16">IF(B59&lt;=0,0,B59/B59)</f>
        <v>1</v>
      </c>
      <c r="C34" s="102">
        <f t="shared" si="16"/>
        <v>1</v>
      </c>
      <c r="D34" s="102">
        <f t="shared" si="16"/>
        <v>1</v>
      </c>
      <c r="E34" s="102">
        <f t="shared" si="16"/>
        <v>1</v>
      </c>
      <c r="F34" s="102">
        <f t="shared" si="16"/>
        <v>1</v>
      </c>
      <c r="G34" s="102">
        <f t="shared" si="16"/>
        <v>1</v>
      </c>
      <c r="H34" s="102">
        <f t="shared" si="16"/>
        <v>1</v>
      </c>
      <c r="I34" s="102">
        <f t="shared" si="16"/>
        <v>1</v>
      </c>
    </row>
    <row r="36" spans="1:9" x14ac:dyDescent="0.2">
      <c r="A36" s="25" t="s">
        <v>157</v>
      </c>
    </row>
    <row r="37" spans="1:9" ht="15" customHeight="1" x14ac:dyDescent="0.2">
      <c r="A37" s="26" t="s">
        <v>156</v>
      </c>
      <c r="B37" s="10"/>
      <c r="C37" s="10"/>
      <c r="D37" s="10"/>
      <c r="E37" s="10"/>
      <c r="F37" s="10"/>
      <c r="G37" s="10"/>
    </row>
    <row r="38" spans="1:9" ht="11.25" customHeight="1" x14ac:dyDescent="0.2">
      <c r="A38" s="26"/>
      <c r="B38" s="10"/>
      <c r="C38" s="10"/>
      <c r="D38" s="10"/>
      <c r="E38" s="10"/>
      <c r="F38" s="10"/>
      <c r="G38" s="10"/>
    </row>
    <row r="39" spans="1:9" x14ac:dyDescent="0.2">
      <c r="A39" s="8"/>
    </row>
    <row r="40" spans="1:9" x14ac:dyDescent="0.2">
      <c r="A40" s="9"/>
      <c r="G40" s="8"/>
    </row>
    <row r="41" spans="1:9" x14ac:dyDescent="0.2">
      <c r="G41" s="37"/>
    </row>
    <row r="45" spans="1:9" ht="69.75" customHeight="1" x14ac:dyDescent="0.2"/>
    <row r="46" spans="1:9" ht="20.25" hidden="1" customHeight="1" x14ac:dyDescent="0.2">
      <c r="B46" s="33">
        <f>MAX(PAGE12!C18,0)+MAX(PAGE12!D18,0)+MAX(PAGE12!E18,0)</f>
        <v>661</v>
      </c>
      <c r="C46" s="33">
        <f>MAX(PAGE12!F18,0)+MAX(PAGE12!G18,0)+MAX(PAGE12!H18,0)</f>
        <v>1509</v>
      </c>
      <c r="D46" s="33">
        <f>MAX(PAGE13!C17,0)+MAX(PAGE13!D17,0)+MAX(PAGE13!E17,0)</f>
        <v>1840</v>
      </c>
      <c r="E46" s="33">
        <f>MAX(PAGE13!F17,0)+MAX(PAGE13!G17,0)+MAX(PAGE13!H17,0)</f>
        <v>66</v>
      </c>
      <c r="F46" s="33">
        <f>MAX(PAGE14!C17,0)+MAX(PAGE14!D17,0)+MAX(PAGE14!E17,0)</f>
        <v>2</v>
      </c>
      <c r="G46" s="33">
        <f>MAX(PAGE14!F17,0)+MAX(PAGE14!G17,0)+MAX(PAGE14!H17,0)</f>
        <v>5</v>
      </c>
      <c r="H46" s="33">
        <f>MAX(PAGE15!C17,0)+MAX(PAGE15!D17,0)+MAX(PAGE15!E17,0)</f>
        <v>4</v>
      </c>
      <c r="I46" s="33">
        <f>MAX(PAGE15!F17,0)+MAX(PAGE15!G17,0)+MAX(PAGE15!H17,0)</f>
        <v>16</v>
      </c>
    </row>
    <row r="47" spans="1:9" ht="18.75" hidden="1" customHeight="1" x14ac:dyDescent="0.2">
      <c r="B47" s="33">
        <f>MAX(PAGE12!C19,0)+MAX(PAGE12!D19,0)+MAX(PAGE12!E19,0)</f>
        <v>569</v>
      </c>
      <c r="C47" s="33">
        <f>MAX(PAGE12!F19,0)+MAX(PAGE12!G19,0)+MAX(PAGE12!H19,0)</f>
        <v>82</v>
      </c>
      <c r="D47" s="33">
        <f>MAX(PAGE13!C18,0)+MAX(PAGE13!D18,0)+MAX(PAGE13!E18,0)</f>
        <v>74</v>
      </c>
      <c r="E47" s="33">
        <f>MAX(PAGE13!F18,0)+MAX(PAGE13!G18,0)+MAX(PAGE13!H18,0)</f>
        <v>64</v>
      </c>
      <c r="F47" s="33">
        <f>MAX(PAGE14!C18,0)+MAX(PAGE14!D18,0)+MAX(PAGE14!E18,0)</f>
        <v>43</v>
      </c>
      <c r="G47" s="33">
        <f>MAX(PAGE14!F18,0)+MAX(PAGE14!G18,0)+MAX(PAGE14!H18,0)</f>
        <v>0</v>
      </c>
      <c r="H47" s="33">
        <f>MAX(PAGE15!C18,0)+MAX(PAGE15!D18,0)+MAX(PAGE15!E18,0)</f>
        <v>1</v>
      </c>
      <c r="I47" s="33">
        <f>MAX(PAGE15!F18,0)+MAX(PAGE15!G18,0)+MAX(PAGE15!H18,0)</f>
        <v>8</v>
      </c>
    </row>
    <row r="48" spans="1:9" ht="15.75" hidden="1" customHeight="1" x14ac:dyDescent="0.2">
      <c r="B48" s="33">
        <f>MAX(PAGE12!C20,0)+MAX(PAGE12!D20,0)+MAX(PAGE12!E20,0)</f>
        <v>14615</v>
      </c>
      <c r="C48" s="33">
        <f>MAX(PAGE12!F20,0)+MAX(PAGE12!G20,0)+MAX(PAGE12!H20,0)</f>
        <v>1302</v>
      </c>
      <c r="D48" s="33">
        <f>MAX(PAGE13!C19,0)+MAX(PAGE13!D19,0)+MAX(PAGE13!E19,0)</f>
        <v>309</v>
      </c>
      <c r="E48" s="33">
        <f>MAX(PAGE13!F19,0)+MAX(PAGE13!G19,0)+MAX(PAGE13!H19,0)</f>
        <v>10</v>
      </c>
      <c r="F48" s="33">
        <f>MAX(PAGE14!C19,0)+MAX(PAGE14!D19,0)+MAX(PAGE14!E19,0)</f>
        <v>0</v>
      </c>
      <c r="G48" s="33">
        <f>MAX(PAGE14!F19,0)+MAX(PAGE14!G19,0)+MAX(PAGE14!H19,0)</f>
        <v>2</v>
      </c>
      <c r="H48" s="33">
        <f>MAX(PAGE15!C19,0)+MAX(PAGE15!D19,0)+MAX(PAGE15!E19,0)</f>
        <v>4</v>
      </c>
      <c r="I48" s="33">
        <f>MAX(PAGE15!F19,0)+MAX(PAGE15!G19,0)+MAX(PAGE15!H19,0)</f>
        <v>274</v>
      </c>
    </row>
    <row r="49" spans="2:9" ht="18.75" hidden="1" customHeight="1" x14ac:dyDescent="0.2">
      <c r="B49" s="33">
        <f>MAX(PAGE12!C21,0)+MAX(PAGE12!D21,0)+MAX(PAGE12!E21,0)</f>
        <v>192</v>
      </c>
      <c r="C49" s="33">
        <f>MAX(PAGE12!F21,0)+MAX(PAGE12!G21,0)+MAX(PAGE12!H21,0)</f>
        <v>29</v>
      </c>
      <c r="D49" s="33">
        <f>MAX(PAGE13!C20,0)+MAX(PAGE13!D20,0)+MAX(PAGE13!E20,0)</f>
        <v>50</v>
      </c>
      <c r="E49" s="33">
        <f>MAX(PAGE13!F20,0)+MAX(PAGE13!G20,0)+MAX(PAGE13!H20,0)</f>
        <v>7</v>
      </c>
      <c r="F49" s="33">
        <f>MAX(PAGE14!C20,0)+MAX(PAGE14!D20,0)+MAX(PAGE14!E20,0)</f>
        <v>0</v>
      </c>
      <c r="G49" s="33">
        <f>MAX(PAGE14!F20,0)+MAX(PAGE14!G20,0)+MAX(PAGE14!H20,0)</f>
        <v>1</v>
      </c>
      <c r="H49" s="33">
        <f>MAX(PAGE15!C20,0)+MAX(PAGE15!D20,0)+MAX(PAGE15!E20,0)</f>
        <v>0</v>
      </c>
      <c r="I49" s="33">
        <f>MAX(PAGE15!F20,0)+MAX(PAGE15!G20,0)+MAX(PAGE15!H20,0)</f>
        <v>3</v>
      </c>
    </row>
    <row r="50" spans="2:9" ht="16.5" hidden="1" customHeight="1" x14ac:dyDescent="0.2">
      <c r="B50" s="33">
        <f>MAX(PAGE12!C22,0)+MAX(PAGE12!D22,0)+MAX(PAGE12!E22,0)</f>
        <v>2945</v>
      </c>
      <c r="C50" s="33">
        <f>MAX(PAGE12!F22,0)+MAX(PAGE12!G22,0)+MAX(PAGE12!H22,0)</f>
        <v>913</v>
      </c>
      <c r="D50" s="33">
        <f>MAX(PAGE13!C21,0)+MAX(PAGE13!D21,0)+MAX(PAGE13!E21,0)</f>
        <v>863</v>
      </c>
      <c r="E50" s="33">
        <f>MAX(PAGE13!F21,0)+MAX(PAGE13!G21,0)+MAX(PAGE13!H21,0)</f>
        <v>276</v>
      </c>
      <c r="F50" s="33">
        <f>MAX(PAGE14!C21,0)+MAX(PAGE14!D21,0)+MAX(PAGE14!E21,0)</f>
        <v>0</v>
      </c>
      <c r="G50" s="33">
        <f>MAX(PAGE14!F21,0)+MAX(PAGE14!G21,0)+MAX(PAGE14!H21,0)</f>
        <v>56</v>
      </c>
      <c r="H50" s="33">
        <f>MAX(PAGE15!C21,0)+MAX(PAGE15!D21,0)+MAX(PAGE15!E21,0)</f>
        <v>61</v>
      </c>
      <c r="I50" s="33">
        <f>MAX(PAGE15!F21,0)+MAX(PAGE15!G21,0)+MAX(PAGE15!H21,0)</f>
        <v>8</v>
      </c>
    </row>
    <row r="51" spans="2:9" ht="14.25" hidden="1" customHeight="1" x14ac:dyDescent="0.2">
      <c r="B51" s="33">
        <f>MAX(PAGE12!C23,0)+MAX(PAGE12!D23,0)+MAX(PAGE12!E23,0)</f>
        <v>206</v>
      </c>
      <c r="C51" s="33">
        <f>MAX(PAGE12!F23,0)+MAX(PAGE12!G23,0)+MAX(PAGE12!H23,0)</f>
        <v>101</v>
      </c>
      <c r="D51" s="33">
        <f>MAX(PAGE13!C22,0)+MAX(PAGE13!D22,0)+MAX(PAGE13!E22,0)</f>
        <v>273</v>
      </c>
      <c r="E51" s="33">
        <f>MAX(PAGE13!F22,0)+MAX(PAGE13!G22,0)+MAX(PAGE13!H22,0)</f>
        <v>6</v>
      </c>
      <c r="F51" s="33">
        <f>MAX(PAGE14!C22,0)+MAX(PAGE14!D22,0)+MAX(PAGE14!E22,0)</f>
        <v>4</v>
      </c>
      <c r="G51" s="33">
        <f>MAX(PAGE14!F22,0)+MAX(PAGE14!G22,0)+MAX(PAGE14!H22,0)</f>
        <v>19</v>
      </c>
      <c r="H51" s="33">
        <f>MAX(PAGE15!C22,0)+MAX(PAGE15!D22,0)+MAX(PAGE15!E22,0)</f>
        <v>0</v>
      </c>
      <c r="I51" s="33">
        <f>MAX(PAGE15!F22,0)+MAX(PAGE15!G22,0)+MAX(PAGE15!H22,0)</f>
        <v>3</v>
      </c>
    </row>
    <row r="52" spans="2:9" ht="14.25" hidden="1" customHeight="1" x14ac:dyDescent="0.2">
      <c r="B52" s="33">
        <f>MAX(PAGE12!C24,0)+MAX(PAGE12!D24,0)+MAX(PAGE12!E24,0)</f>
        <v>10310</v>
      </c>
      <c r="C52" s="33">
        <f>MAX(PAGE12!F24,0)+MAX(PAGE12!G24,0)+MAX(PAGE12!H24,0)</f>
        <v>2058</v>
      </c>
      <c r="D52" s="33">
        <f>MAX(PAGE13!C23,0)+MAX(PAGE13!D23,0)+MAX(PAGE13!E23,0)</f>
        <v>1178</v>
      </c>
      <c r="E52" s="33">
        <f>MAX(PAGE13!F23,0)+MAX(PAGE13!G23,0)+MAX(PAGE13!H23,0)</f>
        <v>179</v>
      </c>
      <c r="F52" s="33">
        <f>MAX(PAGE14!C23,0)+MAX(PAGE14!D23,0)+MAX(PAGE14!E23,0)</f>
        <v>1</v>
      </c>
      <c r="G52" s="33">
        <f>MAX(PAGE14!F23,0)+MAX(PAGE14!G23,0)+MAX(PAGE14!H23,0)</f>
        <v>57</v>
      </c>
      <c r="H52" s="33">
        <f>MAX(PAGE15!C23,0)+MAX(PAGE15!D23,0)+MAX(PAGE15!E23,0)</f>
        <v>52</v>
      </c>
      <c r="I52" s="33">
        <f>MAX(PAGE15!F23,0)+MAX(PAGE15!G23,0)+MAX(PAGE15!H23,0)</f>
        <v>61</v>
      </c>
    </row>
    <row r="53" spans="2:9" ht="14.25" hidden="1" customHeight="1" x14ac:dyDescent="0.2">
      <c r="B53" s="33">
        <f>MAX(PAGE12!C25,0)+MAX(PAGE12!D25,0)+MAX(PAGE12!E25,0)</f>
        <v>21544</v>
      </c>
      <c r="C53" s="33">
        <f>MAX(PAGE12!F25,0)+MAX(PAGE12!G25,0)+MAX(PAGE12!H25,0)</f>
        <v>2865</v>
      </c>
      <c r="D53" s="33">
        <f>MAX(PAGE13!C24,0)+MAX(PAGE13!D24,0)+MAX(PAGE13!E24,0)</f>
        <v>253</v>
      </c>
      <c r="E53" s="33">
        <f>MAX(PAGE13!F24,0)+MAX(PAGE13!G24,0)+MAX(PAGE13!H24,0)</f>
        <v>40</v>
      </c>
      <c r="F53" s="33">
        <f>MAX(PAGE14!C24,0)+MAX(PAGE14!D24,0)+MAX(PAGE14!E24,0)</f>
        <v>0</v>
      </c>
      <c r="G53" s="33">
        <f>MAX(PAGE14!F24,0)+MAX(PAGE14!G24,0)+MAX(PAGE14!H24,0)</f>
        <v>16</v>
      </c>
      <c r="H53" s="33">
        <f>MAX(PAGE15!C24,0)+MAX(PAGE15!D24,0)+MAX(PAGE15!E24,0)</f>
        <v>40</v>
      </c>
      <c r="I53" s="33">
        <f>MAX(PAGE15!F24,0)+MAX(PAGE15!G24,0)+MAX(PAGE15!H24,0)</f>
        <v>113</v>
      </c>
    </row>
    <row r="54" spans="2:9" ht="11.25" hidden="1" customHeight="1" x14ac:dyDescent="0.2">
      <c r="B54" s="33">
        <f>MAX(PAGE12!C26,0)+MAX(PAGE12!D26,0)+MAX(PAGE12!E26,0)</f>
        <v>4</v>
      </c>
      <c r="C54" s="33">
        <f>MAX(PAGE12!F26,0)+MAX(PAGE12!G26,0)+MAX(PAGE12!H26,0)</f>
        <v>1</v>
      </c>
      <c r="D54" s="33">
        <f>MAX(PAGE13!C25,0)+MAX(PAGE13!D25,0)+MAX(PAGE13!E25,0)</f>
        <v>7</v>
      </c>
      <c r="E54" s="33">
        <f>MAX(PAGE13!F25,0)+MAX(PAGE13!G25,0)+MAX(PAGE13!H25,0)</f>
        <v>0</v>
      </c>
      <c r="F54" s="33">
        <f>MAX(PAGE14!C25,0)+MAX(PAGE14!D25,0)+MAX(PAGE14!E25,0)</f>
        <v>0</v>
      </c>
      <c r="G54" s="33">
        <f>MAX(PAGE14!F25,0)+MAX(PAGE14!G25,0)+MAX(PAGE14!H25,0)</f>
        <v>0</v>
      </c>
      <c r="H54" s="33">
        <f>MAX(PAGE15!C25,0)+MAX(PAGE15!D25,0)+MAX(PAGE15!E25,0)</f>
        <v>0</v>
      </c>
      <c r="I54" s="33">
        <f>MAX(PAGE15!F25,0)+MAX(PAGE15!G25,0)+MAX(PAGE15!H25,0)</f>
        <v>0</v>
      </c>
    </row>
    <row r="55" spans="2:9" ht="13.5" hidden="1" customHeight="1" x14ac:dyDescent="0.2">
      <c r="B55" s="33">
        <f>MAX(PAGE12!C27,0)+MAX(PAGE12!D27,0)+MAX(PAGE12!E27,0)</f>
        <v>0</v>
      </c>
      <c r="C55" s="33">
        <f>MAX(PAGE12!F27,0)+MAX(PAGE12!G27,0)+MAX(PAGE12!H27,0)</f>
        <v>0</v>
      </c>
      <c r="D55" s="33">
        <f>MAX(PAGE13!C26,0)+MAX(PAGE13!D26,0)+MAX(PAGE13!E26,0)</f>
        <v>0</v>
      </c>
      <c r="E55" s="33">
        <f>MAX(PAGE13!F26,0)+MAX(PAGE13!G26,0)+MAX(PAGE13!H26,0)</f>
        <v>0</v>
      </c>
      <c r="F55" s="33">
        <f>MAX(PAGE14!C26,0)+MAX(PAGE14!D26,0)+MAX(PAGE14!E26,0)</f>
        <v>0</v>
      </c>
      <c r="G55" s="33">
        <f>MAX(PAGE14!F26,0)+MAX(PAGE14!G26,0)+MAX(PAGE14!H26,0)</f>
        <v>0</v>
      </c>
      <c r="H55" s="33">
        <f>MAX(PAGE15!C26,0)+MAX(PAGE15!D26,0)+MAX(PAGE15!E26,0)</f>
        <v>0</v>
      </c>
      <c r="I55" s="33">
        <f>MAX(PAGE15!F26,0)+MAX(PAGE15!G26,0)+MAX(PAGE15!H26,0)</f>
        <v>0</v>
      </c>
    </row>
    <row r="56" spans="2:9" ht="21.75" hidden="1" customHeight="1" x14ac:dyDescent="0.2">
      <c r="B56" s="33">
        <f>MAX(PAGE12!C28,0)+MAX(PAGE12!D28,0)+MAX(PAGE12!E28,0)</f>
        <v>4639</v>
      </c>
      <c r="C56" s="33">
        <f>MAX(PAGE12!F28,0)+MAX(PAGE12!G28,0)+MAX(PAGE12!H28,0)</f>
        <v>1799</v>
      </c>
      <c r="D56" s="33">
        <f>MAX(PAGE13!C27,0)+MAX(PAGE13!D27,0)+MAX(PAGE13!E27,0)</f>
        <v>2567</v>
      </c>
      <c r="E56" s="33">
        <f>MAX(PAGE13!F27,0)+MAX(PAGE13!G27,0)+MAX(PAGE13!H27,0)</f>
        <v>200</v>
      </c>
      <c r="F56" s="33">
        <f>MAX(PAGE14!C27,0)+MAX(PAGE14!D27,0)+MAX(PAGE14!E27,0)</f>
        <v>2</v>
      </c>
      <c r="G56" s="33">
        <f>MAX(PAGE14!F27,0)+MAX(PAGE14!G27,0)+MAX(PAGE14!H27,0)</f>
        <v>33</v>
      </c>
      <c r="H56" s="33">
        <f>MAX(PAGE15!C27,0)+MAX(PAGE15!D27,0)+MAX(PAGE15!E27,0)</f>
        <v>7</v>
      </c>
      <c r="I56" s="33">
        <f>MAX(PAGE15!F27,0)+MAX(PAGE15!G27,0)+MAX(PAGE15!H27,0)</f>
        <v>41</v>
      </c>
    </row>
    <row r="57" spans="2:9" ht="27.75" hidden="1" customHeight="1" x14ac:dyDescent="0.2">
      <c r="B57" s="33">
        <f>MAX(PAGE12!C29,0)+MAX(PAGE12!D29,0)+MAX(PAGE12!E29,0)</f>
        <v>170</v>
      </c>
      <c r="C57" s="33">
        <f>MAX(PAGE12!F29,0)+MAX(PAGE12!G29,0)+MAX(PAGE12!H29,0)</f>
        <v>59</v>
      </c>
      <c r="D57" s="33">
        <f>MAX(PAGE13!C28,0)+MAX(PAGE13!D28,0)+MAX(PAGE13!E28,0)</f>
        <v>48</v>
      </c>
      <c r="E57" s="33">
        <f>MAX(PAGE13!F28,0)+MAX(PAGE13!G28,0)+MAX(PAGE13!H28,0)</f>
        <v>2</v>
      </c>
      <c r="F57" s="33">
        <f>MAX(PAGE14!C28,0)+MAX(PAGE14!D28,0)+MAX(PAGE14!E28,0)</f>
        <v>0</v>
      </c>
      <c r="G57" s="33">
        <f>MAX(PAGE14!F28,0)+MAX(PAGE14!G28,0)+MAX(PAGE14!H28,0)</f>
        <v>1</v>
      </c>
      <c r="H57" s="33">
        <f>MAX(PAGE15!C28,0)+MAX(PAGE15!D28,0)+MAX(PAGE15!E28,0)</f>
        <v>1</v>
      </c>
      <c r="I57" s="33">
        <f>MAX(PAGE15!F28,0)+MAX(PAGE15!G28,0)+MAX(PAGE15!H28,0)</f>
        <v>1</v>
      </c>
    </row>
    <row r="58" spans="2:9" ht="17.25" hidden="1" customHeight="1" x14ac:dyDescent="0.2">
      <c r="B58" s="33">
        <f>MAX(PAGE12!C30,0)</f>
        <v>0</v>
      </c>
      <c r="C58" s="33">
        <f>MAX(PAGE12!F30,0)</f>
        <v>0</v>
      </c>
      <c r="D58" s="33">
        <f>MAX(PAGE13!C29,0)</f>
        <v>0</v>
      </c>
      <c r="E58" s="33">
        <f>MAX(PAGE13!F29,0)</f>
        <v>0</v>
      </c>
      <c r="F58" s="33">
        <f>MAX(PAGE14!C29,0)</f>
        <v>0</v>
      </c>
      <c r="G58" s="33">
        <f>MAX(PAGE14!F29,0)</f>
        <v>0</v>
      </c>
      <c r="H58" s="33">
        <f>MAX(PAGE15!C29,0)</f>
        <v>0</v>
      </c>
      <c r="I58" s="33">
        <f>MAX(PAGE15!F29,0)</f>
        <v>0</v>
      </c>
    </row>
    <row r="59" spans="2:9" ht="83.25" hidden="1" customHeight="1" x14ac:dyDescent="0.2">
      <c r="B59" s="33">
        <f>MAX(PAGE12!C31,0)+MAX(PAGE12!D31,0)+MAX(PAGE12!E31,0)</f>
        <v>55855</v>
      </c>
      <c r="C59" s="33">
        <f>MAX(PAGE12!F31,0)+MAX(PAGE12!G31,0)+MAX(PAGE12!H31,0)</f>
        <v>10718</v>
      </c>
      <c r="D59" s="33">
        <f>MAX(PAGE13!C30,0)+MAX(PAGE13!D30,0)+MAX(PAGE13!E30,0)</f>
        <v>7462</v>
      </c>
      <c r="E59" s="33">
        <f>MAX(PAGE13!F30,0)+MAX(PAGE13!G30,0)+MAX(PAGE13!H30,0)</f>
        <v>850</v>
      </c>
      <c r="F59" s="33">
        <f>MAX(PAGE14!C30,0)+MAX(PAGE14!D30,0)+MAX(PAGE14!E30,0)</f>
        <v>52</v>
      </c>
      <c r="G59" s="33">
        <f>MAX(PAGE14!F30,0)+MAX(PAGE14!G30,0)+MAX(PAGE14!H30,0)</f>
        <v>190</v>
      </c>
      <c r="H59" s="33">
        <f>MAX(PAGE15!C30,0)+MAX(PAGE15!D30,0)+MAX(PAGE15!E30,0)</f>
        <v>170</v>
      </c>
      <c r="I59" s="33">
        <f>MAX(PAGE15!F30,0)+MAX(PAGE15!G30,0)+MAX(PAGE15!H30,0)</f>
        <v>528</v>
      </c>
    </row>
  </sheetData>
  <sheetProtection sheet="1" objects="1" scenarios="1"/>
  <mergeCells count="10">
    <mergeCell ref="B12:I12"/>
    <mergeCell ref="B13:I13"/>
    <mergeCell ref="B14:B20"/>
    <mergeCell ref="C14:C20"/>
    <mergeCell ref="D14:D20"/>
    <mergeCell ref="E14:E20"/>
    <mergeCell ref="F14:F20"/>
    <mergeCell ref="G14:G20"/>
    <mergeCell ref="H14:H20"/>
    <mergeCell ref="I14:I20"/>
  </mergeCells>
  <pageMargins left="0.8" right="0.3" top="0.9" bottom="0" header="0.5" footer="0.5"/>
  <pageSetup scale="73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26"/>
  <sheetViews>
    <sheetView zoomScale="90" zoomScaleNormal="90" workbookViewId="0">
      <selection activeCell="K6" sqref="K6"/>
    </sheetView>
  </sheetViews>
  <sheetFormatPr defaultColWidth="36.7109375" defaultRowHeight="12.75" x14ac:dyDescent="0.2"/>
  <cols>
    <col min="1" max="1" width="31.7109375" style="13" customWidth="1"/>
    <col min="2" max="2" width="16.5703125" style="13" customWidth="1"/>
    <col min="3" max="3" width="13.140625" style="13" customWidth="1"/>
    <col min="4" max="5" width="11.85546875" style="13" customWidth="1"/>
    <col min="6" max="6" width="12" style="13" customWidth="1"/>
    <col min="7" max="7" width="10.85546875" style="13" customWidth="1"/>
    <col min="8" max="8" width="10.42578125" style="13" customWidth="1"/>
    <col min="9" max="9" width="11.85546875" style="13" customWidth="1"/>
    <col min="10" max="10" width="4.85546875" style="13" customWidth="1"/>
    <col min="11" max="11" width="10" style="13" customWidth="1"/>
    <col min="12" max="12" width="11" style="13" customWidth="1"/>
    <col min="13" max="13" width="6.42578125" style="13" customWidth="1"/>
    <col min="14" max="14" width="6.5703125" style="13" customWidth="1"/>
    <col min="15" max="15" width="4.5703125" style="13" hidden="1" customWidth="1"/>
    <col min="16" max="16" width="10.7109375" style="13" customWidth="1"/>
    <col min="17" max="17" width="7" style="13" customWidth="1"/>
    <col min="18" max="18" width="8.85546875" style="13" hidden="1" customWidth="1"/>
    <col min="19" max="19" width="9.42578125" style="13" customWidth="1"/>
    <col min="20" max="22" width="12.7109375" style="13" customWidth="1"/>
    <col min="23" max="16384" width="36.7109375" style="13"/>
  </cols>
  <sheetData>
    <row r="1" spans="1:18" ht="12" customHeight="1" x14ac:dyDescent="0.2">
      <c r="A1" s="140" t="s">
        <v>223</v>
      </c>
      <c r="B1" s="12"/>
      <c r="C1" s="8"/>
      <c r="D1" s="8"/>
      <c r="E1" s="8"/>
      <c r="F1" s="8"/>
      <c r="I1" s="27" t="s">
        <v>82</v>
      </c>
    </row>
    <row r="2" spans="1:18" ht="9.6" customHeight="1" x14ac:dyDescent="0.2">
      <c r="A2" s="12"/>
      <c r="B2" s="12"/>
      <c r="D2" s="12"/>
      <c r="E2" s="12"/>
      <c r="F2" s="12"/>
      <c r="I2" s="12"/>
    </row>
    <row r="3" spans="1:18" ht="9.6" customHeight="1" x14ac:dyDescent="0.2">
      <c r="A3" s="12"/>
      <c r="H3"/>
      <c r="I3"/>
      <c r="J3"/>
    </row>
    <row r="4" spans="1:18" ht="11.25" customHeight="1" x14ac:dyDescent="0.2">
      <c r="A4" s="12"/>
      <c r="D4" s="28" t="s">
        <v>41</v>
      </c>
      <c r="E4" s="28"/>
      <c r="F4" s="28"/>
      <c r="G4" s="12"/>
      <c r="H4"/>
      <c r="I4"/>
      <c r="J4"/>
    </row>
    <row r="5" spans="1:18" ht="11.25" customHeight="1" x14ac:dyDescent="0.2">
      <c r="A5" s="12"/>
      <c r="D5" s="28" t="s">
        <v>50</v>
      </c>
      <c r="E5" s="28"/>
      <c r="F5" s="28"/>
      <c r="G5" s="12"/>
      <c r="H5"/>
      <c r="I5"/>
      <c r="J5"/>
    </row>
    <row r="6" spans="1:18" ht="11.25" customHeight="1" x14ac:dyDescent="0.2">
      <c r="A6" s="12"/>
      <c r="G6" s="8"/>
      <c r="H6"/>
      <c r="I6"/>
      <c r="J6"/>
    </row>
    <row r="7" spans="1:18" ht="11.25" customHeight="1" x14ac:dyDescent="0.2">
      <c r="A7" s="12"/>
      <c r="D7" s="108" t="s">
        <v>225</v>
      </c>
      <c r="E7" s="28"/>
      <c r="F7" s="28"/>
      <c r="G7" s="8"/>
      <c r="H7"/>
      <c r="I7"/>
      <c r="J7"/>
    </row>
    <row r="8" spans="1:18" ht="9.6" customHeight="1" x14ac:dyDescent="0.2">
      <c r="A8" s="12"/>
      <c r="D8" s="12"/>
      <c r="E8" s="12"/>
      <c r="F8" s="12"/>
      <c r="G8" s="8"/>
      <c r="H8"/>
      <c r="I8"/>
      <c r="J8"/>
    </row>
    <row r="9" spans="1:18" ht="11.25" customHeight="1" x14ac:dyDescent="0.2">
      <c r="A9" s="12"/>
      <c r="B9" s="12"/>
      <c r="C9" s="159" t="s">
        <v>108</v>
      </c>
      <c r="D9" s="159"/>
      <c r="E9" s="159"/>
      <c r="H9"/>
      <c r="I9"/>
      <c r="J9"/>
    </row>
    <row r="10" spans="1:18" ht="9.6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8"/>
    </row>
    <row r="11" spans="1:18" ht="31.5" customHeight="1" x14ac:dyDescent="0.2">
      <c r="A11" s="268" t="s">
        <v>212</v>
      </c>
      <c r="B11" s="268"/>
      <c r="C11" s="268"/>
      <c r="D11" s="268"/>
      <c r="E11" s="268"/>
      <c r="F11" s="268"/>
      <c r="G11" s="268"/>
      <c r="H11" s="268"/>
      <c r="I11" s="268"/>
      <c r="J11" s="8"/>
      <c r="K11" s="8"/>
    </row>
    <row r="12" spans="1:18" ht="15" customHeight="1" x14ac:dyDescent="0.2">
      <c r="A12" s="38"/>
      <c r="B12" s="138" t="s">
        <v>40</v>
      </c>
      <c r="C12" s="72"/>
      <c r="D12" s="72"/>
      <c r="E12" s="137"/>
      <c r="F12" s="72"/>
      <c r="G12" s="72"/>
      <c r="H12" s="72"/>
      <c r="I12" s="91"/>
      <c r="J12" s="8"/>
      <c r="K12" s="8"/>
    </row>
    <row r="13" spans="1:18" ht="60" customHeight="1" x14ac:dyDescent="0.2">
      <c r="A13" s="118" t="s">
        <v>99</v>
      </c>
      <c r="B13" s="119" t="s">
        <v>175</v>
      </c>
      <c r="C13" s="119" t="s">
        <v>208</v>
      </c>
      <c r="D13" s="119" t="s">
        <v>107</v>
      </c>
      <c r="E13" s="119" t="s">
        <v>209</v>
      </c>
      <c r="F13" s="119" t="s">
        <v>210</v>
      </c>
      <c r="G13" s="119" t="s">
        <v>56</v>
      </c>
      <c r="H13" s="119" t="s">
        <v>211</v>
      </c>
      <c r="I13" s="115" t="s">
        <v>24</v>
      </c>
      <c r="J13" s="39"/>
      <c r="K13" s="135" t="s">
        <v>49</v>
      </c>
      <c r="L13" s="136" t="s">
        <v>104</v>
      </c>
    </row>
    <row r="14" spans="1:18" s="43" customFormat="1" ht="30" customHeight="1" x14ac:dyDescent="0.2">
      <c r="A14" s="40" t="s">
        <v>75</v>
      </c>
      <c r="B14" s="92">
        <v>14090</v>
      </c>
      <c r="C14" s="92">
        <v>1014</v>
      </c>
      <c r="D14" s="92">
        <v>1050</v>
      </c>
      <c r="E14" s="92">
        <v>1653</v>
      </c>
      <c r="F14" s="92">
        <v>289</v>
      </c>
      <c r="G14" s="92">
        <v>34315</v>
      </c>
      <c r="H14" s="92">
        <v>3444</v>
      </c>
      <c r="I14" s="92">
        <v>55855</v>
      </c>
      <c r="J14" s="41"/>
      <c r="K14" s="100">
        <f t="shared" ref="K14:K22" si="0">MAX(B14,0)+MAX(C14,0)+MAX(D14,0)+MAX(E14,0)+MAX(F14,0)+MAX(G14,0)+MAX(H14,0)</f>
        <v>55855</v>
      </c>
      <c r="L14" s="98">
        <f>MAX(PAGE12!C31,0)+MAX(PAGE12!D31,0)+MAX(PAGE12!E31,0)</f>
        <v>55855</v>
      </c>
      <c r="R14" s="43">
        <f t="shared" ref="R14:R22" si="1">MIN(LEN(TRIM(B14)),LEN(TRIM(C14)),LEN(TRIM(D14)),LEN(TRIM(E14)),LEN(TRIM(F14)),LEN(TRIM(G14)),LEN(TRIM(H14)),LEN(TRIM(I14)))</f>
        <v>3</v>
      </c>
    </row>
    <row r="15" spans="1:18" s="43" customFormat="1" ht="30" customHeight="1" x14ac:dyDescent="0.2">
      <c r="A15" s="40" t="s">
        <v>149</v>
      </c>
      <c r="B15" s="92">
        <v>2833</v>
      </c>
      <c r="C15" s="92">
        <v>265</v>
      </c>
      <c r="D15" s="92">
        <v>197</v>
      </c>
      <c r="E15" s="92">
        <v>364</v>
      </c>
      <c r="F15" s="92">
        <v>60</v>
      </c>
      <c r="G15" s="92">
        <v>6390</v>
      </c>
      <c r="H15" s="92">
        <v>609</v>
      </c>
      <c r="I15" s="92">
        <v>10718</v>
      </c>
      <c r="J15" s="41"/>
      <c r="K15" s="100">
        <f t="shared" si="0"/>
        <v>10718</v>
      </c>
      <c r="L15" s="98">
        <f>MAX(PAGE12!F31,0)+MAX(PAGE12!G31,0)+MAX(PAGE12!H31,0)</f>
        <v>10718</v>
      </c>
      <c r="R15" s="43">
        <f t="shared" si="1"/>
        <v>2</v>
      </c>
    </row>
    <row r="16" spans="1:18" s="43" customFormat="1" ht="30" customHeight="1" x14ac:dyDescent="0.2">
      <c r="A16" s="40" t="s">
        <v>76</v>
      </c>
      <c r="B16" s="92">
        <v>1571</v>
      </c>
      <c r="C16" s="92">
        <v>124</v>
      </c>
      <c r="D16" s="92">
        <v>232</v>
      </c>
      <c r="E16" s="92">
        <v>244</v>
      </c>
      <c r="F16" s="92">
        <v>50</v>
      </c>
      <c r="G16" s="92">
        <v>4747</v>
      </c>
      <c r="H16" s="92">
        <v>494</v>
      </c>
      <c r="I16" s="92">
        <v>7462</v>
      </c>
      <c r="J16" s="41"/>
      <c r="K16" s="100">
        <f t="shared" si="0"/>
        <v>7462</v>
      </c>
      <c r="L16" s="98">
        <f>MAX(PAGE13!C30,0)+MAX(PAGE13!D30,0)+MAX(PAGE13!E30,0)</f>
        <v>7462</v>
      </c>
      <c r="O16" s="43">
        <v>18</v>
      </c>
      <c r="R16" s="43">
        <f t="shared" si="1"/>
        <v>2</v>
      </c>
    </row>
    <row r="17" spans="1:18" ht="30" customHeight="1" x14ac:dyDescent="0.2">
      <c r="A17" s="40" t="s">
        <v>77</v>
      </c>
      <c r="B17" s="92">
        <v>108</v>
      </c>
      <c r="C17" s="92">
        <v>23</v>
      </c>
      <c r="D17" s="92">
        <v>12</v>
      </c>
      <c r="E17" s="92">
        <v>66</v>
      </c>
      <c r="F17" s="92">
        <v>5</v>
      </c>
      <c r="G17" s="92">
        <v>562</v>
      </c>
      <c r="H17" s="92">
        <v>74</v>
      </c>
      <c r="I17" s="92">
        <v>850</v>
      </c>
      <c r="J17" s="41"/>
      <c r="K17" s="100">
        <f t="shared" si="0"/>
        <v>850</v>
      </c>
      <c r="L17" s="75">
        <f>MAX(PAGE13!F30,0)+MAX(PAGE13!G30,0)+MAX(PAGE13!H30,0)</f>
        <v>850</v>
      </c>
      <c r="R17" s="43">
        <f t="shared" si="1"/>
        <v>1</v>
      </c>
    </row>
    <row r="18" spans="1:18" ht="30" customHeight="1" x14ac:dyDescent="0.2">
      <c r="A18" s="44" t="s">
        <v>48</v>
      </c>
      <c r="B18" s="92">
        <v>17</v>
      </c>
      <c r="C18" s="92">
        <v>1</v>
      </c>
      <c r="D18" s="92">
        <v>4</v>
      </c>
      <c r="E18" s="92">
        <v>1</v>
      </c>
      <c r="F18" s="92">
        <v>2</v>
      </c>
      <c r="G18" s="92">
        <v>23</v>
      </c>
      <c r="H18" s="92">
        <v>4</v>
      </c>
      <c r="I18" s="92">
        <v>52</v>
      </c>
      <c r="J18" s="41"/>
      <c r="K18" s="100">
        <f t="shared" si="0"/>
        <v>52</v>
      </c>
      <c r="L18" s="75">
        <f>MAX(PAGE14!C30,0)+MAX(PAGE14!D30,0)+MAX(PAGE14!E30,0)</f>
        <v>52</v>
      </c>
      <c r="R18" s="43">
        <f t="shared" si="1"/>
        <v>1</v>
      </c>
    </row>
    <row r="19" spans="1:18" ht="30" customHeight="1" x14ac:dyDescent="0.2">
      <c r="A19" s="44" t="s">
        <v>78</v>
      </c>
      <c r="B19" s="92">
        <v>23</v>
      </c>
      <c r="C19" s="92">
        <v>7</v>
      </c>
      <c r="D19" s="92">
        <v>2</v>
      </c>
      <c r="E19" s="92">
        <v>3</v>
      </c>
      <c r="F19" s="92">
        <v>0</v>
      </c>
      <c r="G19" s="92">
        <v>145</v>
      </c>
      <c r="H19" s="92">
        <v>10</v>
      </c>
      <c r="I19" s="92">
        <v>190</v>
      </c>
      <c r="J19" s="41"/>
      <c r="K19" s="100">
        <f t="shared" si="0"/>
        <v>190</v>
      </c>
      <c r="L19" s="75">
        <f>MAX(PAGE14!F30,0)+MAX(PAGE14!G30,0)+MAX(PAGE14!H30,0)</f>
        <v>190</v>
      </c>
      <c r="R19" s="43">
        <f t="shared" si="1"/>
        <v>1</v>
      </c>
    </row>
    <row r="20" spans="1:18" ht="30" customHeight="1" x14ac:dyDescent="0.2">
      <c r="A20" s="40" t="s">
        <v>79</v>
      </c>
      <c r="B20" s="92">
        <v>45</v>
      </c>
      <c r="C20" s="92">
        <v>9</v>
      </c>
      <c r="D20" s="92">
        <v>1</v>
      </c>
      <c r="E20" s="92">
        <v>20</v>
      </c>
      <c r="F20" s="92">
        <v>2</v>
      </c>
      <c r="G20" s="92">
        <v>80</v>
      </c>
      <c r="H20" s="92">
        <v>13</v>
      </c>
      <c r="I20" s="92">
        <v>170</v>
      </c>
      <c r="J20" s="41"/>
      <c r="K20" s="100">
        <f t="shared" si="0"/>
        <v>170</v>
      </c>
      <c r="L20" s="75">
        <f>MAX(PAGE15!C30,0)+MAX(PAGE15!D30,0)+MAX(PAGE15!E30,0)</f>
        <v>170</v>
      </c>
      <c r="R20" s="43">
        <f t="shared" si="1"/>
        <v>1</v>
      </c>
    </row>
    <row r="21" spans="1:18" ht="30" customHeight="1" x14ac:dyDescent="0.2">
      <c r="A21" s="40" t="s">
        <v>80</v>
      </c>
      <c r="B21" s="92">
        <v>58</v>
      </c>
      <c r="C21" s="92">
        <v>3</v>
      </c>
      <c r="D21" s="92">
        <v>15</v>
      </c>
      <c r="E21" s="92">
        <v>9</v>
      </c>
      <c r="F21" s="92">
        <v>1</v>
      </c>
      <c r="G21" s="92">
        <v>422</v>
      </c>
      <c r="H21" s="92">
        <v>20</v>
      </c>
      <c r="I21" s="92">
        <v>528</v>
      </c>
      <c r="J21" s="41"/>
      <c r="K21" s="100">
        <f t="shared" si="0"/>
        <v>528</v>
      </c>
      <c r="L21" s="75">
        <f>MAX(PAGE15!F30,0)+MAX(PAGE15!G30,0)+MAX(PAGE15!H30,0)</f>
        <v>528</v>
      </c>
      <c r="R21" s="43">
        <f t="shared" si="1"/>
        <v>1</v>
      </c>
    </row>
    <row r="22" spans="1:18" ht="30" customHeight="1" x14ac:dyDescent="0.2">
      <c r="A22" s="117" t="s">
        <v>81</v>
      </c>
      <c r="B22" s="92">
        <v>18745</v>
      </c>
      <c r="C22" s="92">
        <v>1446</v>
      </c>
      <c r="D22" s="92">
        <v>1513</v>
      </c>
      <c r="E22" s="92">
        <v>2360</v>
      </c>
      <c r="F22" s="92">
        <v>409</v>
      </c>
      <c r="G22" s="92">
        <v>46684</v>
      </c>
      <c r="H22" s="92">
        <v>4668</v>
      </c>
      <c r="I22" s="92">
        <v>75825</v>
      </c>
      <c r="J22" s="41"/>
      <c r="K22" s="100">
        <f t="shared" si="0"/>
        <v>75825</v>
      </c>
      <c r="R22" s="43">
        <f t="shared" si="1"/>
        <v>3</v>
      </c>
    </row>
    <row r="23" spans="1:18" ht="15" customHeight="1" x14ac:dyDescent="0.2">
      <c r="A23" s="36"/>
      <c r="B23" s="45"/>
      <c r="C23" s="45"/>
      <c r="D23" s="45"/>
      <c r="E23" s="45"/>
      <c r="F23" s="45"/>
      <c r="G23" s="45"/>
      <c r="H23" s="45"/>
      <c r="I23" s="45"/>
      <c r="J23" s="41"/>
      <c r="K23" s="42"/>
    </row>
    <row r="24" spans="1:18" x14ac:dyDescent="0.2">
      <c r="A24" s="8"/>
    </row>
    <row r="25" spans="1:18" x14ac:dyDescent="0.2">
      <c r="A25" s="27" t="s">
        <v>49</v>
      </c>
      <c r="B25" s="8">
        <f t="shared" ref="B25:I25" si="2">MAX(B14,0)+MAX(B15,0)+MAX(B16,0)+MAX(B17,0)+MAX(B18,0)+MAX(B19,0)+MAX(B20,0)+MAX(B21,0)</f>
        <v>18745</v>
      </c>
      <c r="C25" s="8">
        <f t="shared" si="2"/>
        <v>1446</v>
      </c>
      <c r="D25" s="8">
        <f t="shared" si="2"/>
        <v>1513</v>
      </c>
      <c r="E25" s="8">
        <f t="shared" si="2"/>
        <v>2360</v>
      </c>
      <c r="F25" s="8">
        <f t="shared" si="2"/>
        <v>409</v>
      </c>
      <c r="G25" s="8">
        <f t="shared" si="2"/>
        <v>46684</v>
      </c>
      <c r="H25" s="8">
        <f t="shared" si="2"/>
        <v>4668</v>
      </c>
      <c r="I25" s="8">
        <f t="shared" si="2"/>
        <v>75825</v>
      </c>
    </row>
    <row r="26" spans="1:18" x14ac:dyDescent="0.2">
      <c r="A26" s="46"/>
    </row>
  </sheetData>
  <sheetProtection sheet="1" objects="1" scenarios="1"/>
  <mergeCells count="2">
    <mergeCell ref="C9:E9"/>
    <mergeCell ref="A11:I11"/>
  </mergeCells>
  <conditionalFormatting sqref="J14:J23">
    <cfRule type="expression" dxfId="35" priority="1" stopIfTrue="1">
      <formula>AND(J14&gt;0,J14&gt;I14)</formula>
    </cfRule>
  </conditionalFormatting>
  <conditionalFormatting sqref="G25:I25 B25:D25">
    <cfRule type="expression" dxfId="34" priority="2" stopIfTrue="1">
      <formula>MAX(B22,0)&lt;&gt;B25</formula>
    </cfRule>
  </conditionalFormatting>
  <conditionalFormatting sqref="K15:K23">
    <cfRule type="expression" dxfId="33" priority="3" stopIfTrue="1">
      <formula>MAX(I15,0)&lt;&gt;K15</formula>
    </cfRule>
  </conditionalFormatting>
  <conditionalFormatting sqref="K14">
    <cfRule type="expression" dxfId="32" priority="4" stopIfTrue="1">
      <formula>MAX(I14,0)&lt;&gt;K14</formula>
    </cfRule>
  </conditionalFormatting>
  <conditionalFormatting sqref="L19:L21">
    <cfRule type="expression" dxfId="31" priority="5" stopIfTrue="1">
      <formula>AND(OR(I19&gt;=0,L19&gt;0),I19&lt;&gt;L19)</formula>
    </cfRule>
  </conditionalFormatting>
  <conditionalFormatting sqref="L15:L18">
    <cfRule type="expression" dxfId="30" priority="6" stopIfTrue="1">
      <formula>AND(OR(I15&gt;=0,L15&gt;0),I15&lt;&gt;L15)</formula>
    </cfRule>
  </conditionalFormatting>
  <conditionalFormatting sqref="L14">
    <cfRule type="expression" dxfId="29" priority="7" stopIfTrue="1">
      <formula>AND(OR(I14&gt;=0, L14&gt;0),I14&lt;&gt;L14)</formula>
    </cfRule>
  </conditionalFormatting>
  <conditionalFormatting sqref="E25:F25">
    <cfRule type="expression" dxfId="28" priority="8" stopIfTrue="1">
      <formula>MAX(E22,0)&lt;&gt;E25</formula>
    </cfRule>
  </conditionalFormatting>
  <conditionalFormatting sqref="B14:I22">
    <cfRule type="expression" dxfId="27" priority="9" stopIfTrue="1">
      <formula>LEN(TRIM(B14))=0</formula>
    </cfRule>
  </conditionalFormatting>
  <conditionalFormatting sqref="C9:E9">
    <cfRule type="expression" dxfId="26" priority="10" stopIfTrue="1">
      <formula>MIN(R14:R22)=0</formula>
    </cfRule>
  </conditionalFormatting>
  <pageMargins left="0.8" right="0.3" top="0.9" bottom="0" header="0.5" footer="0.5"/>
  <pageSetup scale="95" orientation="landscape" r:id="rId1"/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2"/>
  <sheetViews>
    <sheetView zoomScaleNormal="100" workbookViewId="0">
      <selection activeCell="K6" sqref="K6"/>
    </sheetView>
  </sheetViews>
  <sheetFormatPr defaultColWidth="36.7109375" defaultRowHeight="12.75" x14ac:dyDescent="0.2"/>
  <cols>
    <col min="1" max="1" width="31.7109375" style="15" customWidth="1"/>
    <col min="2" max="2" width="16.5703125" style="15" customWidth="1"/>
    <col min="3" max="3" width="15" style="15" customWidth="1"/>
    <col min="4" max="6" width="14" style="15" customWidth="1"/>
    <col min="7" max="7" width="13.7109375" style="15" customWidth="1"/>
    <col min="8" max="8" width="13.5703125" style="15" customWidth="1"/>
    <col min="9" max="9" width="13.7109375" style="15" customWidth="1"/>
    <col min="10" max="10" width="4.85546875" style="15" customWidth="1"/>
    <col min="11" max="11" width="6.85546875" style="15" customWidth="1"/>
    <col min="12" max="12" width="6.140625" style="15" customWidth="1"/>
    <col min="13" max="13" width="6.5703125" style="15" hidden="1" customWidth="1"/>
    <col min="14" max="14" width="3.140625" style="15" hidden="1" customWidth="1"/>
    <col min="15" max="15" width="5" style="15" customWidth="1"/>
    <col min="16" max="16" width="7.140625" style="15" customWidth="1"/>
    <col min="17" max="17" width="8.85546875" style="15" customWidth="1"/>
    <col min="18" max="18" width="9.42578125" style="15" customWidth="1"/>
    <col min="19" max="21" width="12.7109375" style="15" customWidth="1"/>
    <col min="22" max="16384" width="36.7109375" style="15"/>
  </cols>
  <sheetData>
    <row r="1" spans="1:14" ht="12.75" customHeight="1" x14ac:dyDescent="0.2">
      <c r="A1" s="140" t="s">
        <v>223</v>
      </c>
      <c r="B1" s="5"/>
      <c r="C1" s="4"/>
      <c r="D1" s="4"/>
      <c r="E1" s="4"/>
      <c r="F1" s="4"/>
      <c r="I1" s="14" t="s">
        <v>83</v>
      </c>
    </row>
    <row r="2" spans="1:14" ht="9.6" customHeight="1" x14ac:dyDescent="0.2">
      <c r="A2" s="5"/>
      <c r="B2" s="5"/>
      <c r="C2" s="269"/>
      <c r="D2" s="269"/>
      <c r="E2" s="152"/>
      <c r="F2" s="152"/>
      <c r="I2" s="5"/>
    </row>
    <row r="3" spans="1:14" ht="9.6" customHeight="1" x14ac:dyDescent="0.2">
      <c r="A3" s="5"/>
      <c r="D3" s="4"/>
      <c r="E3" s="4"/>
      <c r="F3" s="4"/>
      <c r="H3"/>
      <c r="I3"/>
      <c r="J3"/>
    </row>
    <row r="4" spans="1:14" ht="12" customHeight="1" x14ac:dyDescent="0.2">
      <c r="A4" s="5"/>
      <c r="C4" s="269" t="s">
        <v>41</v>
      </c>
      <c r="D4" s="269"/>
      <c r="E4" s="269"/>
      <c r="F4" s="269"/>
      <c r="G4" s="5"/>
      <c r="H4"/>
      <c r="I4"/>
      <c r="J4"/>
    </row>
    <row r="5" spans="1:14" ht="12" customHeight="1" x14ac:dyDescent="0.2">
      <c r="A5" s="5"/>
      <c r="C5" s="269" t="s">
        <v>50</v>
      </c>
      <c r="D5" s="269"/>
      <c r="E5" s="269"/>
      <c r="F5" s="269"/>
      <c r="G5" s="5"/>
      <c r="H5"/>
      <c r="I5"/>
      <c r="J5"/>
    </row>
    <row r="6" spans="1:14" ht="9.6" customHeight="1" x14ac:dyDescent="0.2">
      <c r="A6" s="5"/>
      <c r="D6" s="5"/>
      <c r="E6" s="5"/>
      <c r="F6" s="5"/>
      <c r="G6" s="4"/>
      <c r="H6"/>
      <c r="I6"/>
      <c r="J6"/>
    </row>
    <row r="7" spans="1:14" ht="15" customHeight="1" x14ac:dyDescent="0.2">
      <c r="A7" s="5"/>
      <c r="C7" s="270" t="s">
        <v>225</v>
      </c>
      <c r="D7" s="269"/>
      <c r="E7" s="269"/>
      <c r="F7" s="269"/>
      <c r="G7" s="4"/>
      <c r="H7"/>
      <c r="I7"/>
      <c r="J7"/>
    </row>
    <row r="8" spans="1:14" ht="9.6" customHeight="1" x14ac:dyDescent="0.2">
      <c r="A8" s="5"/>
      <c r="D8" s="5"/>
      <c r="E8" s="5"/>
      <c r="F8" s="5"/>
      <c r="G8" s="4"/>
      <c r="H8"/>
      <c r="I8"/>
      <c r="J8"/>
    </row>
    <row r="9" spans="1:14" ht="9.6" customHeight="1" x14ac:dyDescent="0.2">
      <c r="A9" s="5"/>
      <c r="B9" s="5"/>
      <c r="H9"/>
      <c r="I9"/>
      <c r="J9"/>
    </row>
    <row r="10" spans="1:14" ht="11.2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4"/>
    </row>
    <row r="11" spans="1:14" s="13" customFormat="1" ht="21" customHeight="1" x14ac:dyDescent="0.2">
      <c r="A11" s="120" t="s">
        <v>84</v>
      </c>
    </row>
    <row r="12" spans="1:14" s="13" customFormat="1" ht="27" customHeight="1" x14ac:dyDescent="0.2">
      <c r="A12" s="38"/>
      <c r="B12" s="195" t="s">
        <v>171</v>
      </c>
      <c r="C12" s="196"/>
      <c r="D12" s="196"/>
      <c r="E12" s="196"/>
      <c r="F12" s="196"/>
      <c r="G12" s="196"/>
      <c r="H12" s="196"/>
      <c r="I12" s="197"/>
      <c r="J12" s="8"/>
    </row>
    <row r="13" spans="1:14" s="13" customFormat="1" ht="69.75" customHeight="1" x14ac:dyDescent="0.2">
      <c r="A13" s="118" t="s">
        <v>39</v>
      </c>
      <c r="B13" s="119" t="s">
        <v>181</v>
      </c>
      <c r="C13" s="119" t="s">
        <v>213</v>
      </c>
      <c r="D13" s="119" t="s">
        <v>214</v>
      </c>
      <c r="E13" s="119" t="s">
        <v>215</v>
      </c>
      <c r="F13" s="119" t="s">
        <v>216</v>
      </c>
      <c r="G13" s="119" t="s">
        <v>186</v>
      </c>
      <c r="H13" s="119" t="s">
        <v>217</v>
      </c>
      <c r="I13" s="119" t="s">
        <v>188</v>
      </c>
      <c r="J13" s="39"/>
    </row>
    <row r="14" spans="1:14" s="43" customFormat="1" ht="27.75" customHeight="1" x14ac:dyDescent="0.2">
      <c r="A14" s="40" t="s">
        <v>75</v>
      </c>
      <c r="B14" s="93">
        <f>IF(MIN(PAGE17!B14,PAGE17!I14)&lt;=0, 0,PAGE17!B14/PAGE17!I14)</f>
        <v>0.25226031689195239</v>
      </c>
      <c r="C14" s="93">
        <f>IF(MIN(PAGE17!C14,PAGE17!I14)&lt;=0, 0,PAGE17!C14/PAGE17!I14)</f>
        <v>1.8154149136156119E-2</v>
      </c>
      <c r="D14" s="93">
        <f>IF(MIN(PAGE17!D14,PAGE17!I14)&lt;=0, 0,PAGE17!D14/PAGE17!I14)</f>
        <v>1.8798675140990064E-2</v>
      </c>
      <c r="E14" s="93">
        <f>IF(MIN(PAGE17!E14,PAGE17!I14)&lt;=0, 0,PAGE17!E14/PAGE17!I14)</f>
        <v>2.9594485721958642E-2</v>
      </c>
      <c r="F14" s="93">
        <f>IF(MIN(PAGE17!F14,PAGE17!I14)&lt;=0, 0,PAGE17!F14/PAGE17!I14)</f>
        <v>5.1741115388058362E-3</v>
      </c>
      <c r="G14" s="93">
        <f>IF(MIN(PAGE17!G14,PAGE17!I14)&lt;=0, 0,PAGE17!G14/PAGE17!I14)</f>
        <v>0.61435860710768952</v>
      </c>
      <c r="H14" s="93">
        <f>IF(MIN(PAGE17!H14,PAGE17!I14)&lt;=0, 0,PAGE17!H14/PAGE17!I14)</f>
        <v>6.1659654462447408E-2</v>
      </c>
      <c r="I14" s="103">
        <f>IF(PAGE17!I14&lt;=0, 0,PAGE17!I14/PAGE17!I14)</f>
        <v>1</v>
      </c>
      <c r="J14" s="41"/>
    </row>
    <row r="15" spans="1:14" s="43" customFormat="1" ht="24.95" customHeight="1" x14ac:dyDescent="0.2">
      <c r="A15" s="40" t="s">
        <v>149</v>
      </c>
      <c r="B15" s="93">
        <f>IF(MIN(PAGE17!B15,PAGE17!I15)&lt;=0, 0,PAGE17!B15/PAGE17!I15)</f>
        <v>0.26432170181003917</v>
      </c>
      <c r="C15" s="93">
        <f>IF(MIN(PAGE17!C15,PAGE17!I15)&lt;=0, 0,PAGE17!C15/PAGE17!I15)</f>
        <v>2.4724762082478074E-2</v>
      </c>
      <c r="D15" s="93">
        <f>IF(MIN(PAGE17!D15,PAGE17!I15)&lt;=0, 0,PAGE17!D15/PAGE17!I15)</f>
        <v>1.8380294831125209E-2</v>
      </c>
      <c r="E15" s="93">
        <f>IF(MIN(PAGE17!E15,PAGE17!I15)&lt;=0, 0,PAGE17!E15/PAGE17!I15)</f>
        <v>3.3961559992535924E-2</v>
      </c>
      <c r="F15" s="93">
        <f>IF(MIN(PAGE17!F15,PAGE17!I15)&lt;=0, 0,PAGE17!F15/PAGE17!I15)</f>
        <v>5.5980593394289978E-3</v>
      </c>
      <c r="G15" s="93">
        <f>IF(MIN(PAGE17!G15,PAGE17!I15)&lt;=0, 0,PAGE17!G15/PAGE17!I15)</f>
        <v>0.59619331964918831</v>
      </c>
      <c r="H15" s="93">
        <f>IF(MIN(PAGE17!H15,PAGE17!I15)&lt;=0, 0,PAGE17!H15/PAGE17!I15)</f>
        <v>5.6820302295204329E-2</v>
      </c>
      <c r="I15" s="103">
        <f>IF(PAGE17!I15&lt;=0, 0,PAGE17!I15/PAGE17!I15)</f>
        <v>1</v>
      </c>
      <c r="J15" s="41"/>
    </row>
    <row r="16" spans="1:14" s="43" customFormat="1" ht="24.75" customHeight="1" x14ac:dyDescent="0.2">
      <c r="A16" s="40" t="s">
        <v>76</v>
      </c>
      <c r="B16" s="93">
        <f>IF(MIN(PAGE17!B16,PAGE17!I16)&lt;=0, 0,PAGE17!B16/PAGE17!I16)</f>
        <v>0.21053336906995443</v>
      </c>
      <c r="C16" s="93">
        <f>IF(MIN(PAGE17!C16,PAGE17!I16)&lt;=0, 0,PAGE17!C16/PAGE17!I16)</f>
        <v>1.6617528812650766E-2</v>
      </c>
      <c r="D16" s="93">
        <f>IF(MIN(PAGE17!D16,PAGE17!I16)&lt;=0, 0,PAGE17!D16/PAGE17!I16)</f>
        <v>3.1090860359153042E-2</v>
      </c>
      <c r="E16" s="93">
        <f>IF(MIN(PAGE17!E16,PAGE17!I16)&lt;=0, 0,PAGE17!E16/PAGE17!I16)</f>
        <v>3.2699008308764405E-2</v>
      </c>
      <c r="F16" s="93">
        <f>IF(MIN(PAGE17!F16,PAGE17!I16)&lt;=0, 0,PAGE17!F16/PAGE17!I16)</f>
        <v>6.7006164567140177E-3</v>
      </c>
      <c r="G16" s="93">
        <f>IF(MIN(PAGE17!G16,PAGE17!I16)&lt;=0, 0,PAGE17!G16/PAGE17!I16)</f>
        <v>0.63615652640042886</v>
      </c>
      <c r="H16" s="93">
        <f>IF(MIN(PAGE17!H16,PAGE17!I16)&lt;=0, 0,PAGE17!H16/PAGE17!I16)</f>
        <v>6.6202090592334492E-2</v>
      </c>
      <c r="I16" s="103">
        <f>IF(PAGE17!I16&lt;=0, 0,PAGE17!I16/PAGE17!I16)</f>
        <v>1</v>
      </c>
      <c r="J16" s="41"/>
      <c r="M16" s="43">
        <v>19</v>
      </c>
      <c r="N16" s="43">
        <v>10</v>
      </c>
    </row>
    <row r="17" spans="1:10" s="13" customFormat="1" ht="21" customHeight="1" x14ac:dyDescent="0.2">
      <c r="A17" s="40" t="s">
        <v>77</v>
      </c>
      <c r="B17" s="93">
        <f>IF(MIN(PAGE17!B17,PAGE17!I17)&lt;=0, 0,PAGE17!B17/PAGE17!I17)</f>
        <v>0.12705882352941175</v>
      </c>
      <c r="C17" s="93">
        <f>IF(MIN(PAGE17!C17,PAGE17!I17)&lt;=0, 0,PAGE17!C17/PAGE17!I17)</f>
        <v>2.7058823529411764E-2</v>
      </c>
      <c r="D17" s="93">
        <f>IF(MIN(PAGE17!D17,PAGE17!I17)&lt;=0, 0,PAGE17!D17/PAGE17!I17)</f>
        <v>1.411764705882353E-2</v>
      </c>
      <c r="E17" s="93">
        <f>IF(MIN(PAGE17!E17,PAGE17!I17)&lt;=0, 0,PAGE17!E17/PAGE17!I17)</f>
        <v>7.7647058823529416E-2</v>
      </c>
      <c r="F17" s="93">
        <f>IF(MIN(PAGE17!F17,PAGE17!I17)&lt;=0, 0,PAGE17!F17/PAGE17!I17)</f>
        <v>5.8823529411764705E-3</v>
      </c>
      <c r="G17" s="93">
        <f>IF(MIN(PAGE17!G17,PAGE17!I17)&lt;=0, 0,PAGE17!G17/PAGE17!I17)</f>
        <v>0.66117647058823525</v>
      </c>
      <c r="H17" s="93">
        <f>IF(MIN(PAGE17!H17,PAGE17!I17)&lt;=0, 0,PAGE17!H17/PAGE17!I17)</f>
        <v>8.7058823529411758E-2</v>
      </c>
      <c r="I17" s="103">
        <f>IF(PAGE17!I17&lt;=0, 0,PAGE17!I17/PAGE17!I17)</f>
        <v>1</v>
      </c>
      <c r="J17" s="41"/>
    </row>
    <row r="18" spans="1:10" s="13" customFormat="1" ht="15" customHeight="1" x14ac:dyDescent="0.2">
      <c r="A18" s="44" t="s">
        <v>48</v>
      </c>
      <c r="B18" s="93">
        <f>IF(MIN(PAGE17!B18,PAGE17!I18)&lt;=0, 0,PAGE17!B18/PAGE17!I18)</f>
        <v>0.32692307692307693</v>
      </c>
      <c r="C18" s="93">
        <f>IF(MIN(PAGE17!C18,PAGE17!I18)&lt;=0, 0,PAGE17!C18/PAGE17!I18)</f>
        <v>1.9230769230769232E-2</v>
      </c>
      <c r="D18" s="93">
        <f>IF(MIN(PAGE17!D18,PAGE17!I18)&lt;=0, 0,PAGE17!D18/PAGE17!I18)</f>
        <v>7.6923076923076927E-2</v>
      </c>
      <c r="E18" s="93">
        <f>IF(MIN(PAGE17!E18,PAGE17!I18)&lt;=0, 0,PAGE17!E18/PAGE17!I18)</f>
        <v>1.9230769230769232E-2</v>
      </c>
      <c r="F18" s="93">
        <f>IF(MIN(PAGE17!F18,PAGE17!I18)&lt;=0, 0,PAGE17!F18/PAGE17!I18)</f>
        <v>3.8461538461538464E-2</v>
      </c>
      <c r="G18" s="93">
        <f>IF(MIN(PAGE17!G18,PAGE17!I18)&lt;=0, 0,PAGE17!G18/PAGE17!I18)</f>
        <v>0.44230769230769229</v>
      </c>
      <c r="H18" s="93">
        <f>IF(MIN(PAGE17!H18,PAGE17!I18)&lt;=0, 0,PAGE17!H18/PAGE17!I18)</f>
        <v>7.6923076923076927E-2</v>
      </c>
      <c r="I18" s="103">
        <f>IF(PAGE17!I18&lt;=0, 0,PAGE17!I18/PAGE17!I18)</f>
        <v>1</v>
      </c>
      <c r="J18" s="41"/>
    </row>
    <row r="19" spans="1:10" s="13" customFormat="1" ht="15" customHeight="1" x14ac:dyDescent="0.2">
      <c r="A19" s="44" t="s">
        <v>78</v>
      </c>
      <c r="B19" s="93">
        <f>IF(MIN(PAGE17!B19,PAGE17!I19)&lt;=0, 0,PAGE17!B19/PAGE17!I19)</f>
        <v>0.12105263157894737</v>
      </c>
      <c r="C19" s="93">
        <f>IF(MIN(PAGE17!C19,PAGE17!I19)&lt;=0, 0,PAGE17!C19/PAGE17!I19)</f>
        <v>3.6842105263157891E-2</v>
      </c>
      <c r="D19" s="93">
        <f>IF(MIN(PAGE17!D19,PAGE17!I19)&lt;=0, 0,PAGE17!D19/PAGE17!I19)</f>
        <v>1.0526315789473684E-2</v>
      </c>
      <c r="E19" s="93">
        <f>IF(MIN(PAGE17!E19,PAGE17!I19)&lt;=0, 0,PAGE17!E19/PAGE17!I19)</f>
        <v>1.5789473684210527E-2</v>
      </c>
      <c r="F19" s="93">
        <f>IF(MIN(PAGE17!F19,PAGE17!I19)&lt;=0, 0,PAGE17!F19/PAGE17!I19)</f>
        <v>0</v>
      </c>
      <c r="G19" s="93">
        <f>IF(MIN(PAGE17!G19,PAGE17!I19)&lt;=0, 0,PAGE17!G19/PAGE17!I19)</f>
        <v>0.76315789473684215</v>
      </c>
      <c r="H19" s="93">
        <f>IF(MIN(PAGE17!H19,PAGE17!I19)&lt;=0, 0,PAGE17!H19/PAGE17!I19)</f>
        <v>5.2631578947368418E-2</v>
      </c>
      <c r="I19" s="103">
        <f>IF(PAGE17!I19&lt;=0, 0,PAGE17!I19/PAGE17!I19)</f>
        <v>1</v>
      </c>
      <c r="J19" s="41"/>
    </row>
    <row r="20" spans="1:10" s="13" customFormat="1" ht="23.25" customHeight="1" x14ac:dyDescent="0.2">
      <c r="A20" s="40" t="s">
        <v>79</v>
      </c>
      <c r="B20" s="93">
        <f>IF(MIN(PAGE17!B20,PAGE17!I20)&lt;=0, 0,PAGE17!B20/PAGE17!I20)</f>
        <v>0.26470588235294118</v>
      </c>
      <c r="C20" s="93">
        <f>IF(MIN(PAGE17!C20,PAGE17!I20)&lt;=0, 0,PAGE17!C20/PAGE17!I20)</f>
        <v>5.2941176470588235E-2</v>
      </c>
      <c r="D20" s="93">
        <f>IF(MIN(PAGE17!D20,PAGE17!I20)&lt;=0, 0,PAGE17!D20/PAGE17!I20)</f>
        <v>5.8823529411764705E-3</v>
      </c>
      <c r="E20" s="93">
        <f>IF(MIN(PAGE17!E20,PAGE17!I20)&lt;=0, 0,PAGE17!E20/PAGE17!I20)</f>
        <v>0.11764705882352941</v>
      </c>
      <c r="F20" s="93">
        <f>IF(MIN(PAGE17!F20,PAGE17!I20)&lt;=0, 0,PAGE17!F20/PAGE17!I20)</f>
        <v>1.1764705882352941E-2</v>
      </c>
      <c r="G20" s="93">
        <f>IF(MIN(PAGE17!G20,PAGE17!I20)&lt;=0, 0,PAGE17!G20/PAGE17!I20)</f>
        <v>0.47058823529411764</v>
      </c>
      <c r="H20" s="93">
        <f>IF(MIN(PAGE17!H20,PAGE17!I20)&lt;=0, 0,PAGE17!H20/PAGE17!I20)</f>
        <v>7.6470588235294124E-2</v>
      </c>
      <c r="I20" s="103">
        <f>IF(PAGE17!I20&lt;=0, 0,PAGE17!I20/PAGE17!I20)</f>
        <v>1</v>
      </c>
      <c r="J20" s="41"/>
    </row>
    <row r="21" spans="1:10" s="13" customFormat="1" ht="22.5" customHeight="1" x14ac:dyDescent="0.2">
      <c r="A21" s="40" t="s">
        <v>80</v>
      </c>
      <c r="B21" s="93">
        <f>IF(MIN(PAGE17!B21,PAGE17!I21)&lt;=0, 0,PAGE17!B21/PAGE17!I21)</f>
        <v>0.10984848484848485</v>
      </c>
      <c r="C21" s="93">
        <f>IF(MIN(PAGE17!C21,PAGE17!I21)&lt;=0, 0,PAGE17!C21/PAGE17!I21)</f>
        <v>5.681818181818182E-3</v>
      </c>
      <c r="D21" s="93">
        <f>IF(MIN(PAGE17!D21,PAGE17!I21)&lt;=0, 0,PAGE17!D21/PAGE17!I21)</f>
        <v>2.8409090909090908E-2</v>
      </c>
      <c r="E21" s="93">
        <f>IF(MIN(PAGE17!E21,PAGE17!I21)&lt;=0, 0,PAGE17!E21/PAGE17!I21)</f>
        <v>1.7045454545454544E-2</v>
      </c>
      <c r="F21" s="93">
        <f>IF(MIN(PAGE17!F21,PAGE17!I21)&lt;=0, 0,PAGE17!F21/PAGE17!I21)</f>
        <v>1.893939393939394E-3</v>
      </c>
      <c r="G21" s="93">
        <f>IF(MIN(PAGE17!G21,PAGE17!I21)&lt;=0, 0,PAGE17!G21/PAGE17!I21)</f>
        <v>0.7992424242424242</v>
      </c>
      <c r="H21" s="93">
        <f>IF(MIN(PAGE17!H21,PAGE17!I21)&lt;=0, 0,PAGE17!H21/PAGE17!I21)</f>
        <v>3.787878787878788E-2</v>
      </c>
      <c r="I21" s="103">
        <f>IF(PAGE17!I21&lt;=0, 0,PAGE17!I21/PAGE17!I21)</f>
        <v>1</v>
      </c>
      <c r="J21" s="41"/>
    </row>
    <row r="22" spans="1:10" s="13" customFormat="1" ht="21.75" customHeight="1" x14ac:dyDescent="0.2">
      <c r="A22" s="44" t="s">
        <v>81</v>
      </c>
      <c r="B22" s="93">
        <f>IF(MIN(PAGE17!B22,PAGE17!I22)&lt;=0, 0,PAGE17!B22/PAGE17!I22)</f>
        <v>0.24721397955819321</v>
      </c>
      <c r="C22" s="93">
        <f>IF(MIN(PAGE17!C22,PAGE17!I22)&lt;=0, 0,PAGE17!C22/PAGE17!I22)</f>
        <v>1.9070227497527202E-2</v>
      </c>
      <c r="D22" s="93">
        <f>IF(MIN(PAGE17!D22,PAGE17!I22)&lt;=0, 0,PAGE17!D22/PAGE17!I22)</f>
        <v>1.995384108143752E-2</v>
      </c>
      <c r="E22" s="93">
        <f>IF(MIN(PAGE17!E22,PAGE17!I22)&lt;=0, 0,PAGE17!E22/PAGE17!I22)</f>
        <v>3.1124299373557533E-2</v>
      </c>
      <c r="F22" s="93">
        <f>IF(MIN(PAGE17!F22,PAGE17!I22)&lt;=0, 0,PAGE17!F22/PAGE17!I22)</f>
        <v>5.3939993405868773E-3</v>
      </c>
      <c r="G22" s="93">
        <f>IF(MIN(PAGE17!G22,PAGE17!I22)&lt;=0, 0,PAGE17!G22/PAGE17!I22)</f>
        <v>0.61568084404879653</v>
      </c>
      <c r="H22" s="93">
        <f>IF(MIN(PAGE17!H22,PAGE17!I22)&lt;=0, 0,PAGE17!H22/PAGE17!I22)</f>
        <v>6.156280909990109E-2</v>
      </c>
      <c r="I22" s="103">
        <f>IF(PAGE17!I22&lt;=0, 0,PAGE17!I22/PAGE17!I22)</f>
        <v>1</v>
      </c>
      <c r="J22" s="41"/>
    </row>
    <row r="23" spans="1:10" s="13" customFormat="1" ht="15" customHeight="1" x14ac:dyDescent="0.2">
      <c r="A23" s="36"/>
      <c r="B23" s="45"/>
      <c r="C23" s="45"/>
      <c r="D23" s="45"/>
      <c r="E23" s="45"/>
      <c r="F23" s="45"/>
      <c r="G23" s="45"/>
      <c r="H23" s="45"/>
      <c r="I23" s="45"/>
      <c r="J23" s="41"/>
    </row>
    <row r="24" spans="1:10" s="13" customFormat="1" x14ac:dyDescent="0.2">
      <c r="A24" s="25" t="s">
        <v>157</v>
      </c>
    </row>
    <row r="25" spans="1:10" s="13" customFormat="1" x14ac:dyDescent="0.2">
      <c r="A25" s="25"/>
    </row>
    <row r="26" spans="1:10" s="13" customFormat="1" x14ac:dyDescent="0.2">
      <c r="A26" s="8"/>
    </row>
    <row r="27" spans="1:10" s="13" customFormat="1" x14ac:dyDescent="0.2">
      <c r="A27" s="46"/>
    </row>
    <row r="28" spans="1:10" s="13" customFormat="1" x14ac:dyDescent="0.2"/>
    <row r="29" spans="1:10" s="13" customFormat="1" x14ac:dyDescent="0.2"/>
    <row r="30" spans="1:10" s="13" customFormat="1" x14ac:dyDescent="0.2"/>
    <row r="31" spans="1:10" s="13" customFormat="1" x14ac:dyDescent="0.2"/>
    <row r="32" spans="1:10" s="13" customFormat="1" x14ac:dyDescent="0.2"/>
  </sheetData>
  <sheetProtection sheet="1" objects="1" scenarios="1"/>
  <mergeCells count="5">
    <mergeCell ref="C2:D2"/>
    <mergeCell ref="C4:F4"/>
    <mergeCell ref="C5:F5"/>
    <mergeCell ref="C7:F7"/>
    <mergeCell ref="B12:I12"/>
  </mergeCells>
  <conditionalFormatting sqref="J14:J23">
    <cfRule type="expression" dxfId="25" priority="1" stopIfTrue="1">
      <formula>AND(J14&gt;0,J14&gt;I14)</formula>
    </cfRule>
  </conditionalFormatting>
  <pageMargins left="0.8" right="0.3" top="0.9" bottom="0" header="0.5" footer="0.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33"/>
  <sheetViews>
    <sheetView zoomScale="95" zoomScaleNormal="95" workbookViewId="0">
      <selection activeCell="I7" sqref="I7"/>
    </sheetView>
  </sheetViews>
  <sheetFormatPr defaultRowHeight="12.75" x14ac:dyDescent="0.2"/>
  <cols>
    <col min="1" max="1" width="27.42578125" customWidth="1"/>
    <col min="2" max="2" width="15.28515625" customWidth="1"/>
    <col min="3" max="3" width="25" customWidth="1"/>
    <col min="4" max="5" width="15.5703125" customWidth="1"/>
    <col min="6" max="6" width="14.5703125" customWidth="1"/>
    <col min="7" max="7" width="14" style="6" customWidth="1"/>
    <col min="8" max="8" width="9.42578125" style="6" customWidth="1"/>
    <col min="9" max="9" width="12.85546875" style="6" customWidth="1"/>
    <col min="10" max="10" width="8.5703125" style="6" customWidth="1"/>
    <col min="11" max="11" width="8.140625" style="6" customWidth="1"/>
    <col min="12" max="12" width="5.7109375" style="6" customWidth="1"/>
    <col min="13" max="13" width="0.28515625" style="6" hidden="1" customWidth="1"/>
    <col min="14" max="14" width="8.85546875" style="6" customWidth="1"/>
    <col min="15" max="17" width="9.140625" style="6" customWidth="1"/>
    <col min="18" max="18" width="9.140625" style="6" hidden="1" customWidth="1"/>
    <col min="19" max="27" width="9.140625" style="6" customWidth="1"/>
  </cols>
  <sheetData>
    <row r="1" spans="1:27" s="15" customFormat="1" ht="12.75" customHeight="1" x14ac:dyDescent="0.2">
      <c r="A1" s="140" t="s">
        <v>223</v>
      </c>
      <c r="C1" s="4"/>
      <c r="D1" s="5"/>
      <c r="E1" s="4"/>
      <c r="F1" s="4"/>
      <c r="G1" s="27" t="s">
        <v>87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5" customFormat="1" ht="9.6" customHeight="1" x14ac:dyDescent="0.2">
      <c r="A2" s="5"/>
      <c r="D2" s="152"/>
      <c r="E2" s="4"/>
      <c r="F2" s="4"/>
      <c r="G2" s="1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s="15" customFormat="1" ht="9.6" customHeight="1" x14ac:dyDescent="0.2">
      <c r="A3" s="5"/>
      <c r="E3" s="4"/>
      <c r="F3"/>
      <c r="G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s="15" customFormat="1" ht="12.75" customHeight="1" x14ac:dyDescent="0.2">
      <c r="A4" s="5"/>
      <c r="B4" s="4"/>
      <c r="C4" s="152" t="s">
        <v>23</v>
      </c>
      <c r="E4" s="4"/>
      <c r="F4"/>
      <c r="G4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s="15" customFormat="1" ht="12.75" customHeight="1" x14ac:dyDescent="0.2">
      <c r="A5" s="5"/>
      <c r="C5" s="152" t="s">
        <v>50</v>
      </c>
      <c r="E5" s="4"/>
      <c r="F5"/>
      <c r="G5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5" customFormat="1" ht="12.75" customHeight="1" x14ac:dyDescent="0.2">
      <c r="A6" s="4"/>
      <c r="B6" s="5"/>
      <c r="E6" s="5"/>
      <c r="F6"/>
      <c r="G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5" customFormat="1" ht="12" customHeight="1" x14ac:dyDescent="0.2">
      <c r="A7" s="4"/>
      <c r="B7" s="5"/>
      <c r="C7" s="153" t="s">
        <v>225</v>
      </c>
      <c r="E7" s="5"/>
      <c r="F7"/>
      <c r="G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5" customFormat="1" ht="9.6" customHeight="1" x14ac:dyDescent="0.2">
      <c r="A8" s="4"/>
      <c r="B8" s="5"/>
      <c r="D8" s="4"/>
      <c r="E8" s="5"/>
      <c r="F8"/>
      <c r="G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9.75" customHeight="1" x14ac:dyDescent="0.2">
      <c r="A9" s="4"/>
      <c r="B9" s="2"/>
      <c r="C9" s="272" t="s">
        <v>108</v>
      </c>
      <c r="D9" s="272"/>
      <c r="E9" s="272"/>
      <c r="G9"/>
    </row>
    <row r="10" spans="1:27" ht="9.6" customHeight="1" x14ac:dyDescent="0.2">
      <c r="A10" s="4"/>
      <c r="B10" s="2"/>
      <c r="C10" s="2"/>
      <c r="D10" s="5"/>
      <c r="G10"/>
      <c r="H10" s="22"/>
    </row>
    <row r="11" spans="1:27" ht="15" customHeight="1" x14ac:dyDescent="0.2"/>
    <row r="12" spans="1:27" ht="27.75" customHeight="1" x14ac:dyDescent="0.2">
      <c r="A12" s="273" t="s">
        <v>218</v>
      </c>
      <c r="B12" s="274"/>
      <c r="C12" s="274"/>
      <c r="D12" s="274"/>
      <c r="E12" s="274"/>
      <c r="F12" s="274"/>
    </row>
    <row r="13" spans="1:27" ht="15" customHeight="1" x14ac:dyDescent="0.2">
      <c r="A13" s="275" t="s">
        <v>39</v>
      </c>
      <c r="B13" s="275"/>
      <c r="C13" s="275"/>
      <c r="D13" s="276" t="s">
        <v>63</v>
      </c>
      <c r="E13" s="276"/>
      <c r="F13" s="277"/>
      <c r="G13" s="32"/>
      <c r="H13" s="27" t="s">
        <v>25</v>
      </c>
      <c r="I13" s="27" t="s">
        <v>102</v>
      </c>
    </row>
    <row r="14" spans="1:27" ht="15" customHeight="1" x14ac:dyDescent="0.2">
      <c r="A14" s="275"/>
      <c r="B14" s="275"/>
      <c r="C14" s="275"/>
      <c r="D14" s="114" t="s">
        <v>59</v>
      </c>
      <c r="E14" s="113" t="s">
        <v>60</v>
      </c>
      <c r="F14" s="113" t="s">
        <v>24</v>
      </c>
      <c r="G14" s="32"/>
      <c r="H14" s="27" t="s">
        <v>24</v>
      </c>
      <c r="I14" s="27" t="s">
        <v>103</v>
      </c>
    </row>
    <row r="15" spans="1:27" ht="28.5" customHeight="1" x14ac:dyDescent="0.2">
      <c r="A15" s="271" t="s">
        <v>75</v>
      </c>
      <c r="B15" s="271"/>
      <c r="C15" s="271"/>
      <c r="D15" s="74">
        <v>36235</v>
      </c>
      <c r="E15" s="74">
        <v>19620</v>
      </c>
      <c r="F15" s="74">
        <v>55855</v>
      </c>
      <c r="G15" s="23"/>
      <c r="H15" s="86">
        <f t="shared" ref="H15:H23" si="0">MAX(D15,0)+MAX(E15,0)</f>
        <v>55855</v>
      </c>
      <c r="I15" s="86">
        <f>MAX(PAGE12!C31,0)+MAX(PAGE12!D31,0)+MAX(PAGE12!E31,0)</f>
        <v>55855</v>
      </c>
      <c r="M15" s="6">
        <v>20</v>
      </c>
      <c r="R15" s="6">
        <f t="shared" ref="R15:R23" si="1">MIN(LEN(TRIM(D15)),LEN(TRIM(E15)),LEN(TRIM(F15)))</f>
        <v>5</v>
      </c>
    </row>
    <row r="16" spans="1:27" ht="25.5" customHeight="1" x14ac:dyDescent="0.2">
      <c r="A16" s="271" t="s">
        <v>149</v>
      </c>
      <c r="B16" s="271"/>
      <c r="C16" s="271"/>
      <c r="D16" s="74">
        <v>7143</v>
      </c>
      <c r="E16" s="74">
        <v>3575</v>
      </c>
      <c r="F16" s="74">
        <v>10718</v>
      </c>
      <c r="G16" s="23"/>
      <c r="H16" s="86">
        <f t="shared" si="0"/>
        <v>10718</v>
      </c>
      <c r="I16" s="86">
        <f>MAX(PAGE12!F31,0)+MAX(PAGE12!G31,0)+MAX(PAGE12!H31,0)</f>
        <v>10718</v>
      </c>
      <c r="R16" s="6">
        <f t="shared" si="1"/>
        <v>4</v>
      </c>
    </row>
    <row r="17" spans="1:18" ht="21" customHeight="1" x14ac:dyDescent="0.2">
      <c r="A17" s="271" t="s">
        <v>76</v>
      </c>
      <c r="B17" s="271"/>
      <c r="C17" s="271"/>
      <c r="D17" s="74">
        <v>5462</v>
      </c>
      <c r="E17" s="74">
        <v>2000</v>
      </c>
      <c r="F17" s="74">
        <v>7462</v>
      </c>
      <c r="G17" s="23"/>
      <c r="H17" s="86">
        <f t="shared" si="0"/>
        <v>7462</v>
      </c>
      <c r="I17" s="86">
        <f>MAX(PAGE13!C30,0)+MAX(PAGE13!D30,0)+MAX(PAGE13!E30,0)</f>
        <v>7462</v>
      </c>
      <c r="R17" s="6">
        <f t="shared" si="1"/>
        <v>4</v>
      </c>
    </row>
    <row r="18" spans="1:18" ht="22.5" customHeight="1" x14ac:dyDescent="0.2">
      <c r="A18" s="271" t="s">
        <v>77</v>
      </c>
      <c r="B18" s="271"/>
      <c r="C18" s="271"/>
      <c r="D18" s="74">
        <v>671</v>
      </c>
      <c r="E18" s="74">
        <v>179</v>
      </c>
      <c r="F18" s="74">
        <v>850</v>
      </c>
      <c r="G18" s="23"/>
      <c r="H18" s="86">
        <f t="shared" si="0"/>
        <v>850</v>
      </c>
      <c r="I18" s="86">
        <f>MAX(PAGE13!F30,0)+MAX(PAGE13!G30,0)+MAX(PAGE13!H30,0)</f>
        <v>850</v>
      </c>
      <c r="R18" s="6">
        <f t="shared" si="1"/>
        <v>3</v>
      </c>
    </row>
    <row r="19" spans="1:18" ht="23.25" customHeight="1" x14ac:dyDescent="0.2">
      <c r="A19" s="279" t="s">
        <v>48</v>
      </c>
      <c r="B19" s="279"/>
      <c r="C19" s="279"/>
      <c r="D19" s="74">
        <v>34</v>
      </c>
      <c r="E19" s="74">
        <v>18</v>
      </c>
      <c r="F19" s="74">
        <v>52</v>
      </c>
      <c r="G19" s="23"/>
      <c r="H19" s="86">
        <f t="shared" si="0"/>
        <v>52</v>
      </c>
      <c r="I19" s="86">
        <f>MAX(PAGE14!C30,0)+MAX(PAGE14!D30,0)+MAX(PAGE14!E30,0)</f>
        <v>52</v>
      </c>
      <c r="R19" s="6">
        <f t="shared" si="1"/>
        <v>2</v>
      </c>
    </row>
    <row r="20" spans="1:18" ht="20.25" customHeight="1" x14ac:dyDescent="0.2">
      <c r="A20" s="279" t="s">
        <v>78</v>
      </c>
      <c r="B20" s="279"/>
      <c r="C20" s="279"/>
      <c r="D20" s="74">
        <v>125</v>
      </c>
      <c r="E20" s="74">
        <v>65</v>
      </c>
      <c r="F20" s="74">
        <v>190</v>
      </c>
      <c r="G20" s="23"/>
      <c r="H20" s="86">
        <f t="shared" si="0"/>
        <v>190</v>
      </c>
      <c r="I20" s="86">
        <f>MAX(PAGE14!F30,0)+MAX(PAGE14!G30,0)+MAX(PAGE14!H30,0)</f>
        <v>190</v>
      </c>
      <c r="R20" s="6">
        <f t="shared" si="1"/>
        <v>2</v>
      </c>
    </row>
    <row r="21" spans="1:18" ht="21.75" customHeight="1" x14ac:dyDescent="0.2">
      <c r="A21" s="271" t="s">
        <v>79</v>
      </c>
      <c r="B21" s="271"/>
      <c r="C21" s="271"/>
      <c r="D21" s="74">
        <v>157</v>
      </c>
      <c r="E21" s="74">
        <v>13</v>
      </c>
      <c r="F21" s="74">
        <v>170</v>
      </c>
      <c r="G21" s="23"/>
      <c r="H21" s="86">
        <f t="shared" si="0"/>
        <v>170</v>
      </c>
      <c r="I21" s="86">
        <f>MAX(PAGE15!C30,0)+MAX(PAGE15!D30,0)+MAX(PAGE15!E30,0)</f>
        <v>170</v>
      </c>
      <c r="R21" s="6">
        <f t="shared" si="1"/>
        <v>2</v>
      </c>
    </row>
    <row r="22" spans="1:18" ht="21.75" customHeight="1" x14ac:dyDescent="0.2">
      <c r="A22" s="271" t="s">
        <v>80</v>
      </c>
      <c r="B22" s="271"/>
      <c r="C22" s="271"/>
      <c r="D22" s="74">
        <v>349</v>
      </c>
      <c r="E22" s="74">
        <v>179</v>
      </c>
      <c r="F22" s="74">
        <v>528</v>
      </c>
      <c r="G22" s="23"/>
      <c r="H22" s="86">
        <f t="shared" si="0"/>
        <v>528</v>
      </c>
      <c r="I22" s="86">
        <f>MAX(PAGE15!F30,0)+MAX(PAGE15!G30,0)+MAX(PAGE15!H30,0)</f>
        <v>528</v>
      </c>
      <c r="R22" s="6">
        <f t="shared" si="1"/>
        <v>3</v>
      </c>
    </row>
    <row r="23" spans="1:18" ht="18.75" customHeight="1" x14ac:dyDescent="0.2">
      <c r="A23" s="278" t="s">
        <v>81</v>
      </c>
      <c r="B23" s="278"/>
      <c r="C23" s="278"/>
      <c r="D23" s="74">
        <v>50176</v>
      </c>
      <c r="E23" s="74">
        <v>25649</v>
      </c>
      <c r="F23" s="74">
        <v>75825</v>
      </c>
      <c r="G23" s="23"/>
      <c r="H23" s="33">
        <f t="shared" si="0"/>
        <v>75825</v>
      </c>
      <c r="I23" s="34"/>
      <c r="R23" s="6">
        <f t="shared" si="1"/>
        <v>5</v>
      </c>
    </row>
    <row r="24" spans="1:18" x14ac:dyDescent="0.2">
      <c r="A24" s="4"/>
    </row>
    <row r="25" spans="1:18" x14ac:dyDescent="0.2">
      <c r="A25" s="16"/>
    </row>
    <row r="26" spans="1:18" x14ac:dyDescent="0.2">
      <c r="A26" s="4"/>
      <c r="C26" s="82" t="s">
        <v>85</v>
      </c>
      <c r="D26" s="94">
        <f>MAX(D15,0)+MAX(D16,0)+MAX(D17,0)+MAX(D18,0)+MAX(D19,0)+MAX(D20,0)+MAX(D21,0)+MAX(D22,0)</f>
        <v>50176</v>
      </c>
      <c r="E26" s="94">
        <f>MAX(E15,0)+MAX(E16,0)+MAX(E17,0)+MAX(E18,0)+MAX(E19,0)+MAX(E20,0)+MAX(E21,0)+MAX(E22,0)</f>
        <v>25649</v>
      </c>
      <c r="F26" s="94">
        <f>MAX(F15,0)+MAX(F16,0)+MAX(F17,0)+MAX(F18,0)+MAX(F19,0)+MAX(F20,0)+MAX(F21,0)+MAX(F22,0)</f>
        <v>75825</v>
      </c>
    </row>
    <row r="28" spans="1:18" x14ac:dyDescent="0.2">
      <c r="B28" s="7"/>
      <c r="G28" s="9"/>
    </row>
    <row r="31" spans="1:18" x14ac:dyDescent="0.2">
      <c r="G31" s="8"/>
      <c r="J31" s="9"/>
    </row>
    <row r="32" spans="1:18" x14ac:dyDescent="0.2">
      <c r="G32" s="37"/>
    </row>
    <row r="33" spans="7:7" x14ac:dyDescent="0.2">
      <c r="G33" s="37"/>
    </row>
  </sheetData>
  <sheetProtection sheet="1" objects="1" scenarios="1"/>
  <mergeCells count="13">
    <mergeCell ref="A23:C23"/>
    <mergeCell ref="A17:C17"/>
    <mergeCell ref="A18:C18"/>
    <mergeCell ref="A19:C19"/>
    <mergeCell ref="A20:C20"/>
    <mergeCell ref="A21:C21"/>
    <mergeCell ref="A22:C22"/>
    <mergeCell ref="A16:C16"/>
    <mergeCell ref="C9:E9"/>
    <mergeCell ref="A12:F12"/>
    <mergeCell ref="A13:C14"/>
    <mergeCell ref="D13:F13"/>
    <mergeCell ref="A15:C15"/>
  </mergeCells>
  <conditionalFormatting sqref="E26:F26">
    <cfRule type="expression" dxfId="24" priority="1" stopIfTrue="1">
      <formula>MAX(E23,0)&lt;&gt;E26</formula>
    </cfRule>
  </conditionalFormatting>
  <conditionalFormatting sqref="H16:H22">
    <cfRule type="expression" dxfId="23" priority="2" stopIfTrue="1">
      <formula>MAX(F16,0)&lt;&gt;H16</formula>
    </cfRule>
  </conditionalFormatting>
  <conditionalFormatting sqref="D26">
    <cfRule type="expression" dxfId="22" priority="3" stopIfTrue="1">
      <formula>MAX(D23,0)&lt;&gt;D26</formula>
    </cfRule>
  </conditionalFormatting>
  <conditionalFormatting sqref="I21:I22">
    <cfRule type="expression" dxfId="21" priority="4" stopIfTrue="1">
      <formula>AND(OR(F21&gt;=0,I21&gt;0),F21&lt;&gt;I21)</formula>
    </cfRule>
  </conditionalFormatting>
  <conditionalFormatting sqref="I20 I16:I17">
    <cfRule type="expression" dxfId="20" priority="5" stopIfTrue="1">
      <formula>AND(OR(F16&gt;=0, I16&gt;0), F16&lt;&gt;I16)</formula>
    </cfRule>
  </conditionalFormatting>
  <conditionalFormatting sqref="I19">
    <cfRule type="expression" dxfId="19" priority="6" stopIfTrue="1">
      <formula>AND(OR(F19&gt;=0,I19&gt;0),F19&lt;&gt;I19)</formula>
    </cfRule>
  </conditionalFormatting>
  <conditionalFormatting sqref="I18">
    <cfRule type="expression" dxfId="18" priority="7" stopIfTrue="1">
      <formula>AND(OR(F18&gt;=0, I18&gt;0),F18&lt;&gt;I18)</formula>
    </cfRule>
  </conditionalFormatting>
  <conditionalFormatting sqref="I15">
    <cfRule type="expression" dxfId="17" priority="8" stopIfTrue="1">
      <formula>AND(OR(F15&gt;=0, I15&gt;0), I15&lt;&gt;F15)</formula>
    </cfRule>
  </conditionalFormatting>
  <conditionalFormatting sqref="H23 H15">
    <cfRule type="expression" dxfId="16" priority="9" stopIfTrue="1">
      <formula>MAX(F15,0)&lt;&gt;H15</formula>
    </cfRule>
  </conditionalFormatting>
  <conditionalFormatting sqref="D15:F23">
    <cfRule type="expression" dxfId="15" priority="10" stopIfTrue="1">
      <formula>LEN(TRIM(D15))=0</formula>
    </cfRule>
  </conditionalFormatting>
  <conditionalFormatting sqref="C9:E9">
    <cfRule type="expression" dxfId="14" priority="11" stopIfTrue="1">
      <formula>MIN(R15:R23)=0</formula>
    </cfRule>
  </conditionalFormatting>
  <pageMargins left="0.8" right="0.3" top="0.9" bottom="0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6"/>
  <sheetViews>
    <sheetView zoomScale="90" zoomScaleNormal="90" workbookViewId="0">
      <selection activeCell="J6" sqref="J6"/>
    </sheetView>
  </sheetViews>
  <sheetFormatPr defaultColWidth="9.140625" defaultRowHeight="12.75" x14ac:dyDescent="0.2"/>
  <cols>
    <col min="1" max="1" width="33.7109375" style="6" customWidth="1"/>
    <col min="2" max="2" width="12.7109375" style="6" customWidth="1"/>
    <col min="3" max="3" width="10.42578125" style="6" hidden="1" customWidth="1"/>
    <col min="4" max="4" width="0.85546875" style="6" customWidth="1"/>
    <col min="5" max="8" width="28.140625" style="6" customWidth="1"/>
    <col min="9" max="9" width="4.85546875" style="6" customWidth="1"/>
    <col min="10" max="11" width="9.140625" style="6"/>
    <col min="12" max="12" width="9" style="6" customWidth="1"/>
    <col min="13" max="13" width="3" style="6" hidden="1" customWidth="1"/>
    <col min="14" max="17" width="9.140625" style="6"/>
    <col min="18" max="18" width="9.140625" style="6" hidden="1" customWidth="1"/>
    <col min="19" max="16384" width="9.140625" style="6"/>
  </cols>
  <sheetData>
    <row r="1" spans="1:13" s="8" customFormat="1" ht="11.25" customHeight="1" x14ac:dyDescent="0.2">
      <c r="A1" s="140" t="s">
        <v>223</v>
      </c>
      <c r="C1" s="12"/>
      <c r="D1" s="12"/>
      <c r="E1" s="12"/>
      <c r="F1" s="12"/>
      <c r="H1" s="27" t="s">
        <v>54</v>
      </c>
    </row>
    <row r="2" spans="1:13" s="8" customFormat="1" ht="10.5" customHeight="1" x14ac:dyDescent="0.2">
      <c r="A2" s="12"/>
      <c r="C2" s="12"/>
      <c r="D2" s="12"/>
      <c r="F2" s="28"/>
      <c r="H2" s="12"/>
    </row>
    <row r="3" spans="1:13" s="8" customFormat="1" ht="9.6" customHeight="1" x14ac:dyDescent="0.2">
      <c r="A3" s="12"/>
      <c r="F3" s="28"/>
      <c r="G3"/>
      <c r="H3"/>
    </row>
    <row r="4" spans="1:13" s="8" customFormat="1" ht="12" customHeight="1" x14ac:dyDescent="0.2">
      <c r="A4" s="12"/>
      <c r="D4" s="12"/>
      <c r="F4" s="108" t="s">
        <v>23</v>
      </c>
      <c r="G4"/>
      <c r="H4"/>
    </row>
    <row r="5" spans="1:13" s="8" customFormat="1" ht="12" customHeight="1" x14ac:dyDescent="0.2">
      <c r="A5" s="12"/>
      <c r="F5" s="28"/>
      <c r="G5"/>
      <c r="H5"/>
    </row>
    <row r="6" spans="1:13" s="8" customFormat="1" ht="12" customHeight="1" x14ac:dyDescent="0.2">
      <c r="B6" s="12"/>
      <c r="F6" s="28"/>
      <c r="G6"/>
      <c r="H6"/>
    </row>
    <row r="7" spans="1:13" s="8" customFormat="1" ht="12" customHeight="1" x14ac:dyDescent="0.2">
      <c r="B7" s="12"/>
      <c r="D7" s="28"/>
      <c r="F7" s="142" t="s">
        <v>225</v>
      </c>
      <c r="G7"/>
      <c r="H7"/>
    </row>
    <row r="8" spans="1:13" s="8" customFormat="1" ht="9.6" customHeight="1" x14ac:dyDescent="0.2">
      <c r="B8" s="12"/>
      <c r="F8" s="28"/>
      <c r="G8"/>
      <c r="H8"/>
    </row>
    <row r="9" spans="1:13" ht="9.6" customHeight="1" x14ac:dyDescent="0.2">
      <c r="B9" s="47"/>
      <c r="C9" s="48"/>
      <c r="E9" s="48"/>
      <c r="F9" s="48"/>
      <c r="G9"/>
      <c r="H9"/>
    </row>
    <row r="10" spans="1:13" s="66" customFormat="1" ht="11.25" customHeight="1" x14ac:dyDescent="0.2">
      <c r="B10" s="67"/>
      <c r="C10" s="68"/>
      <c r="D10" s="68"/>
      <c r="E10" s="159" t="s">
        <v>108</v>
      </c>
      <c r="F10" s="159"/>
      <c r="G10"/>
      <c r="H10"/>
    </row>
    <row r="11" spans="1:13" ht="9.6" customHeight="1" x14ac:dyDescent="0.2">
      <c r="B11" s="47"/>
      <c r="C11" s="48"/>
      <c r="D11" s="48"/>
      <c r="E11" s="48"/>
      <c r="F11" s="48"/>
      <c r="G11" s="48"/>
      <c r="H11" s="48"/>
    </row>
    <row r="12" spans="1:13" s="13" customFormat="1" ht="15.75" customHeight="1" x14ac:dyDescent="0.2">
      <c r="B12" s="30"/>
      <c r="D12" s="32"/>
      <c r="E12" s="96"/>
      <c r="F12" s="12"/>
      <c r="G12" s="12"/>
      <c r="H12" s="12"/>
    </row>
    <row r="13" spans="1:13" s="13" customFormat="1" ht="14.25" customHeight="1" x14ac:dyDescent="0.2">
      <c r="A13" s="106" t="s">
        <v>152</v>
      </c>
      <c r="B13" s="70"/>
      <c r="C13" s="71"/>
      <c r="D13" s="96"/>
    </row>
    <row r="14" spans="1:13" s="13" customFormat="1" ht="12" customHeight="1" x14ac:dyDescent="0.2">
      <c r="A14" s="169" t="s">
        <v>22</v>
      </c>
      <c r="B14" s="170"/>
      <c r="C14" s="170"/>
      <c r="D14" s="171"/>
      <c r="E14" s="178" t="s">
        <v>125</v>
      </c>
      <c r="F14" s="179"/>
      <c r="G14" s="179"/>
      <c r="H14" s="180"/>
    </row>
    <row r="15" spans="1:13" s="13" customFormat="1" ht="12" customHeight="1" x14ac:dyDescent="0.2">
      <c r="A15" s="172"/>
      <c r="B15" s="173"/>
      <c r="C15" s="173"/>
      <c r="D15" s="174"/>
      <c r="E15" s="181" t="s">
        <v>126</v>
      </c>
      <c r="F15" s="182"/>
      <c r="G15" s="181" t="s">
        <v>127</v>
      </c>
      <c r="H15" s="182"/>
    </row>
    <row r="16" spans="1:13" s="13" customFormat="1" ht="12" customHeight="1" x14ac:dyDescent="0.2">
      <c r="A16" s="172"/>
      <c r="B16" s="173"/>
      <c r="C16" s="173"/>
      <c r="D16" s="174"/>
      <c r="E16" s="183"/>
      <c r="F16" s="184"/>
      <c r="G16" s="183"/>
      <c r="H16" s="184"/>
      <c r="L16" s="13" t="s">
        <v>12</v>
      </c>
      <c r="M16" s="13">
        <v>3</v>
      </c>
    </row>
    <row r="17" spans="1:18" ht="12" customHeight="1" x14ac:dyDescent="0.2">
      <c r="A17" s="172"/>
      <c r="B17" s="173"/>
      <c r="C17" s="173"/>
      <c r="D17" s="174"/>
      <c r="E17" s="185" t="s">
        <v>128</v>
      </c>
      <c r="F17" s="185" t="s">
        <v>129</v>
      </c>
      <c r="G17" s="185" t="s">
        <v>130</v>
      </c>
      <c r="H17" s="185" t="s">
        <v>131</v>
      </c>
    </row>
    <row r="18" spans="1:18" ht="36" customHeight="1" x14ac:dyDescent="0.2">
      <c r="A18" s="175"/>
      <c r="B18" s="176"/>
      <c r="C18" s="176"/>
      <c r="D18" s="177"/>
      <c r="E18" s="186"/>
      <c r="F18" s="186"/>
      <c r="G18" s="186"/>
      <c r="H18" s="186"/>
    </row>
    <row r="19" spans="1:18" ht="18" customHeight="1" x14ac:dyDescent="0.2">
      <c r="A19" s="187" t="s">
        <v>150</v>
      </c>
      <c r="B19" s="187"/>
      <c r="C19" s="187"/>
      <c r="D19" s="187"/>
      <c r="E19" s="76">
        <v>8</v>
      </c>
      <c r="F19" s="76">
        <v>12</v>
      </c>
      <c r="G19" s="76">
        <v>7</v>
      </c>
      <c r="H19" s="76">
        <v>14</v>
      </c>
      <c r="J19" s="6" t="s">
        <v>12</v>
      </c>
      <c r="R19" s="6">
        <f t="shared" ref="R19:R32" si="0">MIN(LEN(TRIM(E19)),LEN(TRIM(F19)),LEN(TRIM(G19)))</f>
        <v>1</v>
      </c>
    </row>
    <row r="20" spans="1:18" ht="18" customHeight="1" x14ac:dyDescent="0.2">
      <c r="A20" s="188" t="s">
        <v>0</v>
      </c>
      <c r="B20" s="189"/>
      <c r="C20" s="189"/>
      <c r="D20" s="190"/>
      <c r="E20" s="76">
        <v>81</v>
      </c>
      <c r="F20" s="76">
        <v>52</v>
      </c>
      <c r="G20" s="76">
        <v>17</v>
      </c>
      <c r="H20" s="76">
        <v>17</v>
      </c>
      <c r="L20" s="6" t="s">
        <v>12</v>
      </c>
      <c r="R20" s="6">
        <f t="shared" si="0"/>
        <v>2</v>
      </c>
    </row>
    <row r="21" spans="1:18" ht="18" customHeight="1" x14ac:dyDescent="0.2">
      <c r="A21" s="166" t="s">
        <v>1</v>
      </c>
      <c r="B21" s="167"/>
      <c r="C21" s="167"/>
      <c r="D21" s="168"/>
      <c r="E21" s="76">
        <v>2486</v>
      </c>
      <c r="F21" s="76">
        <v>1761</v>
      </c>
      <c r="G21" s="76">
        <v>358</v>
      </c>
      <c r="H21" s="76">
        <v>528</v>
      </c>
      <c r="R21" s="6">
        <f t="shared" si="0"/>
        <v>3</v>
      </c>
    </row>
    <row r="22" spans="1:18" ht="18" customHeight="1" x14ac:dyDescent="0.2">
      <c r="A22" s="166" t="s">
        <v>2</v>
      </c>
      <c r="B22" s="167"/>
      <c r="C22" s="167"/>
      <c r="D22" s="168"/>
      <c r="E22" s="76">
        <v>27</v>
      </c>
      <c r="F22" s="76">
        <v>6</v>
      </c>
      <c r="G22" s="76">
        <v>5</v>
      </c>
      <c r="H22" s="76">
        <v>3</v>
      </c>
      <c r="R22" s="6">
        <f t="shared" si="0"/>
        <v>1</v>
      </c>
    </row>
    <row r="23" spans="1:18" ht="18" customHeight="1" x14ac:dyDescent="0.2">
      <c r="A23" s="166" t="s">
        <v>3</v>
      </c>
      <c r="B23" s="167"/>
      <c r="C23" s="167"/>
      <c r="D23" s="168"/>
      <c r="E23" s="76">
        <v>16</v>
      </c>
      <c r="F23" s="76">
        <v>13</v>
      </c>
      <c r="G23" s="76">
        <v>1</v>
      </c>
      <c r="H23" s="76">
        <v>9</v>
      </c>
      <c r="R23" s="6">
        <f t="shared" si="0"/>
        <v>1</v>
      </c>
    </row>
    <row r="24" spans="1:18" ht="18" customHeight="1" x14ac:dyDescent="0.2">
      <c r="A24" s="166" t="s">
        <v>4</v>
      </c>
      <c r="B24" s="167"/>
      <c r="C24" s="167"/>
      <c r="D24" s="168"/>
      <c r="E24" s="76">
        <v>42</v>
      </c>
      <c r="F24" s="76">
        <v>29</v>
      </c>
      <c r="G24" s="76">
        <v>23</v>
      </c>
      <c r="H24" s="76">
        <v>20</v>
      </c>
      <c r="R24" s="6">
        <f t="shared" si="0"/>
        <v>2</v>
      </c>
    </row>
    <row r="25" spans="1:18" ht="18" customHeight="1" x14ac:dyDescent="0.2">
      <c r="A25" s="166" t="s">
        <v>5</v>
      </c>
      <c r="B25" s="167"/>
      <c r="C25" s="167"/>
      <c r="D25" s="168"/>
      <c r="E25" s="76">
        <v>189</v>
      </c>
      <c r="F25" s="76">
        <v>79</v>
      </c>
      <c r="G25" s="76">
        <v>51</v>
      </c>
      <c r="H25" s="76">
        <v>37</v>
      </c>
      <c r="R25" s="6">
        <f t="shared" si="0"/>
        <v>2</v>
      </c>
    </row>
    <row r="26" spans="1:18" ht="18" customHeight="1" x14ac:dyDescent="0.2">
      <c r="A26" s="166" t="s">
        <v>6</v>
      </c>
      <c r="B26" s="167"/>
      <c r="C26" s="167"/>
      <c r="D26" s="168"/>
      <c r="E26" s="76">
        <v>1</v>
      </c>
      <c r="F26" s="76">
        <v>3</v>
      </c>
      <c r="G26" s="76">
        <v>0</v>
      </c>
      <c r="H26" s="76">
        <v>0</v>
      </c>
      <c r="R26" s="6">
        <f t="shared" si="0"/>
        <v>1</v>
      </c>
    </row>
    <row r="27" spans="1:18" ht="18" customHeight="1" x14ac:dyDescent="0.2">
      <c r="A27" s="166" t="s">
        <v>9</v>
      </c>
      <c r="B27" s="167"/>
      <c r="C27" s="167"/>
      <c r="D27" s="168"/>
      <c r="E27" s="76">
        <v>2</v>
      </c>
      <c r="F27" s="76">
        <v>0</v>
      </c>
      <c r="G27" s="76">
        <v>1</v>
      </c>
      <c r="H27" s="76">
        <v>3</v>
      </c>
      <c r="R27" s="6">
        <f t="shared" si="0"/>
        <v>1</v>
      </c>
    </row>
    <row r="28" spans="1:18" ht="18" customHeight="1" x14ac:dyDescent="0.2">
      <c r="A28" s="166" t="s">
        <v>7</v>
      </c>
      <c r="B28" s="167"/>
      <c r="C28" s="167"/>
      <c r="D28" s="168"/>
      <c r="E28" s="76">
        <v>-9</v>
      </c>
      <c r="F28" s="76">
        <v>-9</v>
      </c>
      <c r="G28" s="76">
        <v>-9</v>
      </c>
      <c r="H28" s="76">
        <v>-9</v>
      </c>
      <c r="R28" s="6">
        <f t="shared" si="0"/>
        <v>2</v>
      </c>
    </row>
    <row r="29" spans="1:18" ht="18" customHeight="1" x14ac:dyDescent="0.2">
      <c r="A29" s="166" t="s">
        <v>8</v>
      </c>
      <c r="B29" s="167"/>
      <c r="C29" s="167"/>
      <c r="D29" s="168"/>
      <c r="E29" s="76">
        <v>368</v>
      </c>
      <c r="F29" s="76">
        <v>141</v>
      </c>
      <c r="G29" s="76">
        <v>123</v>
      </c>
      <c r="H29" s="76">
        <v>137</v>
      </c>
      <c r="R29" s="6">
        <f t="shared" si="0"/>
        <v>3</v>
      </c>
    </row>
    <row r="30" spans="1:18" ht="18" customHeight="1" x14ac:dyDescent="0.2">
      <c r="A30" s="166" t="s">
        <v>10</v>
      </c>
      <c r="B30" s="167"/>
      <c r="C30" s="167"/>
      <c r="D30" s="168"/>
      <c r="E30" s="76">
        <v>9</v>
      </c>
      <c r="F30" s="76">
        <v>2</v>
      </c>
      <c r="G30" s="76">
        <v>3</v>
      </c>
      <c r="H30" s="76">
        <v>2</v>
      </c>
      <c r="R30" s="6">
        <f t="shared" si="0"/>
        <v>1</v>
      </c>
    </row>
    <row r="31" spans="1:18" ht="18" customHeight="1" x14ac:dyDescent="0.2">
      <c r="A31" s="166" t="s">
        <v>95</v>
      </c>
      <c r="B31" s="167"/>
      <c r="C31" s="167"/>
      <c r="D31" s="168"/>
      <c r="E31" s="76">
        <v>996</v>
      </c>
      <c r="F31" s="76">
        <v>150</v>
      </c>
      <c r="G31" s="76">
        <v>291</v>
      </c>
      <c r="H31" s="76">
        <v>124</v>
      </c>
      <c r="R31" s="6">
        <f t="shared" si="0"/>
        <v>3</v>
      </c>
    </row>
    <row r="32" spans="1:18" ht="18" customHeight="1" x14ac:dyDescent="0.2">
      <c r="A32" s="191" t="s">
        <v>11</v>
      </c>
      <c r="B32" s="192"/>
      <c r="C32" s="192"/>
      <c r="D32" s="193"/>
      <c r="E32" s="76">
        <v>4225</v>
      </c>
      <c r="F32" s="76">
        <v>2248</v>
      </c>
      <c r="G32" s="76">
        <v>880</v>
      </c>
      <c r="H32" s="76">
        <v>894</v>
      </c>
      <c r="R32" s="6">
        <f t="shared" si="0"/>
        <v>3</v>
      </c>
    </row>
    <row r="33" spans="1:8" ht="8.25" customHeight="1" x14ac:dyDescent="0.2">
      <c r="A33" s="96"/>
      <c r="B33" s="96"/>
      <c r="C33" s="96"/>
      <c r="D33" s="96"/>
      <c r="E33" s="97"/>
      <c r="F33" s="97"/>
      <c r="G33" s="97"/>
      <c r="H33" s="97"/>
    </row>
    <row r="34" spans="1:8" x14ac:dyDescent="0.2">
      <c r="A34" s="24" t="s">
        <v>153</v>
      </c>
    </row>
    <row r="35" spans="1:8" x14ac:dyDescent="0.2">
      <c r="A35" s="24"/>
    </row>
    <row r="36" spans="1:8" x14ac:dyDescent="0.2">
      <c r="A36" s="194"/>
      <c r="B36" s="194"/>
      <c r="E36" s="69"/>
      <c r="F36" s="69"/>
      <c r="G36" s="69"/>
      <c r="H36" s="69"/>
    </row>
    <row r="37" spans="1:8" x14ac:dyDescent="0.2">
      <c r="A37" s="8"/>
      <c r="B37" s="20" t="s">
        <v>49</v>
      </c>
      <c r="C37" s="20"/>
      <c r="E37" s="97">
        <f>MAX(E19,0)+MAX(E20,0)+MAX(E21,0)+MAX(E22,0)+MAX(E23,0)+MAX(E24,0)+MAX(E25,0)+MAX(E26,0)+MAX(E27,0)+MAX(E28,0)+MAX(E29,0)+MAX(E30,0)+MAX(E31,0)</f>
        <v>4225</v>
      </c>
      <c r="F37" s="97">
        <f>MAX(F19,0)+MAX(F20,0)+MAX(F21,0)+MAX(F22,0)+MAX(F23,0)+MAX(F24,0)+MAX(F25,0)+MAX(F26,0)+MAX(F27,0)+MAX(F28,0)+MAX(F29,0)+MAX(F30,0)+MAX(F31,0)</f>
        <v>2248</v>
      </c>
      <c r="G37" s="97">
        <f>MAX(G19,0)+MAX(G20,0)+MAX(G21,0)+MAX(G22,0)+MAX(G23,0)+MAX(G24,0)+MAX(G25,0)+MAX(G26,0)+MAX(G27,0)+MAX(G28,0)+MAX(G29,0)+MAX(G30,0)+MAX(G31,0)</f>
        <v>880</v>
      </c>
      <c r="H37" s="97">
        <f>MAX(H19,0)+MAX(H20,0)+MAX(H21,0)+MAX(H22,0)+MAX(H23,0)+MAX(H24,0)+MAX(H25,0)+MAX(H26,0)+MAX(H27,0)+MAX(H28,0)+MAX(H29,0)+MAX(H30,0)+MAX(H31,0)</f>
        <v>894</v>
      </c>
    </row>
    <row r="38" spans="1:8" x14ac:dyDescent="0.2">
      <c r="A38" s="8"/>
      <c r="B38" s="99" t="s">
        <v>105</v>
      </c>
      <c r="E38" s="75">
        <f>PAGE1!F15</f>
        <v>4225</v>
      </c>
      <c r="F38" s="75">
        <f>PAGE1!F16</f>
        <v>2248</v>
      </c>
      <c r="G38" s="75">
        <f>PAGE1!F17</f>
        <v>880</v>
      </c>
      <c r="H38" s="75">
        <f>PAGE1!F18</f>
        <v>894</v>
      </c>
    </row>
    <row r="39" spans="1:8" x14ac:dyDescent="0.2">
      <c r="A39" s="9"/>
      <c r="H39" s="37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  <row r="46" spans="1:8" x14ac:dyDescent="0.2">
      <c r="A46" s="8"/>
    </row>
  </sheetData>
  <sheetProtection sheet="1" objects="1" scenarios="1"/>
  <mergeCells count="24">
    <mergeCell ref="A31:D31"/>
    <mergeCell ref="A32:D32"/>
    <mergeCell ref="A36:B36"/>
    <mergeCell ref="A25:D25"/>
    <mergeCell ref="A26:D26"/>
    <mergeCell ref="A27:D27"/>
    <mergeCell ref="A28:D28"/>
    <mergeCell ref="A29:D29"/>
    <mergeCell ref="A30:D30"/>
    <mergeCell ref="A24:D24"/>
    <mergeCell ref="E10:F10"/>
    <mergeCell ref="A14:D18"/>
    <mergeCell ref="E14:H14"/>
    <mergeCell ref="E15:F16"/>
    <mergeCell ref="G15:H16"/>
    <mergeCell ref="E17:E18"/>
    <mergeCell ref="F17:F18"/>
    <mergeCell ref="G17:G18"/>
    <mergeCell ref="H17:H18"/>
    <mergeCell ref="A19:D19"/>
    <mergeCell ref="A20:D20"/>
    <mergeCell ref="A21:D21"/>
    <mergeCell ref="A22:D22"/>
    <mergeCell ref="A23:D23"/>
  </mergeCells>
  <conditionalFormatting sqref="F37:H37">
    <cfRule type="expression" dxfId="81" priority="3" stopIfTrue="1">
      <formula>MAX(F32,0)&lt;&gt;F37</formula>
    </cfRule>
  </conditionalFormatting>
  <conditionalFormatting sqref="E37">
    <cfRule type="expression" dxfId="80" priority="4" stopIfTrue="1">
      <formula>MAX(E32,0)&lt;&gt;E37</formula>
    </cfRule>
  </conditionalFormatting>
  <conditionalFormatting sqref="E38:G38">
    <cfRule type="expression" dxfId="79" priority="5" stopIfTrue="1">
      <formula>AND(OR(E32&lt;&gt;-9,E38&lt;&gt;-9), E32&lt;&gt;E38)</formula>
    </cfRule>
  </conditionalFormatting>
  <conditionalFormatting sqref="E19:G32 H28">
    <cfRule type="expression" dxfId="78" priority="6" stopIfTrue="1">
      <formula>LEN(TRIM(E19))=0</formula>
    </cfRule>
  </conditionalFormatting>
  <conditionalFormatting sqref="E10:F10">
    <cfRule type="expression" dxfId="77" priority="7" stopIfTrue="1">
      <formula>MIN(R19:R32)=0</formula>
    </cfRule>
  </conditionalFormatting>
  <conditionalFormatting sqref="H38">
    <cfRule type="expression" dxfId="76" priority="2" stopIfTrue="1">
      <formula>AND(OR(H32&lt;&gt;-9,H38&lt;&gt;-9), H32&lt;&gt;H38)</formula>
    </cfRule>
  </conditionalFormatting>
  <conditionalFormatting sqref="H19:H27 H29:H32">
    <cfRule type="expression" dxfId="75" priority="1" stopIfTrue="1">
      <formula>LEN(TRIM(H19))=0</formula>
    </cfRule>
  </conditionalFormatting>
  <pageMargins left="0.8" right="0.3" top="0.9" bottom="0" header="0.5" footer="0.5"/>
  <pageSetup scale="74" orientation="landscape" r:id="rId1"/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5" zoomScaleNormal="95" workbookViewId="0">
      <selection activeCell="C7" sqref="C7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25" style="6" customWidth="1"/>
    <col min="4" max="5" width="15.5703125" style="6" customWidth="1"/>
    <col min="6" max="6" width="14.5703125" style="6" customWidth="1"/>
    <col min="7" max="7" width="14" style="6" customWidth="1"/>
    <col min="8" max="8" width="8.710937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5.5703125" style="6" hidden="1" customWidth="1"/>
    <col min="14" max="14" width="8.85546875" style="6" customWidth="1"/>
    <col min="15" max="16384" width="9.140625" style="6"/>
  </cols>
  <sheetData>
    <row r="1" spans="1:13" s="13" customFormat="1" ht="12" customHeight="1" x14ac:dyDescent="0.2">
      <c r="A1" s="140" t="s">
        <v>223</v>
      </c>
      <c r="C1" s="8"/>
      <c r="D1" s="12"/>
      <c r="E1" s="8"/>
      <c r="F1" s="8"/>
      <c r="G1" s="27" t="s">
        <v>89</v>
      </c>
    </row>
    <row r="2" spans="1:13" s="13" customFormat="1" ht="9.6" customHeight="1" x14ac:dyDescent="0.2">
      <c r="A2" s="12"/>
      <c r="D2" s="28"/>
      <c r="E2" s="8"/>
      <c r="F2" s="8"/>
      <c r="G2" s="12"/>
    </row>
    <row r="3" spans="1:13" s="13" customFormat="1" ht="9.6" customHeight="1" x14ac:dyDescent="0.2">
      <c r="A3" s="12"/>
      <c r="E3" s="8"/>
      <c r="F3"/>
      <c r="G3"/>
    </row>
    <row r="4" spans="1:13" s="13" customFormat="1" ht="12" customHeight="1" x14ac:dyDescent="0.2">
      <c r="A4" s="12"/>
      <c r="B4" s="8"/>
      <c r="C4" s="28" t="s">
        <v>23</v>
      </c>
      <c r="E4" s="8"/>
      <c r="F4"/>
      <c r="G4"/>
    </row>
    <row r="5" spans="1:13" s="13" customFormat="1" ht="12" customHeight="1" x14ac:dyDescent="0.2">
      <c r="A5" s="12"/>
      <c r="C5" s="28" t="s">
        <v>50</v>
      </c>
      <c r="E5" s="8"/>
      <c r="F5"/>
      <c r="G5"/>
    </row>
    <row r="6" spans="1:13" s="13" customFormat="1" ht="12" customHeight="1" x14ac:dyDescent="0.2">
      <c r="A6" s="8"/>
      <c r="B6" s="12"/>
      <c r="E6" s="12"/>
      <c r="F6"/>
      <c r="G6"/>
    </row>
    <row r="7" spans="1:13" s="13" customFormat="1" ht="12" customHeight="1" x14ac:dyDescent="0.2">
      <c r="A7" s="8"/>
      <c r="B7" s="12"/>
      <c r="C7" s="153" t="s">
        <v>225</v>
      </c>
      <c r="D7" s="143"/>
      <c r="E7" s="12"/>
      <c r="F7"/>
      <c r="G7"/>
    </row>
    <row r="8" spans="1:13" s="13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29"/>
      <c r="C9" s="29"/>
      <c r="D9" s="12"/>
      <c r="E9" s="12"/>
      <c r="F9"/>
      <c r="G9"/>
    </row>
    <row r="10" spans="1:13" ht="9.6" customHeight="1" x14ac:dyDescent="0.2">
      <c r="A10" s="8"/>
      <c r="B10" s="29"/>
      <c r="C10" s="29"/>
      <c r="D10" s="12"/>
      <c r="F10"/>
      <c r="G10"/>
      <c r="H10" s="22"/>
    </row>
    <row r="11" spans="1:13" ht="15" customHeight="1" x14ac:dyDescent="0.2"/>
    <row r="12" spans="1:13" ht="15" customHeight="1" x14ac:dyDescent="0.2">
      <c r="A12" s="106" t="s">
        <v>88</v>
      </c>
      <c r="C12" s="31"/>
    </row>
    <row r="13" spans="1:13" ht="26.25" customHeight="1" x14ac:dyDescent="0.2">
      <c r="A13" s="169" t="s">
        <v>39</v>
      </c>
      <c r="B13" s="170"/>
      <c r="C13" s="171"/>
      <c r="D13" s="195" t="s">
        <v>172</v>
      </c>
      <c r="E13" s="196"/>
      <c r="F13" s="197"/>
      <c r="G13" s="32"/>
      <c r="H13" s="8"/>
    </row>
    <row r="14" spans="1:13" ht="12" customHeight="1" x14ac:dyDescent="0.2">
      <c r="A14" s="172"/>
      <c r="B14" s="173"/>
      <c r="C14" s="174"/>
      <c r="D14" s="217" t="s">
        <v>189</v>
      </c>
      <c r="E14" s="217" t="s">
        <v>190</v>
      </c>
      <c r="F14" s="217" t="s">
        <v>188</v>
      </c>
      <c r="G14" s="32"/>
      <c r="H14" s="8"/>
    </row>
    <row r="15" spans="1:13" ht="12" customHeight="1" x14ac:dyDescent="0.2">
      <c r="A15" s="175"/>
      <c r="B15" s="176"/>
      <c r="C15" s="177"/>
      <c r="D15" s="219"/>
      <c r="E15" s="219"/>
      <c r="F15" s="219"/>
      <c r="G15" s="32"/>
      <c r="H15" s="8"/>
      <c r="M15" s="6">
        <v>21</v>
      </c>
    </row>
    <row r="16" spans="1:13" ht="21" customHeight="1" x14ac:dyDescent="0.2">
      <c r="A16" s="280" t="s">
        <v>75</v>
      </c>
      <c r="B16" s="280"/>
      <c r="C16" s="280"/>
      <c r="D16" s="83">
        <f>IF(MIN(PAGE19!D15,PAGE19!F15)&lt;=0, 0,PAGE19!D15/PAGE19!F15)</f>
        <v>0.64873332736549993</v>
      </c>
      <c r="E16" s="83">
        <f>IF(MIN(PAGE19!E15,PAGE19!F15)&lt;=0, 0,PAGE19!E15/PAGE19!F15)</f>
        <v>0.35126667263450007</v>
      </c>
      <c r="F16" s="84">
        <f>IF(PAGE19!F15&lt;=0, 0,PAGE19!F15/PAGE19!F15)</f>
        <v>1</v>
      </c>
      <c r="G16" s="23"/>
      <c r="H16" s="33"/>
      <c r="I16" s="34"/>
    </row>
    <row r="17" spans="1:9" ht="21" customHeight="1" x14ac:dyDescent="0.2">
      <c r="A17" s="280" t="s">
        <v>149</v>
      </c>
      <c r="B17" s="280"/>
      <c r="C17" s="280"/>
      <c r="D17" s="83">
        <f>IF(MIN(PAGE19!D16,PAGE19!F16)&lt;=0, 0,PAGE19!D16/PAGE19!F16)</f>
        <v>0.66644896435902223</v>
      </c>
      <c r="E17" s="83">
        <f>IF(MIN(PAGE19!E16,PAGE19!F16)&lt;=0, 0,PAGE19!E16/PAGE19!F16)</f>
        <v>0.33355103564097782</v>
      </c>
      <c r="F17" s="84">
        <f>IF(PAGE19!F16&lt;=0, 0,PAGE19!F16/PAGE19!F16)</f>
        <v>1</v>
      </c>
      <c r="G17" s="23"/>
      <c r="H17" s="33"/>
      <c r="I17" s="34"/>
    </row>
    <row r="18" spans="1:9" ht="21" customHeight="1" x14ac:dyDescent="0.2">
      <c r="A18" s="280" t="s">
        <v>76</v>
      </c>
      <c r="B18" s="280"/>
      <c r="C18" s="280"/>
      <c r="D18" s="83">
        <f>IF(MIN(PAGE19!D17,PAGE19!F17)&lt;=0, 0,PAGE19!D17/PAGE19!F17)</f>
        <v>0.7319753417314393</v>
      </c>
      <c r="E18" s="83">
        <f>IF(MIN(PAGE19!E17,PAGE19!F17)&lt;=0, 0,PAGE19!E17/PAGE19!F17)</f>
        <v>0.2680246582685607</v>
      </c>
      <c r="F18" s="84">
        <f>IF(PAGE19!F17&lt;=0, 0,PAGE19!F17/PAGE19!F17)</f>
        <v>1</v>
      </c>
      <c r="G18" s="23"/>
      <c r="H18" s="33"/>
      <c r="I18" s="34"/>
    </row>
    <row r="19" spans="1:9" ht="22.5" customHeight="1" x14ac:dyDescent="0.2">
      <c r="A19" s="280" t="s">
        <v>77</v>
      </c>
      <c r="B19" s="280"/>
      <c r="C19" s="280"/>
      <c r="D19" s="83">
        <f>IF(MIN(PAGE19!D18,PAGE19!F18)&lt;=0, 0,PAGE19!D18/PAGE19!F18)</f>
        <v>0.78941176470588237</v>
      </c>
      <c r="E19" s="83">
        <f>IF(MIN(PAGE19!E18,PAGE19!F18)&lt;=0, 0,PAGE19!E18/PAGE19!F18)</f>
        <v>0.21058823529411766</v>
      </c>
      <c r="F19" s="84">
        <f>IF(PAGE19!F18&lt;=0, 0,PAGE19!F18/PAGE19!F18)</f>
        <v>1</v>
      </c>
      <c r="G19" s="23"/>
      <c r="H19" s="33"/>
      <c r="I19" s="34"/>
    </row>
    <row r="20" spans="1:9" ht="23.25" customHeight="1" x14ac:dyDescent="0.2">
      <c r="A20" s="282" t="s">
        <v>48</v>
      </c>
      <c r="B20" s="282"/>
      <c r="C20" s="282"/>
      <c r="D20" s="83">
        <f>IF(MIN(PAGE19!D19,PAGE19!F19)&lt;=0, 0,PAGE19!D19/PAGE19!F19)</f>
        <v>0.65384615384615385</v>
      </c>
      <c r="E20" s="83">
        <f>IF(MIN(PAGE19!E19,PAGE19!F19)&lt;=0, 0,PAGE19!E19/PAGE19!F19)</f>
        <v>0.34615384615384615</v>
      </c>
      <c r="F20" s="84">
        <f>IF(PAGE19!F19&lt;=0, 0,PAGE19!F19/PAGE19!F19)</f>
        <v>1</v>
      </c>
      <c r="G20" s="23"/>
      <c r="H20" s="33"/>
      <c r="I20" s="34"/>
    </row>
    <row r="21" spans="1:9" ht="20.25" customHeight="1" x14ac:dyDescent="0.2">
      <c r="A21" s="282" t="s">
        <v>78</v>
      </c>
      <c r="B21" s="282"/>
      <c r="C21" s="282"/>
      <c r="D21" s="83">
        <f>IF(MIN(PAGE19!D20,PAGE19!F20)&lt;=0, 0,PAGE19!D20/PAGE19!F20)</f>
        <v>0.65789473684210531</v>
      </c>
      <c r="E21" s="83">
        <f>IF(MIN(PAGE19!E20,PAGE19!F20)&lt;=0, 0,PAGE19!E20/PAGE19!F20)</f>
        <v>0.34210526315789475</v>
      </c>
      <c r="F21" s="84">
        <f>IF(PAGE19!F20&lt;=0, 0,PAGE19!F20/PAGE19!F20)</f>
        <v>1</v>
      </c>
      <c r="G21" s="23"/>
      <c r="H21" s="33"/>
      <c r="I21" s="34"/>
    </row>
    <row r="22" spans="1:9" ht="21.75" customHeight="1" x14ac:dyDescent="0.2">
      <c r="A22" s="280" t="s">
        <v>79</v>
      </c>
      <c r="B22" s="280"/>
      <c r="C22" s="280"/>
      <c r="D22" s="83">
        <f>IF(MIN(PAGE19!D21,PAGE19!F21)&lt;=0, 0,PAGE19!D21/PAGE19!F21)</f>
        <v>0.92352941176470593</v>
      </c>
      <c r="E22" s="83">
        <f>IF(MIN(PAGE19!E21,PAGE19!F21)&lt;=0, 0,PAGE19!E21/PAGE19!F21)</f>
        <v>7.6470588235294124E-2</v>
      </c>
      <c r="F22" s="84">
        <f>IF(PAGE19!F21&lt;=0, 0,PAGE19!F21/PAGE19!F21)</f>
        <v>1</v>
      </c>
      <c r="G22" s="23"/>
      <c r="H22" s="33"/>
      <c r="I22" s="34"/>
    </row>
    <row r="23" spans="1:9" ht="21.75" customHeight="1" x14ac:dyDescent="0.2">
      <c r="A23" s="280" t="s">
        <v>80</v>
      </c>
      <c r="B23" s="280"/>
      <c r="C23" s="280"/>
      <c r="D23" s="83">
        <f>IF(MIN(PAGE19!D22,PAGE19!F22)&lt;=0, 0,PAGE19!D22/PAGE19!F22)</f>
        <v>0.66098484848484851</v>
      </c>
      <c r="E23" s="83">
        <f>IF(MIN(PAGE19!E22,PAGE19!F22)&lt;=0, 0,PAGE19!E22/PAGE19!F22)</f>
        <v>0.33901515151515149</v>
      </c>
      <c r="F23" s="84">
        <f>IF(PAGE19!F22&lt;=0, 0,PAGE19!F22/PAGE19!F22)</f>
        <v>1</v>
      </c>
      <c r="G23" s="23"/>
      <c r="H23" s="33"/>
      <c r="I23" s="34"/>
    </row>
    <row r="24" spans="1:9" ht="18.75" customHeight="1" x14ac:dyDescent="0.2">
      <c r="A24" s="281" t="s">
        <v>81</v>
      </c>
      <c r="B24" s="281"/>
      <c r="C24" s="281"/>
      <c r="D24" s="83">
        <f>IF(MIN(PAGE19!D23,PAGE19!F23)&lt;=0, 0,PAGE19!D23/PAGE19!F23)</f>
        <v>0.66173425651170459</v>
      </c>
      <c r="E24" s="83">
        <f>IF(MIN(PAGE19!E23,PAGE19!F23)&lt;=0, 0,PAGE19!E23/PAGE19!F23)</f>
        <v>0.33826574348829541</v>
      </c>
      <c r="F24" s="84">
        <f>IF(PAGE19!F23&lt;=0, 0,PAGE19!F23/PAGE19!F23)</f>
        <v>1</v>
      </c>
      <c r="G24" s="23"/>
      <c r="H24" s="33"/>
      <c r="I24" s="34"/>
    </row>
    <row r="25" spans="1:9" x14ac:dyDescent="0.2">
      <c r="A25" s="8"/>
    </row>
    <row r="26" spans="1:9" x14ac:dyDescent="0.2">
      <c r="A26" s="25" t="s">
        <v>157</v>
      </c>
      <c r="C26" s="35"/>
    </row>
    <row r="27" spans="1:9" x14ac:dyDescent="0.2">
      <c r="A27" s="25"/>
      <c r="C27" s="35"/>
    </row>
    <row r="28" spans="1:9" x14ac:dyDescent="0.2">
      <c r="A28" s="36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7"/>
    </row>
    <row r="35" spans="7:10" x14ac:dyDescent="0.2">
      <c r="G35" s="37"/>
    </row>
  </sheetData>
  <sheetProtection sheet="1" objects="1" scenarios="1"/>
  <mergeCells count="14">
    <mergeCell ref="A23:C23"/>
    <mergeCell ref="A24:C24"/>
    <mergeCell ref="A17:C17"/>
    <mergeCell ref="A18:C18"/>
    <mergeCell ref="A19:C19"/>
    <mergeCell ref="A20:C20"/>
    <mergeCell ref="A21:C21"/>
    <mergeCell ref="A22:C22"/>
    <mergeCell ref="A16:C16"/>
    <mergeCell ref="A13:C15"/>
    <mergeCell ref="D13:F13"/>
    <mergeCell ref="D14:D15"/>
    <mergeCell ref="E14:E15"/>
    <mergeCell ref="F14:F15"/>
  </mergeCells>
  <conditionalFormatting sqref="D26:G27">
    <cfRule type="expression" dxfId="13" priority="1" stopIfTrue="1">
      <formula>AND(D26&gt;=0,D26&lt;&gt;D25)</formula>
    </cfRule>
  </conditionalFormatting>
  <pageMargins left="0.8" right="0.3" top="0.9" bottom="0" header="0.5" footer="0.5"/>
  <pageSetup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3"/>
  <sheetViews>
    <sheetView zoomScale="95" zoomScaleNormal="95" workbookViewId="0">
      <selection activeCell="J10" sqref="J10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25" style="6" customWidth="1"/>
    <col min="4" max="5" width="15.5703125" style="6" customWidth="1"/>
    <col min="6" max="6" width="14.5703125" style="6" customWidth="1"/>
    <col min="7" max="7" width="14" style="6" customWidth="1"/>
    <col min="8" max="8" width="10.28515625" style="6" customWidth="1"/>
    <col min="9" max="9" width="14.14062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3.28515625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1.25" customHeight="1" x14ac:dyDescent="0.2">
      <c r="A1" s="140" t="s">
        <v>223</v>
      </c>
      <c r="C1" s="8"/>
      <c r="D1" s="12"/>
      <c r="E1" s="8"/>
      <c r="F1" s="8"/>
      <c r="G1" s="27" t="s">
        <v>86</v>
      </c>
    </row>
    <row r="2" spans="1:18" s="13" customFormat="1" ht="9.6" customHeight="1" x14ac:dyDescent="0.2">
      <c r="A2" s="12"/>
      <c r="D2" s="28"/>
      <c r="E2" s="8"/>
      <c r="F2" s="8"/>
      <c r="G2" s="12"/>
    </row>
    <row r="3" spans="1:18" s="13" customFormat="1" ht="9.6" customHeight="1" x14ac:dyDescent="0.2">
      <c r="A3" s="12"/>
      <c r="E3" s="8"/>
      <c r="F3"/>
      <c r="G3"/>
    </row>
    <row r="4" spans="1:18" s="13" customFormat="1" ht="9.75" customHeight="1" x14ac:dyDescent="0.2">
      <c r="A4" s="12"/>
      <c r="B4" s="8"/>
      <c r="C4" s="28" t="s">
        <v>23</v>
      </c>
      <c r="E4" s="8"/>
      <c r="F4"/>
      <c r="G4"/>
    </row>
    <row r="5" spans="1:18" s="13" customFormat="1" ht="9.75" customHeight="1" x14ac:dyDescent="0.2">
      <c r="A5" s="12"/>
      <c r="C5" s="28" t="s">
        <v>50</v>
      </c>
      <c r="E5" s="8"/>
      <c r="F5"/>
      <c r="G5"/>
    </row>
    <row r="6" spans="1:18" s="13" customFormat="1" ht="9.75" customHeight="1" x14ac:dyDescent="0.2">
      <c r="A6" s="8"/>
      <c r="B6" s="12"/>
      <c r="E6" s="12"/>
      <c r="F6"/>
      <c r="G6"/>
    </row>
    <row r="7" spans="1:18" s="13" customFormat="1" ht="13.9" customHeight="1" x14ac:dyDescent="0.2">
      <c r="A7" s="8"/>
      <c r="B7" s="12"/>
      <c r="C7" s="153" t="s">
        <v>225</v>
      </c>
      <c r="D7" s="143"/>
      <c r="E7" s="12"/>
      <c r="F7"/>
      <c r="G7"/>
    </row>
    <row r="8" spans="1:18" s="13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29"/>
      <c r="C9" s="29"/>
      <c r="D9" s="12"/>
      <c r="E9" s="12"/>
      <c r="F9"/>
      <c r="G9"/>
    </row>
    <row r="10" spans="1:18" ht="9.75" customHeight="1" x14ac:dyDescent="0.2">
      <c r="A10" s="8"/>
      <c r="B10" s="29"/>
      <c r="C10" s="283" t="s">
        <v>108</v>
      </c>
      <c r="D10" s="283"/>
      <c r="E10" s="283"/>
      <c r="F10"/>
      <c r="G10"/>
      <c r="H10" s="22"/>
    </row>
    <row r="11" spans="1:18" ht="15" customHeight="1" x14ac:dyDescent="0.2">
      <c r="F11"/>
      <c r="G11"/>
    </row>
    <row r="12" spans="1:18" ht="27" customHeight="1" x14ac:dyDescent="0.2">
      <c r="A12" s="249" t="s">
        <v>173</v>
      </c>
      <c r="B12" s="249"/>
      <c r="C12" s="249"/>
      <c r="D12" s="249"/>
      <c r="E12" s="249"/>
      <c r="F12" s="249"/>
    </row>
    <row r="13" spans="1:18" ht="15" customHeight="1" x14ac:dyDescent="0.2">
      <c r="A13" s="284" t="s">
        <v>39</v>
      </c>
      <c r="B13" s="284"/>
      <c r="C13" s="284"/>
      <c r="D13" s="163" t="s">
        <v>65</v>
      </c>
      <c r="E13" s="163"/>
      <c r="F13" s="164"/>
      <c r="G13" s="32"/>
      <c r="H13" s="27" t="s">
        <v>25</v>
      </c>
      <c r="I13" s="27" t="s">
        <v>102</v>
      </c>
    </row>
    <row r="14" spans="1:18" ht="15" customHeight="1" x14ac:dyDescent="0.2">
      <c r="A14" s="284"/>
      <c r="B14" s="284"/>
      <c r="C14" s="284"/>
      <c r="D14" s="145" t="s">
        <v>66</v>
      </c>
      <c r="E14" s="149" t="s">
        <v>67</v>
      </c>
      <c r="F14" s="149" t="s">
        <v>24</v>
      </c>
      <c r="G14" s="32"/>
      <c r="H14" s="27" t="s">
        <v>24</v>
      </c>
      <c r="I14" s="27" t="s">
        <v>103</v>
      </c>
    </row>
    <row r="15" spans="1:18" ht="28.5" customHeight="1" x14ac:dyDescent="0.2">
      <c r="A15" s="280" t="s">
        <v>75</v>
      </c>
      <c r="B15" s="280"/>
      <c r="C15" s="280"/>
      <c r="D15" s="74">
        <v>6137</v>
      </c>
      <c r="E15" s="74">
        <v>49718</v>
      </c>
      <c r="F15" s="74">
        <v>55855</v>
      </c>
      <c r="G15" s="23"/>
      <c r="H15" s="33">
        <f t="shared" ref="H15:H23" si="0">MAX(D15,0)+MAX(E15,0)</f>
        <v>55855</v>
      </c>
      <c r="I15" s="75">
        <f>MAX(PAGE12!C31,0)+MAX(PAGE12!D31,0)+MAX(PAGE12!E31,0)</f>
        <v>55855</v>
      </c>
      <c r="M15" s="6">
        <v>22</v>
      </c>
      <c r="R15" s="6">
        <f t="shared" ref="R15:R23" si="1">MIN(LEN(TRIM(D15)),LEN(TRIM(E15)),LEN(TRIM(F15)))</f>
        <v>4</v>
      </c>
    </row>
    <row r="16" spans="1:18" ht="25.5" customHeight="1" x14ac:dyDescent="0.2">
      <c r="A16" s="280" t="s">
        <v>149</v>
      </c>
      <c r="B16" s="280"/>
      <c r="C16" s="280"/>
      <c r="D16" s="74">
        <v>1236</v>
      </c>
      <c r="E16" s="74">
        <v>9482</v>
      </c>
      <c r="F16" s="74">
        <v>10718</v>
      </c>
      <c r="G16" s="23"/>
      <c r="H16" s="33">
        <f t="shared" si="0"/>
        <v>10718</v>
      </c>
      <c r="I16" s="75">
        <f>MAX(PAGE12!F31,0)+MAX(PAGE12!G31,0)+MAX(PAGE12!H31,0)</f>
        <v>10718</v>
      </c>
      <c r="R16" s="6">
        <f t="shared" si="1"/>
        <v>4</v>
      </c>
    </row>
    <row r="17" spans="1:18" ht="21" customHeight="1" x14ac:dyDescent="0.2">
      <c r="A17" s="280" t="s">
        <v>76</v>
      </c>
      <c r="B17" s="280"/>
      <c r="C17" s="280"/>
      <c r="D17" s="74">
        <v>639</v>
      </c>
      <c r="E17" s="74">
        <v>6823</v>
      </c>
      <c r="F17" s="74">
        <v>7462</v>
      </c>
      <c r="G17" s="23"/>
      <c r="H17" s="33">
        <f t="shared" si="0"/>
        <v>7462</v>
      </c>
      <c r="I17" s="75">
        <f>MAX(PAGE13!C30,0)+MAX(PAGE13!D30,0)+MAX(PAGE13!E30,0)</f>
        <v>7462</v>
      </c>
      <c r="R17" s="6">
        <f t="shared" si="1"/>
        <v>3</v>
      </c>
    </row>
    <row r="18" spans="1:18" ht="22.5" customHeight="1" x14ac:dyDescent="0.2">
      <c r="A18" s="280" t="s">
        <v>77</v>
      </c>
      <c r="B18" s="280"/>
      <c r="C18" s="280"/>
      <c r="D18" s="74">
        <v>21</v>
      </c>
      <c r="E18" s="74">
        <v>829</v>
      </c>
      <c r="F18" s="74">
        <v>850</v>
      </c>
      <c r="G18" s="23"/>
      <c r="H18" s="33">
        <f t="shared" si="0"/>
        <v>850</v>
      </c>
      <c r="I18" s="75">
        <f>MAX(PAGE13!F30,0)+MAX(PAGE13!G30,0)+MAX(PAGE13!H30,0)</f>
        <v>850</v>
      </c>
      <c r="R18" s="6">
        <f t="shared" si="1"/>
        <v>2</v>
      </c>
    </row>
    <row r="19" spans="1:18" ht="23.25" customHeight="1" x14ac:dyDescent="0.2">
      <c r="A19" s="282" t="s">
        <v>48</v>
      </c>
      <c r="B19" s="282"/>
      <c r="C19" s="282"/>
      <c r="D19" s="74">
        <v>2</v>
      </c>
      <c r="E19" s="74">
        <v>50</v>
      </c>
      <c r="F19" s="74">
        <v>52</v>
      </c>
      <c r="G19" s="23"/>
      <c r="H19" s="33">
        <f t="shared" si="0"/>
        <v>52</v>
      </c>
      <c r="I19" s="75">
        <f>MAX(PAGE14!C30,0)+MAX(PAGE14!D30,0)+MAX(PAGE14!E30,0)</f>
        <v>52</v>
      </c>
      <c r="R19" s="6">
        <f t="shared" si="1"/>
        <v>1</v>
      </c>
    </row>
    <row r="20" spans="1:18" ht="20.25" customHeight="1" x14ac:dyDescent="0.2">
      <c r="A20" s="282" t="s">
        <v>78</v>
      </c>
      <c r="B20" s="282"/>
      <c r="C20" s="282"/>
      <c r="D20" s="74">
        <v>4</v>
      </c>
      <c r="E20" s="74">
        <v>186</v>
      </c>
      <c r="F20" s="74">
        <v>190</v>
      </c>
      <c r="G20" s="23"/>
      <c r="H20" s="33">
        <f t="shared" si="0"/>
        <v>190</v>
      </c>
      <c r="I20" s="75">
        <f>MAX(PAGE14!F30,0)+MAX(PAGE14!G30,0)+MAX(PAGE14!H30,0)</f>
        <v>190</v>
      </c>
      <c r="R20" s="6">
        <f t="shared" si="1"/>
        <v>1</v>
      </c>
    </row>
    <row r="21" spans="1:18" ht="21.75" customHeight="1" x14ac:dyDescent="0.2">
      <c r="A21" s="280" t="s">
        <v>79</v>
      </c>
      <c r="B21" s="280"/>
      <c r="C21" s="280"/>
      <c r="D21" s="74">
        <v>6</v>
      </c>
      <c r="E21" s="74">
        <v>164</v>
      </c>
      <c r="F21" s="74">
        <v>170</v>
      </c>
      <c r="G21" s="23"/>
      <c r="H21" s="33">
        <f t="shared" si="0"/>
        <v>170</v>
      </c>
      <c r="I21" s="75">
        <f>MAX(PAGE15!C30,0)+MAX(PAGE15!D30,0)+MAX(PAGE15!E30,0)</f>
        <v>170</v>
      </c>
      <c r="R21" s="6">
        <f t="shared" si="1"/>
        <v>1</v>
      </c>
    </row>
    <row r="22" spans="1:18" ht="21.75" customHeight="1" x14ac:dyDescent="0.2">
      <c r="A22" s="280" t="s">
        <v>80</v>
      </c>
      <c r="B22" s="280"/>
      <c r="C22" s="280"/>
      <c r="D22" s="74">
        <v>9</v>
      </c>
      <c r="E22" s="74">
        <v>519</v>
      </c>
      <c r="F22" s="74">
        <v>528</v>
      </c>
      <c r="G22" s="23"/>
      <c r="H22" s="33">
        <f t="shared" si="0"/>
        <v>528</v>
      </c>
      <c r="I22" s="75">
        <f>MAX(PAGE15!F30,0)+MAX(PAGE15!G30,0)+MAX(PAGE15!H30,0)</f>
        <v>528</v>
      </c>
      <c r="R22" s="6">
        <f t="shared" si="1"/>
        <v>1</v>
      </c>
    </row>
    <row r="23" spans="1:18" ht="18.75" customHeight="1" x14ac:dyDescent="0.2">
      <c r="A23" s="281" t="s">
        <v>81</v>
      </c>
      <c r="B23" s="281"/>
      <c r="C23" s="281"/>
      <c r="D23" s="74">
        <v>8054</v>
      </c>
      <c r="E23" s="74">
        <v>67771</v>
      </c>
      <c r="F23" s="74">
        <v>75825</v>
      </c>
      <c r="G23" s="23"/>
      <c r="H23" s="33">
        <f t="shared" si="0"/>
        <v>75825</v>
      </c>
      <c r="I23" s="34"/>
      <c r="R23" s="6">
        <f t="shared" si="1"/>
        <v>4</v>
      </c>
    </row>
    <row r="24" spans="1:18" x14ac:dyDescent="0.2">
      <c r="A24" s="8"/>
    </row>
    <row r="25" spans="1:18" x14ac:dyDescent="0.2">
      <c r="A25" s="36"/>
    </row>
    <row r="26" spans="1:18" x14ac:dyDescent="0.2">
      <c r="A26" s="8"/>
      <c r="C26" s="81" t="s">
        <v>85</v>
      </c>
      <c r="D26" s="33">
        <f>MAX(D15,0)+MAX(D16,0)+MAX(D17,0)+MAX(D18,0)+MAX(D19,0)+MAX(D20,0)+MAX(D21,0)+MAX(D22,0)</f>
        <v>8054</v>
      </c>
      <c r="E26" s="33">
        <f>MAX(E15,0)+MAX(E16,0)+MAX(E17,0)+MAX(E18,0)+MAX(E19,0)+MAX(E20,0)+MAX(E21,0)+MAX(E22,0)</f>
        <v>67771</v>
      </c>
      <c r="F26" s="33">
        <f>MAX(F15,0)+MAX(F16,0)+MAX(F17,0)+MAX(F18,0)+MAX(F19,0)+MAX(F20,0)+MAX(F21,0)+MAX(F22,0)</f>
        <v>75825</v>
      </c>
    </row>
    <row r="28" spans="1:18" x14ac:dyDescent="0.2">
      <c r="B28" s="9"/>
      <c r="G28" s="9"/>
    </row>
    <row r="31" spans="1:18" x14ac:dyDescent="0.2">
      <c r="G31" s="8"/>
      <c r="J31" s="9"/>
    </row>
    <row r="32" spans="1:18" x14ac:dyDescent="0.2">
      <c r="G32" s="37"/>
    </row>
    <row r="33" spans="7:7" x14ac:dyDescent="0.2">
      <c r="G33" s="37"/>
    </row>
  </sheetData>
  <sheetProtection sheet="1" objects="1" scenarios="1"/>
  <mergeCells count="13">
    <mergeCell ref="A23:C23"/>
    <mergeCell ref="A17:C17"/>
    <mergeCell ref="A18:C18"/>
    <mergeCell ref="A19:C19"/>
    <mergeCell ref="A20:C20"/>
    <mergeCell ref="A21:C21"/>
    <mergeCell ref="A22:C22"/>
    <mergeCell ref="A16:C16"/>
    <mergeCell ref="C10:E10"/>
    <mergeCell ref="A12:F12"/>
    <mergeCell ref="A13:C14"/>
    <mergeCell ref="D13:F13"/>
    <mergeCell ref="A15:C15"/>
  </mergeCells>
  <conditionalFormatting sqref="D26:F26">
    <cfRule type="expression" dxfId="12" priority="3" stopIfTrue="1">
      <formula>MAX(D23,0)&lt;&gt;D26</formula>
    </cfRule>
  </conditionalFormatting>
  <conditionalFormatting sqref="H16:H22">
    <cfRule type="expression" dxfId="11" priority="4" stopIfTrue="1">
      <formula>MAX(F16,0)&lt;&gt;H16</formula>
    </cfRule>
  </conditionalFormatting>
  <conditionalFormatting sqref="H23 H15">
    <cfRule type="expression" dxfId="10" priority="5" stopIfTrue="1">
      <formula>MAX(F15,0)&lt;&gt;H15</formula>
    </cfRule>
  </conditionalFormatting>
  <conditionalFormatting sqref="I15">
    <cfRule type="expression" dxfId="9" priority="6" stopIfTrue="1">
      <formula>AND(OR(F15&gt;=0, I15&gt;0), I15&lt;&gt;F15)</formula>
    </cfRule>
  </conditionalFormatting>
  <conditionalFormatting sqref="I16:I17 I20">
    <cfRule type="expression" dxfId="8" priority="7" stopIfTrue="1">
      <formula>AND(OR(F16&gt;=0, I16&gt;0), F16&lt;&gt;I16)</formula>
    </cfRule>
  </conditionalFormatting>
  <conditionalFormatting sqref="I18">
    <cfRule type="expression" dxfId="7" priority="8" stopIfTrue="1">
      <formula>AND(OR(F18&gt;=0, I18&gt;0),F18&lt;&gt;I18)</formula>
    </cfRule>
  </conditionalFormatting>
  <conditionalFormatting sqref="I19">
    <cfRule type="expression" dxfId="6" priority="9" stopIfTrue="1">
      <formula>AND(OR(F19&gt;=0,I19&gt;0),F19&lt;&gt;I19)</formula>
    </cfRule>
  </conditionalFormatting>
  <conditionalFormatting sqref="I21:I22">
    <cfRule type="expression" dxfId="5" priority="10" stopIfTrue="1">
      <formula>AND(OR(F21&gt;=0,I21&gt;0),F21&lt;&gt;I21)</formula>
    </cfRule>
  </conditionalFormatting>
  <conditionalFormatting sqref="D15:E23">
    <cfRule type="expression" dxfId="4" priority="11" stopIfTrue="1">
      <formula>LEN(TRIM(D15))=0</formula>
    </cfRule>
  </conditionalFormatting>
  <conditionalFormatting sqref="C10:E10">
    <cfRule type="expression" dxfId="3" priority="12" stopIfTrue="1">
      <formula>MIN(R15:R23)=0</formula>
    </cfRule>
  </conditionalFormatting>
  <conditionalFormatting sqref="F15:F22">
    <cfRule type="expression" dxfId="2" priority="2" stopIfTrue="1">
      <formula>LEN(TRIM(F15))=0</formula>
    </cfRule>
  </conditionalFormatting>
  <conditionalFormatting sqref="F23">
    <cfRule type="expression" dxfId="1" priority="1" stopIfTrue="1">
      <formula>LEN(TRIM(F23))=0</formula>
    </cfRule>
  </conditionalFormatting>
  <pageMargins left="0.8" right="0.3" top="0.9" bottom="0" header="0.5" footer="0.5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5" zoomScaleNormal="95" workbookViewId="0">
      <selection activeCell="G26" sqref="G26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25" style="6" customWidth="1"/>
    <col min="4" max="5" width="15.5703125" style="6" customWidth="1"/>
    <col min="6" max="6" width="14.5703125" style="6" customWidth="1"/>
    <col min="7" max="7" width="14" style="6" customWidth="1"/>
    <col min="8" max="8" width="8.7109375" style="6" customWidth="1"/>
    <col min="9" max="9" width="9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3.140625" style="6" hidden="1" customWidth="1"/>
    <col min="14" max="14" width="8.85546875" style="6" customWidth="1"/>
    <col min="15" max="16384" width="9.140625" style="6"/>
  </cols>
  <sheetData>
    <row r="1" spans="1:13" s="13" customFormat="1" ht="12.75" customHeight="1" x14ac:dyDescent="0.2">
      <c r="A1" s="140" t="s">
        <v>223</v>
      </c>
      <c r="C1" s="8"/>
      <c r="D1" s="12"/>
      <c r="E1" s="8"/>
      <c r="F1" s="8"/>
      <c r="G1" s="27" t="s">
        <v>90</v>
      </c>
    </row>
    <row r="2" spans="1:13" s="13" customFormat="1" ht="9.6" customHeight="1" x14ac:dyDescent="0.2">
      <c r="A2" s="12"/>
      <c r="D2" s="28"/>
      <c r="E2" s="8"/>
      <c r="F2" s="8"/>
      <c r="G2" s="12"/>
    </row>
    <row r="3" spans="1:13" s="13" customFormat="1" ht="9.6" customHeight="1" x14ac:dyDescent="0.2">
      <c r="A3" s="12"/>
      <c r="E3" s="8"/>
      <c r="F3"/>
      <c r="G3"/>
    </row>
    <row r="4" spans="1:13" s="13" customFormat="1" ht="9.75" customHeight="1" x14ac:dyDescent="0.2">
      <c r="A4" s="12"/>
      <c r="B4" s="8"/>
      <c r="C4" s="28" t="s">
        <v>23</v>
      </c>
      <c r="E4" s="8"/>
      <c r="F4"/>
      <c r="G4"/>
    </row>
    <row r="5" spans="1:13" s="13" customFormat="1" ht="9.75" customHeight="1" x14ac:dyDescent="0.2">
      <c r="A5" s="12"/>
      <c r="C5" s="28" t="s">
        <v>50</v>
      </c>
      <c r="E5" s="8"/>
      <c r="F5"/>
      <c r="G5"/>
    </row>
    <row r="6" spans="1:13" s="13" customFormat="1" ht="9.75" customHeight="1" x14ac:dyDescent="0.2">
      <c r="A6" s="8"/>
      <c r="B6" s="12"/>
      <c r="E6" s="12"/>
      <c r="F6"/>
      <c r="G6"/>
    </row>
    <row r="7" spans="1:13" s="13" customFormat="1" ht="11.45" customHeight="1" x14ac:dyDescent="0.2">
      <c r="A7" s="8"/>
      <c r="B7" s="12"/>
      <c r="C7" s="153" t="s">
        <v>225</v>
      </c>
      <c r="D7" s="143"/>
      <c r="E7" s="12"/>
      <c r="F7"/>
      <c r="G7"/>
    </row>
    <row r="8" spans="1:13" s="13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29"/>
      <c r="C9" s="29"/>
      <c r="D9" s="12"/>
      <c r="E9" s="12"/>
      <c r="F9"/>
      <c r="G9"/>
    </row>
    <row r="10" spans="1:13" ht="9.6" customHeight="1" x14ac:dyDescent="0.2">
      <c r="A10" s="8"/>
      <c r="B10" s="29"/>
      <c r="C10" s="29"/>
      <c r="D10" s="12"/>
      <c r="F10"/>
      <c r="G10"/>
      <c r="H10" s="22"/>
    </row>
    <row r="11" spans="1:13" ht="15" customHeight="1" x14ac:dyDescent="0.2"/>
    <row r="12" spans="1:13" ht="15" customHeight="1" x14ac:dyDescent="0.2">
      <c r="A12" s="106" t="s">
        <v>91</v>
      </c>
      <c r="C12" s="31"/>
    </row>
    <row r="13" spans="1:13" ht="26.25" customHeight="1" x14ac:dyDescent="0.2">
      <c r="A13" s="169" t="s">
        <v>39</v>
      </c>
      <c r="B13" s="170"/>
      <c r="C13" s="171"/>
      <c r="D13" s="195" t="s">
        <v>174</v>
      </c>
      <c r="E13" s="196"/>
      <c r="F13" s="197"/>
      <c r="G13" s="32"/>
      <c r="H13" s="8"/>
    </row>
    <row r="14" spans="1:13" ht="12" customHeight="1" x14ac:dyDescent="0.2">
      <c r="A14" s="172"/>
      <c r="B14" s="173"/>
      <c r="C14" s="174"/>
      <c r="D14" s="217" t="s">
        <v>219</v>
      </c>
      <c r="E14" s="217" t="s">
        <v>220</v>
      </c>
      <c r="F14" s="217" t="s">
        <v>188</v>
      </c>
      <c r="G14" s="32"/>
      <c r="H14" s="8"/>
    </row>
    <row r="15" spans="1:13" ht="12" customHeight="1" x14ac:dyDescent="0.2">
      <c r="A15" s="175"/>
      <c r="B15" s="176"/>
      <c r="C15" s="177"/>
      <c r="D15" s="219"/>
      <c r="E15" s="219"/>
      <c r="F15" s="219"/>
      <c r="G15" s="32"/>
      <c r="H15" s="8"/>
      <c r="M15" s="6">
        <v>23</v>
      </c>
    </row>
    <row r="16" spans="1:13" ht="21" customHeight="1" x14ac:dyDescent="0.2">
      <c r="A16" s="280" t="s">
        <v>75</v>
      </c>
      <c r="B16" s="280"/>
      <c r="C16" s="280"/>
      <c r="D16" s="139">
        <f>IF(MIN(PAGE21!D15,PAGE21!F15)&lt;=0, 0,PAGE21!D15/PAGE21!F15)</f>
        <v>0.10987378032405336</v>
      </c>
      <c r="E16" s="83">
        <f>IF(MIN(PAGE21!E15,PAGE21!F15)&lt;=0, 0,PAGE21!E15/PAGE21!F15)</f>
        <v>0.89012621967594663</v>
      </c>
      <c r="F16" s="84">
        <f>IF(PAGE21!F15&lt;=0, 0,PAGE21!F15/PAGE21!F15)</f>
        <v>1</v>
      </c>
      <c r="G16" s="23"/>
      <c r="H16" s="33"/>
      <c r="I16" s="34"/>
    </row>
    <row r="17" spans="1:9" ht="21" customHeight="1" x14ac:dyDescent="0.2">
      <c r="A17" s="280" t="s">
        <v>149</v>
      </c>
      <c r="B17" s="280"/>
      <c r="C17" s="280"/>
      <c r="D17" s="83">
        <f>IF(MIN(PAGE21!D16,PAGE21!F16)&lt;=0, 0,PAGE21!D16/PAGE21!F16)</f>
        <v>0.11532002239223736</v>
      </c>
      <c r="E17" s="83">
        <f>IF(MIN(PAGE21!E16,PAGE21!F16)&lt;=0, 0,PAGE21!E16/PAGE21!F16)</f>
        <v>0.88467997760776262</v>
      </c>
      <c r="F17" s="84">
        <f>IF(PAGE21!F16&lt;=0, 0,PAGE21!F16/PAGE21!F16)</f>
        <v>1</v>
      </c>
      <c r="G17" s="23"/>
      <c r="H17" s="33"/>
      <c r="I17" s="34"/>
    </row>
    <row r="18" spans="1:9" ht="21" customHeight="1" x14ac:dyDescent="0.2">
      <c r="A18" s="280" t="s">
        <v>76</v>
      </c>
      <c r="B18" s="280"/>
      <c r="C18" s="280"/>
      <c r="D18" s="83">
        <f>IF(MIN(PAGE21!D17,PAGE21!F17)&lt;=0, 0,PAGE21!D17/PAGE21!F17)</f>
        <v>8.5633878316805148E-2</v>
      </c>
      <c r="E18" s="83">
        <f>IF(MIN(PAGE21!E17,PAGE21!F17)&lt;=0, 0,PAGE21!E17/PAGE21!F17)</f>
        <v>0.91436612168319487</v>
      </c>
      <c r="F18" s="84">
        <f>IF(PAGE21!F17&lt;=0, 0,PAGE21!F17/PAGE21!F17)</f>
        <v>1</v>
      </c>
      <c r="G18" s="23"/>
      <c r="H18" s="33"/>
      <c r="I18" s="34"/>
    </row>
    <row r="19" spans="1:9" ht="22.5" customHeight="1" x14ac:dyDescent="0.2">
      <c r="A19" s="280" t="s">
        <v>77</v>
      </c>
      <c r="B19" s="280"/>
      <c r="C19" s="280"/>
      <c r="D19" s="83">
        <f>IF(MIN(PAGE21!D18,PAGE21!F18)&lt;=0, 0,PAGE21!D18/PAGE21!F18)</f>
        <v>2.4705882352941175E-2</v>
      </c>
      <c r="E19" s="83">
        <f>IF(MIN(PAGE21!E18,PAGE21!F18)&lt;=0, 0,PAGE21!E18/PAGE21!F18)</f>
        <v>0.97529411764705887</v>
      </c>
      <c r="F19" s="84">
        <f>IF(PAGE21!F18&lt;=0, 0,PAGE21!F18/PAGE21!F18)</f>
        <v>1</v>
      </c>
      <c r="G19" s="23"/>
      <c r="H19" s="33"/>
      <c r="I19" s="34"/>
    </row>
    <row r="20" spans="1:9" ht="23.25" customHeight="1" x14ac:dyDescent="0.2">
      <c r="A20" s="282" t="s">
        <v>48</v>
      </c>
      <c r="B20" s="282"/>
      <c r="C20" s="282"/>
      <c r="D20" s="83">
        <f>IF(MIN(PAGE21!D19,PAGE21!F19)&lt;=0, 0,PAGE21!D19/PAGE21!F19)</f>
        <v>3.8461538461538464E-2</v>
      </c>
      <c r="E20" s="83">
        <f>IF(MIN(PAGE21!E19,PAGE21!F19)&lt;=0, 0,PAGE21!E19/PAGE21!F19)</f>
        <v>0.96153846153846156</v>
      </c>
      <c r="F20" s="84">
        <f>IF(PAGE21!F19&lt;=0, 0,PAGE21!F19/PAGE21!F19)</f>
        <v>1</v>
      </c>
      <c r="G20" s="23"/>
      <c r="H20" s="33"/>
      <c r="I20" s="34"/>
    </row>
    <row r="21" spans="1:9" ht="20.25" customHeight="1" x14ac:dyDescent="0.2">
      <c r="A21" s="282" t="s">
        <v>78</v>
      </c>
      <c r="B21" s="282"/>
      <c r="C21" s="282"/>
      <c r="D21" s="83">
        <f>IF(MIN(PAGE21!D20,PAGE21!F20)&lt;=0, 0,PAGE21!D20/PAGE21!F20)</f>
        <v>2.1052631578947368E-2</v>
      </c>
      <c r="E21" s="83">
        <f>IF(MIN(PAGE21!E20,PAGE21!F20)&lt;=0, 0,PAGE21!E20/PAGE21!F20)</f>
        <v>0.97894736842105268</v>
      </c>
      <c r="F21" s="84">
        <f>IF(PAGE21!F20&lt;=0, 0,PAGE21!F20/PAGE21!F20)</f>
        <v>1</v>
      </c>
      <c r="G21" s="23"/>
      <c r="H21" s="33"/>
      <c r="I21" s="34"/>
    </row>
    <row r="22" spans="1:9" ht="21.75" customHeight="1" x14ac:dyDescent="0.2">
      <c r="A22" s="280" t="s">
        <v>79</v>
      </c>
      <c r="B22" s="280"/>
      <c r="C22" s="280"/>
      <c r="D22" s="83">
        <f>IF(MIN(PAGE21!D21,PAGE21!F21)&lt;=0, 0,PAGE21!D21/PAGE21!F21)</f>
        <v>3.5294117647058823E-2</v>
      </c>
      <c r="E22" s="83">
        <f>IF(MIN(PAGE21!E21,PAGE21!F21)&lt;=0, 0,PAGE21!E21/PAGE21!F21)</f>
        <v>0.96470588235294119</v>
      </c>
      <c r="F22" s="84">
        <f>IF(PAGE21!F21&lt;=0, 0,PAGE21!F21/PAGE21!F21)</f>
        <v>1</v>
      </c>
      <c r="G22" s="23"/>
      <c r="H22" s="33"/>
      <c r="I22" s="34"/>
    </row>
    <row r="23" spans="1:9" ht="21.75" customHeight="1" x14ac:dyDescent="0.2">
      <c r="A23" s="280" t="s">
        <v>80</v>
      </c>
      <c r="B23" s="280"/>
      <c r="C23" s="280"/>
      <c r="D23" s="83">
        <f>IF(MIN(PAGE21!D22,PAGE21!F22)&lt;=0, 0,PAGE21!D22/PAGE21!F22)</f>
        <v>1.7045454545454544E-2</v>
      </c>
      <c r="E23" s="83">
        <f>IF(MIN(PAGE21!E22,PAGE21!F22)&lt;=0, 0,PAGE21!E22/PAGE21!F22)</f>
        <v>0.98295454545454541</v>
      </c>
      <c r="F23" s="84">
        <f>IF(PAGE21!F22&lt;=0, 0,PAGE21!F22/PAGE21!F22)</f>
        <v>1</v>
      </c>
      <c r="G23" s="23"/>
      <c r="H23" s="33"/>
      <c r="I23" s="34"/>
    </row>
    <row r="24" spans="1:9" ht="18.75" customHeight="1" x14ac:dyDescent="0.2">
      <c r="A24" s="282" t="s">
        <v>81</v>
      </c>
      <c r="B24" s="282"/>
      <c r="C24" s="282"/>
      <c r="D24" s="83">
        <f>IF(MIN(PAGE21!D23,PAGE21!F23)&lt;=0, 0,PAGE21!D23/PAGE21!F23)</f>
        <v>0.10621826574348829</v>
      </c>
      <c r="E24" s="83">
        <f>IF(MIN(PAGE21!E23,PAGE21!F23)&lt;=0, 0,PAGE21!E23/PAGE21!F23)</f>
        <v>0.89378173425651175</v>
      </c>
      <c r="F24" s="84">
        <f>IF(PAGE21!F23&lt;=0, 0,PAGE21!F23/PAGE21!F23)</f>
        <v>1</v>
      </c>
      <c r="G24" s="23"/>
      <c r="H24" s="33"/>
      <c r="I24" s="34"/>
    </row>
    <row r="25" spans="1:9" x14ac:dyDescent="0.2">
      <c r="A25" s="8"/>
    </row>
    <row r="26" spans="1:9" x14ac:dyDescent="0.2">
      <c r="A26" s="25" t="s">
        <v>157</v>
      </c>
    </row>
    <row r="27" spans="1:9" x14ac:dyDescent="0.2">
      <c r="C27" s="35"/>
    </row>
    <row r="28" spans="1:9" x14ac:dyDescent="0.2">
      <c r="A28" s="36"/>
    </row>
    <row r="30" spans="1:9" x14ac:dyDescent="0.2">
      <c r="B30" s="9"/>
      <c r="G30" s="9"/>
    </row>
    <row r="33" spans="7:10" x14ac:dyDescent="0.2">
      <c r="G33" s="8"/>
      <c r="J33" s="9"/>
    </row>
    <row r="34" spans="7:10" x14ac:dyDescent="0.2">
      <c r="G34" s="37"/>
    </row>
    <row r="35" spans="7:10" x14ac:dyDescent="0.2">
      <c r="G35" s="37"/>
    </row>
  </sheetData>
  <sheetProtection sheet="1" objects="1" scenarios="1"/>
  <mergeCells count="14">
    <mergeCell ref="A23:C23"/>
    <mergeCell ref="A24:C24"/>
    <mergeCell ref="A17:C17"/>
    <mergeCell ref="A18:C18"/>
    <mergeCell ref="A19:C19"/>
    <mergeCell ref="A20:C20"/>
    <mergeCell ref="A21:C21"/>
    <mergeCell ref="A22:C22"/>
    <mergeCell ref="A16:C16"/>
    <mergeCell ref="A13:C15"/>
    <mergeCell ref="D13:F13"/>
    <mergeCell ref="D14:D15"/>
    <mergeCell ref="E14:E15"/>
    <mergeCell ref="F14:F15"/>
  </mergeCells>
  <conditionalFormatting sqref="D27:G27">
    <cfRule type="expression" dxfId="0" priority="1" stopIfTrue="1">
      <formula>AND(D27&gt;=0,D27&lt;&gt;D25)</formula>
    </cfRule>
  </conditionalFormatting>
  <pageMargins left="0.8" right="0.3" top="0.9" bottom="0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5"/>
  <sheetViews>
    <sheetView zoomScale="90" zoomScaleNormal="90" workbookViewId="0">
      <selection activeCell="L13" sqref="L13"/>
    </sheetView>
  </sheetViews>
  <sheetFormatPr defaultColWidth="9.140625" defaultRowHeight="12.75" x14ac:dyDescent="0.2"/>
  <cols>
    <col min="1" max="1" width="33.7109375" style="6" customWidth="1"/>
    <col min="2" max="2" width="12.7109375" style="6" customWidth="1"/>
    <col min="3" max="3" width="10.42578125" style="6" hidden="1" customWidth="1"/>
    <col min="4" max="4" width="0.85546875" style="6" customWidth="1"/>
    <col min="5" max="5" width="21.42578125" style="6" customWidth="1"/>
    <col min="6" max="6" width="21.85546875" style="6" customWidth="1"/>
    <col min="7" max="7" width="21.28515625" style="6" customWidth="1"/>
    <col min="8" max="8" width="22.7109375" style="6" customWidth="1"/>
    <col min="9" max="9" width="22.42578125" style="6" customWidth="1"/>
    <col min="10" max="10" width="8.42578125" style="6" customWidth="1"/>
    <col min="11" max="11" width="9.140625" style="6"/>
    <col min="12" max="12" width="8.85546875" style="6" customWidth="1"/>
    <col min="13" max="13" width="0.140625" style="6" customWidth="1"/>
    <col min="14" max="17" width="9.140625" style="6"/>
    <col min="18" max="18" width="9.140625" style="6" hidden="1" customWidth="1"/>
    <col min="19" max="16384" width="9.140625" style="6"/>
  </cols>
  <sheetData>
    <row r="1" spans="1:13" s="8" customFormat="1" ht="12" customHeight="1" x14ac:dyDescent="0.2">
      <c r="A1" s="140" t="s">
        <v>223</v>
      </c>
      <c r="C1" s="12"/>
      <c r="D1" s="12"/>
      <c r="E1" s="12"/>
      <c r="F1" s="12"/>
      <c r="I1" s="27" t="s">
        <v>92</v>
      </c>
    </row>
    <row r="2" spans="1:13" s="8" customFormat="1" ht="9.6" customHeight="1" x14ac:dyDescent="0.2">
      <c r="A2" s="12"/>
      <c r="C2" s="12"/>
      <c r="D2" s="12"/>
      <c r="F2" s="28"/>
      <c r="I2" s="12"/>
    </row>
    <row r="3" spans="1:13" s="8" customFormat="1" ht="12" customHeight="1" x14ac:dyDescent="0.2">
      <c r="A3" s="12"/>
      <c r="F3" s="28"/>
      <c r="H3"/>
      <c r="I3"/>
    </row>
    <row r="4" spans="1:13" s="8" customFormat="1" ht="12" customHeight="1" x14ac:dyDescent="0.2">
      <c r="A4" s="12"/>
      <c r="D4" s="12"/>
      <c r="F4" s="108" t="s">
        <v>23</v>
      </c>
      <c r="H4"/>
      <c r="I4"/>
    </row>
    <row r="5" spans="1:13" s="8" customFormat="1" ht="12" customHeight="1" x14ac:dyDescent="0.2">
      <c r="A5" s="12"/>
      <c r="F5" s="28"/>
      <c r="H5"/>
      <c r="I5"/>
    </row>
    <row r="6" spans="1:13" s="8" customFormat="1" ht="9.6" customHeight="1" x14ac:dyDescent="0.2">
      <c r="B6" s="12"/>
      <c r="F6" s="28"/>
      <c r="G6" s="12"/>
      <c r="H6"/>
      <c r="I6"/>
    </row>
    <row r="7" spans="1:13" s="8" customFormat="1" ht="11.25" customHeight="1" x14ac:dyDescent="0.2">
      <c r="B7" s="12"/>
      <c r="D7" s="28"/>
      <c r="F7" s="108" t="s">
        <v>225</v>
      </c>
      <c r="G7" s="12"/>
      <c r="H7"/>
      <c r="I7"/>
    </row>
    <row r="8" spans="1:13" s="8" customFormat="1" ht="11.25" customHeight="1" x14ac:dyDescent="0.2">
      <c r="B8" s="12"/>
      <c r="F8" s="28"/>
      <c r="G8" s="12"/>
      <c r="H8"/>
      <c r="I8"/>
    </row>
    <row r="9" spans="1:13" ht="9.6" customHeight="1" x14ac:dyDescent="0.2">
      <c r="B9" s="47"/>
      <c r="C9" s="48"/>
      <c r="E9" s="48"/>
      <c r="F9" s="48"/>
      <c r="G9" s="48"/>
      <c r="H9"/>
      <c r="I9"/>
    </row>
    <row r="10" spans="1:13" s="66" customFormat="1" ht="10.5" customHeight="1" x14ac:dyDescent="0.2">
      <c r="B10" s="67"/>
      <c r="C10" s="68"/>
      <c r="D10" s="68"/>
      <c r="E10" s="159" t="s">
        <v>108</v>
      </c>
      <c r="F10" s="159"/>
      <c r="G10" s="159"/>
      <c r="H10"/>
      <c r="I10"/>
    </row>
    <row r="11" spans="1:13" ht="9.6" customHeight="1" x14ac:dyDescent="0.2">
      <c r="B11" s="47"/>
      <c r="C11" s="48"/>
      <c r="D11" s="48"/>
      <c r="E11" s="48"/>
      <c r="F11" s="48"/>
      <c r="G11" s="48"/>
      <c r="H11" s="48"/>
    </row>
    <row r="12" spans="1:13" s="13" customFormat="1" ht="18" customHeight="1" x14ac:dyDescent="0.2">
      <c r="A12" s="106" t="s">
        <v>55</v>
      </c>
      <c r="B12" s="30"/>
      <c r="D12" s="12"/>
      <c r="E12" s="12"/>
      <c r="F12" s="12"/>
      <c r="G12" s="12"/>
      <c r="H12" s="12"/>
    </row>
    <row r="13" spans="1:13" s="13" customFormat="1" ht="49.5" customHeight="1" x14ac:dyDescent="0.2">
      <c r="A13" s="169" t="s">
        <v>22</v>
      </c>
      <c r="B13" s="170"/>
      <c r="C13" s="170"/>
      <c r="D13" s="171"/>
      <c r="E13" s="195" t="s">
        <v>154</v>
      </c>
      <c r="F13" s="196"/>
      <c r="G13" s="197"/>
      <c r="H13" s="195" t="s">
        <v>155</v>
      </c>
      <c r="I13" s="164"/>
    </row>
    <row r="14" spans="1:13" s="13" customFormat="1" ht="15.75" customHeight="1" x14ac:dyDescent="0.2">
      <c r="A14" s="172"/>
      <c r="B14" s="173"/>
      <c r="C14" s="173"/>
      <c r="D14" s="173"/>
      <c r="E14" s="198" t="s">
        <v>132</v>
      </c>
      <c r="F14" s="198" t="s">
        <v>133</v>
      </c>
      <c r="G14" s="201" t="s">
        <v>134</v>
      </c>
      <c r="H14" s="198" t="s">
        <v>135</v>
      </c>
      <c r="I14" s="198" t="s">
        <v>136</v>
      </c>
    </row>
    <row r="15" spans="1:13" s="13" customFormat="1" ht="15" customHeight="1" x14ac:dyDescent="0.2">
      <c r="A15" s="172"/>
      <c r="B15" s="173"/>
      <c r="C15" s="173"/>
      <c r="D15" s="173"/>
      <c r="E15" s="199"/>
      <c r="F15" s="199"/>
      <c r="G15" s="202"/>
      <c r="H15" s="199"/>
      <c r="I15" s="199"/>
      <c r="M15" s="13">
        <v>4</v>
      </c>
    </row>
    <row r="16" spans="1:13" ht="13.5" customHeight="1" x14ac:dyDescent="0.2">
      <c r="A16" s="172"/>
      <c r="B16" s="173"/>
      <c r="C16" s="173"/>
      <c r="D16" s="173"/>
      <c r="E16" s="199"/>
      <c r="F16" s="199"/>
      <c r="G16" s="202"/>
      <c r="H16" s="199"/>
      <c r="I16" s="199"/>
    </row>
    <row r="17" spans="1:18" ht="25.5" customHeight="1" x14ac:dyDescent="0.2">
      <c r="A17" s="175"/>
      <c r="B17" s="176"/>
      <c r="C17" s="176"/>
      <c r="D17" s="176"/>
      <c r="E17" s="200"/>
      <c r="F17" s="200"/>
      <c r="G17" s="203"/>
      <c r="H17" s="200"/>
      <c r="I17" s="200"/>
    </row>
    <row r="18" spans="1:18" ht="18" customHeight="1" x14ac:dyDescent="0.2">
      <c r="A18" s="187" t="s">
        <v>150</v>
      </c>
      <c r="B18" s="187"/>
      <c r="C18" s="187"/>
      <c r="D18" s="187"/>
      <c r="E18" s="77">
        <v>1</v>
      </c>
      <c r="F18" s="77">
        <v>1</v>
      </c>
      <c r="G18" s="77">
        <v>0</v>
      </c>
      <c r="H18" s="77">
        <v>0</v>
      </c>
      <c r="I18" s="77">
        <v>0</v>
      </c>
      <c r="L18" s="6" t="s">
        <v>12</v>
      </c>
      <c r="R18" s="6">
        <f t="shared" ref="R18:R31" si="0">MIN(LEN(TRIM(E18)),LEN(TRIM(F18)),LEN(TRIM(G18)),LEN(TRIM(H18)),LEN(TRIM(I18)))</f>
        <v>1</v>
      </c>
    </row>
    <row r="19" spans="1:18" ht="18" customHeight="1" x14ac:dyDescent="0.2">
      <c r="A19" s="188" t="s">
        <v>0</v>
      </c>
      <c r="B19" s="189"/>
      <c r="C19" s="189"/>
      <c r="D19" s="190"/>
      <c r="E19" s="77">
        <v>38</v>
      </c>
      <c r="F19" s="77">
        <v>0</v>
      </c>
      <c r="G19" s="77">
        <v>0</v>
      </c>
      <c r="H19" s="77">
        <v>15</v>
      </c>
      <c r="I19" s="77">
        <v>0</v>
      </c>
      <c r="N19" s="6" t="s">
        <v>12</v>
      </c>
      <c r="R19" s="6">
        <f t="shared" si="0"/>
        <v>1</v>
      </c>
    </row>
    <row r="20" spans="1:18" ht="18" customHeight="1" x14ac:dyDescent="0.2">
      <c r="A20" s="166" t="s">
        <v>1</v>
      </c>
      <c r="B20" s="167"/>
      <c r="C20" s="167"/>
      <c r="D20" s="168"/>
      <c r="E20" s="77">
        <v>833</v>
      </c>
      <c r="F20" s="77">
        <v>25</v>
      </c>
      <c r="G20" s="77">
        <v>2</v>
      </c>
      <c r="H20" s="77">
        <v>325</v>
      </c>
      <c r="I20" s="77">
        <v>116</v>
      </c>
      <c r="R20" s="6">
        <f t="shared" si="0"/>
        <v>1</v>
      </c>
    </row>
    <row r="21" spans="1:18" ht="18" customHeight="1" x14ac:dyDescent="0.2">
      <c r="A21" s="166" t="s">
        <v>2</v>
      </c>
      <c r="B21" s="167"/>
      <c r="C21" s="167"/>
      <c r="D21" s="168"/>
      <c r="E21" s="77">
        <v>16</v>
      </c>
      <c r="F21" s="77">
        <v>0</v>
      </c>
      <c r="G21" s="77">
        <v>0</v>
      </c>
      <c r="H21" s="77">
        <v>11</v>
      </c>
      <c r="I21" s="77">
        <v>2</v>
      </c>
      <c r="R21" s="6">
        <f t="shared" si="0"/>
        <v>1</v>
      </c>
    </row>
    <row r="22" spans="1:18" ht="18" customHeight="1" x14ac:dyDescent="0.2">
      <c r="A22" s="166" t="s">
        <v>3</v>
      </c>
      <c r="B22" s="167"/>
      <c r="C22" s="167"/>
      <c r="D22" s="168"/>
      <c r="E22" s="77">
        <v>2</v>
      </c>
      <c r="F22" s="77">
        <v>1</v>
      </c>
      <c r="G22" s="77">
        <v>0</v>
      </c>
      <c r="H22" s="77">
        <v>1</v>
      </c>
      <c r="I22" s="77">
        <v>0</v>
      </c>
      <c r="R22" s="6">
        <f t="shared" si="0"/>
        <v>1</v>
      </c>
    </row>
    <row r="23" spans="1:18" ht="18" customHeight="1" x14ac:dyDescent="0.2">
      <c r="A23" s="166" t="s">
        <v>4</v>
      </c>
      <c r="B23" s="167"/>
      <c r="C23" s="167"/>
      <c r="D23" s="168"/>
      <c r="E23" s="77">
        <v>52</v>
      </c>
      <c r="F23" s="77">
        <v>0</v>
      </c>
      <c r="G23" s="77">
        <v>0</v>
      </c>
      <c r="H23" s="77">
        <v>42</v>
      </c>
      <c r="I23" s="77">
        <v>1</v>
      </c>
      <c r="R23" s="6">
        <f t="shared" si="0"/>
        <v>1</v>
      </c>
    </row>
    <row r="24" spans="1:18" ht="18" customHeight="1" x14ac:dyDescent="0.2">
      <c r="A24" s="166" t="s">
        <v>5</v>
      </c>
      <c r="B24" s="167"/>
      <c r="C24" s="167"/>
      <c r="D24" s="168"/>
      <c r="E24" s="77">
        <v>48</v>
      </c>
      <c r="F24" s="77">
        <v>1</v>
      </c>
      <c r="G24" s="77">
        <v>0</v>
      </c>
      <c r="H24" s="77">
        <v>42</v>
      </c>
      <c r="I24" s="77">
        <v>3</v>
      </c>
      <c r="R24" s="6">
        <f t="shared" si="0"/>
        <v>1</v>
      </c>
    </row>
    <row r="25" spans="1:18" ht="18" customHeight="1" x14ac:dyDescent="0.2">
      <c r="A25" s="166" t="s">
        <v>6</v>
      </c>
      <c r="B25" s="167"/>
      <c r="C25" s="167"/>
      <c r="D25" s="168"/>
      <c r="E25" s="77">
        <v>0</v>
      </c>
      <c r="F25" s="77">
        <v>0</v>
      </c>
      <c r="G25" s="77">
        <v>0</v>
      </c>
      <c r="H25" s="77">
        <v>0</v>
      </c>
      <c r="I25" s="77">
        <v>0</v>
      </c>
      <c r="R25" s="6">
        <f t="shared" si="0"/>
        <v>1</v>
      </c>
    </row>
    <row r="26" spans="1:18" ht="18" customHeight="1" x14ac:dyDescent="0.2">
      <c r="A26" s="166" t="s">
        <v>9</v>
      </c>
      <c r="B26" s="167"/>
      <c r="C26" s="167"/>
      <c r="D26" s="168"/>
      <c r="E26" s="77">
        <v>2</v>
      </c>
      <c r="F26" s="77">
        <v>0</v>
      </c>
      <c r="G26" s="77">
        <v>0</v>
      </c>
      <c r="H26" s="77">
        <v>1</v>
      </c>
      <c r="I26" s="77">
        <v>0</v>
      </c>
      <c r="R26" s="6">
        <f t="shared" si="0"/>
        <v>1</v>
      </c>
    </row>
    <row r="27" spans="1:18" ht="18" customHeight="1" x14ac:dyDescent="0.2">
      <c r="A27" s="166" t="s">
        <v>7</v>
      </c>
      <c r="B27" s="167"/>
      <c r="C27" s="167"/>
      <c r="D27" s="168"/>
      <c r="E27" s="77">
        <v>-9</v>
      </c>
      <c r="F27" s="77">
        <v>-9</v>
      </c>
      <c r="G27" s="77">
        <v>-9</v>
      </c>
      <c r="H27" s="77">
        <v>-9</v>
      </c>
      <c r="I27" s="77">
        <v>-9</v>
      </c>
      <c r="R27" s="6">
        <f t="shared" si="0"/>
        <v>2</v>
      </c>
    </row>
    <row r="28" spans="1:18" ht="18" customHeight="1" x14ac:dyDescent="0.2">
      <c r="A28" s="166" t="s">
        <v>8</v>
      </c>
      <c r="B28" s="167"/>
      <c r="C28" s="167"/>
      <c r="D28" s="168"/>
      <c r="E28" s="77">
        <v>336</v>
      </c>
      <c r="F28" s="77">
        <v>1</v>
      </c>
      <c r="G28" s="77">
        <v>0</v>
      </c>
      <c r="H28" s="77">
        <v>77</v>
      </c>
      <c r="I28" s="77">
        <v>2</v>
      </c>
      <c r="R28" s="6">
        <f t="shared" si="0"/>
        <v>1</v>
      </c>
    </row>
    <row r="29" spans="1:18" ht="18" customHeight="1" x14ac:dyDescent="0.2">
      <c r="A29" s="166" t="s">
        <v>10</v>
      </c>
      <c r="B29" s="167"/>
      <c r="C29" s="167"/>
      <c r="D29" s="168"/>
      <c r="E29" s="77">
        <v>3</v>
      </c>
      <c r="F29" s="77">
        <v>0</v>
      </c>
      <c r="G29" s="77">
        <v>0</v>
      </c>
      <c r="H29" s="77">
        <v>1</v>
      </c>
      <c r="I29" s="77">
        <v>1</v>
      </c>
      <c r="R29" s="6">
        <f t="shared" si="0"/>
        <v>1</v>
      </c>
    </row>
    <row r="30" spans="1:18" ht="18" customHeight="1" x14ac:dyDescent="0.2">
      <c r="A30" s="166" t="s">
        <v>95</v>
      </c>
      <c r="B30" s="167"/>
      <c r="C30" s="167"/>
      <c r="D30" s="168"/>
      <c r="E30" s="77">
        <v>788</v>
      </c>
      <c r="F30" s="77">
        <v>6</v>
      </c>
      <c r="G30" s="77">
        <v>0</v>
      </c>
      <c r="H30" s="77">
        <v>268</v>
      </c>
      <c r="I30" s="77">
        <v>20</v>
      </c>
      <c r="R30" s="6">
        <f t="shared" si="0"/>
        <v>1</v>
      </c>
    </row>
    <row r="31" spans="1:18" ht="18" customHeight="1" x14ac:dyDescent="0.2">
      <c r="A31" s="191" t="s">
        <v>52</v>
      </c>
      <c r="B31" s="192"/>
      <c r="C31" s="192"/>
      <c r="D31" s="193"/>
      <c r="E31" s="77">
        <v>2119</v>
      </c>
      <c r="F31" s="77">
        <v>35</v>
      </c>
      <c r="G31" s="77">
        <v>2</v>
      </c>
      <c r="H31" s="77">
        <v>783</v>
      </c>
      <c r="I31" s="77">
        <v>145</v>
      </c>
      <c r="R31" s="6">
        <f t="shared" si="0"/>
        <v>1</v>
      </c>
    </row>
    <row r="32" spans="1:18" ht="6.75" customHeight="1" x14ac:dyDescent="0.2">
      <c r="A32" s="96"/>
      <c r="B32" s="96"/>
      <c r="C32" s="96"/>
      <c r="D32" s="96"/>
      <c r="E32" s="23"/>
      <c r="F32" s="23"/>
      <c r="G32" s="23"/>
      <c r="H32" s="23"/>
      <c r="I32" s="23"/>
    </row>
    <row r="33" spans="1:9" x14ac:dyDescent="0.2">
      <c r="A33" s="24" t="s">
        <v>153</v>
      </c>
    </row>
    <row r="34" spans="1:9" x14ac:dyDescent="0.2">
      <c r="A34" s="24"/>
    </row>
    <row r="35" spans="1:9" x14ac:dyDescent="0.2">
      <c r="A35" s="194"/>
      <c r="B35" s="194"/>
      <c r="E35" s="69"/>
      <c r="F35" s="69"/>
      <c r="G35" s="69"/>
      <c r="H35" s="8"/>
    </row>
    <row r="36" spans="1:9" x14ac:dyDescent="0.2">
      <c r="A36" s="8"/>
      <c r="B36" s="20" t="s">
        <v>49</v>
      </c>
      <c r="C36" s="20"/>
      <c r="E36" s="97">
        <f>MAX(E18,0)+MAX(E19,0)+MAX(E20,0)+MAX(E21,0)+MAX(E22,0)+MAX(E23,0)+MAX(E24,0)+MAX(E25,0)+MAX(E26,0)+MAX(E27,0)+MAX(E28,0)+MAX(E29,0)+MAX(E30,0)</f>
        <v>2119</v>
      </c>
      <c r="F36" s="97">
        <f>MAX(F18,0)+MAX(F19,0)+MAX(F20,0)+MAX(F21,0)+MAX(F22,0)+MAX(F23,0)+MAX(F24,0)+MAX(F25,0)+MAX(F26,0)+MAX(F27,0)+MAX(F28,0)+MAX(F29,0)+MAX(F30,0)</f>
        <v>35</v>
      </c>
      <c r="G36" s="97">
        <f>MAX(G18,0)+MAX(G19,0)+MAX(G20,0)+MAX(G21,0)+MAX(G22,0)+MAX(G23,0)+MAX(G24,0)+MAX(G25,0)+MAX(G26,0)+MAX(G27,0)+MAX(G28,0)+MAX(G29,0)+MAX(G30,0)</f>
        <v>2</v>
      </c>
      <c r="H36" s="97">
        <f>MAX(H18,0)+MAX(H19,0)+MAX(H20,0)+MAX(H21,0)+MAX(H22,0)+MAX(H23,0)+MAX(H24,0)+MAX(H25,0)+MAX(H26,0)+MAX(H27,0)+MAX(H28,0)+MAX(H29,0)+MAX(H30,0)</f>
        <v>783</v>
      </c>
      <c r="I36" s="97">
        <f>MAX(I18,0)+MAX(I19,0)+MAX(I20,0)+MAX(I21,0)+MAX(I22,0)+MAX(I23,0)+MAX(I24,0)+MAX(I25,0)+MAX(I26,0)+MAX(I27,0)+MAX(I28,0)+MAX(I29,0)+MAX(I30,0)</f>
        <v>145</v>
      </c>
    </row>
    <row r="37" spans="1:9" x14ac:dyDescent="0.2">
      <c r="A37" s="8"/>
      <c r="B37" s="99" t="s">
        <v>105</v>
      </c>
      <c r="C37" s="81"/>
      <c r="D37" s="81"/>
      <c r="E37" s="75">
        <f>PAGE1!F19</f>
        <v>2119</v>
      </c>
      <c r="F37" s="75">
        <f>PAGE1!F20</f>
        <v>35</v>
      </c>
      <c r="G37" s="75">
        <f>PAGE1!F21</f>
        <v>2</v>
      </c>
      <c r="H37" s="75">
        <f>PAGE1!F22</f>
        <v>783</v>
      </c>
      <c r="I37" s="75">
        <f>PAGE1!F23</f>
        <v>145</v>
      </c>
    </row>
    <row r="38" spans="1:9" x14ac:dyDescent="0.2">
      <c r="A38" s="9"/>
      <c r="H38" s="37"/>
    </row>
    <row r="39" spans="1:9" x14ac:dyDescent="0.2">
      <c r="A39" s="8"/>
    </row>
    <row r="40" spans="1:9" x14ac:dyDescent="0.2">
      <c r="A40" s="8"/>
    </row>
    <row r="41" spans="1:9" x14ac:dyDescent="0.2">
      <c r="A41" s="8"/>
    </row>
    <row r="42" spans="1:9" x14ac:dyDescent="0.2">
      <c r="A42" s="8"/>
    </row>
    <row r="43" spans="1:9" x14ac:dyDescent="0.2">
      <c r="A43" s="8"/>
    </row>
    <row r="44" spans="1:9" x14ac:dyDescent="0.2">
      <c r="A44" s="8"/>
    </row>
    <row r="45" spans="1:9" x14ac:dyDescent="0.2">
      <c r="A45" s="8"/>
    </row>
  </sheetData>
  <sheetProtection sheet="1" objects="1" scenarios="1"/>
  <mergeCells count="24">
    <mergeCell ref="A30:D30"/>
    <mergeCell ref="A31:D31"/>
    <mergeCell ref="A35:B35"/>
    <mergeCell ref="A24:D24"/>
    <mergeCell ref="A25:D25"/>
    <mergeCell ref="A26:D26"/>
    <mergeCell ref="A27:D27"/>
    <mergeCell ref="A28:D28"/>
    <mergeCell ref="A29:D29"/>
    <mergeCell ref="A23:D23"/>
    <mergeCell ref="E10:G10"/>
    <mergeCell ref="A13:D17"/>
    <mergeCell ref="E13:G13"/>
    <mergeCell ref="H13:I13"/>
    <mergeCell ref="E14:E17"/>
    <mergeCell ref="F14:F17"/>
    <mergeCell ref="G14:G17"/>
    <mergeCell ref="H14:H17"/>
    <mergeCell ref="I14:I17"/>
    <mergeCell ref="A18:D18"/>
    <mergeCell ref="A19:D19"/>
    <mergeCell ref="A20:D20"/>
    <mergeCell ref="A21:D21"/>
    <mergeCell ref="A22:D22"/>
  </mergeCells>
  <conditionalFormatting sqref="E36:G36">
    <cfRule type="expression" dxfId="74" priority="1" stopIfTrue="1">
      <formula>MAX(E31,0)&lt;&gt;E36</formula>
    </cfRule>
  </conditionalFormatting>
  <conditionalFormatting sqref="H36:I36">
    <cfRule type="expression" dxfId="73" priority="2" stopIfTrue="1">
      <formula>MAX(H31,0)&lt;&gt;H36</formula>
    </cfRule>
  </conditionalFormatting>
  <conditionalFormatting sqref="E37:H37">
    <cfRule type="expression" dxfId="72" priority="3" stopIfTrue="1">
      <formula>AND(OR(E31&lt;&gt;-9,E37&lt;&gt;-9),E31&lt;&gt;E37)</formula>
    </cfRule>
  </conditionalFormatting>
  <conditionalFormatting sqref="I37">
    <cfRule type="expression" dxfId="71" priority="4" stopIfTrue="1">
      <formula>AND(OR(I31&lt;&gt;-9,I37&lt;&gt;-9),I31&lt;&gt;I37)</formula>
    </cfRule>
  </conditionalFormatting>
  <conditionalFormatting sqref="E18:I31">
    <cfRule type="expression" dxfId="70" priority="5" stopIfTrue="1">
      <formula>LEN(TRIM(E18))=0</formula>
    </cfRule>
  </conditionalFormatting>
  <pageMargins left="0.8" right="0.3" top="0.9" bottom="0" header="0.5" footer="0.5"/>
  <pageSetup scale="77" orientation="landscape" r:id="rId1"/>
  <colBreaks count="1" manualBreakCount="1">
    <brk id="9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6"/>
  <sheetViews>
    <sheetView zoomScale="90" zoomScaleNormal="90" workbookViewId="0">
      <selection activeCell="J4" sqref="J4"/>
    </sheetView>
  </sheetViews>
  <sheetFormatPr defaultColWidth="9.140625" defaultRowHeight="12.75" x14ac:dyDescent="0.2"/>
  <cols>
    <col min="1" max="1" width="33.7109375" style="6" customWidth="1"/>
    <col min="2" max="2" width="12.7109375" style="6" customWidth="1"/>
    <col min="3" max="3" width="10.42578125" style="6" hidden="1" customWidth="1"/>
    <col min="4" max="4" width="0.85546875" style="6" customWidth="1"/>
    <col min="5" max="5" width="22.5703125" style="6" customWidth="1"/>
    <col min="6" max="6" width="23.5703125" style="6" customWidth="1"/>
    <col min="7" max="7" width="22.5703125" style="6" customWidth="1"/>
    <col min="8" max="8" width="22.7109375" style="6" customWidth="1"/>
    <col min="9" max="9" width="4.85546875" style="6" customWidth="1"/>
    <col min="10" max="11" width="9.140625" style="6"/>
    <col min="12" max="12" width="6" style="6" hidden="1" customWidth="1"/>
    <col min="13" max="13" width="5" style="6" hidden="1" customWidth="1"/>
    <col min="14" max="16384" width="9.140625" style="6"/>
  </cols>
  <sheetData>
    <row r="1" spans="1:14" s="8" customFormat="1" ht="12.75" customHeight="1" x14ac:dyDescent="0.2">
      <c r="A1" s="140" t="s">
        <v>223</v>
      </c>
      <c r="C1" s="12"/>
      <c r="D1" s="12"/>
      <c r="E1" s="12"/>
      <c r="F1" s="12"/>
      <c r="H1" s="27" t="s">
        <v>93</v>
      </c>
    </row>
    <row r="2" spans="1:14" s="8" customFormat="1" ht="9.6" customHeight="1" x14ac:dyDescent="0.2">
      <c r="A2" s="12"/>
      <c r="C2" s="12"/>
      <c r="D2" s="12"/>
      <c r="F2" s="28"/>
      <c r="H2" s="12"/>
    </row>
    <row r="3" spans="1:14" s="8" customFormat="1" ht="9.6" customHeight="1" x14ac:dyDescent="0.2">
      <c r="A3" s="12"/>
      <c r="F3" s="28"/>
      <c r="G3"/>
      <c r="H3"/>
    </row>
    <row r="4" spans="1:14" s="8" customFormat="1" ht="12" customHeight="1" x14ac:dyDescent="0.2">
      <c r="A4" s="12"/>
      <c r="D4" s="12"/>
      <c r="F4" s="108" t="s">
        <v>23</v>
      </c>
      <c r="G4"/>
      <c r="H4"/>
    </row>
    <row r="5" spans="1:14" s="8" customFormat="1" ht="12" customHeight="1" x14ac:dyDescent="0.2">
      <c r="A5" s="12"/>
      <c r="F5" s="28"/>
      <c r="G5"/>
      <c r="H5"/>
    </row>
    <row r="6" spans="1:14" s="8" customFormat="1" ht="12" customHeight="1" x14ac:dyDescent="0.2">
      <c r="B6" s="12"/>
      <c r="F6" s="28"/>
      <c r="G6"/>
      <c r="H6"/>
    </row>
    <row r="7" spans="1:14" s="8" customFormat="1" ht="12" customHeight="1" x14ac:dyDescent="0.2">
      <c r="B7" s="12"/>
      <c r="D7" s="28"/>
      <c r="F7" s="108" t="s">
        <v>225</v>
      </c>
      <c r="G7"/>
      <c r="H7"/>
    </row>
    <row r="8" spans="1:14" s="8" customFormat="1" ht="9.6" customHeight="1" x14ac:dyDescent="0.2">
      <c r="B8" s="12"/>
      <c r="F8" s="28"/>
      <c r="G8"/>
      <c r="H8"/>
    </row>
    <row r="9" spans="1:14" ht="9.6" customHeight="1" x14ac:dyDescent="0.2">
      <c r="B9" s="47"/>
      <c r="C9" s="48"/>
      <c r="E9" s="48"/>
      <c r="F9" s="48"/>
      <c r="G9"/>
      <c r="H9"/>
    </row>
    <row r="10" spans="1:14" s="66" customFormat="1" ht="9.6" customHeight="1" x14ac:dyDescent="0.2">
      <c r="B10" s="67"/>
      <c r="C10" s="68"/>
      <c r="D10" s="68"/>
      <c r="E10" s="68"/>
      <c r="G10"/>
      <c r="H10"/>
    </row>
    <row r="11" spans="1:14" ht="9.6" customHeight="1" x14ac:dyDescent="0.2">
      <c r="B11" s="47"/>
      <c r="C11" s="48"/>
      <c r="D11" s="48"/>
      <c r="E11" s="48"/>
      <c r="F11" s="48"/>
      <c r="G11" s="48"/>
      <c r="H11" s="48"/>
    </row>
    <row r="12" spans="1:14" s="13" customFormat="1" ht="15.75" customHeight="1" x14ac:dyDescent="0.2">
      <c r="B12" s="30"/>
      <c r="D12" s="96"/>
      <c r="E12" s="12"/>
      <c r="F12" s="12"/>
      <c r="G12" s="12"/>
      <c r="H12" s="12"/>
    </row>
    <row r="13" spans="1:14" s="13" customFormat="1" ht="14.25" customHeight="1" x14ac:dyDescent="0.2">
      <c r="A13" s="106" t="s">
        <v>55</v>
      </c>
      <c r="B13" s="70"/>
      <c r="C13" s="71"/>
      <c r="D13" s="96"/>
    </row>
    <row r="14" spans="1:14" s="13" customFormat="1" ht="14.25" customHeight="1" x14ac:dyDescent="0.2">
      <c r="A14" s="169" t="s">
        <v>22</v>
      </c>
      <c r="B14" s="170"/>
      <c r="C14" s="170"/>
      <c r="D14" s="171"/>
      <c r="E14" s="195" t="s">
        <v>160</v>
      </c>
      <c r="F14" s="196"/>
      <c r="G14" s="196"/>
      <c r="H14" s="197"/>
    </row>
    <row r="15" spans="1:14" s="13" customFormat="1" ht="12" customHeight="1" x14ac:dyDescent="0.2">
      <c r="A15" s="172"/>
      <c r="B15" s="173"/>
      <c r="C15" s="173"/>
      <c r="D15" s="173"/>
      <c r="E15" s="204" t="s">
        <v>137</v>
      </c>
      <c r="F15" s="205"/>
      <c r="G15" s="204" t="s">
        <v>138</v>
      </c>
      <c r="H15" s="205"/>
    </row>
    <row r="16" spans="1:14" s="13" customFormat="1" ht="12" customHeight="1" x14ac:dyDescent="0.2">
      <c r="A16" s="172"/>
      <c r="B16" s="173"/>
      <c r="C16" s="173"/>
      <c r="D16" s="173"/>
      <c r="E16" s="206"/>
      <c r="F16" s="205"/>
      <c r="G16" s="206"/>
      <c r="H16" s="205"/>
      <c r="M16" s="13">
        <v>5</v>
      </c>
      <c r="N16" s="13" t="s">
        <v>12</v>
      </c>
    </row>
    <row r="17" spans="1:12" ht="12" customHeight="1" x14ac:dyDescent="0.2">
      <c r="A17" s="172"/>
      <c r="B17" s="173"/>
      <c r="C17" s="173"/>
      <c r="D17" s="173"/>
      <c r="E17" s="198" t="s">
        <v>128</v>
      </c>
      <c r="F17" s="198" t="s">
        <v>129</v>
      </c>
      <c r="G17" s="198" t="s">
        <v>130</v>
      </c>
      <c r="H17" s="198" t="s">
        <v>131</v>
      </c>
    </row>
    <row r="18" spans="1:12" ht="12" customHeight="1" x14ac:dyDescent="0.2">
      <c r="A18" s="172"/>
      <c r="B18" s="173"/>
      <c r="C18" s="173"/>
      <c r="D18" s="173"/>
      <c r="E18" s="185"/>
      <c r="F18" s="185"/>
      <c r="G18" s="185"/>
      <c r="H18" s="185"/>
    </row>
    <row r="19" spans="1:12" ht="27.75" customHeight="1" x14ac:dyDescent="0.2">
      <c r="A19" s="175"/>
      <c r="B19" s="176"/>
      <c r="C19" s="176"/>
      <c r="D19" s="176"/>
      <c r="E19" s="186"/>
      <c r="F19" s="186"/>
      <c r="G19" s="186"/>
      <c r="H19" s="186"/>
    </row>
    <row r="20" spans="1:12" ht="18" customHeight="1" x14ac:dyDescent="0.2">
      <c r="A20" s="187" t="s">
        <v>150</v>
      </c>
      <c r="B20" s="187"/>
      <c r="C20" s="187"/>
      <c r="D20" s="187"/>
      <c r="E20" s="78">
        <f>IF(MIN(PAGE2!E19, PAGE2!E32)&lt;=0,0, PAGE2!E19/PAGE2!E32)</f>
        <v>1.893491124260355E-3</v>
      </c>
      <c r="F20" s="78">
        <f>IF(MIN(PAGE2!F19, PAGE2!F32)&lt;=0,0, PAGE2!F19/PAGE2!F32)</f>
        <v>5.3380782918149468E-3</v>
      </c>
      <c r="G20" s="78">
        <f>IF(MIN(PAGE2!G19, PAGE2!G32)&lt;=0,0, PAGE2!G19/PAGE2!G32)</f>
        <v>7.9545454545454537E-3</v>
      </c>
      <c r="H20" s="78">
        <f>IF(MIN(PAGE2!H19, PAGE2!H32)&lt;=0,0, PAGE2!H19/PAGE2!H32)</f>
        <v>1.5659955257270694E-2</v>
      </c>
      <c r="J20" s="6" t="s">
        <v>12</v>
      </c>
    </row>
    <row r="21" spans="1:12" ht="18" customHeight="1" x14ac:dyDescent="0.2">
      <c r="A21" s="188" t="s">
        <v>0</v>
      </c>
      <c r="B21" s="189"/>
      <c r="C21" s="189"/>
      <c r="D21" s="190"/>
      <c r="E21" s="78">
        <f>IF(MIN(PAGE2!E20, PAGE2!E32)&lt;=0,0, PAGE2!E20/PAGE2!E32)</f>
        <v>1.9171597633136094E-2</v>
      </c>
      <c r="F21" s="78">
        <f>IF(MIN(PAGE2!F20, PAGE2!F32)&lt;=0,0, PAGE2!F20/PAGE2!F32)</f>
        <v>2.3131672597864767E-2</v>
      </c>
      <c r="G21" s="78">
        <f>IF(MIN(PAGE2!G20, PAGE2!G32)&lt;=0,0, PAGE2!G20/PAGE2!G32)</f>
        <v>1.9318181818181818E-2</v>
      </c>
      <c r="H21" s="78">
        <f>IF(MIN(PAGE2!H20, PAGE2!H32)&lt;=0,0, PAGE2!H20/PAGE2!H32)</f>
        <v>1.901565995525727E-2</v>
      </c>
      <c r="L21" s="6" t="s">
        <v>12</v>
      </c>
    </row>
    <row r="22" spans="1:12" ht="18" customHeight="1" x14ac:dyDescent="0.2">
      <c r="A22" s="166" t="s">
        <v>1</v>
      </c>
      <c r="B22" s="167"/>
      <c r="C22" s="167"/>
      <c r="D22" s="168"/>
      <c r="E22" s="78">
        <f>IF(MIN(PAGE2!E21, PAGE2!E32)&lt;=0,0, PAGE2!E21/PAGE2!E32)</f>
        <v>0.58840236686390535</v>
      </c>
      <c r="F22" s="78">
        <f>IF(MIN(PAGE2!F21, PAGE2!F32)&lt;=0,0, PAGE2!F21/PAGE2!F32)</f>
        <v>0.78336298932384341</v>
      </c>
      <c r="G22" s="78">
        <f>IF(MIN(PAGE2!G21, PAGE2!G32)&lt;=0,0, PAGE2!G21/PAGE2!G32)</f>
        <v>0.4068181818181818</v>
      </c>
      <c r="H22" s="78">
        <f>IF(MIN(PAGE2!H21, PAGE2!H32)&lt;=0,0, PAGE2!H21/PAGE2!H32)</f>
        <v>0.59060402684563762</v>
      </c>
    </row>
    <row r="23" spans="1:12" ht="18" customHeight="1" x14ac:dyDescent="0.2">
      <c r="A23" s="166" t="s">
        <v>2</v>
      </c>
      <c r="B23" s="167"/>
      <c r="C23" s="167"/>
      <c r="D23" s="168"/>
      <c r="E23" s="78">
        <f>IF(MIN(PAGE2!E22, PAGE2!E32)&lt;=0,0, PAGE2!E22/PAGE2!E32)</f>
        <v>6.3905325443786984E-3</v>
      </c>
      <c r="F23" s="78">
        <f>IF(MIN(PAGE2!F22, PAGE2!F32)&lt;=0,0, PAGE2!F22/PAGE2!F32)</f>
        <v>2.6690391459074734E-3</v>
      </c>
      <c r="G23" s="78">
        <f>IF(MIN(PAGE2!G22, PAGE2!G32)&lt;=0,0, PAGE2!G22/PAGE2!G32)</f>
        <v>5.681818181818182E-3</v>
      </c>
      <c r="H23" s="78">
        <f>IF(MIN(PAGE2!H22, PAGE2!H32)&lt;=0,0, PAGE2!H22/PAGE2!H32)</f>
        <v>3.3557046979865771E-3</v>
      </c>
    </row>
    <row r="24" spans="1:12" ht="18" customHeight="1" x14ac:dyDescent="0.2">
      <c r="A24" s="166" t="s">
        <v>3</v>
      </c>
      <c r="B24" s="167"/>
      <c r="C24" s="167"/>
      <c r="D24" s="168"/>
      <c r="E24" s="78">
        <f>IF(MIN(PAGE2!E23, PAGE2!E32)&lt;=0,0, PAGE2!E23/PAGE2!E32)</f>
        <v>3.78698224852071E-3</v>
      </c>
      <c r="F24" s="78">
        <f>IF(MIN(PAGE2!F23, PAGE2!F32)&lt;=0,0, PAGE2!F23/PAGE2!F32)</f>
        <v>5.7829181494661918E-3</v>
      </c>
      <c r="G24" s="78">
        <f>IF(MIN(PAGE2!G23, PAGE2!G32)&lt;=0,0, PAGE2!G23/PAGE2!G32)</f>
        <v>1.1363636363636363E-3</v>
      </c>
      <c r="H24" s="78">
        <f>IF(MIN(PAGE2!H23, PAGE2!H32)&lt;=0,0, PAGE2!H23/PAGE2!H32)</f>
        <v>1.0067114093959731E-2</v>
      </c>
    </row>
    <row r="25" spans="1:12" ht="18" customHeight="1" x14ac:dyDescent="0.2">
      <c r="A25" s="166" t="s">
        <v>4</v>
      </c>
      <c r="B25" s="167"/>
      <c r="C25" s="167"/>
      <c r="D25" s="168"/>
      <c r="E25" s="78">
        <f>IF(MIN(PAGE2!E24, PAGE2!E32)&lt;=0,0, PAGE2!E24/PAGE2!E32)</f>
        <v>9.9408284023668643E-3</v>
      </c>
      <c r="F25" s="78">
        <f>IF(MIN(PAGE2!F24, PAGE2!F32)&lt;=0,0, PAGE2!F24/PAGE2!F32)</f>
        <v>1.2900355871886121E-2</v>
      </c>
      <c r="G25" s="78">
        <f>IF(MIN(PAGE2!G24, PAGE2!G32)&lt;=0,0, PAGE2!G24/PAGE2!G32)</f>
        <v>2.6136363636363635E-2</v>
      </c>
      <c r="H25" s="78">
        <f>IF(MIN(PAGE2!H24, PAGE2!H32)&lt;=0,0, PAGE2!H24/PAGE2!H32)</f>
        <v>2.2371364653243849E-2</v>
      </c>
    </row>
    <row r="26" spans="1:12" ht="18" customHeight="1" x14ac:dyDescent="0.2">
      <c r="A26" s="166" t="s">
        <v>5</v>
      </c>
      <c r="B26" s="167"/>
      <c r="C26" s="167"/>
      <c r="D26" s="168"/>
      <c r="E26" s="78">
        <f>IF(MIN(PAGE2!E25, PAGE2!E32)&lt;=0,0, PAGE2!E25/PAGE2!E32)</f>
        <v>4.4733727810650888E-2</v>
      </c>
      <c r="F26" s="78">
        <f>IF(MIN(PAGE2!F25, PAGE2!F32)&lt;=0,0, PAGE2!F25/PAGE2!F32)</f>
        <v>3.5142348754448396E-2</v>
      </c>
      <c r="G26" s="78">
        <f>IF(MIN(PAGE2!G25, PAGE2!G32)&lt;=0,0, PAGE2!G25/PAGE2!G32)</f>
        <v>5.7954545454545453E-2</v>
      </c>
      <c r="H26" s="78">
        <f>IF(MIN(PAGE2!H25, PAGE2!H32)&lt;=0,0, PAGE2!H25/PAGE2!H32)</f>
        <v>4.1387024608501119E-2</v>
      </c>
    </row>
    <row r="27" spans="1:12" ht="18" customHeight="1" x14ac:dyDescent="0.2">
      <c r="A27" s="166" t="s">
        <v>6</v>
      </c>
      <c r="B27" s="167"/>
      <c r="C27" s="167"/>
      <c r="D27" s="168"/>
      <c r="E27" s="78">
        <f>IF(MIN(PAGE2!E26, PAGE2!E32)&lt;=0,0, PAGE2!E26/PAGE2!E32)</f>
        <v>2.3668639053254438E-4</v>
      </c>
      <c r="F27" s="78">
        <f>IF(MIN(PAGE2!F26, PAGE2!F32)&lt;=0,0, PAGE2!F26/PAGE2!F32)</f>
        <v>1.3345195729537367E-3</v>
      </c>
      <c r="G27" s="78">
        <f>IF(MIN(PAGE2!G26, PAGE2!G32)&lt;=0,0, PAGE2!G26/PAGE2!G32)</f>
        <v>0</v>
      </c>
      <c r="H27" s="78">
        <f>IF(MIN(PAGE2!H26, PAGE2!H32)&lt;=0,0, PAGE2!H26/PAGE2!H32)</f>
        <v>0</v>
      </c>
    </row>
    <row r="28" spans="1:12" ht="18" customHeight="1" x14ac:dyDescent="0.2">
      <c r="A28" s="166" t="s">
        <v>9</v>
      </c>
      <c r="B28" s="167"/>
      <c r="C28" s="167"/>
      <c r="D28" s="168"/>
      <c r="E28" s="78">
        <f>IF(MIN(PAGE2!E27, PAGE2!E32)&lt;=0,0, PAGE2!E27/PAGE2!E32)</f>
        <v>4.7337278106508875E-4</v>
      </c>
      <c r="F28" s="78">
        <f>IF(MIN(PAGE2!F27, PAGE2!F32)&lt;=0,0, PAGE2!F27/PAGE2!F32)</f>
        <v>0</v>
      </c>
      <c r="G28" s="78">
        <f>IF(MIN(PAGE2!G27, PAGE2!G32)&lt;=0,0, PAGE2!G27/PAGE2!G32)</f>
        <v>1.1363636363636363E-3</v>
      </c>
      <c r="H28" s="78">
        <f>IF(MIN(PAGE2!H27, PAGE2!H32)&lt;=0,0, PAGE2!H27/PAGE2!H32)</f>
        <v>3.3557046979865771E-3</v>
      </c>
    </row>
    <row r="29" spans="1:12" ht="18" customHeight="1" x14ac:dyDescent="0.2">
      <c r="A29" s="166" t="s">
        <v>7</v>
      </c>
      <c r="B29" s="167"/>
      <c r="C29" s="167"/>
      <c r="D29" s="168"/>
      <c r="E29" s="78">
        <f>IF(MIN(PAGE2!E28, PAGE2!E32)&lt;=0,0, PAGE2!E28/PAGE2!E32)</f>
        <v>0</v>
      </c>
      <c r="F29" s="78">
        <f>IF(MIN(PAGE2!F28, PAGE2!F32)&lt;=0,0, PAGE2!F28/PAGE2!F32)</f>
        <v>0</v>
      </c>
      <c r="G29" s="78">
        <f>IF(MIN(PAGE2!G28, PAGE2!G32)&lt;=0,0, PAGE2!G28/PAGE2!G32)</f>
        <v>0</v>
      </c>
      <c r="H29" s="78">
        <f>IF(MIN(PAGE2!H28, PAGE2!H32)&lt;=0,0, PAGE2!H28/PAGE2!H32)</f>
        <v>0</v>
      </c>
    </row>
    <row r="30" spans="1:12" ht="18" customHeight="1" x14ac:dyDescent="0.2">
      <c r="A30" s="166" t="s">
        <v>8</v>
      </c>
      <c r="B30" s="167"/>
      <c r="C30" s="167"/>
      <c r="D30" s="168"/>
      <c r="E30" s="78">
        <f>IF(MIN(PAGE2!E29, PAGE2!E32)&lt;=0,0, PAGE2!E29/PAGE2!E32)</f>
        <v>8.7100591715976325E-2</v>
      </c>
      <c r="F30" s="78">
        <f>IF(MIN(PAGE2!F29, PAGE2!F32)&lt;=0,0, PAGE2!F29/PAGE2!F32)</f>
        <v>6.2722419928825629E-2</v>
      </c>
      <c r="G30" s="78">
        <f>IF(MIN(PAGE2!G29, PAGE2!G32)&lt;=0,0, PAGE2!G29/PAGE2!G32)</f>
        <v>0.13977272727272727</v>
      </c>
      <c r="H30" s="78">
        <f>IF(MIN(PAGE2!H29, PAGE2!H32)&lt;=0,0, PAGE2!H29/PAGE2!H32)</f>
        <v>0.15324384787472037</v>
      </c>
    </row>
    <row r="31" spans="1:12" ht="18" customHeight="1" x14ac:dyDescent="0.2">
      <c r="A31" s="166" t="s">
        <v>10</v>
      </c>
      <c r="B31" s="167"/>
      <c r="C31" s="167"/>
      <c r="D31" s="168"/>
      <c r="E31" s="78">
        <f>IF(MIN(PAGE2!E30, PAGE2!E32)&lt;=0,0, PAGE2!E30/PAGE2!E32)</f>
        <v>2.1301775147928993E-3</v>
      </c>
      <c r="F31" s="78">
        <f>IF(MIN(PAGE2!F30, PAGE2!F32)&lt;=0,0, PAGE2!F30/PAGE2!F32)</f>
        <v>8.8967971530249106E-4</v>
      </c>
      <c r="G31" s="78">
        <f>IF(MIN(PAGE2!G30, PAGE2!G32)&lt;=0,0, PAGE2!G30/PAGE2!G32)</f>
        <v>3.4090909090909089E-3</v>
      </c>
      <c r="H31" s="78">
        <f>IF(MIN(PAGE2!H30, PAGE2!H32)&lt;=0,0, PAGE2!H30/PAGE2!H32)</f>
        <v>2.2371364653243847E-3</v>
      </c>
    </row>
    <row r="32" spans="1:12" ht="18" customHeight="1" x14ac:dyDescent="0.2">
      <c r="A32" s="166" t="s">
        <v>94</v>
      </c>
      <c r="B32" s="167"/>
      <c r="C32" s="167"/>
      <c r="D32" s="168"/>
      <c r="E32" s="78">
        <f>IF(MIN(PAGE2!E31, PAGE2!E32)&lt;=0,0, PAGE2!E31/PAGE2!E32)</f>
        <v>0.23573964497041419</v>
      </c>
      <c r="F32" s="78">
        <f>IF(MIN(PAGE2!F31, PAGE2!F32)&lt;=0,0, PAGE2!F31/PAGE2!F32)</f>
        <v>6.6725978647686826E-2</v>
      </c>
      <c r="G32" s="78">
        <f>IF(MIN(PAGE2!G31, PAGE2!G32)&lt;=0,0, PAGE2!G31/PAGE2!G32)</f>
        <v>0.33068181818181819</v>
      </c>
      <c r="H32" s="78">
        <f>IF(MIN(PAGE2!H31, PAGE2!H32)&lt;=0,0, PAGE2!H31/PAGE2!H32)</f>
        <v>0.13870246085011187</v>
      </c>
    </row>
    <row r="33" spans="1:8" ht="18" customHeight="1" x14ac:dyDescent="0.2">
      <c r="A33" s="191" t="s">
        <v>11</v>
      </c>
      <c r="B33" s="192"/>
      <c r="C33" s="192"/>
      <c r="D33" s="193"/>
      <c r="E33" s="85">
        <f>IF(PAGE2!E32&lt;=0,0, PAGE2!E32/PAGE2!E32)</f>
        <v>1</v>
      </c>
      <c r="F33" s="85">
        <f>IF(PAGE2!F32&lt;=0,0, PAGE2!F32/PAGE2!F32)</f>
        <v>1</v>
      </c>
      <c r="G33" s="85">
        <f>IF(PAGE2!G32&lt;=0,0, PAGE2!G32/PAGE2!G32)</f>
        <v>1</v>
      </c>
      <c r="H33" s="85">
        <f>IF(PAGE2!H32&lt;=0,0, PAGE2!H32/PAGE2!H32)</f>
        <v>1</v>
      </c>
    </row>
    <row r="34" spans="1:8" ht="9.75" customHeight="1" x14ac:dyDescent="0.2">
      <c r="A34" s="8"/>
      <c r="E34" s="33"/>
      <c r="F34" s="33"/>
      <c r="G34" s="33"/>
      <c r="H34" s="33"/>
    </row>
    <row r="35" spans="1:8" x14ac:dyDescent="0.2">
      <c r="A35" s="25" t="s">
        <v>157</v>
      </c>
    </row>
    <row r="36" spans="1:8" x14ac:dyDescent="0.2">
      <c r="A36" s="24" t="s">
        <v>156</v>
      </c>
    </row>
    <row r="37" spans="1:8" x14ac:dyDescent="0.2">
      <c r="A37" s="12"/>
    </row>
    <row r="38" spans="1:8" x14ac:dyDescent="0.2">
      <c r="A38" s="96"/>
      <c r="B38" s="96"/>
      <c r="E38" s="69"/>
      <c r="F38" s="69"/>
      <c r="G38" s="69"/>
      <c r="H38" s="8"/>
    </row>
    <row r="39" spans="1:8" x14ac:dyDescent="0.2">
      <c r="A39" s="9"/>
      <c r="H39" s="37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  <row r="46" spans="1:8" x14ac:dyDescent="0.2">
      <c r="A46" s="8"/>
    </row>
  </sheetData>
  <sheetProtection sheet="1" objects="1" scenarios="1"/>
  <mergeCells count="22">
    <mergeCell ref="A32:D32"/>
    <mergeCell ref="A33:D33"/>
    <mergeCell ref="A26:D26"/>
    <mergeCell ref="A27:D27"/>
    <mergeCell ref="A28:D28"/>
    <mergeCell ref="A29:D29"/>
    <mergeCell ref="A30:D30"/>
    <mergeCell ref="A31:D31"/>
    <mergeCell ref="A25:D25"/>
    <mergeCell ref="A14:D19"/>
    <mergeCell ref="E14:H14"/>
    <mergeCell ref="E15:F16"/>
    <mergeCell ref="G15:H16"/>
    <mergeCell ref="E17:E19"/>
    <mergeCell ref="F17:F19"/>
    <mergeCell ref="G17:G19"/>
    <mergeCell ref="H17:H19"/>
    <mergeCell ref="A20:D20"/>
    <mergeCell ref="A21:D21"/>
    <mergeCell ref="A22:D22"/>
    <mergeCell ref="A23:D23"/>
    <mergeCell ref="A24:D24"/>
  </mergeCells>
  <pageMargins left="0.8" right="0.3" top="0.9" bottom="0" header="0.5" footer="0.5"/>
  <pageSetup scale="84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5"/>
  <sheetViews>
    <sheetView zoomScale="90" zoomScaleNormal="90" workbookViewId="0">
      <selection activeCell="J5" sqref="J5"/>
    </sheetView>
  </sheetViews>
  <sheetFormatPr defaultColWidth="9.140625" defaultRowHeight="12.75" x14ac:dyDescent="0.2"/>
  <cols>
    <col min="1" max="1" width="33.7109375" style="6" customWidth="1"/>
    <col min="2" max="2" width="12.7109375" style="6" customWidth="1"/>
    <col min="3" max="3" width="10.42578125" style="6" hidden="1" customWidth="1"/>
    <col min="4" max="4" width="0.85546875" style="6" customWidth="1"/>
    <col min="5" max="5" width="21.42578125" style="6" customWidth="1"/>
    <col min="6" max="6" width="21.85546875" style="6" customWidth="1"/>
    <col min="7" max="7" width="22.85546875" style="6" customWidth="1"/>
    <col min="8" max="8" width="22.7109375" style="6" customWidth="1"/>
    <col min="9" max="9" width="21.7109375" style="6" customWidth="1"/>
    <col min="10" max="11" width="9.140625" style="6"/>
    <col min="12" max="12" width="8.85546875" style="6" customWidth="1"/>
    <col min="13" max="13" width="4" style="6" hidden="1" customWidth="1"/>
    <col min="14" max="16384" width="9.140625" style="6"/>
  </cols>
  <sheetData>
    <row r="1" spans="1:13" s="8" customFormat="1" ht="11.25" customHeight="1" x14ac:dyDescent="0.2">
      <c r="A1" s="140" t="s">
        <v>223</v>
      </c>
      <c r="C1" s="12"/>
      <c r="D1" s="12"/>
      <c r="E1" s="12"/>
      <c r="F1" s="12"/>
      <c r="I1" s="27" t="s">
        <v>96</v>
      </c>
    </row>
    <row r="2" spans="1:13" s="8" customFormat="1" ht="9.6" customHeight="1" x14ac:dyDescent="0.2">
      <c r="A2" s="12"/>
      <c r="C2" s="12"/>
      <c r="D2" s="12"/>
      <c r="F2" s="28"/>
      <c r="G2" s="12"/>
      <c r="I2" s="12"/>
    </row>
    <row r="3" spans="1:13" s="8" customFormat="1" ht="9.6" customHeight="1" x14ac:dyDescent="0.2">
      <c r="A3" s="12"/>
      <c r="F3" s="28"/>
      <c r="H3"/>
      <c r="I3"/>
    </row>
    <row r="4" spans="1:13" s="8" customFormat="1" ht="11.25" customHeight="1" x14ac:dyDescent="0.2">
      <c r="A4" s="12"/>
      <c r="D4" s="12"/>
      <c r="F4" s="108" t="s">
        <v>23</v>
      </c>
      <c r="G4" s="12"/>
      <c r="H4"/>
      <c r="I4"/>
    </row>
    <row r="5" spans="1:13" s="8" customFormat="1" ht="11.25" customHeight="1" x14ac:dyDescent="0.2">
      <c r="A5" s="12"/>
      <c r="F5" s="28"/>
      <c r="G5" s="12"/>
      <c r="H5"/>
      <c r="I5"/>
    </row>
    <row r="6" spans="1:13" s="8" customFormat="1" ht="11.25" customHeight="1" x14ac:dyDescent="0.2">
      <c r="B6" s="12"/>
      <c r="F6" s="28"/>
      <c r="G6" s="12"/>
      <c r="H6"/>
      <c r="I6"/>
    </row>
    <row r="7" spans="1:13" s="8" customFormat="1" ht="11.25" customHeight="1" x14ac:dyDescent="0.2">
      <c r="B7" s="12"/>
      <c r="D7" s="28"/>
      <c r="F7" s="108" t="s">
        <v>225</v>
      </c>
      <c r="G7" s="12"/>
      <c r="H7"/>
      <c r="I7"/>
    </row>
    <row r="8" spans="1:13" s="8" customFormat="1" ht="9.6" customHeight="1" x14ac:dyDescent="0.2">
      <c r="B8" s="12"/>
      <c r="F8" s="28"/>
      <c r="G8" s="12"/>
      <c r="H8"/>
      <c r="I8"/>
    </row>
    <row r="9" spans="1:13" ht="9.6" customHeight="1" x14ac:dyDescent="0.2">
      <c r="B9" s="47"/>
      <c r="C9" s="48"/>
      <c r="E9" s="48"/>
      <c r="F9" s="48"/>
      <c r="G9" s="48"/>
      <c r="H9"/>
      <c r="I9"/>
    </row>
    <row r="10" spans="1:13" s="66" customFormat="1" ht="9.6" customHeight="1" x14ac:dyDescent="0.2">
      <c r="B10" s="67"/>
      <c r="C10" s="68"/>
      <c r="D10" s="68"/>
      <c r="E10" s="68"/>
      <c r="H10"/>
      <c r="I10"/>
    </row>
    <row r="11" spans="1:13" ht="9.6" customHeight="1" x14ac:dyDescent="0.2">
      <c r="B11" s="47"/>
      <c r="C11" s="48"/>
      <c r="D11" s="48"/>
      <c r="E11" s="48"/>
      <c r="F11" s="48"/>
      <c r="G11" s="48"/>
      <c r="H11" s="48"/>
    </row>
    <row r="12" spans="1:13" s="13" customFormat="1" ht="18" customHeight="1" x14ac:dyDescent="0.2">
      <c r="A12" s="106" t="s">
        <v>55</v>
      </c>
      <c r="B12" s="30"/>
      <c r="D12" s="12"/>
      <c r="E12" s="12"/>
      <c r="F12" s="12"/>
      <c r="G12" s="12"/>
      <c r="H12" s="12"/>
    </row>
    <row r="13" spans="1:13" s="13" customFormat="1" ht="46.5" customHeight="1" x14ac:dyDescent="0.2">
      <c r="A13" s="169" t="s">
        <v>22</v>
      </c>
      <c r="B13" s="170"/>
      <c r="C13" s="170"/>
      <c r="D13" s="171"/>
      <c r="E13" s="195" t="s">
        <v>158</v>
      </c>
      <c r="F13" s="196"/>
      <c r="G13" s="197"/>
      <c r="H13" s="196" t="s">
        <v>159</v>
      </c>
      <c r="I13" s="197"/>
    </row>
    <row r="14" spans="1:13" s="13" customFormat="1" ht="27" customHeight="1" x14ac:dyDescent="0.2">
      <c r="A14" s="172"/>
      <c r="B14" s="173"/>
      <c r="C14" s="173"/>
      <c r="D14" s="174"/>
      <c r="E14" s="207" t="s">
        <v>139</v>
      </c>
      <c r="F14" s="207" t="s">
        <v>140</v>
      </c>
      <c r="G14" s="207" t="s">
        <v>141</v>
      </c>
      <c r="H14" s="207" t="s">
        <v>142</v>
      </c>
      <c r="I14" s="207" t="s">
        <v>143</v>
      </c>
    </row>
    <row r="15" spans="1:13" s="13" customFormat="1" ht="15" customHeight="1" x14ac:dyDescent="0.2">
      <c r="A15" s="172"/>
      <c r="B15" s="173"/>
      <c r="C15" s="173"/>
      <c r="D15" s="173"/>
      <c r="E15" s="208"/>
      <c r="F15" s="208"/>
      <c r="G15" s="208"/>
      <c r="H15" s="207"/>
      <c r="I15" s="207"/>
      <c r="M15" s="13">
        <v>6</v>
      </c>
    </row>
    <row r="16" spans="1:13" ht="13.5" customHeight="1" x14ac:dyDescent="0.2">
      <c r="A16" s="172"/>
      <c r="B16" s="173"/>
      <c r="C16" s="173"/>
      <c r="D16" s="173"/>
      <c r="E16" s="208"/>
      <c r="F16" s="208"/>
      <c r="G16" s="208"/>
      <c r="H16" s="207"/>
      <c r="I16" s="207"/>
    </row>
    <row r="17" spans="1:14" ht="13.5" customHeight="1" x14ac:dyDescent="0.2">
      <c r="A17" s="172"/>
      <c r="B17" s="173"/>
      <c r="C17" s="173"/>
      <c r="D17" s="173"/>
      <c r="E17" s="208"/>
      <c r="F17" s="208"/>
      <c r="G17" s="208"/>
      <c r="H17" s="207"/>
      <c r="I17" s="207"/>
    </row>
    <row r="18" spans="1:14" ht="13.5" customHeight="1" x14ac:dyDescent="0.2">
      <c r="A18" s="175"/>
      <c r="B18" s="176"/>
      <c r="C18" s="176"/>
      <c r="D18" s="176"/>
      <c r="E18" s="208"/>
      <c r="F18" s="208"/>
      <c r="G18" s="208"/>
      <c r="H18" s="207"/>
      <c r="I18" s="207"/>
    </row>
    <row r="19" spans="1:14" ht="18" customHeight="1" x14ac:dyDescent="0.2">
      <c r="A19" s="187" t="s">
        <v>150</v>
      </c>
      <c r="B19" s="187"/>
      <c r="C19" s="187"/>
      <c r="D19" s="187"/>
      <c r="E19" s="78">
        <f>IF(MIN(PAGE3!E18, PAGE3!E31)&lt;=0,0,PAGE3!E18/PAGE3!E31)</f>
        <v>4.7192071731949034E-4</v>
      </c>
      <c r="F19" s="78">
        <f>IF(MIN(PAGE3!F18, PAGE3!F31)&lt;=0,0,PAGE3!F18/PAGE3!F31)</f>
        <v>2.8571428571428571E-2</v>
      </c>
      <c r="G19" s="78">
        <f>IF(MIN(PAGE3!G18, PAGE3!G31)&lt;=0,0,PAGE3!G18/PAGE3!G31)</f>
        <v>0</v>
      </c>
      <c r="H19" s="78">
        <f>IF(MIN(PAGE3!H18, PAGE3!H31)&lt;=0,0,PAGE3!H18/PAGE3!H31)</f>
        <v>0</v>
      </c>
      <c r="I19" s="78">
        <f>IF(MIN(PAGE3!I18, PAGE3!I31)&lt;=0,0,PAGE3!I18/PAGE3!I31)</f>
        <v>0</v>
      </c>
      <c r="L19" s="6" t="s">
        <v>12</v>
      </c>
    </row>
    <row r="20" spans="1:14" ht="18" customHeight="1" x14ac:dyDescent="0.2">
      <c r="A20" s="188" t="s">
        <v>0</v>
      </c>
      <c r="B20" s="189"/>
      <c r="C20" s="189"/>
      <c r="D20" s="190"/>
      <c r="E20" s="80">
        <f>IF(MIN(PAGE3!E19, PAGE3!E31)&lt;=0,0,PAGE3!E19/PAGE3!E31)</f>
        <v>1.7932987258140631E-2</v>
      </c>
      <c r="F20" s="80">
        <f>IF(MIN(PAGE3!F19, PAGE3!F31)&lt;=0,0,PAGE3!F19/PAGE3!F31)</f>
        <v>0</v>
      </c>
      <c r="G20" s="80">
        <f>IF(MIN(PAGE3!G19, PAGE3!G31)&lt;=0,0,PAGE3!G19/PAGE3!G31)</f>
        <v>0</v>
      </c>
      <c r="H20" s="80">
        <f>IF(MIN(PAGE3!H19, PAGE3!H31)&lt;=0,0,PAGE3!H19/PAGE3!H31)</f>
        <v>1.9157088122605363E-2</v>
      </c>
      <c r="I20" s="80">
        <f>IF(MIN(PAGE3!I19, PAGE3!I31)&lt;=0,0,PAGE3!I19/PAGE3!I31)</f>
        <v>0</v>
      </c>
      <c r="N20" s="6" t="s">
        <v>12</v>
      </c>
    </row>
    <row r="21" spans="1:14" ht="18" customHeight="1" x14ac:dyDescent="0.2">
      <c r="A21" s="166" t="s">
        <v>1</v>
      </c>
      <c r="B21" s="167"/>
      <c r="C21" s="167"/>
      <c r="D21" s="168"/>
      <c r="E21" s="80">
        <f>IF(MIN(PAGE3!E20, PAGE3!E31)&lt;=0,0,PAGE3!E20/PAGE3!E31)</f>
        <v>0.39310995752713546</v>
      </c>
      <c r="F21" s="80">
        <f>IF(MIN(PAGE3!F20, PAGE3!F31)&lt;=0,0,PAGE3!F20/PAGE3!F31)</f>
        <v>0.7142857142857143</v>
      </c>
      <c r="G21" s="80">
        <f>IF(MIN(PAGE3!G20, PAGE3!G31)&lt;=0,0,PAGE3!G20/PAGE3!G31)</f>
        <v>1</v>
      </c>
      <c r="H21" s="80">
        <f>IF(MIN(PAGE3!H20, PAGE3!H31)&lt;=0,0,PAGE3!H20/PAGE3!H31)</f>
        <v>0.41507024265644954</v>
      </c>
      <c r="I21" s="80">
        <f>IF(MIN(PAGE3!I20, PAGE3!I31)&lt;=0,0,PAGE3!I20/PAGE3!I31)</f>
        <v>0.8</v>
      </c>
    </row>
    <row r="22" spans="1:14" ht="18" customHeight="1" x14ac:dyDescent="0.2">
      <c r="A22" s="166" t="s">
        <v>2</v>
      </c>
      <c r="B22" s="167"/>
      <c r="C22" s="167"/>
      <c r="D22" s="168"/>
      <c r="E22" s="80">
        <f>IF(MIN(PAGE3!E21, PAGE3!E31)&lt;=0,0,PAGE3!E21/PAGE3!E31)</f>
        <v>7.5507314771118455E-3</v>
      </c>
      <c r="F22" s="80">
        <f>IF(MIN(PAGE3!F21, PAGE3!F31)&lt;=0,0,PAGE3!F21/PAGE3!F31)</f>
        <v>0</v>
      </c>
      <c r="G22" s="80">
        <f>IF(MIN(PAGE3!G21, PAGE3!G31)&lt;=0,0,PAGE3!G21/PAGE3!G31)</f>
        <v>0</v>
      </c>
      <c r="H22" s="80">
        <f>IF(MIN(PAGE3!H21, PAGE3!H31)&lt;=0,0,PAGE3!H21/PAGE3!H31)</f>
        <v>1.40485312899106E-2</v>
      </c>
      <c r="I22" s="80">
        <f>IF(MIN(PAGE3!I21, PAGE3!I31)&lt;=0,0,PAGE3!I21/PAGE3!I31)</f>
        <v>1.3793103448275862E-2</v>
      </c>
    </row>
    <row r="23" spans="1:14" ht="18" customHeight="1" x14ac:dyDescent="0.2">
      <c r="A23" s="166" t="s">
        <v>3</v>
      </c>
      <c r="B23" s="167"/>
      <c r="C23" s="167"/>
      <c r="D23" s="168"/>
      <c r="E23" s="80">
        <f>IF(MIN(PAGE3!E22, PAGE3!E31)&lt;=0,0,PAGE3!E22/PAGE3!E31)</f>
        <v>9.4384143463898068E-4</v>
      </c>
      <c r="F23" s="80">
        <f>IF(MIN(PAGE3!F22, PAGE3!F31)&lt;=0,0,PAGE3!F22/PAGE3!F31)</f>
        <v>2.8571428571428571E-2</v>
      </c>
      <c r="G23" s="80">
        <f>IF(MIN(PAGE3!G22, PAGE3!G31)&lt;=0,0,PAGE3!G22/PAGE3!G31)</f>
        <v>0</v>
      </c>
      <c r="H23" s="80">
        <f>IF(MIN(PAGE3!H22, PAGE3!H31)&lt;=0,0,PAGE3!H22/PAGE3!H31)</f>
        <v>1.277139208173691E-3</v>
      </c>
      <c r="I23" s="80">
        <f>IF(MIN(PAGE3!I22, PAGE3!I31)&lt;=0,0,PAGE3!I22/PAGE3!I31)</f>
        <v>0</v>
      </c>
    </row>
    <row r="24" spans="1:14" ht="18" customHeight="1" x14ac:dyDescent="0.2">
      <c r="A24" s="166" t="s">
        <v>4</v>
      </c>
      <c r="B24" s="167"/>
      <c r="C24" s="167"/>
      <c r="D24" s="168"/>
      <c r="E24" s="80">
        <f>IF(MIN(PAGE3!E23, PAGE3!E31)&lt;=0,0,PAGE3!E23/PAGE3!E31)</f>
        <v>2.4539877300613498E-2</v>
      </c>
      <c r="F24" s="80">
        <f>IF(MIN(PAGE3!F23, PAGE3!F31)&lt;=0,0,PAGE3!F23/PAGE3!F31)</f>
        <v>0</v>
      </c>
      <c r="G24" s="80">
        <f>IF(MIN(PAGE3!G23, PAGE3!G31)&lt;=0,0,PAGE3!G23/PAGE3!G31)</f>
        <v>0</v>
      </c>
      <c r="H24" s="80">
        <f>IF(MIN(PAGE3!H23, PAGE3!H31)&lt;=0,0,PAGE3!H23/PAGE3!H31)</f>
        <v>5.3639846743295021E-2</v>
      </c>
      <c r="I24" s="80">
        <f>IF(MIN(PAGE3!I23, PAGE3!I31)&lt;=0,0,PAGE3!I23/PAGE3!I31)</f>
        <v>6.8965517241379309E-3</v>
      </c>
    </row>
    <row r="25" spans="1:14" ht="18" customHeight="1" x14ac:dyDescent="0.2">
      <c r="A25" s="166" t="s">
        <v>5</v>
      </c>
      <c r="B25" s="167"/>
      <c r="C25" s="167"/>
      <c r="D25" s="168"/>
      <c r="E25" s="80">
        <f>IF(MIN(PAGE3!E24, PAGE3!E31)&lt;=0,0,PAGE3!E24/PAGE3!E31)</f>
        <v>2.2652194431335537E-2</v>
      </c>
      <c r="F25" s="80">
        <f>IF(MIN(PAGE3!F24, PAGE3!F31)&lt;=0,0,PAGE3!F24/PAGE3!F31)</f>
        <v>2.8571428571428571E-2</v>
      </c>
      <c r="G25" s="80">
        <f>IF(MIN(PAGE3!G24, PAGE3!G31)&lt;=0,0,PAGE3!G24/PAGE3!G31)</f>
        <v>0</v>
      </c>
      <c r="H25" s="80">
        <f>IF(MIN(PAGE3!H24, PAGE3!H31)&lt;=0,0,PAGE3!H24/PAGE3!H31)</f>
        <v>5.3639846743295021E-2</v>
      </c>
      <c r="I25" s="80">
        <f>IF(MIN(PAGE3!I24, PAGE3!I31)&lt;=0,0,PAGE3!I24/PAGE3!I31)</f>
        <v>2.0689655172413793E-2</v>
      </c>
    </row>
    <row r="26" spans="1:14" ht="18" customHeight="1" x14ac:dyDescent="0.2">
      <c r="A26" s="166" t="s">
        <v>6</v>
      </c>
      <c r="B26" s="167"/>
      <c r="C26" s="167"/>
      <c r="D26" s="168"/>
      <c r="E26" s="80">
        <f>IF(MIN(PAGE3!E25, PAGE3!E31)&lt;=0,0,PAGE3!E25/PAGE3!E31)</f>
        <v>0</v>
      </c>
      <c r="F26" s="80">
        <f>IF(MIN(PAGE3!F25, PAGE3!F31)&lt;=0,0,PAGE3!F25/PAGE3!F31)</f>
        <v>0</v>
      </c>
      <c r="G26" s="80">
        <f>IF(MIN(PAGE3!G25, PAGE3!G31)&lt;=0,0,PAGE3!G25/PAGE3!G31)</f>
        <v>0</v>
      </c>
      <c r="H26" s="80">
        <f>IF(MIN(PAGE3!H25, PAGE3!H31)&lt;=0,0,PAGE3!H25/PAGE3!H31)</f>
        <v>0</v>
      </c>
      <c r="I26" s="80">
        <f>IF(MIN(PAGE3!I25, PAGE3!I31)&lt;=0,0,PAGE3!I25/PAGE3!I31)</f>
        <v>0</v>
      </c>
    </row>
    <row r="27" spans="1:14" ht="18" customHeight="1" x14ac:dyDescent="0.2">
      <c r="A27" s="166" t="s">
        <v>9</v>
      </c>
      <c r="B27" s="167"/>
      <c r="C27" s="167"/>
      <c r="D27" s="168"/>
      <c r="E27" s="80">
        <f>IF(MIN(PAGE3!E26, PAGE3!E31)&lt;=0,0,PAGE3!E26/PAGE3!E31)</f>
        <v>9.4384143463898068E-4</v>
      </c>
      <c r="F27" s="80">
        <f>IF(MIN(PAGE3!F26, PAGE3!F31)&lt;=0,0,PAGE3!F26/PAGE3!F31)</f>
        <v>0</v>
      </c>
      <c r="G27" s="80">
        <f>IF(MIN(PAGE3!G26, PAGE3!G31)&lt;=0,0,PAGE3!G26/PAGE3!G31)</f>
        <v>0</v>
      </c>
      <c r="H27" s="80">
        <f>IF(MIN(PAGE3!H26, PAGE3!H31)&lt;=0,0,PAGE3!H26/PAGE3!H31)</f>
        <v>1.277139208173691E-3</v>
      </c>
      <c r="I27" s="80">
        <f>IF(MIN(PAGE3!I26, PAGE3!I31)&lt;=0,0,PAGE3!I26/PAGE3!I31)</f>
        <v>0</v>
      </c>
    </row>
    <row r="28" spans="1:14" ht="18" customHeight="1" x14ac:dyDescent="0.2">
      <c r="A28" s="166" t="s">
        <v>7</v>
      </c>
      <c r="B28" s="167"/>
      <c r="C28" s="167"/>
      <c r="D28" s="168"/>
      <c r="E28" s="80">
        <f>IF(MIN(PAGE3!E27, PAGE3!E31)&lt;=0,0,PAGE3!E27/PAGE3!E31)</f>
        <v>0</v>
      </c>
      <c r="F28" s="80">
        <f>IF(MIN(PAGE3!F27, PAGE3!F31)&lt;=0,0,PAGE3!F27/PAGE3!F31)</f>
        <v>0</v>
      </c>
      <c r="G28" s="80">
        <f>IF(MIN(PAGE3!G27, PAGE3!G31)&lt;=0,0,PAGE3!G27/PAGE3!G31)</f>
        <v>0</v>
      </c>
      <c r="H28" s="80">
        <f>IF(MIN(PAGE3!H27, PAGE3!H31)&lt;=0,0,PAGE3!H27/PAGE3!H31)</f>
        <v>0</v>
      </c>
      <c r="I28" s="80">
        <f>IF(MIN(PAGE3!I27, PAGE3!I31)&lt;=0,0,PAGE3!I27/PAGE3!I31)</f>
        <v>0</v>
      </c>
    </row>
    <row r="29" spans="1:14" ht="18" customHeight="1" x14ac:dyDescent="0.2">
      <c r="A29" s="166" t="s">
        <v>8</v>
      </c>
      <c r="B29" s="167"/>
      <c r="C29" s="167"/>
      <c r="D29" s="168"/>
      <c r="E29" s="80">
        <f>IF(MIN(PAGE3!E28, PAGE3!E31)&lt;=0,0,PAGE3!E28/PAGE3!E31)</f>
        <v>0.15856536101934876</v>
      </c>
      <c r="F29" s="80">
        <f>IF(MIN(PAGE3!F28, PAGE3!F31)&lt;=0,0,PAGE3!F28/PAGE3!F31)</f>
        <v>2.8571428571428571E-2</v>
      </c>
      <c r="G29" s="80">
        <f>IF(MIN(PAGE3!G28, PAGE3!G31)&lt;=0,0,PAGE3!G28/PAGE3!G31)</f>
        <v>0</v>
      </c>
      <c r="H29" s="80">
        <f>IF(MIN(PAGE3!H28, PAGE3!H31)&lt;=0,0,PAGE3!H28/PAGE3!H31)</f>
        <v>9.8339719029374204E-2</v>
      </c>
      <c r="I29" s="80">
        <f>IF(MIN(PAGE3!I28, PAGE3!I31)&lt;=0,0,PAGE3!I28/PAGE3!I31)</f>
        <v>1.3793103448275862E-2</v>
      </c>
    </row>
    <row r="30" spans="1:14" ht="18" customHeight="1" x14ac:dyDescent="0.2">
      <c r="A30" s="166" t="s">
        <v>10</v>
      </c>
      <c r="B30" s="167"/>
      <c r="C30" s="167"/>
      <c r="D30" s="168"/>
      <c r="E30" s="80">
        <f>IF(MIN(PAGE3!E29, PAGE3!E31)&lt;=0,0,PAGE3!E29/PAGE3!E31)</f>
        <v>1.4157621519584711E-3</v>
      </c>
      <c r="F30" s="80">
        <f>IF(MIN(PAGE3!F29, PAGE3!F31)&lt;=0,0,PAGE3!F29/PAGE3!F31)</f>
        <v>0</v>
      </c>
      <c r="G30" s="80">
        <f>IF(MIN(PAGE3!G29, PAGE3!G31)&lt;=0,0,PAGE3!G29/PAGE3!G31)</f>
        <v>0</v>
      </c>
      <c r="H30" s="80">
        <f>IF(MIN(PAGE3!H29, PAGE3!H31)&lt;=0,0,PAGE3!H29/PAGE3!H31)</f>
        <v>1.277139208173691E-3</v>
      </c>
      <c r="I30" s="80">
        <f>IF(MIN(PAGE3!I29, PAGE3!I31)&lt;=0,0,PAGE3!I29/PAGE3!I31)</f>
        <v>6.8965517241379309E-3</v>
      </c>
    </row>
    <row r="31" spans="1:14" ht="18" customHeight="1" x14ac:dyDescent="0.2">
      <c r="A31" s="166" t="s">
        <v>94</v>
      </c>
      <c r="B31" s="167"/>
      <c r="C31" s="167"/>
      <c r="D31" s="168"/>
      <c r="E31" s="80">
        <f>IF(MIN(PAGE3!E30, PAGE3!E31)&lt;=0,0,PAGE3!E30/PAGE3!E31)</f>
        <v>0.37187352524775835</v>
      </c>
      <c r="F31" s="80">
        <f>IF(MIN(PAGE3!F30, PAGE3!F31)&lt;=0,0,PAGE3!F30/PAGE3!F31)</f>
        <v>0.17142857142857143</v>
      </c>
      <c r="G31" s="80">
        <f>IF(MIN(PAGE3!G30, PAGE3!G31)&lt;=0,0,PAGE3!G30/PAGE3!G31)</f>
        <v>0</v>
      </c>
      <c r="H31" s="80">
        <f>IF(MIN(PAGE3!H30, PAGE3!H31)&lt;=0,0,PAGE3!H30/PAGE3!H31)</f>
        <v>0.34227330779054915</v>
      </c>
      <c r="I31" s="80">
        <f>IF(MIN(PAGE3!I30, PAGE3!I31)&lt;=0,0,PAGE3!I30/PAGE3!I31)</f>
        <v>0.13793103448275862</v>
      </c>
    </row>
    <row r="32" spans="1:14" ht="18" customHeight="1" x14ac:dyDescent="0.2">
      <c r="A32" s="191" t="s">
        <v>52</v>
      </c>
      <c r="B32" s="192"/>
      <c r="C32" s="192"/>
      <c r="D32" s="193"/>
      <c r="E32" s="79">
        <f>IF(PAGE3!E31&lt;=0,0,PAGE3!E31/PAGE3!E31)</f>
        <v>1</v>
      </c>
      <c r="F32" s="79">
        <f>IF(PAGE3!F31&lt;=0,0,PAGE3!F31/PAGE3!F31)</f>
        <v>1</v>
      </c>
      <c r="G32" s="79">
        <f>IF(PAGE3!G31&lt;=0,0,PAGE3!G31/PAGE3!G31)</f>
        <v>1</v>
      </c>
      <c r="H32" s="79">
        <f>IF(PAGE3!H31&lt;=0,0,PAGE3!H31/PAGE3!H31)</f>
        <v>1</v>
      </c>
      <c r="I32" s="79">
        <f>IF(PAGE3!I31&lt;=0,0,PAGE3!I31/PAGE3!I31)</f>
        <v>1</v>
      </c>
    </row>
    <row r="33" spans="1:8" x14ac:dyDescent="0.2">
      <c r="A33" s="12"/>
    </row>
    <row r="34" spans="1:8" x14ac:dyDescent="0.2">
      <c r="A34" s="25" t="s">
        <v>157</v>
      </c>
    </row>
    <row r="35" spans="1:8" x14ac:dyDescent="0.2">
      <c r="A35" s="24" t="s">
        <v>156</v>
      </c>
    </row>
    <row r="36" spans="1:8" x14ac:dyDescent="0.2">
      <c r="A36" s="8"/>
      <c r="E36" s="33"/>
      <c r="F36" s="33"/>
      <c r="G36" s="33"/>
      <c r="H36" s="33"/>
    </row>
    <row r="37" spans="1:8" x14ac:dyDescent="0.2">
      <c r="A37" s="96"/>
      <c r="B37" s="96"/>
      <c r="E37" s="69"/>
      <c r="F37" s="69"/>
      <c r="G37" s="69"/>
      <c r="H37" s="8"/>
    </row>
    <row r="38" spans="1:8" x14ac:dyDescent="0.2">
      <c r="A38" s="9"/>
      <c r="H38" s="37"/>
    </row>
    <row r="39" spans="1:8" x14ac:dyDescent="0.2">
      <c r="A39" s="8"/>
    </row>
    <row r="40" spans="1:8" x14ac:dyDescent="0.2">
      <c r="A40" s="8"/>
    </row>
    <row r="41" spans="1:8" x14ac:dyDescent="0.2">
      <c r="A41" s="8"/>
    </row>
    <row r="42" spans="1:8" x14ac:dyDescent="0.2">
      <c r="A42" s="8"/>
    </row>
    <row r="43" spans="1:8" x14ac:dyDescent="0.2">
      <c r="A43" s="8"/>
    </row>
    <row r="44" spans="1:8" x14ac:dyDescent="0.2">
      <c r="A44" s="8"/>
    </row>
    <row r="45" spans="1:8" x14ac:dyDescent="0.2">
      <c r="A45" s="8"/>
    </row>
  </sheetData>
  <sheetProtection sheet="1" objects="1" scenarios="1"/>
  <mergeCells count="22">
    <mergeCell ref="A31:D31"/>
    <mergeCell ref="A32:D32"/>
    <mergeCell ref="A25:D25"/>
    <mergeCell ref="A26:D26"/>
    <mergeCell ref="A27:D27"/>
    <mergeCell ref="A28:D28"/>
    <mergeCell ref="A29:D29"/>
    <mergeCell ref="A30:D30"/>
    <mergeCell ref="A24:D24"/>
    <mergeCell ref="A13:D18"/>
    <mergeCell ref="E13:G13"/>
    <mergeCell ref="H13:I13"/>
    <mergeCell ref="E14:E18"/>
    <mergeCell ref="F14:F18"/>
    <mergeCell ref="G14:G18"/>
    <mergeCell ref="H14:H18"/>
    <mergeCell ref="I14:I18"/>
    <mergeCell ref="A19:D19"/>
    <mergeCell ref="A20:D20"/>
    <mergeCell ref="A21:D21"/>
    <mergeCell ref="A22:D22"/>
    <mergeCell ref="A23:D23"/>
  </mergeCells>
  <pageMargins left="0.8" right="0.3" top="0.9" bottom="0" header="0.5" footer="0.5"/>
  <pageSetup scale="81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0"/>
  <sheetViews>
    <sheetView zoomScale="80" zoomScaleNormal="80" workbookViewId="0">
      <selection activeCell="K5" sqref="K5"/>
    </sheetView>
  </sheetViews>
  <sheetFormatPr defaultColWidth="9.140625" defaultRowHeight="12.75" x14ac:dyDescent="0.2"/>
  <cols>
    <col min="1" max="1" width="18.140625" style="6" customWidth="1"/>
    <col min="2" max="2" width="17.28515625" style="6" customWidth="1"/>
    <col min="3" max="3" width="38.28515625" style="6" customWidth="1"/>
    <col min="4" max="4" width="12.140625" style="6" customWidth="1"/>
    <col min="5" max="5" width="12.85546875" style="6" customWidth="1"/>
    <col min="6" max="6" width="11" style="6" customWidth="1"/>
    <col min="7" max="7" width="12" style="6" customWidth="1"/>
    <col min="8" max="8" width="12.140625" style="6" customWidth="1"/>
    <col min="9" max="9" width="10.5703125" style="6" customWidth="1"/>
    <col min="10" max="10" width="11.28515625" style="6" customWidth="1"/>
    <col min="11" max="11" width="13.5703125" style="6" customWidth="1"/>
    <col min="12" max="12" width="3.85546875" style="6" customWidth="1"/>
    <col min="13" max="13" width="10.28515625" style="6" customWidth="1"/>
    <col min="14" max="14" width="15.140625" style="6" customWidth="1"/>
    <col min="15" max="15" width="5.28515625" style="6" hidden="1" customWidth="1"/>
    <col min="16" max="17" width="9.140625" style="6"/>
    <col min="18" max="18" width="9.140625" style="6" hidden="1" customWidth="1"/>
    <col min="19" max="16384" width="9.140625" style="6"/>
  </cols>
  <sheetData>
    <row r="1" spans="1:14" s="8" customFormat="1" ht="12.75" customHeight="1" x14ac:dyDescent="0.2">
      <c r="A1" s="140" t="s">
        <v>223</v>
      </c>
      <c r="C1" s="12"/>
      <c r="D1" s="12"/>
      <c r="E1" s="12"/>
      <c r="F1" s="12"/>
      <c r="G1" s="12"/>
      <c r="H1" s="12"/>
      <c r="K1" s="27" t="s">
        <v>97</v>
      </c>
    </row>
    <row r="2" spans="1:14" s="8" customFormat="1" ht="9.6" customHeight="1" x14ac:dyDescent="0.2">
      <c r="A2" s="12"/>
      <c r="C2" s="12"/>
      <c r="D2" s="12"/>
      <c r="E2" s="12"/>
      <c r="F2" s="12"/>
      <c r="G2" s="12"/>
      <c r="H2" s="12"/>
      <c r="K2" s="12"/>
    </row>
    <row r="3" spans="1:14" s="8" customFormat="1" ht="9.6" customHeight="1" x14ac:dyDescent="0.2">
      <c r="A3" s="12"/>
      <c r="F3" s="28"/>
      <c r="G3" s="28"/>
      <c r="H3" s="28"/>
      <c r="J3"/>
      <c r="K3"/>
    </row>
    <row r="4" spans="1:14" s="8" customFormat="1" ht="12" customHeight="1" x14ac:dyDescent="0.2">
      <c r="A4" s="12"/>
      <c r="D4" s="28"/>
      <c r="E4" s="108" t="s">
        <v>23</v>
      </c>
      <c r="F4" s="28"/>
      <c r="G4" s="28"/>
      <c r="H4" s="28"/>
      <c r="J4"/>
      <c r="K4"/>
    </row>
    <row r="5" spans="1:14" s="8" customFormat="1" ht="12" customHeight="1" x14ac:dyDescent="0.2">
      <c r="A5" s="12"/>
      <c r="D5" s="28"/>
      <c r="E5" s="28"/>
      <c r="F5" s="28"/>
      <c r="G5" s="28"/>
      <c r="H5" s="28"/>
      <c r="J5"/>
      <c r="K5"/>
    </row>
    <row r="6" spans="1:14" s="8" customFormat="1" ht="12" customHeight="1" x14ac:dyDescent="0.2">
      <c r="B6" s="12"/>
      <c r="F6" s="28"/>
      <c r="G6" s="28"/>
      <c r="H6" s="28"/>
      <c r="I6" s="12"/>
      <c r="J6"/>
      <c r="K6"/>
    </row>
    <row r="7" spans="1:14" s="8" customFormat="1" ht="12" customHeight="1" x14ac:dyDescent="0.2">
      <c r="B7" s="12"/>
      <c r="D7" s="28"/>
      <c r="E7" s="108" t="s">
        <v>225</v>
      </c>
      <c r="F7" s="28"/>
      <c r="G7" s="28"/>
      <c r="H7" s="28"/>
      <c r="I7" s="12"/>
      <c r="J7"/>
      <c r="K7"/>
    </row>
    <row r="8" spans="1:14" s="8" customFormat="1" ht="9.6" customHeight="1" x14ac:dyDescent="0.2">
      <c r="B8" s="12"/>
      <c r="F8" s="28"/>
      <c r="G8" s="28"/>
      <c r="H8" s="28"/>
      <c r="I8" s="12"/>
      <c r="J8"/>
      <c r="K8"/>
    </row>
    <row r="9" spans="1:14" ht="12" customHeight="1" x14ac:dyDescent="0.2">
      <c r="B9" s="47"/>
      <c r="C9" s="48"/>
      <c r="D9" s="209" t="s">
        <v>108</v>
      </c>
      <c r="E9" s="209"/>
      <c r="F9" s="209"/>
      <c r="G9" s="48"/>
      <c r="H9" s="48"/>
      <c r="I9" s="48"/>
      <c r="J9"/>
      <c r="K9"/>
    </row>
    <row r="10" spans="1:14" s="66" customFormat="1" ht="9.6" customHeight="1" x14ac:dyDescent="0.2">
      <c r="B10" s="67"/>
      <c r="C10" s="68"/>
      <c r="D10" s="68"/>
      <c r="E10" s="68"/>
      <c r="J10"/>
      <c r="K10"/>
    </row>
    <row r="11" spans="1:14" x14ac:dyDescent="0.2">
      <c r="A11" s="112" t="s">
        <v>161</v>
      </c>
    </row>
    <row r="12" spans="1:14" x14ac:dyDescent="0.2">
      <c r="A12" s="210" t="s">
        <v>39</v>
      </c>
      <c r="B12" s="211"/>
      <c r="C12" s="212"/>
      <c r="D12" s="162" t="s">
        <v>40</v>
      </c>
      <c r="E12" s="163"/>
      <c r="F12" s="163"/>
      <c r="G12" s="163"/>
      <c r="H12" s="163"/>
      <c r="I12" s="163"/>
      <c r="J12" s="163"/>
      <c r="K12" s="164"/>
    </row>
    <row r="13" spans="1:14" x14ac:dyDescent="0.2">
      <c r="A13" s="213"/>
      <c r="B13" s="214"/>
      <c r="C13" s="215"/>
      <c r="D13" s="217" t="s">
        <v>175</v>
      </c>
      <c r="E13" s="217" t="s">
        <v>176</v>
      </c>
      <c r="F13" s="220" t="s">
        <v>177</v>
      </c>
      <c r="G13" s="217" t="s">
        <v>180</v>
      </c>
      <c r="H13" s="217" t="s">
        <v>178</v>
      </c>
      <c r="I13" s="220" t="s">
        <v>56</v>
      </c>
      <c r="J13" s="217" t="s">
        <v>179</v>
      </c>
      <c r="K13" s="220" t="s">
        <v>24</v>
      </c>
    </row>
    <row r="14" spans="1:14" x14ac:dyDescent="0.2">
      <c r="A14" s="213"/>
      <c r="B14" s="214"/>
      <c r="C14" s="215"/>
      <c r="D14" s="218"/>
      <c r="E14" s="218"/>
      <c r="F14" s="218"/>
      <c r="G14" s="218"/>
      <c r="H14" s="218"/>
      <c r="I14" s="218"/>
      <c r="J14" s="218"/>
      <c r="K14" s="218"/>
    </row>
    <row r="15" spans="1:14" ht="12" customHeight="1" x14ac:dyDescent="0.2">
      <c r="A15" s="213"/>
      <c r="B15" s="214"/>
      <c r="C15" s="215"/>
      <c r="D15" s="218"/>
      <c r="E15" s="218"/>
      <c r="F15" s="218"/>
      <c r="G15" s="218"/>
      <c r="H15" s="218"/>
      <c r="I15" s="218"/>
      <c r="J15" s="218"/>
      <c r="K15" s="218"/>
    </row>
    <row r="16" spans="1:14" ht="10.5" customHeight="1" x14ac:dyDescent="0.2">
      <c r="A16" s="213"/>
      <c r="B16" s="214"/>
      <c r="C16" s="215"/>
      <c r="D16" s="218"/>
      <c r="E16" s="218"/>
      <c r="F16" s="218"/>
      <c r="G16" s="218"/>
      <c r="H16" s="218"/>
      <c r="I16" s="218"/>
      <c r="J16" s="218"/>
      <c r="K16" s="218"/>
      <c r="M16" s="99" t="s">
        <v>25</v>
      </c>
      <c r="N16" s="27" t="s">
        <v>106</v>
      </c>
    </row>
    <row r="17" spans="1:18" x14ac:dyDescent="0.2">
      <c r="A17" s="213"/>
      <c r="B17" s="214"/>
      <c r="C17" s="216"/>
      <c r="D17" s="219"/>
      <c r="E17" s="219"/>
      <c r="F17" s="219"/>
      <c r="G17" s="219"/>
      <c r="H17" s="219"/>
      <c r="I17" s="219"/>
      <c r="J17" s="219"/>
      <c r="K17" s="219"/>
      <c r="M17" s="21" t="s">
        <v>51</v>
      </c>
      <c r="N17" s="27" t="s">
        <v>101</v>
      </c>
      <c r="O17" s="6">
        <v>7</v>
      </c>
    </row>
    <row r="18" spans="1:18" ht="37.5" customHeight="1" x14ac:dyDescent="0.2">
      <c r="A18" s="221" t="s">
        <v>111</v>
      </c>
      <c r="B18" s="222"/>
      <c r="C18" s="64" t="s">
        <v>112</v>
      </c>
      <c r="D18" s="74">
        <v>1179</v>
      </c>
      <c r="E18" s="74">
        <v>71</v>
      </c>
      <c r="F18" s="74">
        <v>107</v>
      </c>
      <c r="G18" s="74">
        <v>144</v>
      </c>
      <c r="H18" s="74">
        <v>15</v>
      </c>
      <c r="I18" s="74">
        <v>2495</v>
      </c>
      <c r="J18" s="74">
        <v>214</v>
      </c>
      <c r="K18" s="74">
        <v>4225</v>
      </c>
      <c r="M18" s="33">
        <f t="shared" ref="M18:M27" si="0">MAX(D18,0)+MAX(E18,0)+MAX(F18,0)+MAX(G18,0)+MAX(H18,0)+MAX(I18,0)+MAX(J18,0)</f>
        <v>4225</v>
      </c>
      <c r="N18" s="33">
        <f>PAGE1!F15</f>
        <v>4225</v>
      </c>
      <c r="R18" s="6">
        <f t="shared" ref="R18:R27" si="1">MIN(LEN(TRIM(D18)),LEN(TRIM(E18)),LEN(TRIM(F18)),LEN(TRIM(G18)),LEN(TRIM(H18)),LEN(TRIM(I18)),LEN(TRIM(J18)),LEN(TRIM(K18)))</f>
        <v>2</v>
      </c>
    </row>
    <row r="19" spans="1:18" ht="37.5" customHeight="1" x14ac:dyDescent="0.2">
      <c r="A19" s="223"/>
      <c r="B19" s="224"/>
      <c r="C19" s="64" t="s">
        <v>113</v>
      </c>
      <c r="D19" s="74">
        <v>502</v>
      </c>
      <c r="E19" s="74">
        <v>23</v>
      </c>
      <c r="F19" s="74">
        <v>55</v>
      </c>
      <c r="G19" s="74">
        <v>24</v>
      </c>
      <c r="H19" s="74">
        <v>7</v>
      </c>
      <c r="I19" s="74">
        <v>1521</v>
      </c>
      <c r="J19" s="74">
        <v>116</v>
      </c>
      <c r="K19" s="74">
        <v>2248</v>
      </c>
      <c r="M19" s="33">
        <f t="shared" si="0"/>
        <v>2248</v>
      </c>
      <c r="N19" s="33">
        <f>PAGE1!F16</f>
        <v>2248</v>
      </c>
      <c r="R19" s="6">
        <f t="shared" si="1"/>
        <v>1</v>
      </c>
    </row>
    <row r="20" spans="1:18" ht="34.5" customHeight="1" x14ac:dyDescent="0.2">
      <c r="A20" s="221" t="s">
        <v>114</v>
      </c>
      <c r="B20" s="222"/>
      <c r="C20" s="64" t="s">
        <v>227</v>
      </c>
      <c r="D20" s="74">
        <v>159</v>
      </c>
      <c r="E20" s="74">
        <v>5</v>
      </c>
      <c r="F20" s="74">
        <v>28</v>
      </c>
      <c r="G20" s="74">
        <v>16</v>
      </c>
      <c r="H20" s="74">
        <v>0</v>
      </c>
      <c r="I20" s="74">
        <v>636</v>
      </c>
      <c r="J20" s="74">
        <v>36</v>
      </c>
      <c r="K20" s="74">
        <v>880</v>
      </c>
      <c r="M20" s="33">
        <f t="shared" si="0"/>
        <v>880</v>
      </c>
      <c r="N20" s="33">
        <f>PAGE1!F17</f>
        <v>880</v>
      </c>
      <c r="R20" s="6">
        <f t="shared" si="1"/>
        <v>1</v>
      </c>
    </row>
    <row r="21" spans="1:18" ht="41.25" customHeight="1" x14ac:dyDescent="0.2">
      <c r="A21" s="223"/>
      <c r="B21" s="224"/>
      <c r="C21" s="64" t="s">
        <v>116</v>
      </c>
      <c r="D21" s="74">
        <v>156</v>
      </c>
      <c r="E21" s="74">
        <v>3</v>
      </c>
      <c r="F21" s="74">
        <v>24</v>
      </c>
      <c r="G21" s="74">
        <v>12</v>
      </c>
      <c r="H21" s="74">
        <v>1</v>
      </c>
      <c r="I21" s="74">
        <v>658</v>
      </c>
      <c r="J21" s="74">
        <v>40</v>
      </c>
      <c r="K21" s="74">
        <v>894</v>
      </c>
      <c r="M21" s="33">
        <f t="shared" si="0"/>
        <v>894</v>
      </c>
      <c r="N21" s="33">
        <f>PAGE1!F18</f>
        <v>894</v>
      </c>
      <c r="R21" s="6">
        <f t="shared" si="1"/>
        <v>1</v>
      </c>
    </row>
    <row r="22" spans="1:18" ht="41.25" customHeight="1" x14ac:dyDescent="0.2">
      <c r="A22" s="221" t="s">
        <v>121</v>
      </c>
      <c r="B22" s="222"/>
      <c r="C22" s="64" t="s">
        <v>117</v>
      </c>
      <c r="D22" s="74">
        <v>481</v>
      </c>
      <c r="E22" s="74">
        <v>13</v>
      </c>
      <c r="F22" s="74">
        <v>70</v>
      </c>
      <c r="G22" s="74">
        <v>24</v>
      </c>
      <c r="H22" s="74">
        <v>9</v>
      </c>
      <c r="I22" s="74">
        <v>1433</v>
      </c>
      <c r="J22" s="74">
        <v>89</v>
      </c>
      <c r="K22" s="74">
        <v>2119</v>
      </c>
      <c r="M22" s="33">
        <f t="shared" si="0"/>
        <v>2119</v>
      </c>
      <c r="N22" s="33">
        <f>PAGE1!F19</f>
        <v>2119</v>
      </c>
      <c r="R22" s="6">
        <f t="shared" si="1"/>
        <v>1</v>
      </c>
    </row>
    <row r="23" spans="1:18" ht="41.25" customHeight="1" x14ac:dyDescent="0.2">
      <c r="A23" s="225"/>
      <c r="B23" s="226"/>
      <c r="C23" s="64" t="s">
        <v>118</v>
      </c>
      <c r="D23" s="74">
        <v>9</v>
      </c>
      <c r="E23" s="74">
        <v>0</v>
      </c>
      <c r="F23" s="74">
        <v>2</v>
      </c>
      <c r="G23" s="74">
        <v>1</v>
      </c>
      <c r="H23" s="74">
        <v>0</v>
      </c>
      <c r="I23" s="74">
        <v>21</v>
      </c>
      <c r="J23" s="74">
        <v>2</v>
      </c>
      <c r="K23" s="74">
        <v>35</v>
      </c>
      <c r="M23" s="33">
        <f t="shared" si="0"/>
        <v>35</v>
      </c>
      <c r="N23" s="33">
        <f>PAGE1!F20</f>
        <v>35</v>
      </c>
      <c r="R23" s="6">
        <f t="shared" si="1"/>
        <v>1</v>
      </c>
    </row>
    <row r="24" spans="1:18" ht="41.25" customHeight="1" x14ac:dyDescent="0.2">
      <c r="A24" s="223"/>
      <c r="B24" s="224"/>
      <c r="C24" s="64" t="s">
        <v>119</v>
      </c>
      <c r="D24" s="74">
        <v>0</v>
      </c>
      <c r="E24" s="74">
        <v>0</v>
      </c>
      <c r="F24" s="74">
        <v>0</v>
      </c>
      <c r="G24" s="74">
        <v>1</v>
      </c>
      <c r="H24" s="74">
        <v>0</v>
      </c>
      <c r="I24" s="74">
        <v>0</v>
      </c>
      <c r="J24" s="74">
        <v>1</v>
      </c>
      <c r="K24" s="74">
        <v>2</v>
      </c>
      <c r="M24" s="33">
        <f t="shared" si="0"/>
        <v>2</v>
      </c>
      <c r="N24" s="33">
        <f>PAGE1!F21</f>
        <v>2</v>
      </c>
      <c r="R24" s="6">
        <f t="shared" si="1"/>
        <v>1</v>
      </c>
    </row>
    <row r="25" spans="1:18" ht="41.25" customHeight="1" x14ac:dyDescent="0.2">
      <c r="A25" s="221" t="s">
        <v>120</v>
      </c>
      <c r="B25" s="222"/>
      <c r="C25" s="64" t="s">
        <v>144</v>
      </c>
      <c r="D25" s="74">
        <v>157</v>
      </c>
      <c r="E25" s="74">
        <v>3</v>
      </c>
      <c r="F25" s="74">
        <v>21</v>
      </c>
      <c r="G25" s="74">
        <v>24</v>
      </c>
      <c r="H25" s="74">
        <v>4</v>
      </c>
      <c r="I25" s="74">
        <v>539</v>
      </c>
      <c r="J25" s="74">
        <v>35</v>
      </c>
      <c r="K25" s="74">
        <v>783</v>
      </c>
      <c r="M25" s="33">
        <f t="shared" si="0"/>
        <v>783</v>
      </c>
      <c r="N25" s="33">
        <f>PAGE1!F22</f>
        <v>783</v>
      </c>
      <c r="R25" s="6">
        <f t="shared" si="1"/>
        <v>1</v>
      </c>
    </row>
    <row r="26" spans="1:18" ht="49.5" customHeight="1" x14ac:dyDescent="0.2">
      <c r="A26" s="223"/>
      <c r="B26" s="224"/>
      <c r="C26" s="65" t="s">
        <v>145</v>
      </c>
      <c r="D26" s="74">
        <v>27</v>
      </c>
      <c r="E26" s="74">
        <v>1</v>
      </c>
      <c r="F26" s="74">
        <v>0</v>
      </c>
      <c r="G26" s="74">
        <v>2</v>
      </c>
      <c r="H26" s="74">
        <v>0</v>
      </c>
      <c r="I26" s="74">
        <v>109</v>
      </c>
      <c r="J26" s="74">
        <v>6</v>
      </c>
      <c r="K26" s="74">
        <v>145</v>
      </c>
      <c r="M26" s="33">
        <f>MAX(D26,0)+MAX(E26,0)+MAX(F26,0)+MAX(G26,0)+MAX(H26,0)+MAX(I26,0)+MAX(J26,0)</f>
        <v>145</v>
      </c>
      <c r="N26" s="33">
        <f>PAGE1!F23</f>
        <v>145</v>
      </c>
    </row>
    <row r="27" spans="1:18" ht="19.5" customHeight="1" x14ac:dyDescent="0.2">
      <c r="A27" s="227" t="s">
        <v>146</v>
      </c>
      <c r="B27" s="228"/>
      <c r="C27" s="158"/>
      <c r="D27" s="74">
        <v>2670</v>
      </c>
      <c r="E27" s="74">
        <v>119</v>
      </c>
      <c r="F27" s="74">
        <v>307</v>
      </c>
      <c r="G27" s="74">
        <v>248</v>
      </c>
      <c r="H27" s="74">
        <v>36</v>
      </c>
      <c r="I27" s="74">
        <v>7412</v>
      </c>
      <c r="J27" s="74">
        <v>539</v>
      </c>
      <c r="K27" s="74">
        <v>11331</v>
      </c>
      <c r="M27" s="33">
        <f t="shared" si="0"/>
        <v>11331</v>
      </c>
      <c r="N27" s="33">
        <f>PAGE1!F24</f>
        <v>11331</v>
      </c>
      <c r="R27" s="6">
        <f t="shared" si="1"/>
        <v>2</v>
      </c>
    </row>
    <row r="29" spans="1:18" x14ac:dyDescent="0.2">
      <c r="A29" s="194"/>
      <c r="B29" s="194"/>
    </row>
    <row r="30" spans="1:18" x14ac:dyDescent="0.2">
      <c r="C30" s="20" t="s">
        <v>49</v>
      </c>
      <c r="D30" s="33">
        <f t="shared" ref="D30:K30" si="2">MAX(D18,0)+MAX(D19,0)+MAX(D20,0)+MAX(D21,0)+MAX(D22,0)+MAX(D23,0)+MAX(D24,0)+MAX(D25,0)+MAX(D26,0)</f>
        <v>2670</v>
      </c>
      <c r="E30" s="33">
        <f t="shared" si="2"/>
        <v>119</v>
      </c>
      <c r="F30" s="33">
        <f t="shared" si="2"/>
        <v>307</v>
      </c>
      <c r="G30" s="33">
        <f t="shared" si="2"/>
        <v>248</v>
      </c>
      <c r="H30" s="33">
        <f t="shared" si="2"/>
        <v>36</v>
      </c>
      <c r="I30" s="33">
        <f t="shared" si="2"/>
        <v>7412</v>
      </c>
      <c r="J30" s="33">
        <f t="shared" si="2"/>
        <v>539</v>
      </c>
      <c r="K30" s="33">
        <f t="shared" si="2"/>
        <v>11331</v>
      </c>
    </row>
  </sheetData>
  <sheetProtection sheet="1" objects="1" scenarios="1"/>
  <mergeCells count="17">
    <mergeCell ref="A29:B29"/>
    <mergeCell ref="K13:K17"/>
    <mergeCell ref="A18:B19"/>
    <mergeCell ref="A20:B21"/>
    <mergeCell ref="A22:B24"/>
    <mergeCell ref="A25:B26"/>
    <mergeCell ref="A27:C27"/>
    <mergeCell ref="D9:F9"/>
    <mergeCell ref="A12:C17"/>
    <mergeCell ref="D12:K12"/>
    <mergeCell ref="D13:D17"/>
    <mergeCell ref="E13:E17"/>
    <mergeCell ref="F13:F17"/>
    <mergeCell ref="G13:G17"/>
    <mergeCell ref="H13:H17"/>
    <mergeCell ref="I13:I17"/>
    <mergeCell ref="J13:J17"/>
  </mergeCells>
  <conditionalFormatting sqref="N19:N24">
    <cfRule type="expression" dxfId="69" priority="1" stopIfTrue="1">
      <formula>AND(OR(N19&lt;&gt;-9, K19&lt;&gt;-9), N19&lt;&gt;K19)</formula>
    </cfRule>
  </conditionalFormatting>
  <conditionalFormatting sqref="N25:N27">
    <cfRule type="expression" dxfId="68" priority="2" stopIfTrue="1">
      <formula>AND(OR(N25&lt;&gt;-9, K25&lt;&gt;-9), N25&lt;&gt;K25)</formula>
    </cfRule>
  </conditionalFormatting>
  <conditionalFormatting sqref="M18:M27">
    <cfRule type="expression" dxfId="67" priority="3" stopIfTrue="1">
      <formula>MAX(K18,0)&lt;&gt;M18</formula>
    </cfRule>
  </conditionalFormatting>
  <conditionalFormatting sqref="N18">
    <cfRule type="expression" dxfId="66" priority="4" stopIfTrue="1">
      <formula>AND(OR(N18&lt;&gt;-9, K18&lt;&gt;-9), N18&lt;&gt;K18)</formula>
    </cfRule>
  </conditionalFormatting>
  <conditionalFormatting sqref="D30:K30">
    <cfRule type="expression" dxfId="65" priority="5" stopIfTrue="1">
      <formula>MAX(D27,0)&lt;&gt;D30</formula>
    </cfRule>
  </conditionalFormatting>
  <conditionalFormatting sqref="D18:K27">
    <cfRule type="expression" dxfId="64" priority="6" stopIfTrue="1">
      <formula>LEN(TRIM(D18))=0</formula>
    </cfRule>
  </conditionalFormatting>
  <conditionalFormatting sqref="D9:F9">
    <cfRule type="expression" dxfId="63" priority="7" stopIfTrue="1">
      <formula>MIN(R18,R27)=0</formula>
    </cfRule>
  </conditionalFormatting>
  <pageMargins left="0.8" right="0.3" top="0.9" bottom="0" header="0.5" footer="0.5"/>
  <pageSetup scale="76" orientation="landscape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1"/>
  <sheetViews>
    <sheetView zoomScale="80" zoomScaleNormal="80" workbookViewId="0">
      <selection activeCell="D18" sqref="D18"/>
    </sheetView>
  </sheetViews>
  <sheetFormatPr defaultRowHeight="12.75" x14ac:dyDescent="0.2"/>
  <cols>
    <col min="1" max="1" width="18.140625" customWidth="1"/>
    <col min="2" max="2" width="17.28515625" customWidth="1"/>
    <col min="3" max="3" width="43" customWidth="1"/>
    <col min="4" max="4" width="14.140625" customWidth="1"/>
    <col min="5" max="5" width="12.5703125" customWidth="1"/>
    <col min="6" max="7" width="12.42578125" customWidth="1"/>
    <col min="8" max="8" width="12.28515625" customWidth="1"/>
    <col min="9" max="9" width="13.85546875" customWidth="1"/>
    <col min="10" max="10" width="12.85546875" customWidth="1"/>
    <col min="11" max="11" width="13.140625" customWidth="1"/>
    <col min="15" max="15" width="5.140625" hidden="1" customWidth="1"/>
  </cols>
  <sheetData>
    <row r="1" spans="1:15" s="4" customFormat="1" ht="12" customHeight="1" x14ac:dyDescent="0.2">
      <c r="A1" s="140" t="s">
        <v>224</v>
      </c>
      <c r="C1" s="5"/>
      <c r="D1" s="5"/>
      <c r="E1" s="5"/>
      <c r="F1" s="5"/>
      <c r="G1" s="5"/>
      <c r="H1" s="5"/>
      <c r="K1" s="14" t="s">
        <v>98</v>
      </c>
    </row>
    <row r="2" spans="1:15" s="4" customFormat="1" ht="9.6" customHeight="1" x14ac:dyDescent="0.2">
      <c r="A2" s="5"/>
      <c r="C2" s="5"/>
      <c r="D2" s="5"/>
      <c r="E2" s="152"/>
      <c r="F2" s="152"/>
      <c r="G2" s="152"/>
      <c r="H2" s="152"/>
      <c r="K2" s="5"/>
    </row>
    <row r="3" spans="1:15" s="4" customFormat="1" ht="9.6" customHeight="1" x14ac:dyDescent="0.2">
      <c r="A3" s="5"/>
      <c r="F3" s="152"/>
      <c r="G3" s="152"/>
      <c r="H3" s="152"/>
      <c r="J3"/>
      <c r="K3"/>
    </row>
    <row r="4" spans="1:15" s="4" customFormat="1" ht="12" customHeight="1" x14ac:dyDescent="0.2">
      <c r="A4" s="5"/>
      <c r="D4" s="152"/>
      <c r="E4" s="152" t="s">
        <v>23</v>
      </c>
      <c r="F4" s="152"/>
      <c r="G4" s="152"/>
      <c r="H4" s="152"/>
      <c r="J4"/>
      <c r="K4"/>
    </row>
    <row r="5" spans="1:15" s="4" customFormat="1" ht="12" customHeight="1" x14ac:dyDescent="0.2">
      <c r="A5" s="5"/>
      <c r="D5" s="152"/>
      <c r="E5" s="152" t="s">
        <v>50</v>
      </c>
      <c r="F5" s="152"/>
      <c r="G5" s="152"/>
      <c r="H5" s="152"/>
      <c r="J5"/>
      <c r="K5"/>
    </row>
    <row r="6" spans="1:15" s="4" customFormat="1" ht="12" customHeight="1" x14ac:dyDescent="0.2">
      <c r="B6" s="5"/>
      <c r="F6" s="152"/>
      <c r="G6" s="152"/>
      <c r="H6" s="152"/>
      <c r="I6" s="5"/>
      <c r="J6"/>
      <c r="K6"/>
    </row>
    <row r="7" spans="1:15" s="4" customFormat="1" ht="12" customHeight="1" x14ac:dyDescent="0.2">
      <c r="B7" s="5"/>
      <c r="D7" s="152"/>
      <c r="E7" s="153" t="s">
        <v>225</v>
      </c>
      <c r="F7" s="152"/>
      <c r="G7" s="152"/>
      <c r="H7" s="152"/>
      <c r="I7" s="5"/>
      <c r="J7"/>
      <c r="K7"/>
    </row>
    <row r="8" spans="1:15" s="4" customFormat="1" ht="9.6" customHeight="1" x14ac:dyDescent="0.2">
      <c r="B8" s="5"/>
      <c r="F8" s="152"/>
      <c r="G8" s="152"/>
      <c r="H8" s="152"/>
      <c r="I8" s="5"/>
      <c r="J8"/>
      <c r="K8"/>
    </row>
    <row r="9" spans="1:15" ht="9.6" customHeight="1" x14ac:dyDescent="0.2">
      <c r="B9" s="3"/>
      <c r="C9" s="1"/>
      <c r="E9" s="1"/>
      <c r="F9" s="1"/>
      <c r="G9" s="1"/>
      <c r="H9" s="1"/>
      <c r="I9" s="1"/>
    </row>
    <row r="10" spans="1:15" s="17" customFormat="1" ht="9.6" customHeight="1" x14ac:dyDescent="0.2">
      <c r="B10" s="18"/>
      <c r="C10" s="19"/>
      <c r="D10" s="19"/>
      <c r="E10" s="19"/>
      <c r="J10"/>
      <c r="K10"/>
    </row>
    <row r="11" spans="1:15" x14ac:dyDescent="0.2">
      <c r="A11" s="121" t="s">
        <v>57</v>
      </c>
    </row>
    <row r="12" spans="1:15" ht="24.75" customHeight="1" x14ac:dyDescent="0.2">
      <c r="A12" s="229" t="s">
        <v>39</v>
      </c>
      <c r="B12" s="230"/>
      <c r="C12" s="231"/>
      <c r="D12" s="235" t="s">
        <v>162</v>
      </c>
      <c r="E12" s="236"/>
      <c r="F12" s="236"/>
      <c r="G12" s="236"/>
      <c r="H12" s="236"/>
      <c r="I12" s="236"/>
      <c r="J12" s="236"/>
      <c r="K12" s="237"/>
    </row>
    <row r="13" spans="1:15" x14ac:dyDescent="0.2">
      <c r="A13" s="232"/>
      <c r="B13" s="233"/>
      <c r="C13" s="234"/>
      <c r="D13" s="217" t="s">
        <v>181</v>
      </c>
      <c r="E13" s="217" t="s">
        <v>182</v>
      </c>
      <c r="F13" s="217" t="s">
        <v>183</v>
      </c>
      <c r="G13" s="217" t="s">
        <v>184</v>
      </c>
      <c r="H13" s="217" t="s">
        <v>185</v>
      </c>
      <c r="I13" s="217" t="s">
        <v>186</v>
      </c>
      <c r="J13" s="217" t="s">
        <v>187</v>
      </c>
      <c r="K13" s="217" t="s">
        <v>188</v>
      </c>
    </row>
    <row r="14" spans="1:15" x14ac:dyDescent="0.2">
      <c r="A14" s="232"/>
      <c r="B14" s="233"/>
      <c r="C14" s="234"/>
      <c r="D14" s="218"/>
      <c r="E14" s="218"/>
      <c r="F14" s="218"/>
      <c r="G14" s="218"/>
      <c r="H14" s="218"/>
      <c r="I14" s="218"/>
      <c r="J14" s="218"/>
      <c r="K14" s="218"/>
    </row>
    <row r="15" spans="1:15" ht="19.5" customHeight="1" x14ac:dyDescent="0.2">
      <c r="A15" s="232"/>
      <c r="B15" s="233"/>
      <c r="C15" s="234"/>
      <c r="D15" s="218"/>
      <c r="E15" s="218"/>
      <c r="F15" s="218"/>
      <c r="G15" s="218"/>
      <c r="H15" s="218"/>
      <c r="I15" s="218"/>
      <c r="J15" s="218"/>
      <c r="K15" s="218"/>
    </row>
    <row r="16" spans="1:15" x14ac:dyDescent="0.2">
      <c r="A16" s="232"/>
      <c r="B16" s="233"/>
      <c r="C16" s="234"/>
      <c r="D16" s="218"/>
      <c r="E16" s="218"/>
      <c r="F16" s="218"/>
      <c r="G16" s="218"/>
      <c r="H16" s="218"/>
      <c r="I16" s="218"/>
      <c r="J16" s="218"/>
      <c r="K16" s="218"/>
      <c r="O16">
        <v>8</v>
      </c>
    </row>
    <row r="17" spans="1:11" ht="12" customHeight="1" x14ac:dyDescent="0.2">
      <c r="A17" s="232"/>
      <c r="B17" s="233"/>
      <c r="C17" s="234"/>
      <c r="D17" s="219"/>
      <c r="E17" s="219"/>
      <c r="F17" s="219"/>
      <c r="G17" s="219"/>
      <c r="H17" s="219"/>
      <c r="I17" s="219"/>
      <c r="J17" s="219"/>
      <c r="K17" s="219"/>
    </row>
    <row r="18" spans="1:11" ht="46.5" customHeight="1" x14ac:dyDescent="0.2">
      <c r="A18" s="221" t="s">
        <v>111</v>
      </c>
      <c r="B18" s="222"/>
      <c r="C18" s="64" t="s">
        <v>112</v>
      </c>
      <c r="D18" s="83">
        <f>IF(MIN(PAGE6!D18,PAGE6!K18)&lt;=0, 0, PAGE6!D18/PAGE6!K18)</f>
        <v>0.27905325443786982</v>
      </c>
      <c r="E18" s="83">
        <f>IF(MIN(PAGE6!E18,PAGE6!K18)&lt;=0, 0, PAGE6!E18/PAGE6!K18)</f>
        <v>1.6804733727810651E-2</v>
      </c>
      <c r="F18" s="83">
        <f>IF(MIN(PAGE6!F18,PAGE6!K18)&lt;=0, 0, PAGE6!F18/PAGE6!K18)</f>
        <v>2.532544378698225E-2</v>
      </c>
      <c r="G18" s="83">
        <f>IF(MIN(PAGE6!G18,PAGE6!K18)&lt;=0, 0, PAGE6!G18/PAGE6!K18)</f>
        <v>3.4082840236686389E-2</v>
      </c>
      <c r="H18" s="83">
        <f>IF(MIN(PAGE6!H18,PAGE6!K18)&lt;=0, 0, PAGE6!H18/PAGE6!K18)</f>
        <v>3.5502958579881655E-3</v>
      </c>
      <c r="I18" s="83">
        <f>IF(MIN(PAGE6!I18,PAGE6!K18)&lt;=0, 0, PAGE6!I18/PAGE6!K18)</f>
        <v>0.59053254437869818</v>
      </c>
      <c r="J18" s="83">
        <f>IF(MIN(PAGE6!J18,PAGE6!K18)&lt;=0, 0, PAGE6!J18/PAGE6!K18)</f>
        <v>5.06508875739645E-2</v>
      </c>
      <c r="K18" s="84">
        <f>IF(PAGE6!K18&lt;=0, 0, PAGE6!K18/PAGE6!K18)</f>
        <v>1</v>
      </c>
    </row>
    <row r="19" spans="1:11" ht="46.5" customHeight="1" x14ac:dyDescent="0.2">
      <c r="A19" s="223"/>
      <c r="B19" s="224"/>
      <c r="C19" s="64" t="s">
        <v>113</v>
      </c>
      <c r="D19" s="83">
        <f>IF(MIN(PAGE6!D19,PAGE6!K19)&lt;=0, 0, PAGE6!D19/PAGE6!K19)</f>
        <v>0.22330960854092527</v>
      </c>
      <c r="E19" s="83">
        <f>IF(MIN(PAGE6!E19,PAGE6!K19)&lt;=0, 0, PAGE6!E19/PAGE6!K19)</f>
        <v>1.0231316725978648E-2</v>
      </c>
      <c r="F19" s="83">
        <f>IF(MIN(PAGE6!F19,PAGE6!K19)&lt;=0, 0, PAGE6!F19/PAGE6!K19)</f>
        <v>2.4466192170818506E-2</v>
      </c>
      <c r="G19" s="83">
        <f>IF(MIN(PAGE6!G19,PAGE6!K19)&lt;=0, 0, PAGE6!G19/PAGE6!K19)</f>
        <v>1.0676156583629894E-2</v>
      </c>
      <c r="H19" s="83">
        <f>IF(MIN(PAGE6!H19,PAGE6!K19)&lt;=0, 0, PAGE6!H19/PAGE6!K19)</f>
        <v>3.1138790035587188E-3</v>
      </c>
      <c r="I19" s="83">
        <f>IF(MIN(PAGE6!I19,PAGE6!K19)&lt;=0, 0, PAGE6!I19/PAGE6!K19)</f>
        <v>0.67660142348754448</v>
      </c>
      <c r="J19" s="83">
        <f>IF(MIN(PAGE6!J19,PAGE6!K19)&lt;=0, 0, PAGE6!J19/PAGE6!K19)</f>
        <v>5.1601423487544484E-2</v>
      </c>
      <c r="K19" s="84">
        <f>IF(PAGE6!K19&lt;=0, 0, PAGE6!K19/PAGE6!K19)</f>
        <v>1</v>
      </c>
    </row>
    <row r="20" spans="1:11" ht="46.5" customHeight="1" x14ac:dyDescent="0.2">
      <c r="A20" s="221" t="s">
        <v>114</v>
      </c>
      <c r="B20" s="222"/>
      <c r="C20" s="64" t="s">
        <v>148</v>
      </c>
      <c r="D20" s="83">
        <f>IF(MIN(PAGE6!D20,PAGE6!K20)&lt;=0, 0, PAGE6!D20/PAGE6!K20)</f>
        <v>0.18068181818181819</v>
      </c>
      <c r="E20" s="83">
        <f>IF(MIN(PAGE6!E20,PAGE6!K20)&lt;=0, 0, PAGE6!E20/PAGE6!K20)</f>
        <v>5.681818181818182E-3</v>
      </c>
      <c r="F20" s="83">
        <f>IF(MIN(PAGE6!F20,PAGE6!K20)&lt;=0, 0, PAGE6!F20/PAGE6!K20)</f>
        <v>3.1818181818181815E-2</v>
      </c>
      <c r="G20" s="83">
        <f>IF(MIN(PAGE6!G20,PAGE6!K20)&lt;=0, 0, PAGE6!G20/PAGE6!K20)</f>
        <v>1.8181818181818181E-2</v>
      </c>
      <c r="H20" s="83">
        <f>IF(MIN(PAGE6!H20,PAGE6!K20)&lt;=0, 0, PAGE6!H20/PAGE6!K20)</f>
        <v>0</v>
      </c>
      <c r="I20" s="83">
        <f>IF(MIN(PAGE6!I20,PAGE6!K20)&lt;=0, 0, PAGE6!I20/PAGE6!K20)</f>
        <v>0.72272727272727277</v>
      </c>
      <c r="J20" s="83">
        <f>IF(MIN(PAGE6!J20,PAGE6!K20)&lt;=0, 0, PAGE6!J20/PAGE6!K20)</f>
        <v>4.0909090909090909E-2</v>
      </c>
      <c r="K20" s="84">
        <f>IF(PAGE6!K20&lt;=0, 0, PAGE6!K20/PAGE6!K20)</f>
        <v>1</v>
      </c>
    </row>
    <row r="21" spans="1:11" ht="46.5" customHeight="1" x14ac:dyDescent="0.2">
      <c r="A21" s="223"/>
      <c r="B21" s="224"/>
      <c r="C21" s="64" t="s">
        <v>116</v>
      </c>
      <c r="D21" s="83">
        <f>IF(MIN(PAGE6!D21,PAGE6!K21)&lt;=0, 0, PAGE6!D21/PAGE6!K21)</f>
        <v>0.17449664429530201</v>
      </c>
      <c r="E21" s="83">
        <f>IF(MIN(PAGE6!E21,PAGE6!K21)&lt;=0, 0, PAGE6!E21/PAGE6!K21)</f>
        <v>3.3557046979865771E-3</v>
      </c>
      <c r="F21" s="83">
        <f>IF(MIN(PAGE6!F21,PAGE6!K21)&lt;=0, 0, PAGE6!F21/PAGE6!K21)</f>
        <v>2.6845637583892617E-2</v>
      </c>
      <c r="G21" s="83">
        <f>IF(MIN(PAGE6!G21,PAGE6!K21)&lt;=0, 0, PAGE6!G21/PAGE6!K21)</f>
        <v>1.3422818791946308E-2</v>
      </c>
      <c r="H21" s="83">
        <f>IF(MIN(PAGE6!H21,PAGE6!K21)&lt;=0, 0, PAGE6!H21/PAGE6!K21)</f>
        <v>1.1185682326621924E-3</v>
      </c>
      <c r="I21" s="83">
        <f>IF(MIN(PAGE6!I21,PAGE6!K21)&lt;=0, 0, PAGE6!I21/PAGE6!K21)</f>
        <v>0.73601789709172261</v>
      </c>
      <c r="J21" s="83">
        <f>IF(MIN(PAGE6!J21,PAGE6!K21)&lt;=0, 0, PAGE6!J21/PAGE6!K21)</f>
        <v>4.4742729306487698E-2</v>
      </c>
      <c r="K21" s="84">
        <f>IF(PAGE6!K21&lt;=0, 0, PAGE6!K21/PAGE6!K21)</f>
        <v>1</v>
      </c>
    </row>
    <row r="22" spans="1:11" ht="46.5" customHeight="1" x14ac:dyDescent="0.2">
      <c r="A22" s="221" t="s">
        <v>121</v>
      </c>
      <c r="B22" s="222"/>
      <c r="C22" s="64" t="s">
        <v>117</v>
      </c>
      <c r="D22" s="83">
        <f>IF(MIN(PAGE6!D22,PAGE6!K22)&lt;=0, 0, PAGE6!D22/PAGE6!K22)</f>
        <v>0.22699386503067484</v>
      </c>
      <c r="E22" s="83">
        <f>IF(MIN(PAGE6!E22,PAGE6!K22)&lt;=0, 0, PAGE6!E22/PAGE6!K22)</f>
        <v>6.1349693251533744E-3</v>
      </c>
      <c r="F22" s="83">
        <f>IF(MIN(PAGE6!F22,PAGE6!K22)&lt;=0, 0, PAGE6!F22/PAGE6!K22)</f>
        <v>3.303445021236432E-2</v>
      </c>
      <c r="G22" s="83">
        <f>IF(MIN(PAGE6!G22,PAGE6!K22)&lt;=0, 0, PAGE6!G22/PAGE6!K22)</f>
        <v>1.1326097215667769E-2</v>
      </c>
      <c r="H22" s="83">
        <f>IF(MIN(PAGE6!H22,PAGE6!K22)&lt;=0, 0, PAGE6!H22/PAGE6!K22)</f>
        <v>4.2472864558754132E-3</v>
      </c>
      <c r="I22" s="83">
        <f>IF(MIN(PAGE6!I22,PAGE6!K22)&lt;=0, 0, PAGE6!I22/PAGE6!K22)</f>
        <v>0.67626238791882964</v>
      </c>
      <c r="J22" s="83">
        <f>IF(MIN(PAGE6!J22,PAGE6!K22)&lt;=0, 0, PAGE6!J22/PAGE6!K22)</f>
        <v>4.2000943841434636E-2</v>
      </c>
      <c r="K22" s="84">
        <f>IF(PAGE6!K22&lt;=0, 0, PAGE6!K22/PAGE6!K22)</f>
        <v>1</v>
      </c>
    </row>
    <row r="23" spans="1:11" ht="46.5" customHeight="1" x14ac:dyDescent="0.2">
      <c r="A23" s="225"/>
      <c r="B23" s="226"/>
      <c r="C23" s="64" t="s">
        <v>118</v>
      </c>
      <c r="D23" s="83">
        <f>IF(MIN(PAGE6!D23,PAGE6!K23)&lt;=0, 0, PAGE6!D23/PAGE6!K23)</f>
        <v>0.25714285714285712</v>
      </c>
      <c r="E23" s="83">
        <f>IF(MIN(PAGE6!E23,PAGE6!K23)&lt;=0, 0, PAGE6!E23/PAGE6!K23)</f>
        <v>0</v>
      </c>
      <c r="F23" s="83">
        <f>IF(MIN(PAGE6!F23,PAGE6!K23)&lt;=0, 0, PAGE6!F23/PAGE6!K23)</f>
        <v>5.7142857142857141E-2</v>
      </c>
      <c r="G23" s="83">
        <f>IF(MIN(PAGE6!G23,PAGE6!K23)&lt;=0, 0, PAGE6!G23/PAGE6!K23)</f>
        <v>2.8571428571428571E-2</v>
      </c>
      <c r="H23" s="83">
        <f>IF(MIN(PAGE6!H23,PAGE6!K23)&lt;=0, 0, PAGE6!H23/PAGE6!K23)</f>
        <v>0</v>
      </c>
      <c r="I23" s="83">
        <f>IF(MIN(PAGE6!I23,PAGE6!K23)&lt;=0, 0, PAGE6!I23/PAGE6!K23)</f>
        <v>0.6</v>
      </c>
      <c r="J23" s="83">
        <f>IF(MIN(PAGE6!J23,PAGE6!K23)&lt;=0, 0, PAGE6!J23/PAGE6!K23)</f>
        <v>5.7142857142857141E-2</v>
      </c>
      <c r="K23" s="84">
        <f>IF(PAGE6!K23&lt;=0, 0, PAGE6!K23/PAGE6!K23)</f>
        <v>1</v>
      </c>
    </row>
    <row r="24" spans="1:11" ht="46.5" customHeight="1" x14ac:dyDescent="0.2">
      <c r="A24" s="223"/>
      <c r="B24" s="224"/>
      <c r="C24" s="64" t="s">
        <v>119</v>
      </c>
      <c r="D24" s="83">
        <f>IF(MIN(PAGE6!D24,PAGE6!K24)&lt;=0, 0, PAGE6!D24/PAGE6!K24)</f>
        <v>0</v>
      </c>
      <c r="E24" s="83">
        <f>IF(MIN(PAGE6!E24,PAGE6!K24)&lt;=0, 0, PAGE6!E24/PAGE6!K24)</f>
        <v>0</v>
      </c>
      <c r="F24" s="83">
        <f>IF(MIN(PAGE6!F24,PAGE6!K24)&lt;=0, 0, PAGE6!F24/PAGE6!K24)</f>
        <v>0</v>
      </c>
      <c r="G24" s="83">
        <f>IF(MIN(PAGE6!G24,PAGE6!K24)&lt;=0, 0, PAGE6!G24/PAGE6!K24)</f>
        <v>0.5</v>
      </c>
      <c r="H24" s="83">
        <f>IF(MIN(PAGE6!H24,PAGE6!K24)&lt;=0, 0, PAGE6!H24/PAGE6!K24)</f>
        <v>0</v>
      </c>
      <c r="I24" s="83">
        <f>IF(MIN(PAGE6!I24,PAGE6!K24)&lt;=0, 0, PAGE6!I24/PAGE6!K24)</f>
        <v>0</v>
      </c>
      <c r="J24" s="83">
        <f>IF(MIN(PAGE6!J24,PAGE6!K24)&lt;=0, 0, PAGE6!J24/PAGE6!K24)</f>
        <v>0.5</v>
      </c>
      <c r="K24" s="84">
        <f>IF(PAGE6!K24&lt;=0, 0, PAGE6!K24/PAGE6!K24)</f>
        <v>1</v>
      </c>
    </row>
    <row r="25" spans="1:11" ht="46.5" customHeight="1" x14ac:dyDescent="0.2">
      <c r="A25" s="221" t="s">
        <v>120</v>
      </c>
      <c r="B25" s="222"/>
      <c r="C25" s="64" t="s">
        <v>144</v>
      </c>
      <c r="D25" s="83">
        <f>IF(MIN(PAGE6!D25,PAGE6!K25)&lt;=0, 0, PAGE6!D25/PAGE6!K25)</f>
        <v>0.20051085568326948</v>
      </c>
      <c r="E25" s="83">
        <f>IF(MIN(PAGE6!E25,PAGE6!K25)&lt;=0, 0, PAGE6!E25/PAGE6!K25)</f>
        <v>3.8314176245210726E-3</v>
      </c>
      <c r="F25" s="83">
        <f>IF(MIN(PAGE6!F25,PAGE6!K25)&lt;=0, 0, PAGE6!F25/PAGE6!K25)</f>
        <v>2.681992337164751E-2</v>
      </c>
      <c r="G25" s="83">
        <f>IF(MIN(PAGE6!G25,PAGE6!K25)&lt;=0, 0, PAGE6!G25/PAGE6!K25)</f>
        <v>3.0651340996168581E-2</v>
      </c>
      <c r="H25" s="83">
        <f>IF(MIN(PAGE6!H25,PAGE6!K25)&lt;=0, 0, PAGE6!H25/PAGE6!K25)</f>
        <v>5.108556832694764E-3</v>
      </c>
      <c r="I25" s="83">
        <f>IF(MIN(PAGE6!I25,PAGE6!K25)&lt;=0, 0, PAGE6!I25/PAGE6!K25)</f>
        <v>0.68837803320561941</v>
      </c>
      <c r="J25" s="83">
        <f>IF(MIN(PAGE6!J25,PAGE6!K25)&lt;=0, 0, PAGE6!J25/PAGE6!K25)</f>
        <v>4.4699872286079183E-2</v>
      </c>
      <c r="K25" s="84">
        <f>IF(PAGE6!K25&lt;=0, 0, PAGE6!K25/PAGE6!K25)</f>
        <v>1</v>
      </c>
    </row>
    <row r="26" spans="1:11" ht="46.5" customHeight="1" x14ac:dyDescent="0.2">
      <c r="A26" s="225"/>
      <c r="B26" s="226"/>
      <c r="C26" s="65" t="s">
        <v>145</v>
      </c>
      <c r="D26" s="83">
        <f>IF(MIN(PAGE6!D26,PAGE6!K26)&lt;=0, 0, PAGE6!D26/PAGE6!K26)</f>
        <v>0.18620689655172415</v>
      </c>
      <c r="E26" s="83">
        <f>IF(MIN(PAGE6!E26,PAGE6!K26)&lt;=0, 0, PAGE6!E26/PAGE6!K26)</f>
        <v>6.8965517241379309E-3</v>
      </c>
      <c r="F26" s="83">
        <f>IF(MIN(PAGE6!F26,PAGE6!K26)&lt;=0, 0, PAGE6!F26/PAGE6!K26)</f>
        <v>0</v>
      </c>
      <c r="G26" s="83">
        <f>IF(MIN(PAGE6!G26,PAGE6!K26)&lt;=0, 0, PAGE6!G26/PAGE6!K26)</f>
        <v>1.3793103448275862E-2</v>
      </c>
      <c r="H26" s="83">
        <f>IF(MIN(PAGE6!H26,PAGE6!K26)&lt;=0, 0, PAGE6!H26/PAGE6!K26)</f>
        <v>0</v>
      </c>
      <c r="I26" s="83">
        <f>IF(MIN(PAGE6!I26,PAGE6!K26)&lt;=0, 0, PAGE6!I26/PAGE6!K26)</f>
        <v>0.75172413793103443</v>
      </c>
      <c r="J26" s="83">
        <f>IF(MIN(PAGE6!J26,PAGE6!K26)&lt;=0, 0, PAGE6!J26/PAGE6!K26)</f>
        <v>4.1379310344827586E-2</v>
      </c>
      <c r="K26" s="84">
        <f>IF(PAGE6!K26&lt;=0, 0, PAGE6!K26/PAGE6!K26)</f>
        <v>1</v>
      </c>
    </row>
    <row r="27" spans="1:11" ht="19.5" customHeight="1" x14ac:dyDescent="0.2">
      <c r="A27" s="238" t="s">
        <v>146</v>
      </c>
      <c r="B27" s="239"/>
      <c r="C27" s="240"/>
      <c r="D27" s="83">
        <f>IF(MIN(PAGE6!D27,PAGE6!K27)&lt;=0, 0, PAGE6!D27/PAGE6!K27)</f>
        <v>0.23563674874238813</v>
      </c>
      <c r="E27" s="83">
        <f>IF(MIN(PAGE6!E27,PAGE6!K27)&lt;=0, 0, PAGE6!E27/PAGE6!K27)</f>
        <v>1.0502162209866737E-2</v>
      </c>
      <c r="F27" s="83">
        <f>IF(MIN(PAGE6!F27,PAGE6!K27)&lt;=0, 0, PAGE6!F27/PAGE6!K27)</f>
        <v>2.7093813432177212E-2</v>
      </c>
      <c r="G27" s="83">
        <f>IF(MIN(PAGE6!G27,PAGE6!K27)&lt;=0, 0, PAGE6!G27/PAGE6!K27)</f>
        <v>2.1886859059218073E-2</v>
      </c>
      <c r="H27" s="83">
        <f>IF(MIN(PAGE6!H27,PAGE6!K27)&lt;=0, 0, PAGE6!H27/PAGE6!K27)</f>
        <v>3.177124702144559E-3</v>
      </c>
      <c r="I27" s="83">
        <f>IF(MIN(PAGE6!I27,PAGE6!K27)&lt;=0, 0, PAGE6!I27/PAGE6!K27)</f>
        <v>0.6541346747859853</v>
      </c>
      <c r="J27" s="83">
        <f>IF(MIN(PAGE6!J27,PAGE6!K27)&lt;=0, 0, PAGE6!J27/PAGE6!K27)</f>
        <v>4.756861706821993E-2</v>
      </c>
      <c r="K27" s="84">
        <f>IF(PAGE6!K27&lt;=0, 0, PAGE6!K27/PAGE6!K27)</f>
        <v>1</v>
      </c>
    </row>
    <row r="28" spans="1:11" ht="9.75" customHeight="1" x14ac:dyDescent="0.2"/>
    <row r="29" spans="1:11" x14ac:dyDescent="0.2">
      <c r="A29" s="25" t="s">
        <v>157</v>
      </c>
    </row>
    <row r="31" spans="1:11" x14ac:dyDescent="0.2">
      <c r="A31" s="194"/>
      <c r="B31" s="194"/>
    </row>
  </sheetData>
  <sheetProtection sheet="1" objects="1" scenarios="1"/>
  <mergeCells count="16">
    <mergeCell ref="A31:B31"/>
    <mergeCell ref="A12:C17"/>
    <mergeCell ref="D12:K12"/>
    <mergeCell ref="D13:D17"/>
    <mergeCell ref="E13:E17"/>
    <mergeCell ref="F13:F17"/>
    <mergeCell ref="G13:G17"/>
    <mergeCell ref="H13:H17"/>
    <mergeCell ref="I13:I17"/>
    <mergeCell ref="J13:J17"/>
    <mergeCell ref="K13:K17"/>
    <mergeCell ref="A18:B19"/>
    <mergeCell ref="A20:B21"/>
    <mergeCell ref="A22:B24"/>
    <mergeCell ref="A25:B26"/>
    <mergeCell ref="A27:C27"/>
  </mergeCells>
  <pageMargins left="0.8" right="0.3" top="0.9" bottom="0" header="0.5" footer="0.5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5"/>
  <sheetViews>
    <sheetView zoomScale="90" zoomScaleNormal="90" workbookViewId="0">
      <selection activeCell="H5" sqref="H5"/>
    </sheetView>
  </sheetViews>
  <sheetFormatPr defaultColWidth="9.140625" defaultRowHeight="12.75" x14ac:dyDescent="0.2"/>
  <cols>
    <col min="1" max="1" width="26.85546875" style="6" customWidth="1"/>
    <col min="2" max="2" width="15.28515625" style="6" customWidth="1"/>
    <col min="3" max="3" width="47.140625" style="6" customWidth="1"/>
    <col min="4" max="6" width="17.7109375" style="6" customWidth="1"/>
    <col min="7" max="7" width="12" style="6" customWidth="1"/>
    <col min="8" max="8" width="10.42578125" style="6" customWidth="1"/>
    <col min="9" max="9" width="15.85546875" style="6" customWidth="1"/>
    <col min="10" max="10" width="8.5703125" style="6" customWidth="1"/>
    <col min="11" max="11" width="8.140625" style="6" customWidth="1"/>
    <col min="12" max="12" width="5.85546875" style="6" customWidth="1"/>
    <col min="13" max="13" width="4" style="6" hidden="1" customWidth="1"/>
    <col min="14" max="14" width="8.85546875" style="6" customWidth="1"/>
    <col min="15" max="17" width="9.140625" style="6"/>
    <col min="18" max="18" width="9.140625" style="6" hidden="1" customWidth="1"/>
    <col min="19" max="16384" width="9.140625" style="6"/>
  </cols>
  <sheetData>
    <row r="1" spans="1:18" s="13" customFormat="1" ht="12" customHeight="1" x14ac:dyDescent="0.2">
      <c r="A1" s="140" t="s">
        <v>223</v>
      </c>
      <c r="C1" s="8"/>
      <c r="D1" s="12"/>
      <c r="E1" s="8"/>
      <c r="F1" s="8"/>
      <c r="G1" s="27" t="s">
        <v>58</v>
      </c>
    </row>
    <row r="2" spans="1:18" s="13" customFormat="1" ht="9.6" customHeight="1" x14ac:dyDescent="0.2">
      <c r="A2" s="12"/>
      <c r="D2" s="28"/>
      <c r="E2" s="8"/>
      <c r="F2" s="8"/>
      <c r="G2" s="12"/>
    </row>
    <row r="3" spans="1:18" s="13" customFormat="1" ht="9.6" customHeight="1" x14ac:dyDescent="0.2">
      <c r="A3" s="12"/>
      <c r="E3" s="8"/>
      <c r="F3"/>
      <c r="G3"/>
    </row>
    <row r="4" spans="1:18" s="13" customFormat="1" ht="12" customHeight="1" x14ac:dyDescent="0.2">
      <c r="A4" s="12"/>
      <c r="B4" s="8"/>
      <c r="C4" s="28" t="s">
        <v>23</v>
      </c>
      <c r="E4" s="8"/>
      <c r="F4"/>
      <c r="G4"/>
    </row>
    <row r="5" spans="1:18" s="13" customFormat="1" ht="12" customHeight="1" x14ac:dyDescent="0.2">
      <c r="A5" s="12"/>
      <c r="C5" s="28" t="s">
        <v>50</v>
      </c>
      <c r="E5" s="8"/>
      <c r="F5"/>
      <c r="G5"/>
    </row>
    <row r="6" spans="1:18" s="13" customFormat="1" ht="12" customHeight="1" x14ac:dyDescent="0.2">
      <c r="A6" s="8"/>
      <c r="B6" s="12"/>
      <c r="E6" s="12"/>
      <c r="F6"/>
      <c r="G6"/>
    </row>
    <row r="7" spans="1:18" s="13" customFormat="1" ht="12" customHeight="1" x14ac:dyDescent="0.2">
      <c r="A7" s="8"/>
      <c r="B7" s="12"/>
      <c r="C7" s="108" t="s">
        <v>225</v>
      </c>
      <c r="E7" s="12"/>
      <c r="F7"/>
      <c r="G7"/>
    </row>
    <row r="8" spans="1:18" s="13" customFormat="1" ht="9.6" customHeight="1" x14ac:dyDescent="0.2">
      <c r="A8" s="8"/>
      <c r="B8" s="12"/>
      <c r="D8" s="8"/>
      <c r="E8" s="12"/>
      <c r="F8"/>
      <c r="G8"/>
    </row>
    <row r="9" spans="1:18" ht="9.6" customHeight="1" x14ac:dyDescent="0.2">
      <c r="A9" s="8"/>
      <c r="B9" s="29"/>
      <c r="C9" s="29"/>
      <c r="D9" s="12"/>
      <c r="E9" s="12"/>
      <c r="F9"/>
      <c r="G9"/>
    </row>
    <row r="10" spans="1:18" ht="11.25" customHeight="1" x14ac:dyDescent="0.2">
      <c r="A10" s="8"/>
      <c r="B10" s="29"/>
      <c r="C10" s="159" t="s">
        <v>108</v>
      </c>
      <c r="D10" s="159"/>
      <c r="E10" s="159"/>
      <c r="F10"/>
      <c r="G10"/>
      <c r="H10" s="22"/>
    </row>
    <row r="11" spans="1:18" ht="15" customHeight="1" x14ac:dyDescent="0.2"/>
    <row r="12" spans="1:18" ht="15" customHeight="1" x14ac:dyDescent="0.2">
      <c r="A12" s="106" t="s">
        <v>163</v>
      </c>
      <c r="B12" s="8"/>
      <c r="C12" s="31"/>
      <c r="D12" s="8"/>
      <c r="E12" s="8"/>
      <c r="F12" s="8"/>
      <c r="G12" s="8"/>
      <c r="H12" s="8"/>
    </row>
    <row r="13" spans="1:18" ht="15" customHeight="1" x14ac:dyDescent="0.2">
      <c r="A13" s="169" t="s">
        <v>39</v>
      </c>
      <c r="B13" s="170"/>
      <c r="C13" s="171"/>
      <c r="D13" s="162" t="s">
        <v>63</v>
      </c>
      <c r="E13" s="163"/>
      <c r="F13" s="164"/>
      <c r="G13" s="32"/>
      <c r="H13" s="27" t="s">
        <v>25</v>
      </c>
      <c r="I13" s="27" t="s">
        <v>106</v>
      </c>
    </row>
    <row r="14" spans="1:18" ht="15" customHeight="1" x14ac:dyDescent="0.2">
      <c r="A14" s="172"/>
      <c r="B14" s="173"/>
      <c r="C14" s="174"/>
      <c r="D14" s="151" t="s">
        <v>59</v>
      </c>
      <c r="E14" s="148" t="s">
        <v>60</v>
      </c>
      <c r="F14" s="115" t="s">
        <v>24</v>
      </c>
      <c r="G14" s="63"/>
      <c r="H14" s="27" t="s">
        <v>51</v>
      </c>
      <c r="I14" s="27" t="s">
        <v>101</v>
      </c>
    </row>
    <row r="15" spans="1:18" ht="38.25" customHeight="1" x14ac:dyDescent="0.2">
      <c r="A15" s="221" t="s">
        <v>111</v>
      </c>
      <c r="B15" s="222"/>
      <c r="C15" s="64" t="s">
        <v>112</v>
      </c>
      <c r="D15" s="74">
        <v>2918</v>
      </c>
      <c r="E15" s="74">
        <v>1307</v>
      </c>
      <c r="F15" s="74">
        <v>4225</v>
      </c>
      <c r="G15" s="23"/>
      <c r="H15" s="75">
        <f t="shared" ref="H15:H24" si="0">MAX(D15,0)+MAX(E15,0)</f>
        <v>4225</v>
      </c>
      <c r="I15" s="75">
        <f>PAGE1!F15</f>
        <v>4225</v>
      </c>
      <c r="M15" s="6">
        <v>9</v>
      </c>
      <c r="R15" s="6">
        <f t="shared" ref="R15:R24" si="1">MIN(LEN(TRIM(D15)), LEN(TRIM(E15)), LEN(TRIM(F15)))</f>
        <v>4</v>
      </c>
    </row>
    <row r="16" spans="1:18" ht="39" customHeight="1" x14ac:dyDescent="0.2">
      <c r="A16" s="223"/>
      <c r="B16" s="224"/>
      <c r="C16" s="64" t="s">
        <v>113</v>
      </c>
      <c r="D16" s="74">
        <v>1532</v>
      </c>
      <c r="E16" s="74">
        <v>716</v>
      </c>
      <c r="F16" s="74">
        <v>2248</v>
      </c>
      <c r="G16" s="23"/>
      <c r="H16" s="75">
        <f t="shared" si="0"/>
        <v>2248</v>
      </c>
      <c r="I16" s="75">
        <f>PAGE1!F16</f>
        <v>2248</v>
      </c>
      <c r="R16" s="6">
        <f t="shared" si="1"/>
        <v>3</v>
      </c>
    </row>
    <row r="17" spans="1:18" ht="46.5" customHeight="1" x14ac:dyDescent="0.2">
      <c r="A17" s="221" t="s">
        <v>114</v>
      </c>
      <c r="B17" s="222"/>
      <c r="C17" s="64" t="s">
        <v>148</v>
      </c>
      <c r="D17" s="74">
        <v>640</v>
      </c>
      <c r="E17" s="74">
        <v>240</v>
      </c>
      <c r="F17" s="74">
        <v>880</v>
      </c>
      <c r="G17" s="23"/>
      <c r="H17" s="75">
        <f t="shared" si="0"/>
        <v>880</v>
      </c>
      <c r="I17" s="75">
        <f>PAGE1!F17</f>
        <v>880</v>
      </c>
      <c r="R17" s="6">
        <f t="shared" si="1"/>
        <v>3</v>
      </c>
    </row>
    <row r="18" spans="1:18" ht="39.75" customHeight="1" x14ac:dyDescent="0.2">
      <c r="A18" s="223"/>
      <c r="B18" s="224"/>
      <c r="C18" s="64" t="s">
        <v>116</v>
      </c>
      <c r="D18" s="74">
        <v>607</v>
      </c>
      <c r="E18" s="74">
        <v>287</v>
      </c>
      <c r="F18" s="74">
        <v>894</v>
      </c>
      <c r="G18" s="23"/>
      <c r="H18" s="75">
        <f t="shared" si="0"/>
        <v>894</v>
      </c>
      <c r="I18" s="75">
        <f>PAGE1!F18</f>
        <v>894</v>
      </c>
      <c r="R18" s="6">
        <f t="shared" si="1"/>
        <v>3</v>
      </c>
    </row>
    <row r="19" spans="1:18" ht="26.25" customHeight="1" x14ac:dyDescent="0.2">
      <c r="A19" s="221" t="s">
        <v>121</v>
      </c>
      <c r="B19" s="222"/>
      <c r="C19" s="64" t="s">
        <v>117</v>
      </c>
      <c r="D19" s="74">
        <v>1520</v>
      </c>
      <c r="E19" s="74">
        <v>599</v>
      </c>
      <c r="F19" s="74">
        <v>2119</v>
      </c>
      <c r="G19" s="23"/>
      <c r="H19" s="75">
        <f t="shared" si="0"/>
        <v>2119</v>
      </c>
      <c r="I19" s="75">
        <f>PAGE1!F19</f>
        <v>2119</v>
      </c>
      <c r="R19" s="6">
        <f t="shared" si="1"/>
        <v>3</v>
      </c>
    </row>
    <row r="20" spans="1:18" ht="26.25" customHeight="1" x14ac:dyDescent="0.2">
      <c r="A20" s="225"/>
      <c r="B20" s="226"/>
      <c r="C20" s="64" t="s">
        <v>118</v>
      </c>
      <c r="D20" s="74">
        <v>23</v>
      </c>
      <c r="E20" s="74">
        <v>12</v>
      </c>
      <c r="F20" s="74">
        <v>35</v>
      </c>
      <c r="G20" s="23"/>
      <c r="H20" s="75">
        <f t="shared" si="0"/>
        <v>35</v>
      </c>
      <c r="I20" s="75">
        <f>PAGE1!F20</f>
        <v>35</v>
      </c>
      <c r="R20" s="6">
        <f t="shared" si="1"/>
        <v>2</v>
      </c>
    </row>
    <row r="21" spans="1:18" ht="29.25" customHeight="1" x14ac:dyDescent="0.2">
      <c r="A21" s="223"/>
      <c r="B21" s="224"/>
      <c r="C21" s="64" t="s">
        <v>119</v>
      </c>
      <c r="D21" s="74">
        <v>0</v>
      </c>
      <c r="E21" s="74">
        <v>2</v>
      </c>
      <c r="F21" s="74">
        <v>2</v>
      </c>
      <c r="G21" s="23"/>
      <c r="H21" s="75">
        <f t="shared" si="0"/>
        <v>2</v>
      </c>
      <c r="I21" s="75">
        <f>PAGE1!F21</f>
        <v>2</v>
      </c>
      <c r="R21" s="6">
        <f t="shared" si="1"/>
        <v>1</v>
      </c>
    </row>
    <row r="22" spans="1:18" ht="37.5" customHeight="1" x14ac:dyDescent="0.2">
      <c r="A22" s="221" t="s">
        <v>120</v>
      </c>
      <c r="B22" s="222"/>
      <c r="C22" s="64" t="s">
        <v>144</v>
      </c>
      <c r="D22" s="74">
        <v>544</v>
      </c>
      <c r="E22" s="74">
        <v>239</v>
      </c>
      <c r="F22" s="74">
        <v>783</v>
      </c>
      <c r="G22" s="23"/>
      <c r="H22" s="75">
        <f t="shared" si="0"/>
        <v>783</v>
      </c>
      <c r="I22" s="75">
        <f>PAGE1!F22</f>
        <v>783</v>
      </c>
      <c r="R22" s="6">
        <f t="shared" si="1"/>
        <v>3</v>
      </c>
    </row>
    <row r="23" spans="1:18" ht="50.25" customHeight="1" x14ac:dyDescent="0.2">
      <c r="A23" s="225"/>
      <c r="B23" s="226"/>
      <c r="C23" s="65" t="s">
        <v>145</v>
      </c>
      <c r="D23" s="74">
        <v>98</v>
      </c>
      <c r="E23" s="74">
        <v>47</v>
      </c>
      <c r="F23" s="74">
        <v>145</v>
      </c>
      <c r="G23" s="23"/>
      <c r="H23" s="75">
        <f>MAX(D23,0)+MAX(E23,0)</f>
        <v>145</v>
      </c>
      <c r="I23" s="75">
        <f>PAGE1!F23</f>
        <v>145</v>
      </c>
    </row>
    <row r="24" spans="1:18" ht="20.100000000000001" customHeight="1" x14ac:dyDescent="0.2">
      <c r="A24" s="157" t="s">
        <v>146</v>
      </c>
      <c r="B24" s="241"/>
      <c r="C24" s="158"/>
      <c r="D24" s="74">
        <v>7882</v>
      </c>
      <c r="E24" s="74">
        <v>3449</v>
      </c>
      <c r="F24" s="74">
        <v>11331</v>
      </c>
      <c r="G24" s="23"/>
      <c r="H24" s="75">
        <f t="shared" si="0"/>
        <v>11331</v>
      </c>
      <c r="I24" s="75">
        <f>PAGE1!F24</f>
        <v>11331</v>
      </c>
      <c r="R24" s="6">
        <f t="shared" si="1"/>
        <v>4</v>
      </c>
    </row>
    <row r="25" spans="1:18" x14ac:dyDescent="0.2">
      <c r="A25" s="8"/>
      <c r="B25" s="8"/>
      <c r="C25" s="8"/>
      <c r="D25" s="8"/>
      <c r="E25" s="8"/>
      <c r="F25" s="8"/>
      <c r="G25" s="8"/>
      <c r="H25" s="8"/>
    </row>
    <row r="26" spans="1:18" x14ac:dyDescent="0.2">
      <c r="A26" s="8"/>
      <c r="B26" s="8"/>
      <c r="C26" s="8"/>
      <c r="D26" s="8"/>
      <c r="E26" s="8"/>
      <c r="F26" s="8"/>
      <c r="G26" s="8"/>
      <c r="H26" s="8"/>
    </row>
    <row r="27" spans="1:18" x14ac:dyDescent="0.2">
      <c r="A27" s="36"/>
      <c r="B27" s="8"/>
      <c r="C27" s="8"/>
      <c r="D27" s="8"/>
      <c r="E27" s="8"/>
      <c r="F27" s="8"/>
      <c r="G27" s="8"/>
      <c r="H27" s="8"/>
    </row>
    <row r="28" spans="1:18" x14ac:dyDescent="0.2">
      <c r="A28" s="8"/>
      <c r="B28" s="8"/>
      <c r="C28" s="27" t="s">
        <v>49</v>
      </c>
      <c r="D28" s="75">
        <f>MAX(D15,0)+MAX(D16,0)+MAX(D17,0)+MAX(D18,0)+MAX(D19,0)+MAX(D20,0)+MAX(D21,0)+MAX(D22,0)+MAX(D23,0)</f>
        <v>7882</v>
      </c>
      <c r="E28" s="75">
        <f>MAX(E15,0)+MAX(E16,0)+MAX(E17,0)+MAX(E18,0)+MAX(E19,0)+MAX(E20,0)+MAX(E21,0)+MAX(E22,0)+MAX(E23,0)</f>
        <v>3449</v>
      </c>
      <c r="F28" s="75">
        <f>MAX(F15,0)+MAX(F16,0)+MAX(F17,0)+MAX(F18,0)+MAX(F19,0)+MAX(F20,0)+MAX(F21,0)+MAX(F22,0)+MAX(F23,0)</f>
        <v>11331</v>
      </c>
      <c r="G28" s="8"/>
      <c r="H28" s="8"/>
    </row>
    <row r="30" spans="1:18" x14ac:dyDescent="0.2">
      <c r="B30" s="9"/>
      <c r="G30" s="9"/>
    </row>
    <row r="33" spans="7:10" x14ac:dyDescent="0.2">
      <c r="G33" s="8"/>
      <c r="J33" s="9"/>
    </row>
    <row r="34" spans="7:10" x14ac:dyDescent="0.2">
      <c r="G34" s="37"/>
    </row>
    <row r="35" spans="7:10" x14ac:dyDescent="0.2">
      <c r="G35" s="37"/>
    </row>
  </sheetData>
  <sheetProtection sheet="1" objects="1" scenarios="1"/>
  <mergeCells count="8">
    <mergeCell ref="A22:B23"/>
    <mergeCell ref="A24:C24"/>
    <mergeCell ref="C10:E10"/>
    <mergeCell ref="A13:C14"/>
    <mergeCell ref="D13:F13"/>
    <mergeCell ref="A15:B16"/>
    <mergeCell ref="A17:B18"/>
    <mergeCell ref="A19:B21"/>
  </mergeCells>
  <conditionalFormatting sqref="D28:F28">
    <cfRule type="expression" dxfId="62" priority="2" stopIfTrue="1">
      <formula>MAX(D24,0)&lt;&gt;D28</formula>
    </cfRule>
  </conditionalFormatting>
  <conditionalFormatting sqref="H15:H24">
    <cfRule type="expression" dxfId="61" priority="3" stopIfTrue="1">
      <formula>MAX(F15,0)&lt;&gt;H15</formula>
    </cfRule>
  </conditionalFormatting>
  <conditionalFormatting sqref="I15:I24">
    <cfRule type="expression" dxfId="60" priority="4" stopIfTrue="1">
      <formula>AND(OR(I15&lt;&gt;-9, F15&lt;&gt;-9), I15&lt;&gt;F15)</formula>
    </cfRule>
  </conditionalFormatting>
  <conditionalFormatting sqref="D24:F24 D15:E23">
    <cfRule type="expression" dxfId="59" priority="5" stopIfTrue="1">
      <formula>LEN(TRIM(D15))=0</formula>
    </cfRule>
  </conditionalFormatting>
  <conditionalFormatting sqref="C10:E10">
    <cfRule type="expression" dxfId="58" priority="6" stopIfTrue="1">
      <formula>MIN(R15:R24)=0</formula>
    </cfRule>
  </conditionalFormatting>
  <conditionalFormatting sqref="F15:F23">
    <cfRule type="expression" dxfId="57" priority="1" stopIfTrue="1">
      <formula>LEN(TRIM(F15))=0</formula>
    </cfRule>
  </conditionalFormatting>
  <pageMargins left="0.8" right="0.3" top="0.9" bottom="0" header="0.5" footer="0.5"/>
  <pageSetup scale="83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>
      <selection activeCell="G24" sqref="G24"/>
    </sheetView>
  </sheetViews>
  <sheetFormatPr defaultColWidth="9.140625" defaultRowHeight="12.75" x14ac:dyDescent="0.2"/>
  <cols>
    <col min="1" max="1" width="27.42578125" style="6" customWidth="1"/>
    <col min="2" max="2" width="15.28515625" style="6" customWidth="1"/>
    <col min="3" max="3" width="42" style="6" customWidth="1"/>
    <col min="4" max="6" width="12.42578125" style="6" customWidth="1"/>
    <col min="7" max="7" width="14" style="6" customWidth="1"/>
    <col min="8" max="8" width="8.7109375" style="6" customWidth="1"/>
    <col min="9" max="9" width="9" style="6" customWidth="1"/>
    <col min="10" max="10" width="8.5703125" style="6" customWidth="1"/>
    <col min="11" max="11" width="8.140625" style="6" customWidth="1"/>
    <col min="12" max="12" width="5.7109375" style="6" customWidth="1"/>
    <col min="13" max="13" width="3.42578125" style="6" hidden="1" customWidth="1"/>
    <col min="14" max="14" width="8.85546875" style="6" customWidth="1"/>
    <col min="15" max="16384" width="9.140625" style="6"/>
  </cols>
  <sheetData>
    <row r="1" spans="1:13" s="13" customFormat="1" ht="11.25" customHeight="1" x14ac:dyDescent="0.2">
      <c r="A1" s="140" t="s">
        <v>223</v>
      </c>
      <c r="C1" s="8"/>
      <c r="D1" s="12"/>
      <c r="E1" s="8"/>
      <c r="F1" s="8"/>
      <c r="G1" s="27" t="s">
        <v>62</v>
      </c>
    </row>
    <row r="2" spans="1:13" s="13" customFormat="1" ht="9.6" customHeight="1" x14ac:dyDescent="0.2">
      <c r="A2" s="12"/>
      <c r="D2" s="28"/>
      <c r="E2" s="8"/>
      <c r="F2" s="8"/>
      <c r="G2" s="12"/>
    </row>
    <row r="3" spans="1:13" s="13" customFormat="1" ht="9.6" customHeight="1" x14ac:dyDescent="0.2">
      <c r="A3" s="12"/>
      <c r="E3" s="8"/>
      <c r="F3"/>
      <c r="G3"/>
    </row>
    <row r="4" spans="1:13" s="13" customFormat="1" ht="12" customHeight="1" x14ac:dyDescent="0.2">
      <c r="A4" s="12"/>
      <c r="B4" s="8"/>
      <c r="C4" s="28" t="s">
        <v>23</v>
      </c>
      <c r="E4" s="8"/>
      <c r="F4"/>
      <c r="G4"/>
    </row>
    <row r="5" spans="1:13" s="13" customFormat="1" ht="12" customHeight="1" x14ac:dyDescent="0.2">
      <c r="A5" s="12"/>
      <c r="C5" s="28" t="s">
        <v>50</v>
      </c>
      <c r="E5" s="8"/>
      <c r="F5"/>
      <c r="G5"/>
    </row>
    <row r="6" spans="1:13" s="13" customFormat="1" ht="12" customHeight="1" x14ac:dyDescent="0.2">
      <c r="A6" s="8"/>
      <c r="B6" s="12"/>
      <c r="E6" s="12"/>
      <c r="F6"/>
      <c r="G6"/>
    </row>
    <row r="7" spans="1:13" s="13" customFormat="1" ht="12" customHeight="1" x14ac:dyDescent="0.2">
      <c r="A7" s="8"/>
      <c r="B7" s="12"/>
      <c r="C7" s="108" t="s">
        <v>225</v>
      </c>
      <c r="E7" s="12"/>
      <c r="F7"/>
      <c r="G7"/>
    </row>
    <row r="8" spans="1:13" s="13" customFormat="1" ht="9.6" customHeight="1" x14ac:dyDescent="0.2">
      <c r="A8" s="8"/>
      <c r="B8" s="12"/>
      <c r="D8" s="8"/>
      <c r="E8" s="12"/>
      <c r="F8"/>
      <c r="G8"/>
    </row>
    <row r="9" spans="1:13" ht="9.6" customHeight="1" x14ac:dyDescent="0.2">
      <c r="A9" s="8"/>
      <c r="B9" s="29"/>
      <c r="C9" s="29"/>
      <c r="D9" s="12"/>
      <c r="E9" s="12"/>
      <c r="F9"/>
      <c r="G9"/>
    </row>
    <row r="10" spans="1:13" ht="9.6" customHeight="1" x14ac:dyDescent="0.2">
      <c r="A10" s="8"/>
      <c r="B10" s="29"/>
      <c r="C10" s="29"/>
      <c r="D10" s="12"/>
      <c r="F10"/>
      <c r="G10"/>
      <c r="H10" s="22"/>
    </row>
    <row r="11" spans="1:13" ht="15" customHeight="1" x14ac:dyDescent="0.2"/>
    <row r="12" spans="1:13" ht="15" customHeight="1" x14ac:dyDescent="0.2">
      <c r="A12" s="106" t="s">
        <v>61</v>
      </c>
      <c r="C12" s="31"/>
    </row>
    <row r="13" spans="1:13" ht="26.25" customHeight="1" x14ac:dyDescent="0.2">
      <c r="A13" s="242" t="s">
        <v>39</v>
      </c>
      <c r="B13" s="243"/>
      <c r="C13" s="244"/>
      <c r="D13" s="195" t="s">
        <v>164</v>
      </c>
      <c r="E13" s="196"/>
      <c r="F13" s="197"/>
      <c r="G13" s="32"/>
      <c r="H13" s="8"/>
    </row>
    <row r="14" spans="1:13" ht="15" customHeight="1" x14ac:dyDescent="0.2">
      <c r="A14" s="245"/>
      <c r="B14" s="194"/>
      <c r="C14" s="194"/>
      <c r="D14" s="217" t="s">
        <v>189</v>
      </c>
      <c r="E14" s="217" t="s">
        <v>190</v>
      </c>
      <c r="F14" s="217" t="s">
        <v>188</v>
      </c>
      <c r="G14" s="32"/>
      <c r="H14" s="8"/>
    </row>
    <row r="15" spans="1:13" ht="15" customHeight="1" x14ac:dyDescent="0.2">
      <c r="A15" s="245"/>
      <c r="B15" s="194"/>
      <c r="C15" s="194"/>
      <c r="D15" s="219"/>
      <c r="E15" s="219"/>
      <c r="F15" s="219"/>
      <c r="G15" s="63"/>
      <c r="H15" s="8"/>
      <c r="M15" s="6">
        <v>10</v>
      </c>
    </row>
    <row r="16" spans="1:13" ht="38.25" customHeight="1" x14ac:dyDescent="0.2">
      <c r="A16" s="221" t="s">
        <v>111</v>
      </c>
      <c r="B16" s="222"/>
      <c r="C16" s="64" t="s">
        <v>112</v>
      </c>
      <c r="D16" s="83">
        <f>IF(MIN(PAGE8!D15,PAGE8!F15)&lt;=0, 0, PAGE8!D15/PAGE8!F15)</f>
        <v>0.69065088757396453</v>
      </c>
      <c r="E16" s="83">
        <f>IF(MIN(PAGE8!E15,PAGE8!F15)&lt;=0, 0, PAGE8!E15/PAGE8!F15)</f>
        <v>0.30934911242603552</v>
      </c>
      <c r="F16" s="84">
        <f>IF(PAGE8!F15&lt;=0, 0, PAGE8!F15/PAGE8!F15)</f>
        <v>1</v>
      </c>
      <c r="G16" s="23"/>
      <c r="H16" s="33"/>
      <c r="I16" s="34"/>
    </row>
    <row r="17" spans="1:9" ht="39" customHeight="1" x14ac:dyDescent="0.2">
      <c r="A17" s="223"/>
      <c r="B17" s="224"/>
      <c r="C17" s="64" t="s">
        <v>113</v>
      </c>
      <c r="D17" s="83">
        <f>IF(MIN(PAGE8!D16,PAGE8!F16)&lt;=0, 0, PAGE8!D16/PAGE8!F16)</f>
        <v>0.68149466192170816</v>
      </c>
      <c r="E17" s="83">
        <f>IF(MIN(PAGE8!E16,PAGE8!F16)&lt;=0, 0, PAGE8!E16/PAGE8!F16)</f>
        <v>0.31850533807829179</v>
      </c>
      <c r="F17" s="84">
        <f>IF(PAGE8!F16&lt;=0, 0, PAGE8!F16/PAGE8!F16)</f>
        <v>1</v>
      </c>
      <c r="G17" s="23"/>
      <c r="H17" s="33"/>
      <c r="I17" s="34"/>
    </row>
    <row r="18" spans="1:9" ht="42.75" customHeight="1" x14ac:dyDescent="0.2">
      <c r="A18" s="221" t="s">
        <v>114</v>
      </c>
      <c r="B18" s="222"/>
      <c r="C18" s="64" t="s">
        <v>115</v>
      </c>
      <c r="D18" s="83">
        <f>IF(MIN(PAGE8!D17,PAGE8!F17)&lt;=0, 0, PAGE8!D17/PAGE8!F17)</f>
        <v>0.72727272727272729</v>
      </c>
      <c r="E18" s="83">
        <f>IF(MIN(PAGE8!E17,PAGE8!F17)&lt;=0, 0, PAGE8!E17/PAGE8!F17)</f>
        <v>0.27272727272727271</v>
      </c>
      <c r="F18" s="84">
        <f>IF(PAGE8!F17&lt;=0, 0, PAGE8!F17/PAGE8!F17)</f>
        <v>1</v>
      </c>
      <c r="G18" s="23"/>
      <c r="H18" s="33"/>
      <c r="I18" s="34"/>
    </row>
    <row r="19" spans="1:9" ht="36.75" customHeight="1" x14ac:dyDescent="0.2">
      <c r="A19" s="223"/>
      <c r="B19" s="224"/>
      <c r="C19" s="64" t="s">
        <v>116</v>
      </c>
      <c r="D19" s="83">
        <f>IF(MIN(PAGE8!D18,PAGE8!F18)&lt;=0, 0, PAGE8!D18/PAGE8!F18)</f>
        <v>0.67897091722595082</v>
      </c>
      <c r="E19" s="83">
        <f>IF(MIN(PAGE8!E18,PAGE8!F18)&lt;=0, 0, PAGE8!E18/PAGE8!F18)</f>
        <v>0.32102908277404923</v>
      </c>
      <c r="F19" s="84">
        <f>IF(PAGE8!F18&lt;=0, 0, PAGE8!F18/PAGE8!F18)</f>
        <v>1</v>
      </c>
      <c r="G19" s="23"/>
      <c r="H19" s="33"/>
      <c r="I19" s="34"/>
    </row>
    <row r="20" spans="1:9" ht="26.25" customHeight="1" x14ac:dyDescent="0.2">
      <c r="A20" s="221" t="s">
        <v>121</v>
      </c>
      <c r="B20" s="222"/>
      <c r="C20" s="64" t="s">
        <v>117</v>
      </c>
      <c r="D20" s="83">
        <f>IF(MIN(PAGE8!D19,PAGE8!F19)&lt;=0, 0, PAGE8!D19/PAGE8!F19)</f>
        <v>0.71731949032562525</v>
      </c>
      <c r="E20" s="83">
        <f>IF(MIN(PAGE8!E19,PAGE8!F19)&lt;=0, 0, PAGE8!E19/PAGE8!F19)</f>
        <v>0.28268050967437469</v>
      </c>
      <c r="F20" s="84">
        <f>IF(PAGE8!F19&lt;=0, 0, PAGE8!F19/PAGE8!F19)</f>
        <v>1</v>
      </c>
      <c r="G20" s="23"/>
      <c r="H20" s="33"/>
      <c r="I20" s="34"/>
    </row>
    <row r="21" spans="1:9" ht="26.25" customHeight="1" x14ac:dyDescent="0.2">
      <c r="A21" s="225"/>
      <c r="B21" s="226"/>
      <c r="C21" s="64" t="s">
        <v>118</v>
      </c>
      <c r="D21" s="83">
        <f>IF(MIN(PAGE8!D20,PAGE8!F20)&lt;=0, 0, PAGE8!D20/PAGE8!F20)</f>
        <v>0.65714285714285714</v>
      </c>
      <c r="E21" s="83">
        <f>IF(MIN(PAGE8!E20,PAGE8!F20)&lt;=0, 0, PAGE8!E20/PAGE8!F20)</f>
        <v>0.34285714285714286</v>
      </c>
      <c r="F21" s="84">
        <f>IF(PAGE8!F20&lt;=0, 0, PAGE8!F20/PAGE8!F20)</f>
        <v>1</v>
      </c>
      <c r="G21" s="23"/>
      <c r="H21" s="33"/>
      <c r="I21" s="34"/>
    </row>
    <row r="22" spans="1:9" ht="29.25" customHeight="1" x14ac:dyDescent="0.2">
      <c r="A22" s="223"/>
      <c r="B22" s="224"/>
      <c r="C22" s="64" t="s">
        <v>119</v>
      </c>
      <c r="D22" s="83">
        <f>IF(MIN(PAGE8!D21,PAGE8!F21)&lt;=0, 0, PAGE8!D21/PAGE8!F21)</f>
        <v>0</v>
      </c>
      <c r="E22" s="83">
        <f>IF(MIN(PAGE8!E21,PAGE8!F21)&lt;=0, 0, PAGE8!E21/PAGE8!F21)</f>
        <v>1</v>
      </c>
      <c r="F22" s="84">
        <f>IF(PAGE8!F21&lt;=0, 0, PAGE8!F21/PAGE8!F21)</f>
        <v>1</v>
      </c>
      <c r="G22" s="23"/>
      <c r="H22" s="33"/>
      <c r="I22" s="34"/>
    </row>
    <row r="23" spans="1:9" ht="37.5" customHeight="1" x14ac:dyDescent="0.2">
      <c r="A23" s="221" t="s">
        <v>120</v>
      </c>
      <c r="B23" s="222"/>
      <c r="C23" s="64" t="s">
        <v>144</v>
      </c>
      <c r="D23" s="83">
        <f>IF(MIN(PAGE8!D22,PAGE8!F22)&lt;=0, 0, PAGE8!D22/PAGE8!F22)</f>
        <v>0.69476372924648788</v>
      </c>
      <c r="E23" s="83">
        <f>IF(MIN(PAGE8!E22,PAGE8!F22)&lt;=0, 0, PAGE8!E22/PAGE8!F22)</f>
        <v>0.30523627075351212</v>
      </c>
      <c r="F23" s="84">
        <f>IF(PAGE8!F22&lt;=0, 0, PAGE8!F22/PAGE8!F22)</f>
        <v>1</v>
      </c>
      <c r="G23" s="23"/>
      <c r="H23" s="33"/>
      <c r="I23" s="34"/>
    </row>
    <row r="24" spans="1:9" ht="45.75" customHeight="1" x14ac:dyDescent="0.2">
      <c r="A24" s="225"/>
      <c r="B24" s="226"/>
      <c r="C24" s="65" t="s">
        <v>145</v>
      </c>
      <c r="D24" s="83">
        <f>IF(MIN(PAGE8!D23,PAGE8!F23)&lt;=0, 0, PAGE8!D23/PAGE8!F23)</f>
        <v>0.67586206896551726</v>
      </c>
      <c r="E24" s="83">
        <f>IF(MIN(PAGE8!E23,PAGE8!F23)&lt;=0, 0, PAGE8!E23/PAGE8!F23)</f>
        <v>0.32413793103448274</v>
      </c>
      <c r="F24" s="84">
        <f>IF(PAGE8!F23&lt;=0, 0, PAGE8!F23/PAGE8!F23)</f>
        <v>1</v>
      </c>
      <c r="G24" s="23"/>
      <c r="H24" s="33"/>
      <c r="I24" s="34"/>
    </row>
    <row r="25" spans="1:9" ht="20.100000000000001" customHeight="1" x14ac:dyDescent="0.2">
      <c r="A25" s="157" t="s">
        <v>146</v>
      </c>
      <c r="B25" s="241"/>
      <c r="C25" s="158"/>
      <c r="D25" s="83">
        <f>IF(MIN(PAGE8!D24,PAGE8!F24)&lt;=0, 0, PAGE8!D24/PAGE8!F24)</f>
        <v>0.69561380284176155</v>
      </c>
      <c r="E25" s="83">
        <f>IF(MIN(PAGE8!E24,PAGE8!F24)&lt;=0, 0, PAGE8!E24/PAGE8!F24)</f>
        <v>0.30438619715823845</v>
      </c>
      <c r="F25" s="84">
        <f>IF(PAGE8!F24&lt;=0, 0, PAGE8!F24/PAGE8!F24)</f>
        <v>1</v>
      </c>
      <c r="G25" s="23"/>
      <c r="H25" s="33"/>
      <c r="I25" s="34"/>
    </row>
    <row r="26" spans="1:9" x14ac:dyDescent="0.2">
      <c r="A26" s="8"/>
    </row>
    <row r="27" spans="1:9" x14ac:dyDescent="0.2">
      <c r="A27" s="25" t="s">
        <v>157</v>
      </c>
    </row>
    <row r="28" spans="1:9" x14ac:dyDescent="0.2">
      <c r="A28" s="8"/>
    </row>
    <row r="29" spans="1:9" x14ac:dyDescent="0.2">
      <c r="A29" s="36"/>
    </row>
    <row r="31" spans="1:9" x14ac:dyDescent="0.2">
      <c r="B31" s="9"/>
      <c r="G31" s="9"/>
    </row>
    <row r="34" spans="7:10" x14ac:dyDescent="0.2">
      <c r="G34" s="8"/>
      <c r="J34" s="9"/>
    </row>
    <row r="35" spans="7:10" x14ac:dyDescent="0.2">
      <c r="G35" s="37"/>
    </row>
    <row r="36" spans="7:10" x14ac:dyDescent="0.2">
      <c r="G36" s="37"/>
    </row>
  </sheetData>
  <sheetProtection sheet="1" objects="1" scenarios="1"/>
  <mergeCells count="10">
    <mergeCell ref="A18:B19"/>
    <mergeCell ref="A20:B22"/>
    <mergeCell ref="A23:B24"/>
    <mergeCell ref="A25:C25"/>
    <mergeCell ref="A13:C15"/>
    <mergeCell ref="D13:F13"/>
    <mergeCell ref="D14:D15"/>
    <mergeCell ref="E14:E15"/>
    <mergeCell ref="F14:F15"/>
    <mergeCell ref="A16:B17"/>
  </mergeCells>
  <pageMargins left="0.8" right="0.3" top="0.9" bottom="0" header="0.5" footer="0.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3D2D4-4CA4-4CC3-8093-B5E0D31CF1A8}"/>
</file>

<file path=customXml/itemProps2.xml><?xml version="1.0" encoding="utf-8"?>
<ds:datastoreItem xmlns:ds="http://schemas.openxmlformats.org/officeDocument/2006/customXml" ds:itemID="{365C4962-CF6D-45F5-9A98-FD300FD755D4}"/>
</file>

<file path=customXml/itemProps3.xml><?xml version="1.0" encoding="utf-8"?>
<ds:datastoreItem xmlns:ds="http://schemas.openxmlformats.org/officeDocument/2006/customXml" ds:itemID="{6BA3889B-5A58-4ADF-8979-694A58C569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  <vt:lpstr>PAGE22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PAGE18!Print_Area</vt:lpstr>
      <vt:lpstr>PAGE19!Print_Area</vt:lpstr>
      <vt:lpstr>PAGE2!Print_Area</vt:lpstr>
      <vt:lpstr>PAGE20!Print_Area</vt:lpstr>
      <vt:lpstr>PAGE21!Print_Area</vt:lpstr>
      <vt:lpstr>PAGE22!Print_Area</vt:lpstr>
      <vt:lpstr>PAGE3!Print_Area</vt:lpstr>
      <vt:lpstr>PAGE4!Print_Area</vt:lpstr>
      <vt:lpstr>PAGE5!Print_Area</vt:lpstr>
      <vt:lpstr>PAGE6!Print_Area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3, Part B Educational Environments</dc:title>
  <dc:creator>SCHRACK_B</dc:creator>
  <cp:lastModifiedBy>"gartonc"</cp:lastModifiedBy>
  <cp:lastPrinted>2018-07-17T18:59:54Z</cp:lastPrinted>
  <dcterms:created xsi:type="dcterms:W3CDTF">1998-03-10T19:08:18Z</dcterms:created>
  <dcterms:modified xsi:type="dcterms:W3CDTF">2018-07-17T19:00:52Z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