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B Table 1 - Child Count ( Done)\"/>
    </mc:Choice>
  </mc:AlternateContent>
  <bookViews>
    <workbookView xWindow="0" yWindow="0" windowWidth="24615" windowHeight="10890" tabRatio="672"/>
  </bookViews>
  <sheets>
    <sheet name="PAGE1" sheetId="1" r:id="rId1"/>
    <sheet name="PAGE2" sheetId="13" r:id="rId2"/>
    <sheet name="PAGE3" sheetId="7" r:id="rId3"/>
    <sheet name="PAGE4" sheetId="8" r:id="rId4"/>
    <sheet name="PAGE5" sheetId="9" r:id="rId5"/>
    <sheet name="PAGE6" sheetId="5" r:id="rId6"/>
  </sheets>
  <definedNames>
    <definedName name="_xlnm.Print_Area" localSheetId="0">PAGE1!$A$1:$I$31</definedName>
    <definedName name="_xlnm.Print_Area" localSheetId="1">PAGE2!$A$1:$L$32</definedName>
    <definedName name="_xlnm.Print_Area" localSheetId="2">PAGE3!$A$1:$K$32</definedName>
    <definedName name="_xlnm.Print_Area" localSheetId="3">PAGE4!$A$1:$K$31</definedName>
    <definedName name="_xlnm.Print_Area" localSheetId="4">PAGE5!$A$1:$I$34</definedName>
    <definedName name="_xlnm.Print_Area" localSheetId="5">PAGE6!$A$1:$I$33</definedName>
  </definedNames>
  <calcPr calcId="162913"/>
</workbook>
</file>

<file path=xl/calcChain.xml><?xml version="1.0" encoding="utf-8"?>
<calcChain xmlns="http://schemas.openxmlformats.org/spreadsheetml/2006/main">
  <c r="I26" i="1" l="1"/>
  <c r="L27" i="13"/>
  <c r="I29" i="9"/>
  <c r="I34" i="5"/>
  <c r="H34" i="5"/>
  <c r="G34" i="5"/>
  <c r="F34" i="5"/>
  <c r="E34" i="5"/>
  <c r="D34" i="5"/>
  <c r="C34" i="5"/>
  <c r="B34" i="5"/>
  <c r="I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K28" i="9"/>
  <c r="J28" i="9" s="1"/>
  <c r="L29" i="9"/>
  <c r="K29" i="9"/>
  <c r="K27" i="9"/>
  <c r="L27" i="9"/>
  <c r="K26" i="9"/>
  <c r="L26" i="9"/>
  <c r="K25" i="9"/>
  <c r="L25" i="9"/>
  <c r="K24" i="9"/>
  <c r="L24" i="9"/>
  <c r="K23" i="9"/>
  <c r="L23" i="9"/>
  <c r="K22" i="9"/>
  <c r="L22" i="9"/>
  <c r="K21" i="9"/>
  <c r="L21" i="9"/>
  <c r="K20" i="9"/>
  <c r="L20" i="9"/>
  <c r="K19" i="9"/>
  <c r="L19" i="9"/>
  <c r="K18" i="9"/>
  <c r="L18" i="9"/>
  <c r="K17" i="9"/>
  <c r="L17" i="9"/>
  <c r="K16" i="9"/>
  <c r="L16" i="9"/>
  <c r="H35" i="9"/>
  <c r="G35" i="9"/>
  <c r="F35" i="9"/>
  <c r="D35" i="9"/>
  <c r="E35" i="9"/>
  <c r="J32" i="8"/>
  <c r="I32" i="8"/>
  <c r="H32" i="8"/>
  <c r="G32" i="8"/>
  <c r="F32" i="8"/>
  <c r="E32" i="8"/>
  <c r="E33" i="7"/>
  <c r="I33" i="7"/>
  <c r="J33" i="7"/>
  <c r="H33" i="7"/>
  <c r="G33" i="7"/>
  <c r="F33" i="7"/>
  <c r="L33" i="13"/>
  <c r="K33" i="13"/>
  <c r="J33" i="13"/>
  <c r="I33" i="13"/>
  <c r="H33" i="13"/>
  <c r="G33" i="13"/>
  <c r="F33" i="13"/>
  <c r="E33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N13" i="13"/>
  <c r="H32" i="1"/>
  <c r="G32" i="1"/>
  <c r="F32" i="1"/>
  <c r="E32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B28" i="5"/>
  <c r="C28" i="5"/>
  <c r="E27" i="13"/>
  <c r="F27" i="13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K27" i="13"/>
  <c r="J27" i="13"/>
  <c r="I27" i="13"/>
  <c r="H27" i="13"/>
  <c r="G27" i="13"/>
  <c r="I24" i="9"/>
  <c r="I28" i="9"/>
  <c r="I27" i="9"/>
  <c r="I26" i="9"/>
  <c r="I25" i="9"/>
  <c r="I23" i="9"/>
  <c r="I22" i="9"/>
  <c r="I21" i="9"/>
  <c r="I20" i="9"/>
  <c r="I19" i="9"/>
  <c r="I18" i="9"/>
  <c r="I17" i="9"/>
  <c r="I16" i="9"/>
  <c r="D28" i="5"/>
  <c r="E28" i="5"/>
  <c r="F28" i="5"/>
  <c r="G28" i="5"/>
  <c r="H28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14" i="5"/>
  <c r="J17" i="9" l="1"/>
  <c r="J21" i="9"/>
  <c r="J18" i="9"/>
  <c r="J20" i="9"/>
  <c r="J22" i="9"/>
  <c r="J24" i="9"/>
  <c r="J26" i="9"/>
  <c r="J19" i="9"/>
  <c r="J16" i="9"/>
  <c r="J23" i="9"/>
  <c r="J25" i="9"/>
  <c r="J27" i="9"/>
  <c r="J29" i="9"/>
</calcChain>
</file>

<file path=xl/sharedStrings.xml><?xml version="1.0" encoding="utf-8"?>
<sst xmlns="http://schemas.openxmlformats.org/spreadsheetml/2006/main" count="193" uniqueCount="74">
  <si>
    <t>HEARING IMPAIRMENTS</t>
  </si>
  <si>
    <t>SPEECH OR LANGUAGE IMPAIRMENTS</t>
  </si>
  <si>
    <t>VISUAL IMPAIRMENTS</t>
  </si>
  <si>
    <t>ORTHOPEDIC IMPAIRMENTS</t>
  </si>
  <si>
    <t>OTHER HEALTH IMPAIRMENTS</t>
  </si>
  <si>
    <t>SPECIFIC LEARNING DISABILITIES</t>
  </si>
  <si>
    <t>AUTISM</t>
  </si>
  <si>
    <t>TRAUMATIC BRAIN INJURY</t>
  </si>
  <si>
    <t>DISABILITY</t>
  </si>
  <si>
    <t>DEAF-BLINDNESS</t>
  </si>
  <si>
    <t>MULTIPLE DISABILITIES</t>
  </si>
  <si>
    <t xml:space="preserve"> </t>
  </si>
  <si>
    <t>EMOTIONAL DISTURBANCE</t>
  </si>
  <si>
    <t>AMERICAN INDIAN OR ALASKA NATIVE</t>
  </si>
  <si>
    <t>PART B, INDIVIDUALS WITH DISABILITIES EDUCATION ACT, AS AMENDED</t>
  </si>
  <si>
    <t>RACE/ETHNICITY</t>
  </si>
  <si>
    <t>WHITE</t>
  </si>
  <si>
    <t>TOTAL</t>
  </si>
  <si>
    <t>TOTAL (Sum of all the above)</t>
  </si>
  <si>
    <t>ROW TOTAL</t>
  </si>
  <si>
    <t>REPORT OF CHILDREN WITH DISABILITIES RECEIVING SPECIAL EDUCATION</t>
  </si>
  <si>
    <t>TOTAL: (Sum of all the above)</t>
  </si>
  <si>
    <t>SPEECH OR LANGUAGE IMPAIRMENT</t>
  </si>
  <si>
    <t>VISUAL IMPAIRMENT</t>
  </si>
  <si>
    <t>DEVELOPMENTAL DELAY</t>
  </si>
  <si>
    <t>AGE 6-21</t>
  </si>
  <si>
    <t>REPORT OF CHILDREN  WITH DISABILITIES RECEIVING SPECIAL EDUCATION</t>
  </si>
  <si>
    <t>TOTAL: (Sum of all of the above)</t>
  </si>
  <si>
    <t>COMPUTED TOTALS</t>
  </si>
  <si>
    <t xml:space="preserve">COMPUTED TOTALS </t>
  </si>
  <si>
    <r>
      <t xml:space="preserve">DEVELOPMENTAL DELAY </t>
    </r>
    <r>
      <rPr>
        <b/>
        <vertAlign val="superscript"/>
        <sz val="8"/>
        <rFont val="Arial"/>
        <family val="2"/>
      </rPr>
      <t>1</t>
    </r>
  </si>
  <si>
    <r>
      <t>TOTAL (PERCENT)</t>
    </r>
    <r>
      <rPr>
        <b/>
        <vertAlign val="superscript"/>
        <sz val="8"/>
        <rFont val="Arial"/>
        <family val="2"/>
      </rPr>
      <t>2</t>
    </r>
  </si>
  <si>
    <r>
      <t>DEVELOPMENTAL DELAY</t>
    </r>
    <r>
      <rPr>
        <b/>
        <vertAlign val="superscript"/>
        <sz val="8"/>
        <rFont val="Arial"/>
        <family val="2"/>
      </rPr>
      <t>1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</si>
  <si>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</si>
  <si>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DEVELOPMENTAL DELAY</t>
    </r>
    <r>
      <rPr>
        <b/>
        <vertAlign val="superscript"/>
        <sz val="8"/>
        <rFont val="Arial"/>
        <family val="2"/>
      </rPr>
      <t>2</t>
    </r>
  </si>
  <si>
    <t xml:space="preserve">  </t>
  </si>
  <si>
    <t>ASIAN</t>
  </si>
  <si>
    <t>BLACK OR AFRICAN AMERICAN</t>
  </si>
  <si>
    <t>TWO OR MORE RACES</t>
  </si>
  <si>
    <t>INTELLECTUAL DISABILITY</t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</si>
  <si>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</si>
  <si>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</t>
    </r>
  </si>
  <si>
    <t xml:space="preserve">AGE 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</si>
  <si>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</t>
    </r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</si>
  <si>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300.111(b).</t>
    </r>
  </si>
  <si>
    <r>
      <t>1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</si>
  <si>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300.111(b).</t>
    </r>
  </si>
  <si>
    <r>
      <t xml:space="preserve"> 1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</t>
    </r>
  </si>
  <si>
    <r>
      <t xml:space="preserve">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STATES SHOULD NOT PROVIDE PERCENTAGES IN THIS SECTION, AS THEY WILL BE CALCULATED AFTER THE COUNTS ARE ENTERED.</t>
    </r>
  </si>
  <si>
    <t>HISPANIC/
LATINO</t>
  </si>
  <si>
    <t>AMERICAN 
INDIAN OR 
ALASKA NATIVE</t>
  </si>
  <si>
    <t>BLACK OR 
AFRICAN 
AMERICAN</t>
  </si>
  <si>
    <t>NATIVE HAWAIIAN 
OR OTHER 
PACIFIC ISLANDER</t>
  </si>
  <si>
    <t>TWO OR 
MORE RACES</t>
  </si>
  <si>
    <t>6-21 TOTALS REPORTED ON PAGE 6</t>
  </si>
  <si>
    <t>3-5 TOTALS
REPORTED 
ON PAGE 2</t>
  </si>
  <si>
    <t>PAGE 2 OF 7</t>
  </si>
  <si>
    <t>PAGE 3 OF 7</t>
  </si>
  <si>
    <t>PAGE 4 OF 7</t>
  </si>
  <si>
    <t>PAGE 5 OF 7</t>
  </si>
  <si>
    <t>PAGE 6 OF 7</t>
  </si>
  <si>
    <t>PAGE 7 OF 7</t>
  </si>
  <si>
    <r>
      <t>2</t>
    </r>
    <r>
      <rPr>
        <b/>
        <sz val="8"/>
        <rFont val="Arial"/>
        <family val="2"/>
      </rPr>
      <t xml:space="preserve"> STATES SHOULD NOT PROVIDE PERCENTAGES IN THIS SECTION, AS THEY WILL BE CALCULATED AFTER THE COUNTS ARE ENTERED.</t>
    </r>
  </si>
  <si>
    <r>
      <t>TOTAL                           (PERCENT)</t>
    </r>
    <r>
      <rPr>
        <b/>
        <vertAlign val="superscript"/>
        <sz val="8"/>
        <rFont val="Arial"/>
        <family val="2"/>
      </rPr>
      <t>1</t>
    </r>
  </si>
  <si>
    <t xml:space="preserve">Reporting Year: </t>
  </si>
  <si>
    <t>SECTION A. Distribution of children with disabilities (IDEA) ages 3 through 5 receiving special education by age and disability</t>
  </si>
  <si>
    <t>SECTION B.  Distribution of Children with Disabilities (IDEA) ages 3 through 5 receiving special education by discrete Race/Ethnicity and disability</t>
  </si>
  <si>
    <t xml:space="preserve">SECTION C. Distribution of children with disabilities (IDEA) ages 6 through 21 receiving special education by age and disability            </t>
  </si>
  <si>
    <t>SECTION C  (CONTINUED)</t>
  </si>
  <si>
    <t xml:space="preserve">SECTION C  (COUNTINUED)           </t>
  </si>
  <si>
    <t>SECTION D. Distribution of Children with Disabilities (IDEA) ages 6 through 21 receiving special education by discrete Race/Ethnicity and disability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</si>
  <si>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</si>
  <si>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</si>
  <si>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t>Reporting Year: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</si>
</sst>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Small Fonts"/>
      <family val="2"/>
    </font>
    <font>
      <b/>
      <sz val="7"/>
      <name val="Small Fonts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Border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3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/>
    <xf numFmtId="49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0" fillId="0" borderId="8" xfId="0" applyBorder="1"/>
    <xf numFmtId="49" fontId="2" fillId="0" borderId="8" xfId="0" applyNumberFormat="1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2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" fontId="4" fillId="2" borderId="1" xfId="0" applyNumberFormat="1" applyFont="1" applyFill="1" applyBorder="1" applyProtection="1">
      <protection locked="0"/>
    </xf>
    <xf numFmtId="1" fontId="4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Fill="1"/>
    <xf numFmtId="0" fontId="4" fillId="0" borderId="0" xfId="0" applyFont="1"/>
    <xf numFmtId="1" fontId="4" fillId="4" borderId="1" xfId="0" applyNumberFormat="1" applyFont="1" applyFill="1" applyBorder="1" applyProtection="1"/>
    <xf numFmtId="0" fontId="0" fillId="0" borderId="0" xfId="0" applyProtection="1"/>
    <xf numFmtId="0" fontId="1" fillId="0" borderId="0" xfId="0" applyFont="1" applyProtection="1"/>
    <xf numFmtId="49" fontId="2" fillId="0" borderId="8" xfId="0" applyNumberFormat="1" applyFont="1" applyBorder="1" applyAlignment="1">
      <alignment horizontal="center" wrapText="1"/>
    </xf>
    <xf numFmtId="1" fontId="4" fillId="0" borderId="0" xfId="0" applyNumberFormat="1" applyFont="1" applyFill="1"/>
    <xf numFmtId="0" fontId="4" fillId="0" borderId="0" xfId="0" applyFont="1" applyFill="1"/>
    <xf numFmtId="9" fontId="4" fillId="0" borderId="0" xfId="0" applyNumberFormat="1" applyFont="1"/>
    <xf numFmtId="0" fontId="9" fillId="0" borderId="0" xfId="0" applyFont="1"/>
    <xf numFmtId="0" fontId="2" fillId="0" borderId="0" xfId="0" applyFont="1" applyFill="1" applyBorder="1" applyProtection="1"/>
    <xf numFmtId="1" fontId="0" fillId="0" borderId="0" xfId="0" applyNumberFormat="1" applyFill="1" applyBorder="1" applyProtection="1"/>
    <xf numFmtId="3" fontId="0" fillId="0" borderId="0" xfId="0" applyNumberFormat="1" applyFill="1" applyProtection="1"/>
    <xf numFmtId="0" fontId="0" fillId="0" borderId="0" xfId="0" applyFill="1" applyProtection="1"/>
    <xf numFmtId="0" fontId="2" fillId="0" borderId="0" xfId="0" applyFont="1" applyAlignment="1" applyProtection="1">
      <alignment horizontal="right"/>
    </xf>
    <xf numFmtId="164" fontId="0" fillId="0" borderId="0" xfId="0" applyNumberFormat="1" applyAlignment="1"/>
    <xf numFmtId="164" fontId="9" fillId="0" borderId="0" xfId="0" applyNumberFormat="1" applyFont="1" applyAlignment="1"/>
    <xf numFmtId="0" fontId="2" fillId="0" borderId="0" xfId="0" applyFont="1" applyBorder="1" applyAlignment="1" applyProtection="1"/>
    <xf numFmtId="1" fontId="4" fillId="0" borderId="0" xfId="0" applyNumberFormat="1" applyFont="1" applyFill="1" applyBorder="1" applyProtection="1"/>
    <xf numFmtId="9" fontId="4" fillId="0" borderId="0" xfId="0" applyNumberFormat="1" applyFont="1" applyFill="1" applyBorder="1" applyProtection="1"/>
    <xf numFmtId="1" fontId="0" fillId="0" borderId="0" xfId="0" applyNumberForma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1" fontId="4" fillId="0" borderId="0" xfId="0" applyNumberFormat="1" applyFont="1" applyFill="1" applyProtection="1"/>
    <xf numFmtId="0" fontId="4" fillId="0" borderId="0" xfId="0" applyFont="1" applyFill="1" applyProtection="1"/>
    <xf numFmtId="9" fontId="0" fillId="0" borderId="0" xfId="0" applyNumberFormat="1" applyFill="1" applyBorder="1" applyAlignment="1" applyProtection="1">
      <alignment horizontal="center"/>
    </xf>
    <xf numFmtId="0" fontId="9" fillId="0" borderId="0" xfId="0" applyFont="1" applyBorder="1" applyAlignment="1" applyProtection="1"/>
    <xf numFmtId="0" fontId="1" fillId="0" borderId="0" xfId="0" applyFont="1" applyBorder="1" applyAlignment="1" applyProtection="1"/>
    <xf numFmtId="1" fontId="4" fillId="0" borderId="0" xfId="0" applyNumberFormat="1" applyFont="1" applyProtection="1"/>
    <xf numFmtId="9" fontId="0" fillId="5" borderId="1" xfId="0" applyNumberFormat="1" applyFill="1" applyBorder="1" applyProtection="1"/>
    <xf numFmtId="9" fontId="4" fillId="5" borderId="1" xfId="0" applyNumberFormat="1" applyFont="1" applyFill="1" applyBorder="1" applyProtection="1"/>
    <xf numFmtId="0" fontId="2" fillId="0" borderId="0" xfId="0" applyFont="1" applyProtection="1"/>
    <xf numFmtId="1" fontId="4" fillId="2" borderId="1" xfId="0" applyNumberFormat="1" applyFont="1" applyFill="1" applyBorder="1" applyAlignment="1" applyProtection="1">
      <protection locked="0"/>
    </xf>
    <xf numFmtId="0" fontId="10" fillId="0" borderId="0" xfId="0" applyFont="1"/>
    <xf numFmtId="0" fontId="2" fillId="0" borderId="6" xfId="0" applyFont="1" applyFill="1" applyBorder="1" applyAlignment="1">
      <alignment horizontal="center" wrapText="1"/>
    </xf>
    <xf numFmtId="1" fontId="0" fillId="0" borderId="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6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8" fillId="0" borderId="0" xfId="0" applyFont="1" applyAlignment="1"/>
    <xf numFmtId="0" fontId="2" fillId="0" borderId="4" xfId="0" applyFont="1" applyBorder="1" applyAlignment="1"/>
    <xf numFmtId="0" fontId="6" fillId="0" borderId="0" xfId="0" applyFont="1" applyAlignment="1"/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1" fillId="0" borderId="4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11" fillId="0" borderId="0" xfId="0" applyFont="1" applyBorder="1" applyAlignme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/>
    <xf numFmtId="0" fontId="2" fillId="0" borderId="0" xfId="0" applyFont="1" applyBorder="1" applyAlignment="1" applyProtection="1">
      <alignment horizontal="right"/>
    </xf>
    <xf numFmtId="0" fontId="8" fillId="0" borderId="0" xfId="0" applyFont="1" applyFill="1" applyAlignment="1" applyProtection="1"/>
    <xf numFmtId="0" fontId="1" fillId="0" borderId="0" xfId="0" applyFont="1" applyFill="1" applyAlignment="1" applyProtection="1"/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5" fillId="0" borderId="0" xfId="0" applyFont="1" applyAlignment="1" applyProtection="1"/>
    <xf numFmtId="0" fontId="7" fillId="0" borderId="0" xfId="0" applyFont="1" applyAlignment="1" applyProtection="1"/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 applyProtection="1"/>
    <xf numFmtId="0" fontId="8" fillId="0" borderId="0" xfId="0" applyFont="1" applyAlignment="1" applyProtection="1"/>
    <xf numFmtId="0" fontId="1" fillId="0" borderId="0" xfId="0" applyFont="1" applyAlignment="1" applyProtection="1"/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7">
    <cellStyle name="Hyperlink 2" xfId="6"/>
    <cellStyle name="Normal" xfId="0" builtinId="0"/>
    <cellStyle name="Normal 2" xfId="2"/>
    <cellStyle name="Normal 3" xfId="1"/>
    <cellStyle name="Normal 4" xfId="4"/>
    <cellStyle name="Normal 5" xfId="5"/>
    <cellStyle name="Percent 2" xfId="3"/>
  </cellStyles>
  <dxfs count="16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34"/>
  <sheetViews>
    <sheetView tabSelected="1" zoomScale="90" zoomScaleNormal="90" workbookViewId="0">
      <selection activeCell="A35" sqref="A35"/>
    </sheetView>
  </sheetViews>
  <sheetFormatPr defaultRowHeight="12.75" x14ac:dyDescent="0.2"/>
  <cols>
    <col min="1" max="1" width="27.28515625" style="1" customWidth="1"/>
    <col min="3" max="3" width="14.28515625" customWidth="1"/>
    <col min="4" max="4" width="15" customWidth="1"/>
    <col min="5" max="5" width="16" customWidth="1"/>
    <col min="6" max="6" width="15.5703125" customWidth="1"/>
    <col min="7" max="7" width="15.7109375" customWidth="1"/>
    <col min="8" max="8" width="16.85546875" customWidth="1"/>
    <col min="9" max="9" width="16.140625" customWidth="1"/>
    <col min="10" max="10" width="13.42578125" customWidth="1"/>
    <col min="11" max="12" width="7.28515625" style="31" customWidth="1"/>
    <col min="13" max="13" width="7.140625" style="31" customWidth="1"/>
    <col min="14" max="14" width="7.5703125" style="31" customWidth="1"/>
    <col min="15" max="15" width="6.5703125" style="31" hidden="1" customWidth="1"/>
    <col min="16" max="16" width="5.28515625" style="31" hidden="1" customWidth="1"/>
    <col min="17" max="17" width="7.28515625" style="31" customWidth="1"/>
    <col min="18" max="18" width="10.42578125" style="31" customWidth="1"/>
    <col min="19" max="19" width="12.28515625" style="31" customWidth="1"/>
    <col min="20" max="20" width="6.57031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6" x14ac:dyDescent="0.2">
      <c r="A1" s="2" t="s">
        <v>71</v>
      </c>
      <c r="E1" s="4"/>
      <c r="I1" s="5" t="s">
        <v>56</v>
      </c>
    </row>
    <row r="2" spans="1:16" x14ac:dyDescent="0.2">
      <c r="A2" s="2"/>
    </row>
    <row r="3" spans="1:16" x14ac:dyDescent="0.2">
      <c r="A3" s="2"/>
      <c r="C3" s="106" t="s">
        <v>20</v>
      </c>
      <c r="D3" s="107"/>
      <c r="E3" s="107"/>
      <c r="F3" s="107"/>
      <c r="G3" s="107"/>
    </row>
    <row r="4" spans="1:16" x14ac:dyDescent="0.2">
      <c r="A4" s="2"/>
      <c r="C4" s="106" t="s">
        <v>14</v>
      </c>
      <c r="D4" s="106"/>
      <c r="E4" s="106"/>
      <c r="F4" s="106"/>
      <c r="G4" s="106"/>
    </row>
    <row r="5" spans="1:16" x14ac:dyDescent="0.2">
      <c r="A5" s="2"/>
    </row>
    <row r="6" spans="1:16" ht="15" customHeight="1" x14ac:dyDescent="0.2">
      <c r="A6" s="2"/>
      <c r="D6" s="80" t="s">
        <v>64</v>
      </c>
      <c r="E6" s="15">
        <v>2018</v>
      </c>
      <c r="F6" s="80"/>
      <c r="G6" s="5"/>
    </row>
    <row r="7" spans="1:16" ht="14.25" customHeight="1" x14ac:dyDescent="0.2">
      <c r="G7" s="5"/>
    </row>
    <row r="8" spans="1:16" ht="25.5" customHeight="1" x14ac:dyDescent="0.2"/>
    <row r="9" spans="1:16" x14ac:dyDescent="0.2">
      <c r="A9" s="108" t="s">
        <v>65</v>
      </c>
      <c r="B9" s="109"/>
      <c r="C9" s="109"/>
      <c r="D9" s="109"/>
      <c r="E9" s="109"/>
      <c r="F9" s="109"/>
      <c r="G9" s="109"/>
      <c r="H9" s="109"/>
    </row>
    <row r="10" spans="1:16" ht="8.25" customHeight="1" x14ac:dyDescent="0.2">
      <c r="A10" s="105" t="s">
        <v>11</v>
      </c>
      <c r="B10" s="105"/>
      <c r="C10" s="105"/>
      <c r="D10" s="105"/>
      <c r="E10" s="105"/>
      <c r="F10" s="105"/>
      <c r="G10" s="105"/>
      <c r="H10" s="105"/>
    </row>
    <row r="11" spans="1:16" ht="22.5" customHeight="1" x14ac:dyDescent="0.2">
      <c r="A11" s="85" t="s">
        <v>8</v>
      </c>
      <c r="B11" s="86"/>
      <c r="C11" s="86"/>
      <c r="D11" s="87"/>
      <c r="E11" s="91" t="s">
        <v>42</v>
      </c>
      <c r="F11" s="92"/>
      <c r="G11" s="92"/>
      <c r="H11" s="92"/>
      <c r="I11" s="93"/>
    </row>
    <row r="12" spans="1:16" ht="26.25" customHeight="1" x14ac:dyDescent="0.2">
      <c r="A12" s="88"/>
      <c r="B12" s="89"/>
      <c r="C12" s="89"/>
      <c r="D12" s="90"/>
      <c r="E12" s="74">
        <v>3</v>
      </c>
      <c r="F12" s="74">
        <v>4</v>
      </c>
      <c r="G12" s="74">
        <v>5</v>
      </c>
      <c r="H12" s="33" t="s">
        <v>17</v>
      </c>
      <c r="I12" s="33" t="s">
        <v>63</v>
      </c>
      <c r="J12" s="27" t="s">
        <v>28</v>
      </c>
    </row>
    <row r="13" spans="1:16" ht="18" customHeight="1" x14ac:dyDescent="0.2">
      <c r="A13" s="99" t="s">
        <v>39</v>
      </c>
      <c r="B13" s="99"/>
      <c r="C13" s="99"/>
      <c r="D13" s="99"/>
      <c r="E13" s="15">
        <v>1</v>
      </c>
      <c r="F13" s="15">
        <v>2</v>
      </c>
      <c r="G13" s="15">
        <v>34</v>
      </c>
      <c r="H13" s="15">
        <v>37</v>
      </c>
      <c r="I13" s="57">
        <f>IF(MIN(H13, H26)&lt;=0, 0, H13/H26)</f>
        <v>3.1642863251518001E-3</v>
      </c>
      <c r="J13" s="26">
        <f t="shared" ref="J13:J26" si="0">MAX(E13,0)+MAX(F13,0)+MAX(G13,0)</f>
        <v>37</v>
      </c>
    </row>
    <row r="14" spans="1:16" ht="18" customHeight="1" x14ac:dyDescent="0.2">
      <c r="A14" s="100" t="s">
        <v>0</v>
      </c>
      <c r="B14" s="101"/>
      <c r="C14" s="101"/>
      <c r="D14" s="102"/>
      <c r="E14" s="15">
        <v>78</v>
      </c>
      <c r="F14" s="15">
        <v>82</v>
      </c>
      <c r="G14" s="15">
        <v>70</v>
      </c>
      <c r="H14" s="15">
        <v>230</v>
      </c>
      <c r="I14" s="57">
        <f>IF(MIN(H14, H26)&lt;=0, 0, H14/H26)</f>
        <v>1.9669887967159839E-2</v>
      </c>
      <c r="J14" s="26">
        <f t="shared" si="0"/>
        <v>230</v>
      </c>
      <c r="O14" s="31">
        <v>3</v>
      </c>
      <c r="P14" s="31" t="s">
        <v>11</v>
      </c>
    </row>
    <row r="15" spans="1:16" ht="18" customHeight="1" x14ac:dyDescent="0.2">
      <c r="A15" s="94" t="s">
        <v>1</v>
      </c>
      <c r="B15" s="103"/>
      <c r="C15" s="103"/>
      <c r="D15" s="104"/>
      <c r="E15" s="15">
        <v>1475</v>
      </c>
      <c r="F15" s="15">
        <v>2229</v>
      </c>
      <c r="G15" s="15">
        <v>2715</v>
      </c>
      <c r="H15" s="15">
        <v>6419</v>
      </c>
      <c r="I15" s="57">
        <f>IF(MIN(H15, H26)&lt;=0, 0, H15/H26)</f>
        <v>0.54896091678782177</v>
      </c>
      <c r="J15" s="26">
        <f t="shared" si="0"/>
        <v>6419</v>
      </c>
      <c r="P15" s="31" t="s">
        <v>11</v>
      </c>
    </row>
    <row r="16" spans="1:16" ht="18" customHeight="1" x14ac:dyDescent="0.2">
      <c r="A16" s="94" t="s">
        <v>2</v>
      </c>
      <c r="B16" s="103"/>
      <c r="C16" s="103"/>
      <c r="D16" s="104"/>
      <c r="E16" s="15">
        <v>20</v>
      </c>
      <c r="F16" s="15">
        <v>25</v>
      </c>
      <c r="G16" s="15">
        <v>29</v>
      </c>
      <c r="H16" s="15">
        <v>74</v>
      </c>
      <c r="I16" s="57">
        <f>IF(MIN(H16, H26)&lt;=0, 0, H16/H26)</f>
        <v>6.3285726503036002E-3</v>
      </c>
      <c r="J16" s="26">
        <f t="shared" si="0"/>
        <v>74</v>
      </c>
    </row>
    <row r="17" spans="1:10" ht="18" customHeight="1" x14ac:dyDescent="0.2">
      <c r="A17" s="94" t="s">
        <v>12</v>
      </c>
      <c r="B17" s="103"/>
      <c r="C17" s="103"/>
      <c r="D17" s="104"/>
      <c r="E17" s="15">
        <v>0</v>
      </c>
      <c r="F17" s="15">
        <v>5</v>
      </c>
      <c r="G17" s="15">
        <v>45</v>
      </c>
      <c r="H17" s="15">
        <v>50</v>
      </c>
      <c r="I17" s="57">
        <f>IF(MIN(H17, H26)&lt;=0, 0, H17/H26)</f>
        <v>4.2760626015564867E-3</v>
      </c>
      <c r="J17" s="26">
        <f t="shared" si="0"/>
        <v>50</v>
      </c>
    </row>
    <row r="18" spans="1:10" ht="18" customHeight="1" x14ac:dyDescent="0.2">
      <c r="A18" s="94" t="s">
        <v>3</v>
      </c>
      <c r="B18" s="95"/>
      <c r="C18" s="95"/>
      <c r="D18" s="96"/>
      <c r="E18" s="15">
        <v>64</v>
      </c>
      <c r="F18" s="15">
        <v>86</v>
      </c>
      <c r="G18" s="15">
        <v>68</v>
      </c>
      <c r="H18" s="15">
        <v>218</v>
      </c>
      <c r="I18" s="57">
        <f>IF(MIN(H18, H26)&lt;=0, 0, H18/H26)</f>
        <v>1.8643632942786283E-2</v>
      </c>
      <c r="J18" s="26">
        <f t="shared" si="0"/>
        <v>218</v>
      </c>
    </row>
    <row r="19" spans="1:10" ht="18" customHeight="1" x14ac:dyDescent="0.2">
      <c r="A19" s="94" t="s">
        <v>4</v>
      </c>
      <c r="B19" s="95"/>
      <c r="C19" s="95"/>
      <c r="D19" s="96"/>
      <c r="E19" s="15">
        <v>96</v>
      </c>
      <c r="F19" s="15">
        <v>117</v>
      </c>
      <c r="G19" s="15">
        <v>241</v>
      </c>
      <c r="H19" s="15">
        <v>454</v>
      </c>
      <c r="I19" s="57">
        <f>IF(MIN(H19, H26)&lt;=0, 0, H19/H26)</f>
        <v>3.8826648422132903E-2</v>
      </c>
      <c r="J19" s="26">
        <f t="shared" si="0"/>
        <v>454</v>
      </c>
    </row>
    <row r="20" spans="1:10" ht="18" customHeight="1" x14ac:dyDescent="0.2">
      <c r="A20" s="94" t="s">
        <v>5</v>
      </c>
      <c r="B20" s="95"/>
      <c r="C20" s="95"/>
      <c r="D20" s="96"/>
      <c r="E20" s="15">
        <v>0</v>
      </c>
      <c r="F20" s="15">
        <v>0</v>
      </c>
      <c r="G20" s="15">
        <v>4</v>
      </c>
      <c r="H20" s="15">
        <v>4</v>
      </c>
      <c r="I20" s="57">
        <f>IF(MIN(H20, H26)&lt;=0, 0, H20/H26)</f>
        <v>3.4208500812451896E-4</v>
      </c>
      <c r="J20" s="26">
        <f t="shared" si="0"/>
        <v>4</v>
      </c>
    </row>
    <row r="21" spans="1:10" ht="18" customHeight="1" x14ac:dyDescent="0.2">
      <c r="A21" s="94" t="s">
        <v>9</v>
      </c>
      <c r="B21" s="95"/>
      <c r="C21" s="95"/>
      <c r="D21" s="96"/>
      <c r="E21" s="15">
        <v>2</v>
      </c>
      <c r="F21" s="15">
        <v>1</v>
      </c>
      <c r="G21" s="15">
        <v>3</v>
      </c>
      <c r="H21" s="15">
        <v>6</v>
      </c>
      <c r="I21" s="57">
        <f>IF(MIN(H21, H26)&lt;=0, 0, H21/H26)</f>
        <v>5.1312751218677839E-4</v>
      </c>
      <c r="J21" s="26">
        <f t="shared" si="0"/>
        <v>6</v>
      </c>
    </row>
    <row r="22" spans="1:10" ht="18" customHeight="1" x14ac:dyDescent="0.2">
      <c r="A22" s="94" t="s">
        <v>10</v>
      </c>
      <c r="B22" s="95"/>
      <c r="C22" s="95"/>
      <c r="D22" s="96"/>
      <c r="E22" s="15">
        <v>-9</v>
      </c>
      <c r="F22" s="15">
        <v>-9</v>
      </c>
      <c r="G22" s="15">
        <v>-9</v>
      </c>
      <c r="H22" s="15">
        <v>-9</v>
      </c>
      <c r="I22" s="57">
        <f>IF(MIN(H22, H26)&lt;=0, 0, H22/H26)</f>
        <v>0</v>
      </c>
      <c r="J22" s="26">
        <f t="shared" si="0"/>
        <v>0</v>
      </c>
    </row>
    <row r="23" spans="1:10" ht="18" customHeight="1" x14ac:dyDescent="0.2">
      <c r="A23" s="94" t="s">
        <v>6</v>
      </c>
      <c r="B23" s="95"/>
      <c r="C23" s="95"/>
      <c r="D23" s="96"/>
      <c r="E23" s="15">
        <v>243</v>
      </c>
      <c r="F23" s="15">
        <v>413</v>
      </c>
      <c r="G23" s="15">
        <v>563</v>
      </c>
      <c r="H23" s="15">
        <v>1219</v>
      </c>
      <c r="I23" s="57">
        <f>IF(MIN(H23, H26)&lt;=0, 0, H23/H26)</f>
        <v>0.10425040622594715</v>
      </c>
      <c r="J23" s="26">
        <f t="shared" si="0"/>
        <v>1219</v>
      </c>
    </row>
    <row r="24" spans="1:10" ht="18" customHeight="1" x14ac:dyDescent="0.2">
      <c r="A24" s="94" t="s">
        <v>7</v>
      </c>
      <c r="B24" s="95"/>
      <c r="C24" s="95"/>
      <c r="D24" s="96"/>
      <c r="E24" s="15">
        <v>5</v>
      </c>
      <c r="F24" s="15">
        <v>6</v>
      </c>
      <c r="G24" s="15">
        <v>12</v>
      </c>
      <c r="H24" s="15">
        <v>23</v>
      </c>
      <c r="I24" s="57">
        <f>IF(MIN(H24, H26)&lt;=0, 0, H24/H26)</f>
        <v>1.9669887967159838E-3</v>
      </c>
      <c r="J24" s="26">
        <f t="shared" si="0"/>
        <v>23</v>
      </c>
    </row>
    <row r="25" spans="1:10" ht="18" customHeight="1" x14ac:dyDescent="0.2">
      <c r="A25" s="94" t="s">
        <v>34</v>
      </c>
      <c r="B25" s="95"/>
      <c r="C25" s="95"/>
      <c r="D25" s="96"/>
      <c r="E25" s="15">
        <v>1181</v>
      </c>
      <c r="F25" s="15">
        <v>1448</v>
      </c>
      <c r="G25" s="15">
        <v>330</v>
      </c>
      <c r="H25" s="15">
        <v>2959</v>
      </c>
      <c r="I25" s="57">
        <f>IF(MIN(H25, H26)&lt;=0, 0, H25/H26)</f>
        <v>0.25305738476011291</v>
      </c>
      <c r="J25" s="26">
        <f t="shared" si="0"/>
        <v>2959</v>
      </c>
    </row>
    <row r="26" spans="1:10" ht="18" customHeight="1" x14ac:dyDescent="0.2">
      <c r="A26" s="94" t="s">
        <v>27</v>
      </c>
      <c r="B26" s="95"/>
      <c r="C26" s="95"/>
      <c r="D26" s="96"/>
      <c r="E26" s="15">
        <v>3165</v>
      </c>
      <c r="F26" s="15">
        <v>4414</v>
      </c>
      <c r="G26" s="15">
        <v>4114</v>
      </c>
      <c r="H26" s="15">
        <v>11693</v>
      </c>
      <c r="I26" s="57">
        <f>IF(H26&lt;=0, 0, H26/H26)</f>
        <v>1</v>
      </c>
      <c r="J26" s="26">
        <f t="shared" si="0"/>
        <v>11693</v>
      </c>
    </row>
    <row r="27" spans="1:10" s="41" customFormat="1" ht="12" customHeight="1" x14ac:dyDescent="0.2">
      <c r="A27" s="49"/>
      <c r="B27" s="50"/>
      <c r="C27" s="50"/>
      <c r="D27" s="50"/>
      <c r="E27" s="39"/>
      <c r="F27" s="39"/>
      <c r="G27" s="39"/>
      <c r="H27" s="39"/>
      <c r="I27" s="53"/>
      <c r="J27" s="51"/>
    </row>
    <row r="28" spans="1:10" ht="13.5" customHeight="1" x14ac:dyDescent="0.2">
      <c r="A28" s="54" t="s">
        <v>40</v>
      </c>
      <c r="B28" s="55"/>
      <c r="C28" s="55"/>
      <c r="D28" s="55"/>
      <c r="E28" s="39"/>
      <c r="F28" s="39"/>
      <c r="G28" s="39"/>
      <c r="H28" s="39"/>
      <c r="I28" s="39"/>
      <c r="J28" s="56"/>
    </row>
    <row r="29" spans="1:10" s="41" customFormat="1" x14ac:dyDescent="0.2">
      <c r="A29" s="83" t="s">
        <v>41</v>
      </c>
      <c r="B29" s="84"/>
      <c r="C29" s="84"/>
      <c r="D29" s="84"/>
      <c r="E29" s="84"/>
      <c r="F29" s="84"/>
      <c r="G29" s="84"/>
      <c r="H29" s="84"/>
      <c r="I29" s="84"/>
      <c r="J29" s="84"/>
    </row>
    <row r="30" spans="1:10" x14ac:dyDescent="0.2">
      <c r="A30" s="97"/>
      <c r="B30" s="97"/>
      <c r="C30" s="97"/>
      <c r="D30" s="97"/>
      <c r="E30" s="97"/>
      <c r="F30" s="97"/>
      <c r="G30" s="97"/>
      <c r="H30" s="97"/>
      <c r="I30" s="98"/>
      <c r="J30" s="98"/>
    </row>
    <row r="31" spans="1:10" x14ac:dyDescent="0.2">
      <c r="A31" s="32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">
      <c r="A32" s="32"/>
      <c r="B32" s="31"/>
      <c r="C32" s="82" t="s">
        <v>28</v>
      </c>
      <c r="D32" s="82"/>
      <c r="E32" s="48">
        <f>MAX(E13,0)+MAX(E14,0)+MAX(E15,0)+MAX(E16,0)+MAX(E17,0)+MAX(E18,0)+MAX(E19,0)+MAX(E20,0)+MAX(E21,0)+MAX(E22,0)+MAX(E23,0)+MAX(E24,0)+MAX(E25,0)</f>
        <v>3165</v>
      </c>
      <c r="F32" s="48">
        <f>MAX(F13,0)+MAX(F14,0)+MAX(F15,0)+MAX(F16,0)+MAX(F17,0)+MAX(F18,0)+MAX(F19,0)+MAX(F20,0)+MAX(F21,0)+MAX(F22,0)+MAX(F23,0)+MAX(F24,0)+MAX(F25,0)</f>
        <v>4414</v>
      </c>
      <c r="G32" s="48">
        <f>MAX(G13,0)+MAX(G14,0)+MAX(G15,0)+MAX(G16,0)+MAX(G17,0)+MAX(G18,0)+MAX(G19,0)+MAX(G20,0)+MAX(G21,0)+MAX(G22,0)+MAX(G23,0)+MAX(G24,0)+MAX(G25,0)</f>
        <v>4114</v>
      </c>
      <c r="H32" s="48">
        <f>MAX(H13,0)+MAX(H14,0)+MAX(H15,0)+MAX(H16,0)+MAX(H17,0)+MAX(H18,0)+MAX(H19,0)+MAX(H20,0)+MAX(H21,0)+MAX(H22,0)+MAX(H23,0)+MAX(H24,0)+MAX(H25,0)</f>
        <v>11693</v>
      </c>
      <c r="I32" s="48"/>
      <c r="J32" s="31"/>
    </row>
    <row r="34" spans="1:1" x14ac:dyDescent="0.2">
      <c r="A34" s="24"/>
    </row>
  </sheetData>
  <sheetProtection algorithmName="SHA-512" hashValue="IQnOn7iHShxpqJlzsBl9wbQDNM1LKIy9IfrAKO09KwE2z7he16g7KpcDAcl1v3BPwiLYfny2/md4PPV0kyASWg==" saltValue="/PY7+4xrsOqo3tLaIsZZ6g==" spinCount="100000" sheet="1" objects="1" scenarios="1"/>
  <mergeCells count="23">
    <mergeCell ref="A15:D15"/>
    <mergeCell ref="A16:D16"/>
    <mergeCell ref="A17:D17"/>
    <mergeCell ref="A10:H10"/>
    <mergeCell ref="C3:G3"/>
    <mergeCell ref="C4:G4"/>
    <mergeCell ref="A9:H9"/>
    <mergeCell ref="C32:D32"/>
    <mergeCell ref="A29:J29"/>
    <mergeCell ref="A11:D12"/>
    <mergeCell ref="E11:I11"/>
    <mergeCell ref="A26:D26"/>
    <mergeCell ref="A30:J30"/>
    <mergeCell ref="A21:D21"/>
    <mergeCell ref="A22:D22"/>
    <mergeCell ref="A23:D23"/>
    <mergeCell ref="A24:D24"/>
    <mergeCell ref="A13:D13"/>
    <mergeCell ref="A25:D25"/>
    <mergeCell ref="A19:D19"/>
    <mergeCell ref="A20:D20"/>
    <mergeCell ref="A18:D18"/>
    <mergeCell ref="A14:D14"/>
  </mergeCells>
  <phoneticPr fontId="0" type="noConversion"/>
  <conditionalFormatting sqref="J27:J28">
    <cfRule type="cellIs" dxfId="15" priority="1" stopIfTrue="1" operator="notEqual">
      <formula>H27</formula>
    </cfRule>
  </conditionalFormatting>
  <conditionalFormatting sqref="J13:J26">
    <cfRule type="expression" dxfId="14" priority="2" stopIfTrue="1">
      <formula>MAX(H13,0)&lt;&gt;J13</formula>
    </cfRule>
  </conditionalFormatting>
  <conditionalFormatting sqref="E32:H32">
    <cfRule type="expression" dxfId="13" priority="3" stopIfTrue="1">
      <formula>MAX(E26,0)&lt;&gt;E32</formula>
    </cfRule>
  </conditionalFormatting>
  <printOptions horizontalCentered="1"/>
  <pageMargins left="0.53" right="0.62" top="0.75" bottom="0.88" header="0.5" footer="0.5"/>
  <pageSetup scale="87" orientation="landscape" r:id="rId1"/>
  <headerFooter alignWithMargins="0">
    <oddFooter>&amp;L&amp;8
CURRENT DATE:  &amp;D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35"/>
  <sheetViews>
    <sheetView zoomScale="90" zoomScaleNormal="90" workbookViewId="0">
      <selection activeCell="A36" sqref="A36"/>
    </sheetView>
  </sheetViews>
  <sheetFormatPr defaultRowHeight="12.75" x14ac:dyDescent="0.2"/>
  <cols>
    <col min="1" max="1" width="27" style="1" customWidth="1"/>
    <col min="2" max="2" width="9.140625" hidden="1" customWidth="1"/>
    <col min="3" max="3" width="8.42578125" customWidth="1"/>
    <col min="4" max="4" width="6.7109375" customWidth="1"/>
    <col min="5" max="5" width="12.28515625" customWidth="1"/>
    <col min="6" max="6" width="18.85546875" customWidth="1"/>
    <col min="7" max="7" width="13.140625" customWidth="1"/>
    <col min="8" max="8" width="16.140625" customWidth="1"/>
    <col min="9" max="9" width="18.7109375" customWidth="1"/>
    <col min="10" max="10" width="11.7109375" customWidth="1"/>
    <col min="11" max="12" width="10.85546875" customWidth="1"/>
    <col min="13" max="13" width="12.85546875" customWidth="1"/>
    <col min="14" max="14" width="14.140625" customWidth="1"/>
    <col min="15" max="15" width="9" hidden="1" customWidth="1"/>
    <col min="16" max="17" width="7.28515625" customWidth="1"/>
    <col min="18" max="18" width="15.5703125" customWidth="1"/>
    <col min="19" max="19" width="17.5703125" customWidth="1"/>
    <col min="20" max="20" width="43.1406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5" x14ac:dyDescent="0.2">
      <c r="A1" s="2" t="s">
        <v>71</v>
      </c>
      <c r="D1" s="21"/>
      <c r="E1" s="21"/>
      <c r="F1" s="4"/>
      <c r="G1" s="21"/>
      <c r="H1" s="21"/>
      <c r="L1" s="5" t="s">
        <v>57</v>
      </c>
    </row>
    <row r="2" spans="1:15" x14ac:dyDescent="0.2">
      <c r="A2" s="2"/>
      <c r="D2" s="21"/>
      <c r="E2" s="21"/>
      <c r="F2" s="21"/>
      <c r="G2" s="21"/>
      <c r="H2" s="21"/>
    </row>
    <row r="3" spans="1:15" x14ac:dyDescent="0.2">
      <c r="A3" s="2"/>
      <c r="E3" s="18"/>
      <c r="G3" s="4" t="s">
        <v>20</v>
      </c>
      <c r="H3" s="18"/>
    </row>
    <row r="4" spans="1:15" x14ac:dyDescent="0.2">
      <c r="A4" s="2"/>
      <c r="E4" s="4"/>
      <c r="G4" s="4" t="s">
        <v>14</v>
      </c>
      <c r="H4" s="4"/>
    </row>
    <row r="5" spans="1:15" x14ac:dyDescent="0.2">
      <c r="A5" s="2"/>
    </row>
    <row r="6" spans="1:15" ht="17.25" customHeight="1" x14ac:dyDescent="0.2">
      <c r="A6" s="2"/>
      <c r="E6" s="8"/>
      <c r="F6" s="110" t="s">
        <v>73</v>
      </c>
      <c r="G6" s="110"/>
      <c r="H6" s="110"/>
    </row>
    <row r="7" spans="1:15" ht="14.25" customHeight="1" x14ac:dyDescent="0.2">
      <c r="J7" s="5"/>
    </row>
    <row r="8" spans="1:15" ht="15.95" customHeight="1" x14ac:dyDescent="0.2">
      <c r="B8" s="20"/>
      <c r="C8" s="20"/>
      <c r="D8" s="20"/>
      <c r="E8" s="20"/>
      <c r="F8" s="19"/>
      <c r="G8" s="20"/>
      <c r="H8" s="20"/>
    </row>
    <row r="9" spans="1:15" ht="15.95" customHeight="1" x14ac:dyDescent="0.2">
      <c r="A9"/>
    </row>
    <row r="10" spans="1:15" ht="15.95" customHeight="1" x14ac:dyDescent="0.2">
      <c r="A10" s="75" t="s">
        <v>66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5" ht="15.95" customHeight="1" x14ac:dyDescent="0.2">
      <c r="A11" s="85" t="s">
        <v>8</v>
      </c>
      <c r="B11" s="86"/>
      <c r="C11" s="86"/>
      <c r="D11" s="87"/>
      <c r="E11" s="91" t="s">
        <v>15</v>
      </c>
      <c r="F11" s="92"/>
      <c r="G11" s="92"/>
      <c r="H11" s="92"/>
      <c r="I11" s="92"/>
      <c r="J11" s="92"/>
      <c r="K11" s="92"/>
      <c r="L11" s="93"/>
    </row>
    <row r="12" spans="1:15" ht="48" customHeight="1" x14ac:dyDescent="0.2">
      <c r="A12" s="88"/>
      <c r="B12" s="89"/>
      <c r="C12" s="89"/>
      <c r="D12" s="90"/>
      <c r="E12" s="76" t="s">
        <v>49</v>
      </c>
      <c r="F12" s="73" t="s">
        <v>50</v>
      </c>
      <c r="G12" s="73" t="s">
        <v>36</v>
      </c>
      <c r="H12" s="73" t="s">
        <v>51</v>
      </c>
      <c r="I12" s="62" t="s">
        <v>52</v>
      </c>
      <c r="J12" s="73" t="s">
        <v>16</v>
      </c>
      <c r="K12" s="73" t="s">
        <v>53</v>
      </c>
      <c r="L12" s="73" t="s">
        <v>17</v>
      </c>
      <c r="M12" s="78" t="s">
        <v>28</v>
      </c>
      <c r="N12" s="78" t="s">
        <v>55</v>
      </c>
    </row>
    <row r="13" spans="1:15" ht="18.95" customHeight="1" x14ac:dyDescent="0.2">
      <c r="A13" s="99" t="s">
        <v>39</v>
      </c>
      <c r="B13" s="99"/>
      <c r="C13" s="99"/>
      <c r="D13" s="99"/>
      <c r="E13" s="15">
        <v>10</v>
      </c>
      <c r="F13" s="15">
        <v>0</v>
      </c>
      <c r="G13" s="15">
        <v>3</v>
      </c>
      <c r="H13" s="15">
        <v>0</v>
      </c>
      <c r="I13" s="15">
        <v>0</v>
      </c>
      <c r="J13" s="15">
        <v>23</v>
      </c>
      <c r="K13" s="15">
        <v>1</v>
      </c>
      <c r="L13" s="15">
        <v>37</v>
      </c>
      <c r="M13" s="26">
        <f t="shared" ref="M13:M26" si="0">MAX(E13,0)+MAX(F13,0)+MAX(G13,0)+MAX(H13,0)+MAX(I13,0)+MAX(J13,0)+MAX(K13,0)</f>
        <v>37</v>
      </c>
      <c r="N13" s="26">
        <f>PAGE1!H13</f>
        <v>37</v>
      </c>
      <c r="O13" s="63"/>
    </row>
    <row r="14" spans="1:15" ht="18.95" customHeight="1" x14ac:dyDescent="0.2">
      <c r="A14" s="100" t="s">
        <v>0</v>
      </c>
      <c r="B14" s="101"/>
      <c r="C14" s="101"/>
      <c r="D14" s="102"/>
      <c r="E14" s="15">
        <v>63</v>
      </c>
      <c r="F14" s="15">
        <v>1</v>
      </c>
      <c r="G14" s="15">
        <v>5</v>
      </c>
      <c r="H14" s="15">
        <v>3</v>
      </c>
      <c r="I14" s="15">
        <v>0</v>
      </c>
      <c r="J14" s="15">
        <v>152</v>
      </c>
      <c r="K14" s="15">
        <v>6</v>
      </c>
      <c r="L14" s="15">
        <v>230</v>
      </c>
      <c r="M14" s="26">
        <f t="shared" si="0"/>
        <v>230</v>
      </c>
      <c r="N14" s="26">
        <f>PAGE1!H14</f>
        <v>230</v>
      </c>
      <c r="O14" s="63">
        <v>4</v>
      </c>
    </row>
    <row r="15" spans="1:15" ht="18.95" customHeight="1" x14ac:dyDescent="0.2">
      <c r="A15" s="94" t="s">
        <v>1</v>
      </c>
      <c r="B15" s="103"/>
      <c r="C15" s="103"/>
      <c r="D15" s="104"/>
      <c r="E15" s="15">
        <v>1579</v>
      </c>
      <c r="F15" s="15">
        <v>82</v>
      </c>
      <c r="G15" s="15">
        <v>124</v>
      </c>
      <c r="H15" s="15">
        <v>100</v>
      </c>
      <c r="I15" s="15">
        <v>14</v>
      </c>
      <c r="J15" s="15">
        <v>4196</v>
      </c>
      <c r="K15" s="15">
        <v>324</v>
      </c>
      <c r="L15" s="15">
        <v>6419</v>
      </c>
      <c r="M15" s="26">
        <f t="shared" si="0"/>
        <v>6419</v>
      </c>
      <c r="N15" s="26">
        <f>PAGE1!H15</f>
        <v>6419</v>
      </c>
    </row>
    <row r="16" spans="1:15" ht="18.95" customHeight="1" x14ac:dyDescent="0.2">
      <c r="A16" s="94" t="s">
        <v>2</v>
      </c>
      <c r="B16" s="103"/>
      <c r="C16" s="103"/>
      <c r="D16" s="104"/>
      <c r="E16" s="15">
        <v>16</v>
      </c>
      <c r="F16" s="15">
        <v>0</v>
      </c>
      <c r="G16" s="15">
        <v>0</v>
      </c>
      <c r="H16" s="15">
        <v>3</v>
      </c>
      <c r="I16" s="15">
        <v>0</v>
      </c>
      <c r="J16" s="15">
        <v>52</v>
      </c>
      <c r="K16" s="15">
        <v>3</v>
      </c>
      <c r="L16" s="15">
        <v>74</v>
      </c>
      <c r="M16" s="26">
        <f t="shared" si="0"/>
        <v>74</v>
      </c>
      <c r="N16" s="26">
        <f>PAGE1!H16</f>
        <v>74</v>
      </c>
    </row>
    <row r="17" spans="1:14" ht="18.95" customHeight="1" x14ac:dyDescent="0.2">
      <c r="A17" s="94" t="s">
        <v>12</v>
      </c>
      <c r="B17" s="103"/>
      <c r="C17" s="103"/>
      <c r="D17" s="104"/>
      <c r="E17" s="15">
        <v>4</v>
      </c>
      <c r="F17" s="15">
        <v>0</v>
      </c>
      <c r="G17" s="15">
        <v>0</v>
      </c>
      <c r="H17" s="15">
        <v>2</v>
      </c>
      <c r="I17" s="15">
        <v>0</v>
      </c>
      <c r="J17" s="15">
        <v>36</v>
      </c>
      <c r="K17" s="15">
        <v>8</v>
      </c>
      <c r="L17" s="15">
        <v>50</v>
      </c>
      <c r="M17" s="26">
        <f t="shared" si="0"/>
        <v>50</v>
      </c>
      <c r="N17" s="26">
        <f>PAGE1!H17</f>
        <v>50</v>
      </c>
    </row>
    <row r="18" spans="1:14" ht="18.95" customHeight="1" x14ac:dyDescent="0.2">
      <c r="A18" s="94" t="s">
        <v>3</v>
      </c>
      <c r="B18" s="95"/>
      <c r="C18" s="95"/>
      <c r="D18" s="96"/>
      <c r="E18" s="15">
        <v>38</v>
      </c>
      <c r="F18" s="15">
        <v>2</v>
      </c>
      <c r="G18" s="15">
        <v>5</v>
      </c>
      <c r="H18" s="15">
        <v>5</v>
      </c>
      <c r="I18" s="15">
        <v>4</v>
      </c>
      <c r="J18" s="15">
        <v>157</v>
      </c>
      <c r="K18" s="15">
        <v>7</v>
      </c>
      <c r="L18" s="15">
        <v>218</v>
      </c>
      <c r="M18" s="26">
        <f t="shared" si="0"/>
        <v>218</v>
      </c>
      <c r="N18" s="26">
        <f>PAGE1!H18</f>
        <v>218</v>
      </c>
    </row>
    <row r="19" spans="1:14" ht="18.95" customHeight="1" x14ac:dyDescent="0.2">
      <c r="A19" s="94" t="s">
        <v>4</v>
      </c>
      <c r="B19" s="95"/>
      <c r="C19" s="95"/>
      <c r="D19" s="96"/>
      <c r="E19" s="15">
        <v>85</v>
      </c>
      <c r="F19" s="15">
        <v>5</v>
      </c>
      <c r="G19" s="15">
        <v>7</v>
      </c>
      <c r="H19" s="15">
        <v>16</v>
      </c>
      <c r="I19" s="15">
        <v>0</v>
      </c>
      <c r="J19" s="15">
        <v>314</v>
      </c>
      <c r="K19" s="15">
        <v>27</v>
      </c>
      <c r="L19" s="15">
        <v>454</v>
      </c>
      <c r="M19" s="26">
        <f t="shared" si="0"/>
        <v>454</v>
      </c>
      <c r="N19" s="26">
        <f>PAGE1!H19</f>
        <v>454</v>
      </c>
    </row>
    <row r="20" spans="1:14" ht="18.95" customHeight="1" x14ac:dyDescent="0.2">
      <c r="A20" s="94" t="s">
        <v>5</v>
      </c>
      <c r="B20" s="95"/>
      <c r="C20" s="95"/>
      <c r="D20" s="96"/>
      <c r="E20" s="15">
        <v>1</v>
      </c>
      <c r="F20" s="15">
        <v>0</v>
      </c>
      <c r="G20" s="15">
        <v>0</v>
      </c>
      <c r="H20" s="15">
        <v>0</v>
      </c>
      <c r="I20" s="15">
        <v>0</v>
      </c>
      <c r="J20" s="15">
        <v>3</v>
      </c>
      <c r="K20" s="15">
        <v>0</v>
      </c>
      <c r="L20" s="15">
        <v>4</v>
      </c>
      <c r="M20" s="26">
        <f t="shared" si="0"/>
        <v>4</v>
      </c>
      <c r="N20" s="26">
        <f>PAGE1!H20</f>
        <v>4</v>
      </c>
    </row>
    <row r="21" spans="1:14" ht="18.95" customHeight="1" x14ac:dyDescent="0.2">
      <c r="A21" s="94" t="s">
        <v>9</v>
      </c>
      <c r="B21" s="95"/>
      <c r="C21" s="95"/>
      <c r="D21" s="96"/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4</v>
      </c>
      <c r="K21" s="15">
        <v>1</v>
      </c>
      <c r="L21" s="15">
        <v>6</v>
      </c>
      <c r="M21" s="26">
        <f t="shared" si="0"/>
        <v>6</v>
      </c>
      <c r="N21" s="26">
        <f>PAGE1!H21</f>
        <v>6</v>
      </c>
    </row>
    <row r="22" spans="1:14" ht="18.95" customHeight="1" x14ac:dyDescent="0.2">
      <c r="A22" s="94" t="s">
        <v>10</v>
      </c>
      <c r="B22" s="95"/>
      <c r="C22" s="95"/>
      <c r="D22" s="96"/>
      <c r="E22" s="15">
        <v>-9</v>
      </c>
      <c r="F22" s="15">
        <v>-9</v>
      </c>
      <c r="G22" s="15">
        <v>-9</v>
      </c>
      <c r="H22" s="15">
        <v>-9</v>
      </c>
      <c r="I22" s="15">
        <v>-9</v>
      </c>
      <c r="J22" s="15">
        <v>-9</v>
      </c>
      <c r="K22" s="15">
        <v>-9</v>
      </c>
      <c r="L22" s="15">
        <v>-9</v>
      </c>
      <c r="M22" s="26">
        <f t="shared" si="0"/>
        <v>0</v>
      </c>
      <c r="N22" s="26">
        <f>PAGE1!H22</f>
        <v>-9</v>
      </c>
    </row>
    <row r="23" spans="1:14" ht="18.95" customHeight="1" x14ac:dyDescent="0.2">
      <c r="A23" s="94" t="s">
        <v>6</v>
      </c>
      <c r="B23" s="95"/>
      <c r="C23" s="95"/>
      <c r="D23" s="96"/>
      <c r="E23" s="15">
        <v>217</v>
      </c>
      <c r="F23" s="15">
        <v>7</v>
      </c>
      <c r="G23" s="15">
        <v>90</v>
      </c>
      <c r="H23" s="15">
        <v>43</v>
      </c>
      <c r="I23" s="15">
        <v>6</v>
      </c>
      <c r="J23" s="15">
        <v>772</v>
      </c>
      <c r="K23" s="15">
        <v>84</v>
      </c>
      <c r="L23" s="15">
        <v>1219</v>
      </c>
      <c r="M23" s="26">
        <f t="shared" si="0"/>
        <v>1219</v>
      </c>
      <c r="N23" s="26">
        <f>PAGE1!H23</f>
        <v>1219</v>
      </c>
    </row>
    <row r="24" spans="1:14" ht="18.95" customHeight="1" x14ac:dyDescent="0.2">
      <c r="A24" s="94" t="s">
        <v>7</v>
      </c>
      <c r="B24" s="95"/>
      <c r="C24" s="95"/>
      <c r="D24" s="96"/>
      <c r="E24" s="15">
        <v>2</v>
      </c>
      <c r="F24" s="15">
        <v>1</v>
      </c>
      <c r="G24" s="15">
        <v>0</v>
      </c>
      <c r="H24" s="15">
        <v>0</v>
      </c>
      <c r="I24" s="15">
        <v>0</v>
      </c>
      <c r="J24" s="15">
        <v>20</v>
      </c>
      <c r="K24" s="15">
        <v>0</v>
      </c>
      <c r="L24" s="15">
        <v>23</v>
      </c>
      <c r="M24" s="26">
        <f t="shared" si="0"/>
        <v>23</v>
      </c>
      <c r="N24" s="26">
        <f>PAGE1!H24</f>
        <v>23</v>
      </c>
    </row>
    <row r="25" spans="1:14" ht="18.95" customHeight="1" x14ac:dyDescent="0.2">
      <c r="A25" s="94" t="s">
        <v>30</v>
      </c>
      <c r="B25" s="95"/>
      <c r="C25" s="95"/>
      <c r="D25" s="96"/>
      <c r="E25" s="15">
        <v>725</v>
      </c>
      <c r="F25" s="15">
        <v>32</v>
      </c>
      <c r="G25" s="15">
        <v>95</v>
      </c>
      <c r="H25" s="15">
        <v>89</v>
      </c>
      <c r="I25" s="15">
        <v>16</v>
      </c>
      <c r="J25" s="15">
        <v>1841</v>
      </c>
      <c r="K25" s="15">
        <v>161</v>
      </c>
      <c r="L25" s="15">
        <v>2959</v>
      </c>
      <c r="M25" s="26">
        <f t="shared" si="0"/>
        <v>2959</v>
      </c>
      <c r="N25" s="26">
        <f>PAGE1!H25</f>
        <v>2959</v>
      </c>
    </row>
    <row r="26" spans="1:14" ht="18.95" customHeight="1" x14ac:dyDescent="0.2">
      <c r="A26" s="94" t="s">
        <v>27</v>
      </c>
      <c r="B26" s="95"/>
      <c r="C26" s="95"/>
      <c r="D26" s="96"/>
      <c r="E26" s="15">
        <v>2741</v>
      </c>
      <c r="F26" s="15">
        <v>130</v>
      </c>
      <c r="G26" s="15">
        <v>329</v>
      </c>
      <c r="H26" s="15">
        <v>261</v>
      </c>
      <c r="I26" s="15">
        <v>40</v>
      </c>
      <c r="J26" s="15">
        <v>7570</v>
      </c>
      <c r="K26" s="15">
        <v>622</v>
      </c>
      <c r="L26" s="15">
        <v>11693</v>
      </c>
      <c r="M26" s="26">
        <f t="shared" si="0"/>
        <v>11693</v>
      </c>
      <c r="N26" s="26">
        <f>PAGE1!H26</f>
        <v>11693</v>
      </c>
    </row>
    <row r="27" spans="1:14" ht="18.95" customHeight="1" x14ac:dyDescent="0.2">
      <c r="A27" s="100" t="s">
        <v>31</v>
      </c>
      <c r="B27" s="101"/>
      <c r="C27" s="101"/>
      <c r="D27" s="102"/>
      <c r="E27" s="57">
        <f>IF(MIN(E26,L26)&lt;=0, 0,E26/L26)</f>
        <v>0.2344137518173266</v>
      </c>
      <c r="F27" s="57">
        <f>IF(MIN(F26,L26)&lt;=0, 0,F26/L26)</f>
        <v>1.1117762764046865E-2</v>
      </c>
      <c r="G27" s="57">
        <f>IF(MIN(G26,L26)&lt;=0, 0,G26/L26)</f>
        <v>2.8136491918241684E-2</v>
      </c>
      <c r="H27" s="57">
        <f>IF(MIN(H26,L26)&lt;=0, 0,H26/L26)</f>
        <v>2.2321046780124861E-2</v>
      </c>
      <c r="I27" s="57">
        <f>IF(MIN(I26,L26)&lt;=0, 0,I26/L26)</f>
        <v>3.4208500812451894E-3</v>
      </c>
      <c r="J27" s="57">
        <f>IF(MIN(J26,L26)&lt;=0, 0,J26/L26)</f>
        <v>0.64739587787565211</v>
      </c>
      <c r="K27" s="57">
        <f>IF(MIN(K26,L26)&lt;=0, 0,K26/L26)</f>
        <v>5.3194218763362694E-2</v>
      </c>
      <c r="L27" s="57">
        <f>IF(L26&lt;=0, 0,L26/L26)</f>
        <v>1</v>
      </c>
      <c r="M27" s="26"/>
      <c r="N27" s="36"/>
    </row>
    <row r="28" spans="1:14" s="41" customFormat="1" ht="12" customHeight="1" x14ac:dyDescent="0.2">
      <c r="A28" s="49"/>
      <c r="B28" s="50"/>
      <c r="C28" s="50"/>
      <c r="D28" s="50"/>
      <c r="E28" s="39"/>
      <c r="F28" s="39"/>
      <c r="G28" s="39"/>
      <c r="H28" s="39"/>
      <c r="I28" s="39"/>
      <c r="J28" s="39"/>
      <c r="K28" s="51"/>
      <c r="L28" s="52"/>
    </row>
    <row r="29" spans="1:14" s="28" customFormat="1" ht="11.25" customHeight="1" x14ac:dyDescent="0.2">
      <c r="A29" s="113" t="s">
        <v>43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34"/>
      <c r="L29" s="35"/>
    </row>
    <row r="30" spans="1:14" x14ac:dyDescent="0.2">
      <c r="A30" s="37" t="s">
        <v>62</v>
      </c>
    </row>
    <row r="31" spans="1:14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3" spans="1:12" x14ac:dyDescent="0.2">
      <c r="A33" s="111" t="s">
        <v>29</v>
      </c>
      <c r="B33" s="112"/>
      <c r="C33" s="112"/>
      <c r="D33" s="112"/>
      <c r="E33" s="22">
        <f t="shared" ref="E33:L33" si="1">MAX(E13,0)+MAX(E14,0)+MAX(E15,0)+MAX(E16,0)+MAX(E17,0)+MAX(E18,0)+MAX(E19,0)+MAX(E20,0)+MAX(E21,0)+MAX(E22,0)+MAX(E23,0)+MAX(E24,0)+MAX(E25,0)</f>
        <v>2741</v>
      </c>
      <c r="F33" s="22">
        <f t="shared" si="1"/>
        <v>130</v>
      </c>
      <c r="G33" s="22">
        <f t="shared" si="1"/>
        <v>329</v>
      </c>
      <c r="H33" s="22">
        <f t="shared" si="1"/>
        <v>261</v>
      </c>
      <c r="I33" s="22">
        <f t="shared" si="1"/>
        <v>40</v>
      </c>
      <c r="J33" s="22">
        <f t="shared" si="1"/>
        <v>7570</v>
      </c>
      <c r="K33" s="22">
        <f t="shared" si="1"/>
        <v>622</v>
      </c>
      <c r="L33" s="22">
        <f t="shared" si="1"/>
        <v>11693</v>
      </c>
    </row>
    <row r="35" spans="1:12" x14ac:dyDescent="0.2">
      <c r="A35" s="23"/>
    </row>
  </sheetData>
  <sheetProtection algorithmName="SHA-512" hashValue="5krJxxCrwz8lKQ3240l+F7XbR/OYNJ5vfgrXfOsKyNqUtAyoP2owStJTAtjyyCDe/Pntp4yBbEa7xIh0+6FTqQ==" saltValue="hiz5uJnQKPT0j73GBlXw6A==" spinCount="100000" sheet="1" objects="1" scenarios="1"/>
  <mergeCells count="21">
    <mergeCell ref="A23:D23"/>
    <mergeCell ref="A21:D21"/>
    <mergeCell ref="A14:D14"/>
    <mergeCell ref="A18:D18"/>
    <mergeCell ref="A19:D19"/>
    <mergeCell ref="A15:D15"/>
    <mergeCell ref="A16:D16"/>
    <mergeCell ref="A20:D20"/>
    <mergeCell ref="A26:D26"/>
    <mergeCell ref="A25:D25"/>
    <mergeCell ref="A24:D24"/>
    <mergeCell ref="A33:D33"/>
    <mergeCell ref="A29:J29"/>
    <mergeCell ref="A27:D27"/>
    <mergeCell ref="A31:J31"/>
    <mergeCell ref="F6:H6"/>
    <mergeCell ref="E11:L11"/>
    <mergeCell ref="A13:D13"/>
    <mergeCell ref="A17:D17"/>
    <mergeCell ref="A22:D22"/>
    <mergeCell ref="A11:D12"/>
  </mergeCells>
  <phoneticPr fontId="0" type="noConversion"/>
  <conditionalFormatting sqref="K28:K29">
    <cfRule type="cellIs" dxfId="12" priority="1" stopIfTrue="1" operator="notEqual">
      <formula>J28</formula>
    </cfRule>
  </conditionalFormatting>
  <conditionalFormatting sqref="L28:L29 N13:N26">
    <cfRule type="cellIs" dxfId="11" priority="2" stopIfTrue="1" operator="notEqual">
      <formula>J13</formula>
    </cfRule>
  </conditionalFormatting>
  <conditionalFormatting sqref="M13:M26">
    <cfRule type="expression" dxfId="10" priority="3" stopIfTrue="1">
      <formula>MAX(L13,0)&lt;&gt;M13</formula>
    </cfRule>
  </conditionalFormatting>
  <conditionalFormatting sqref="E33:L33">
    <cfRule type="expression" dxfId="9" priority="4" stopIfTrue="1">
      <formula>MAX(E26,0)&lt;&gt;E33</formula>
    </cfRule>
  </conditionalFormatting>
  <printOptions horizontalCentered="1"/>
  <pageMargins left="0.53" right="0.62" top="0.75" bottom="0.88" header="0.5" footer="0.5"/>
  <pageSetup scale="82" orientation="landscape" r:id="rId1"/>
  <headerFooter alignWithMargins="0">
    <oddFooter>&amp;L&amp;8
CURRENT DATE: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37"/>
  <sheetViews>
    <sheetView zoomScale="90" zoomScaleNormal="90" workbookViewId="0">
      <selection activeCell="C39" sqref="C39"/>
    </sheetView>
  </sheetViews>
  <sheetFormatPr defaultRowHeight="12.75" x14ac:dyDescent="0.2"/>
  <cols>
    <col min="1" max="1" width="7.42578125" customWidth="1"/>
    <col min="2" max="3" width="10.7109375" customWidth="1"/>
    <col min="4" max="4" width="15.140625" customWidth="1"/>
    <col min="5" max="10" width="13.140625" customWidth="1"/>
    <col min="11" max="11" width="23.42578125" customWidth="1"/>
    <col min="15" max="15" width="3.28515625" hidden="1" customWidth="1"/>
  </cols>
  <sheetData>
    <row r="1" spans="1:15" s="2" customFormat="1" ht="11.25" x14ac:dyDescent="0.2">
      <c r="A1" s="2" t="s">
        <v>71</v>
      </c>
      <c r="B1" s="72"/>
      <c r="C1" s="72"/>
      <c r="H1" s="2" t="s">
        <v>11</v>
      </c>
      <c r="K1" s="68" t="s">
        <v>58</v>
      </c>
    </row>
    <row r="2" spans="1:15" s="2" customFormat="1" ht="11.25" x14ac:dyDescent="0.2">
      <c r="A2" s="72"/>
      <c r="B2" s="72"/>
      <c r="C2" s="72"/>
      <c r="D2" s="77"/>
      <c r="E2" s="77"/>
      <c r="F2" s="77"/>
      <c r="G2" s="77"/>
      <c r="H2" s="77"/>
      <c r="I2" s="77"/>
    </row>
    <row r="3" spans="1:15" s="2" customFormat="1" x14ac:dyDescent="0.2">
      <c r="A3" s="72"/>
      <c r="B3" s="72"/>
      <c r="C3" s="72"/>
      <c r="J3"/>
      <c r="K3"/>
    </row>
    <row r="4" spans="1:15" s="2" customFormat="1" x14ac:dyDescent="0.2">
      <c r="A4" s="72"/>
      <c r="B4" s="72"/>
      <c r="C4" s="72"/>
      <c r="D4" s="106" t="s">
        <v>20</v>
      </c>
      <c r="E4" s="106"/>
      <c r="F4" s="106"/>
      <c r="G4" s="106"/>
      <c r="H4" s="106"/>
      <c r="I4" s="106"/>
      <c r="J4"/>
      <c r="K4"/>
    </row>
    <row r="5" spans="1:15" s="2" customFormat="1" x14ac:dyDescent="0.2">
      <c r="A5" s="72"/>
      <c r="B5" s="72"/>
      <c r="C5" s="72"/>
      <c r="D5" s="106" t="s">
        <v>14</v>
      </c>
      <c r="E5" s="106"/>
      <c r="F5" s="106"/>
      <c r="G5" s="106"/>
      <c r="H5" s="106"/>
      <c r="I5" s="106"/>
      <c r="J5"/>
      <c r="K5"/>
    </row>
    <row r="6" spans="1:15" s="2" customFormat="1" x14ac:dyDescent="0.2">
      <c r="J6"/>
      <c r="K6"/>
    </row>
    <row r="7" spans="1:15" s="2" customFormat="1" x14ac:dyDescent="0.2">
      <c r="D7" s="81"/>
      <c r="E7" s="110" t="s">
        <v>73</v>
      </c>
      <c r="F7" s="110"/>
      <c r="G7" s="110"/>
      <c r="H7" s="81"/>
      <c r="I7" s="81"/>
      <c r="J7"/>
      <c r="K7"/>
    </row>
    <row r="8" spans="1:15" s="2" customFormat="1" x14ac:dyDescent="0.2">
      <c r="D8" s="4"/>
      <c r="E8" s="4"/>
      <c r="F8" s="4"/>
      <c r="G8" s="4"/>
      <c r="H8" s="4"/>
      <c r="I8" s="4"/>
      <c r="J8"/>
      <c r="K8"/>
    </row>
    <row r="9" spans="1:15" s="2" customFormat="1" ht="11.25" x14ac:dyDescent="0.2">
      <c r="I9" s="5"/>
      <c r="J9" s="12"/>
      <c r="K9" s="12"/>
    </row>
    <row r="10" spans="1:15" s="2" customFormat="1" ht="11.25" x14ac:dyDescent="0.2"/>
    <row r="11" spans="1:15" s="2" customFormat="1" ht="11.25" x14ac:dyDescent="0.2"/>
    <row r="12" spans="1:15" s="2" customFormat="1" ht="11.25" x14ac:dyDescent="0.2">
      <c r="B12" s="71" t="s">
        <v>67</v>
      </c>
      <c r="C12" s="71"/>
      <c r="D12" s="71"/>
      <c r="E12" s="71"/>
      <c r="F12" s="71"/>
      <c r="G12" s="71"/>
      <c r="H12" s="71"/>
      <c r="I12" s="71"/>
      <c r="J12" s="71"/>
    </row>
    <row r="13" spans="1:15" s="2" customFormat="1" ht="12.75" customHeight="1" x14ac:dyDescent="0.2">
      <c r="B13" s="85" t="s">
        <v>8</v>
      </c>
      <c r="C13" s="86"/>
      <c r="D13" s="87"/>
      <c r="E13" s="91" t="s">
        <v>42</v>
      </c>
      <c r="F13" s="92"/>
      <c r="G13" s="92"/>
      <c r="H13" s="92"/>
      <c r="I13" s="92"/>
      <c r="J13" s="93"/>
      <c r="O13" s="61">
        <v>5</v>
      </c>
    </row>
    <row r="14" spans="1:15" s="2" customFormat="1" ht="24.95" customHeight="1" x14ac:dyDescent="0.2">
      <c r="B14" s="88"/>
      <c r="C14" s="89"/>
      <c r="D14" s="90"/>
      <c r="E14" s="6">
        <v>6</v>
      </c>
      <c r="F14" s="6">
        <v>7</v>
      </c>
      <c r="G14" s="6">
        <v>8</v>
      </c>
      <c r="H14" s="6">
        <v>9</v>
      </c>
      <c r="I14" s="6">
        <v>10</v>
      </c>
      <c r="J14" s="6">
        <v>11</v>
      </c>
      <c r="O14" s="2" t="s">
        <v>35</v>
      </c>
    </row>
    <row r="15" spans="1:15" s="2" customFormat="1" ht="17.45" customHeight="1" x14ac:dyDescent="0.2">
      <c r="B15" s="94" t="s">
        <v>39</v>
      </c>
      <c r="C15" s="103"/>
      <c r="D15" s="104"/>
      <c r="E15" s="60">
        <v>76</v>
      </c>
      <c r="F15" s="25">
        <v>128</v>
      </c>
      <c r="G15" s="25">
        <v>173</v>
      </c>
      <c r="H15" s="25">
        <v>230</v>
      </c>
      <c r="I15" s="25">
        <v>296</v>
      </c>
      <c r="J15" s="25">
        <v>327</v>
      </c>
    </row>
    <row r="16" spans="1:15" s="2" customFormat="1" ht="17.45" customHeight="1" x14ac:dyDescent="0.2">
      <c r="B16" s="94" t="s">
        <v>0</v>
      </c>
      <c r="C16" s="103"/>
      <c r="D16" s="104"/>
      <c r="E16" s="60">
        <v>82</v>
      </c>
      <c r="F16" s="25">
        <v>81</v>
      </c>
      <c r="G16" s="25">
        <v>73</v>
      </c>
      <c r="H16" s="25">
        <v>74</v>
      </c>
      <c r="I16" s="25">
        <v>91</v>
      </c>
      <c r="J16" s="25">
        <v>76</v>
      </c>
    </row>
    <row r="17" spans="1:11" s="2" customFormat="1" ht="17.45" customHeight="1" x14ac:dyDescent="0.2">
      <c r="B17" s="94" t="s">
        <v>1</v>
      </c>
      <c r="C17" s="103"/>
      <c r="D17" s="104"/>
      <c r="E17" s="60">
        <v>3160</v>
      </c>
      <c r="F17" s="25">
        <v>3144</v>
      </c>
      <c r="G17" s="25">
        <v>2609</v>
      </c>
      <c r="H17" s="25">
        <v>2101</v>
      </c>
      <c r="I17" s="25">
        <v>1682</v>
      </c>
      <c r="J17" s="25">
        <v>1125</v>
      </c>
    </row>
    <row r="18" spans="1:11" s="2" customFormat="1" ht="17.45" customHeight="1" x14ac:dyDescent="0.2">
      <c r="B18" s="94" t="s">
        <v>2</v>
      </c>
      <c r="C18" s="103"/>
      <c r="D18" s="104"/>
      <c r="E18" s="60">
        <v>16</v>
      </c>
      <c r="F18" s="25">
        <v>18</v>
      </c>
      <c r="G18" s="25">
        <v>23</v>
      </c>
      <c r="H18" s="25">
        <v>18</v>
      </c>
      <c r="I18" s="25">
        <v>28</v>
      </c>
      <c r="J18" s="25">
        <v>24</v>
      </c>
    </row>
    <row r="19" spans="1:11" s="2" customFormat="1" ht="17.45" customHeight="1" x14ac:dyDescent="0.2">
      <c r="B19" s="94" t="s">
        <v>12</v>
      </c>
      <c r="C19" s="103"/>
      <c r="D19" s="104"/>
      <c r="E19" s="60">
        <v>118</v>
      </c>
      <c r="F19" s="25">
        <v>283</v>
      </c>
      <c r="G19" s="25">
        <v>386</v>
      </c>
      <c r="H19" s="25">
        <v>435</v>
      </c>
      <c r="I19" s="25">
        <v>500</v>
      </c>
      <c r="J19" s="25">
        <v>483</v>
      </c>
    </row>
    <row r="20" spans="1:11" s="2" customFormat="1" ht="17.45" customHeight="1" x14ac:dyDescent="0.2">
      <c r="B20" s="94" t="s">
        <v>3</v>
      </c>
      <c r="C20" s="103"/>
      <c r="D20" s="104"/>
      <c r="E20" s="60">
        <v>63</v>
      </c>
      <c r="F20" s="25">
        <v>61</v>
      </c>
      <c r="G20" s="25">
        <v>55</v>
      </c>
      <c r="H20" s="25">
        <v>46</v>
      </c>
      <c r="I20" s="25">
        <v>42</v>
      </c>
      <c r="J20" s="25">
        <v>42</v>
      </c>
    </row>
    <row r="21" spans="1:11" s="2" customFormat="1" ht="17.45" customHeight="1" x14ac:dyDescent="0.2">
      <c r="B21" s="94" t="s">
        <v>4</v>
      </c>
      <c r="C21" s="103"/>
      <c r="D21" s="104"/>
      <c r="E21" s="60">
        <v>493</v>
      </c>
      <c r="F21" s="25">
        <v>703</v>
      </c>
      <c r="G21" s="25">
        <v>943</v>
      </c>
      <c r="H21" s="25">
        <v>1209</v>
      </c>
      <c r="I21" s="25">
        <v>1386</v>
      </c>
      <c r="J21" s="25">
        <v>1353</v>
      </c>
    </row>
    <row r="22" spans="1:11" s="2" customFormat="1" ht="17.45" customHeight="1" x14ac:dyDescent="0.2">
      <c r="B22" s="94" t="s">
        <v>5</v>
      </c>
      <c r="C22" s="103"/>
      <c r="D22" s="104"/>
      <c r="E22" s="60">
        <v>43</v>
      </c>
      <c r="F22" s="25">
        <v>320</v>
      </c>
      <c r="G22" s="25">
        <v>1014</v>
      </c>
      <c r="H22" s="25">
        <v>1839</v>
      </c>
      <c r="I22" s="25">
        <v>2424</v>
      </c>
      <c r="J22" s="25">
        <v>2725</v>
      </c>
    </row>
    <row r="23" spans="1:11" s="2" customFormat="1" ht="17.45" customHeight="1" x14ac:dyDescent="0.2">
      <c r="B23" s="94" t="s">
        <v>9</v>
      </c>
      <c r="C23" s="103"/>
      <c r="D23" s="104"/>
      <c r="E23" s="60">
        <v>3</v>
      </c>
      <c r="F23" s="25">
        <v>0</v>
      </c>
      <c r="G23" s="25">
        <v>0</v>
      </c>
      <c r="H23" s="25">
        <v>1</v>
      </c>
      <c r="I23" s="25">
        <v>0</v>
      </c>
      <c r="J23" s="25">
        <v>0</v>
      </c>
    </row>
    <row r="24" spans="1:11" s="2" customFormat="1" ht="17.45" customHeight="1" x14ac:dyDescent="0.2">
      <c r="B24" s="94" t="s">
        <v>10</v>
      </c>
      <c r="C24" s="103"/>
      <c r="D24" s="104"/>
      <c r="E24" s="60">
        <v>-9</v>
      </c>
      <c r="F24" s="25">
        <v>-9</v>
      </c>
      <c r="G24" s="25">
        <v>-9</v>
      </c>
      <c r="H24" s="25">
        <v>-9</v>
      </c>
      <c r="I24" s="25">
        <v>-9</v>
      </c>
      <c r="J24" s="25">
        <v>-9</v>
      </c>
    </row>
    <row r="25" spans="1:11" s="2" customFormat="1" ht="17.45" customHeight="1" x14ac:dyDescent="0.2">
      <c r="B25" s="94" t="s">
        <v>6</v>
      </c>
      <c r="C25" s="103"/>
      <c r="D25" s="104"/>
      <c r="E25" s="60">
        <v>750</v>
      </c>
      <c r="F25" s="25">
        <v>754</v>
      </c>
      <c r="G25" s="25">
        <v>765</v>
      </c>
      <c r="H25" s="25">
        <v>778</v>
      </c>
      <c r="I25" s="25">
        <v>790</v>
      </c>
      <c r="J25" s="25">
        <v>763</v>
      </c>
    </row>
    <row r="26" spans="1:11" s="2" customFormat="1" ht="17.45" customHeight="1" x14ac:dyDescent="0.2">
      <c r="B26" s="94" t="s">
        <v>7</v>
      </c>
      <c r="C26" s="103"/>
      <c r="D26" s="104"/>
      <c r="E26" s="60">
        <v>14</v>
      </c>
      <c r="F26" s="25">
        <v>15</v>
      </c>
      <c r="G26" s="25">
        <v>22</v>
      </c>
      <c r="H26" s="25">
        <v>19</v>
      </c>
      <c r="I26" s="25">
        <v>17</v>
      </c>
      <c r="J26" s="25">
        <v>18</v>
      </c>
    </row>
    <row r="27" spans="1:11" s="2" customFormat="1" ht="17.45" customHeight="1" x14ac:dyDescent="0.2">
      <c r="B27" s="94" t="s">
        <v>32</v>
      </c>
      <c r="C27" s="103"/>
      <c r="D27" s="104"/>
      <c r="E27" s="60">
        <v>-9</v>
      </c>
      <c r="F27" s="60">
        <v>-9</v>
      </c>
      <c r="G27" s="60">
        <v>-9</v>
      </c>
      <c r="H27" s="60">
        <v>-9</v>
      </c>
      <c r="I27" s="30"/>
      <c r="J27" s="30"/>
    </row>
    <row r="28" spans="1:11" s="2" customFormat="1" ht="17.45" customHeight="1" x14ac:dyDescent="0.2">
      <c r="B28" s="94" t="s">
        <v>21</v>
      </c>
      <c r="C28" s="103"/>
      <c r="D28" s="104"/>
      <c r="E28" s="60">
        <v>4818</v>
      </c>
      <c r="F28" s="25">
        <v>5507</v>
      </c>
      <c r="G28" s="25">
        <v>6063</v>
      </c>
      <c r="H28" s="25">
        <v>6750</v>
      </c>
      <c r="I28" s="25">
        <v>7256</v>
      </c>
      <c r="J28" s="25">
        <v>6936</v>
      </c>
    </row>
    <row r="29" spans="1:11" s="59" customFormat="1" ht="9.75" customHeight="1" x14ac:dyDescent="0.2">
      <c r="B29" s="45"/>
      <c r="C29" s="45"/>
      <c r="D29" s="45"/>
      <c r="E29" s="46"/>
      <c r="F29" s="46"/>
      <c r="G29" s="46"/>
      <c r="H29" s="46"/>
      <c r="I29" s="46"/>
      <c r="J29" s="46"/>
    </row>
    <row r="30" spans="1:11" s="2" customFormat="1" ht="11.25" x14ac:dyDescent="0.2">
      <c r="B30" s="118" t="s">
        <v>44</v>
      </c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s="2" customFormat="1" ht="11.25" x14ac:dyDescent="0.2">
      <c r="B31" s="1"/>
    </row>
    <row r="32" spans="1:11" s="2" customFormat="1" ht="11.25" x14ac:dyDescent="0.2">
      <c r="A32" s="1"/>
      <c r="B32" s="1"/>
    </row>
    <row r="33" spans="1:10" s="2" customFormat="1" x14ac:dyDescent="0.2">
      <c r="B33" s="111" t="s">
        <v>28</v>
      </c>
      <c r="C33" s="117"/>
      <c r="D33" s="117"/>
      <c r="E33" s="26">
        <f>MAX(E15,0)+MAX(E16,0)+MAX(E17,0)+MAX(E18,0)+MAX(E19,0)+MAX(E20,0)+MAX(E21,0)+MAX(E22,0)+MAX(E23,0)+MAX(E24,0)+MAX(E25,0)+MAX(E26,0)+MAX(E27,0)</f>
        <v>4818</v>
      </c>
      <c r="F33" s="26">
        <f>MAX(F15,0)+MAX(F16,0)+MAX(F17,0)+MAX(F18,0)+MAX(F19,0)+MAX(F20,0)+MAX(F21,0)+MAX(F22,0)+MAX(F23,0)+MAX(F24,0)+MAX(F25,0)+MAX(F26,0)+MAX(F27,0)</f>
        <v>5507</v>
      </c>
      <c r="G33" s="26">
        <f>MAX(G15,0)+MAX(G16,0)+MAX(G17,0)+MAX(G18,0)+MAX(G19,0)+MAX(G20,0)+MAX(G21,0)+MAX(G22,0)+MAX(G23,0)+MAX(G24,0)+MAX(G25,0)+MAX(G26,0)+MAX(G27,0)</f>
        <v>6063</v>
      </c>
      <c r="H33" s="26">
        <f>MAX(H15,0)+MAX(H16,0)+MAX(H17,0)+MAX(H18,0)+MAX(H19,0)+MAX(H20,0)+MAX(H21,0)+MAX(H22,0)+MAX(H23,0)+MAX(H24,0)+MAX(H25,0)+MAX(H26,0)+MAX(H27,0)</f>
        <v>6750</v>
      </c>
      <c r="I33" s="26">
        <f>MAX(I15,0)+MAX(I16,0)+MAX(I17,0)+MAX(I18,0)+MAX(I19,0)+MAX(I20,0)+MAX(I21,0)+MAX(I22,0)+MAX(I23,0)+MAX(I24,0)+MAX(I25,0)+MAX(I26,0)</f>
        <v>7256</v>
      </c>
      <c r="J33" s="26">
        <f>MAX(J15,0)+MAX(J16,0)+MAX(J17,0)+MAX(J18,0)+MAX(J19,0)+MAX(J20,0)+MAX(J21,0)+MAX(J22,0)+MAX(J23,0)+MAX(J24,0)+MAX(J25,0)+MAX(J26,0)</f>
        <v>6936</v>
      </c>
    </row>
    <row r="34" spans="1:10" s="2" customFormat="1" ht="12.75" customHeight="1" x14ac:dyDescent="0.2">
      <c r="A34" s="116"/>
      <c r="B34" s="116"/>
    </row>
    <row r="35" spans="1:10" s="2" customFormat="1" ht="11.25" x14ac:dyDescent="0.2"/>
    <row r="36" spans="1:10" s="2" customFormat="1" ht="11.25" x14ac:dyDescent="0.2"/>
    <row r="37" spans="1:10" s="2" customFormat="1" ht="11.25" x14ac:dyDescent="0.2"/>
  </sheetData>
  <sheetProtection algorithmName="SHA-512" hashValue="UoqzV96dCwHUJyzz/s0mkJu+IAFBJMaWZfzNLujDJXGE5x21c3dd3BTH/5hjOR4by7nL2vUB+8yxYc5DzUhCXg==" saltValue="AUjUzH7YAfYDgnPElQ7Xkg==" spinCount="100000" sheet="1" objects="1" scenarios="1"/>
  <mergeCells count="22">
    <mergeCell ref="A34:B34"/>
    <mergeCell ref="B15:D15"/>
    <mergeCell ref="B16:D16"/>
    <mergeCell ref="B17:D17"/>
    <mergeCell ref="B19:D19"/>
    <mergeCell ref="B33:D33"/>
    <mergeCell ref="B28:D28"/>
    <mergeCell ref="B30:K30"/>
    <mergeCell ref="B25:D25"/>
    <mergeCell ref="B26:D26"/>
    <mergeCell ref="D4:I4"/>
    <mergeCell ref="D5:I5"/>
    <mergeCell ref="B27:D27"/>
    <mergeCell ref="B20:D20"/>
    <mergeCell ref="B21:D21"/>
    <mergeCell ref="B22:D22"/>
    <mergeCell ref="B23:D23"/>
    <mergeCell ref="B24:D24"/>
    <mergeCell ref="E13:J13"/>
    <mergeCell ref="B13:D14"/>
    <mergeCell ref="B18:D18"/>
    <mergeCell ref="E7:G7"/>
  </mergeCells>
  <phoneticPr fontId="0" type="noConversion"/>
  <conditionalFormatting sqref="E33:J33">
    <cfRule type="expression" dxfId="8" priority="1" stopIfTrue="1">
      <formula>MAX(E28,0)&lt;&gt;E33</formula>
    </cfRule>
  </conditionalFormatting>
  <printOptions horizontalCentered="1"/>
  <pageMargins left="0.53" right="0.62" top="0.75" bottom="0.88" header="0.5" footer="0.5"/>
  <pageSetup scale="87" orientation="landscape" r:id="rId1"/>
  <headerFooter alignWithMargins="0">
    <oddFooter>&amp;L&amp;8
CURRENT DATE: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32"/>
  <sheetViews>
    <sheetView zoomScale="90" zoomScaleNormal="90" workbookViewId="0">
      <selection activeCell="B37" sqref="B37"/>
    </sheetView>
  </sheetViews>
  <sheetFormatPr defaultRowHeight="12.75" x14ac:dyDescent="0.2"/>
  <cols>
    <col min="1" max="3" width="10.7109375" customWidth="1"/>
    <col min="4" max="4" width="13.5703125" customWidth="1"/>
    <col min="5" max="8" width="10.7109375" customWidth="1"/>
    <col min="9" max="9" width="11.85546875" customWidth="1"/>
    <col min="10" max="10" width="12.5703125" customWidth="1"/>
    <col min="11" max="11" width="10.7109375" customWidth="1"/>
    <col min="15" max="15" width="1.28515625" hidden="1" customWidth="1"/>
  </cols>
  <sheetData>
    <row r="1" spans="1:15" x14ac:dyDescent="0.2">
      <c r="A1" s="2" t="s">
        <v>71</v>
      </c>
      <c r="B1" s="72"/>
      <c r="C1" s="72"/>
      <c r="D1" s="2"/>
      <c r="E1" s="2"/>
      <c r="F1" s="2"/>
      <c r="G1" s="2"/>
      <c r="H1" s="2" t="s">
        <v>11</v>
      </c>
      <c r="I1" s="2"/>
      <c r="K1" s="77" t="s">
        <v>59</v>
      </c>
    </row>
    <row r="2" spans="1:15" x14ac:dyDescent="0.2">
      <c r="A2" s="72"/>
      <c r="B2" s="72"/>
      <c r="C2" s="72"/>
      <c r="D2" s="77"/>
      <c r="E2" s="77"/>
      <c r="F2" s="77"/>
      <c r="G2" s="77"/>
      <c r="H2" s="77"/>
      <c r="I2" s="77"/>
      <c r="J2" s="2"/>
      <c r="K2" s="2"/>
    </row>
    <row r="3" spans="1:15" x14ac:dyDescent="0.2">
      <c r="A3" s="72"/>
      <c r="B3" s="72"/>
      <c r="C3" s="72"/>
      <c r="D3" s="2"/>
      <c r="E3" s="2"/>
      <c r="F3" s="2"/>
      <c r="G3" s="2"/>
      <c r="H3" s="2"/>
      <c r="I3" s="2"/>
    </row>
    <row r="4" spans="1:15" x14ac:dyDescent="0.2">
      <c r="A4" s="72"/>
      <c r="B4" s="72"/>
      <c r="C4" s="72"/>
      <c r="D4" s="77" t="s">
        <v>20</v>
      </c>
      <c r="E4" s="77"/>
      <c r="F4" s="77"/>
      <c r="G4" s="77"/>
      <c r="H4" s="77"/>
      <c r="I4" s="77"/>
    </row>
    <row r="5" spans="1:15" x14ac:dyDescent="0.2">
      <c r="A5" s="72"/>
      <c r="B5" s="72"/>
      <c r="C5" s="72"/>
      <c r="D5" s="77" t="s">
        <v>14</v>
      </c>
      <c r="E5" s="77"/>
      <c r="F5" s="77"/>
      <c r="G5" s="77"/>
      <c r="H5" s="77"/>
      <c r="I5" s="7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</row>
    <row r="7" spans="1:15" x14ac:dyDescent="0.2">
      <c r="A7" s="2"/>
      <c r="B7" s="2"/>
      <c r="C7" s="2"/>
      <c r="D7" s="110" t="s">
        <v>73</v>
      </c>
      <c r="E7" s="110"/>
      <c r="F7" s="110"/>
      <c r="G7" s="110"/>
      <c r="H7" s="110"/>
      <c r="I7" s="110"/>
    </row>
    <row r="8" spans="1:15" x14ac:dyDescent="0.2">
      <c r="A8" s="2"/>
      <c r="B8" s="2"/>
      <c r="C8" s="2"/>
      <c r="D8" s="4"/>
      <c r="E8" s="4"/>
      <c r="F8" s="4"/>
      <c r="G8" s="4"/>
      <c r="H8" s="4"/>
      <c r="I8" s="4"/>
    </row>
    <row r="9" spans="1:15" x14ac:dyDescent="0.2">
      <c r="A9" s="2"/>
      <c r="B9" s="2"/>
      <c r="C9" s="2"/>
      <c r="D9" s="2"/>
      <c r="E9" s="2"/>
      <c r="F9" s="2"/>
      <c r="G9" s="2"/>
      <c r="H9" s="2"/>
      <c r="I9" s="5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5"/>
      <c r="J10" s="12"/>
      <c r="K10" s="1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x14ac:dyDescent="0.2">
      <c r="A13" s="2"/>
      <c r="B13" s="121" t="s">
        <v>68</v>
      </c>
      <c r="C13" s="121"/>
      <c r="D13" s="121"/>
      <c r="E13" s="121"/>
      <c r="F13" s="121"/>
      <c r="G13" s="121"/>
      <c r="H13" s="121"/>
      <c r="I13" s="121"/>
      <c r="J13" s="121"/>
      <c r="K13" s="2"/>
    </row>
    <row r="14" spans="1:15" x14ac:dyDescent="0.2">
      <c r="A14" s="2"/>
      <c r="B14" s="85" t="s">
        <v>8</v>
      </c>
      <c r="C14" s="86"/>
      <c r="D14" s="87"/>
      <c r="E14" s="91" t="s">
        <v>42</v>
      </c>
      <c r="F14" s="92"/>
      <c r="G14" s="92"/>
      <c r="H14" s="92"/>
      <c r="I14" s="92"/>
      <c r="J14" s="93"/>
      <c r="K14" s="2"/>
      <c r="O14">
        <v>6</v>
      </c>
    </row>
    <row r="15" spans="1:15" ht="15.95" customHeight="1" x14ac:dyDescent="0.2">
      <c r="A15" s="2"/>
      <c r="B15" s="88"/>
      <c r="C15" s="89"/>
      <c r="D15" s="90"/>
      <c r="E15" s="6">
        <v>12</v>
      </c>
      <c r="F15" s="6">
        <v>13</v>
      </c>
      <c r="G15" s="6">
        <v>14</v>
      </c>
      <c r="H15" s="6">
        <v>15</v>
      </c>
      <c r="I15" s="6">
        <v>16</v>
      </c>
      <c r="J15" s="6">
        <v>17</v>
      </c>
      <c r="K15" s="2"/>
      <c r="O15" t="s">
        <v>11</v>
      </c>
    </row>
    <row r="16" spans="1:15" ht="15.95" customHeight="1" x14ac:dyDescent="0.2">
      <c r="A16" s="2"/>
      <c r="B16" s="94" t="s">
        <v>39</v>
      </c>
      <c r="C16" s="103"/>
      <c r="D16" s="104"/>
      <c r="E16" s="60">
        <v>369</v>
      </c>
      <c r="F16" s="25">
        <v>338</v>
      </c>
      <c r="G16" s="25">
        <v>340</v>
      </c>
      <c r="H16" s="25">
        <v>354</v>
      </c>
      <c r="I16" s="25">
        <v>370</v>
      </c>
      <c r="J16" s="25">
        <v>378</v>
      </c>
      <c r="K16" s="2"/>
    </row>
    <row r="17" spans="1:11" ht="15.95" customHeight="1" x14ac:dyDescent="0.2">
      <c r="A17" s="2"/>
      <c r="B17" s="94" t="s">
        <v>0</v>
      </c>
      <c r="C17" s="103"/>
      <c r="D17" s="104"/>
      <c r="E17" s="60">
        <v>56</v>
      </c>
      <c r="F17" s="25">
        <v>61</v>
      </c>
      <c r="G17" s="25">
        <v>61</v>
      </c>
      <c r="H17" s="25">
        <v>50</v>
      </c>
      <c r="I17" s="25">
        <v>48</v>
      </c>
      <c r="J17" s="25">
        <v>51</v>
      </c>
      <c r="K17" s="2"/>
    </row>
    <row r="18" spans="1:11" ht="15.95" customHeight="1" x14ac:dyDescent="0.2">
      <c r="A18" s="2"/>
      <c r="B18" s="94" t="s">
        <v>1</v>
      </c>
      <c r="C18" s="103"/>
      <c r="D18" s="104"/>
      <c r="E18" s="60">
        <v>753</v>
      </c>
      <c r="F18" s="25">
        <v>519</v>
      </c>
      <c r="G18" s="25">
        <v>375</v>
      </c>
      <c r="H18" s="25">
        <v>307</v>
      </c>
      <c r="I18" s="25">
        <v>248</v>
      </c>
      <c r="J18" s="25">
        <v>203</v>
      </c>
      <c r="K18" s="2"/>
    </row>
    <row r="19" spans="1:11" ht="15.95" customHeight="1" x14ac:dyDescent="0.2">
      <c r="A19" s="2"/>
      <c r="B19" s="94" t="s">
        <v>2</v>
      </c>
      <c r="C19" s="103"/>
      <c r="D19" s="104"/>
      <c r="E19" s="60">
        <v>16</v>
      </c>
      <c r="F19" s="25">
        <v>29</v>
      </c>
      <c r="G19" s="25">
        <v>20</v>
      </c>
      <c r="H19" s="25">
        <v>26</v>
      </c>
      <c r="I19" s="25">
        <v>14</v>
      </c>
      <c r="J19" s="25">
        <v>22</v>
      </c>
      <c r="K19" s="2"/>
    </row>
    <row r="20" spans="1:11" ht="15.95" customHeight="1" x14ac:dyDescent="0.2">
      <c r="A20" s="2"/>
      <c r="B20" s="94" t="s">
        <v>12</v>
      </c>
      <c r="C20" s="103"/>
      <c r="D20" s="104"/>
      <c r="E20" s="60">
        <v>473</v>
      </c>
      <c r="F20" s="25">
        <v>493</v>
      </c>
      <c r="G20" s="25">
        <v>525</v>
      </c>
      <c r="H20" s="25">
        <v>483</v>
      </c>
      <c r="I20" s="25">
        <v>442</v>
      </c>
      <c r="J20" s="25">
        <v>415</v>
      </c>
      <c r="K20" s="2"/>
    </row>
    <row r="21" spans="1:11" ht="15.95" customHeight="1" x14ac:dyDescent="0.2">
      <c r="A21" s="2"/>
      <c r="B21" s="94" t="s">
        <v>3</v>
      </c>
      <c r="C21" s="103"/>
      <c r="D21" s="104"/>
      <c r="E21" s="60">
        <v>40</v>
      </c>
      <c r="F21" s="25">
        <v>31</v>
      </c>
      <c r="G21" s="25">
        <v>37</v>
      </c>
      <c r="H21" s="25">
        <v>32</v>
      </c>
      <c r="I21" s="25">
        <v>33</v>
      </c>
      <c r="J21" s="25">
        <v>27</v>
      </c>
      <c r="K21" s="2"/>
    </row>
    <row r="22" spans="1:11" ht="15.95" customHeight="1" x14ac:dyDescent="0.2">
      <c r="A22" s="2"/>
      <c r="B22" s="94" t="s">
        <v>4</v>
      </c>
      <c r="C22" s="103"/>
      <c r="D22" s="104"/>
      <c r="E22" s="60">
        <v>1415</v>
      </c>
      <c r="F22" s="25">
        <v>1385</v>
      </c>
      <c r="G22" s="25">
        <v>1303</v>
      </c>
      <c r="H22" s="25">
        <v>1421</v>
      </c>
      <c r="I22" s="25">
        <v>1218</v>
      </c>
      <c r="J22" s="25">
        <v>1031</v>
      </c>
      <c r="K22" s="2"/>
    </row>
    <row r="23" spans="1:11" ht="15.95" customHeight="1" x14ac:dyDescent="0.2">
      <c r="A23" s="2"/>
      <c r="B23" s="94" t="s">
        <v>5</v>
      </c>
      <c r="C23" s="103"/>
      <c r="D23" s="104"/>
      <c r="E23" s="60">
        <v>2793</v>
      </c>
      <c r="F23" s="25">
        <v>2726</v>
      </c>
      <c r="G23" s="25">
        <v>2632</v>
      </c>
      <c r="H23" s="25">
        <v>2630</v>
      </c>
      <c r="I23" s="25">
        <v>2487</v>
      </c>
      <c r="J23" s="25">
        <v>2302</v>
      </c>
      <c r="K23" s="2"/>
    </row>
    <row r="24" spans="1:11" ht="15.95" customHeight="1" x14ac:dyDescent="0.2">
      <c r="A24" s="2"/>
      <c r="B24" s="94" t="s">
        <v>9</v>
      </c>
      <c r="C24" s="103"/>
      <c r="D24" s="104"/>
      <c r="E24" s="60">
        <v>1</v>
      </c>
      <c r="F24" s="25">
        <v>0</v>
      </c>
      <c r="G24" s="25">
        <v>2</v>
      </c>
      <c r="H24" s="25">
        <v>0</v>
      </c>
      <c r="I24" s="25">
        <v>0</v>
      </c>
      <c r="J24" s="25">
        <v>2</v>
      </c>
      <c r="K24" s="2"/>
    </row>
    <row r="25" spans="1:11" ht="15.95" customHeight="1" x14ac:dyDescent="0.2">
      <c r="A25" s="2"/>
      <c r="B25" s="94" t="s">
        <v>10</v>
      </c>
      <c r="C25" s="103"/>
      <c r="D25" s="104"/>
      <c r="E25" s="60">
        <v>-9</v>
      </c>
      <c r="F25" s="25">
        <v>-9</v>
      </c>
      <c r="G25" s="25">
        <v>-9</v>
      </c>
      <c r="H25" s="25">
        <v>-9</v>
      </c>
      <c r="I25" s="25">
        <v>-9</v>
      </c>
      <c r="J25" s="25">
        <v>-9</v>
      </c>
      <c r="K25" s="2"/>
    </row>
    <row r="26" spans="1:11" ht="15.95" customHeight="1" x14ac:dyDescent="0.2">
      <c r="A26" s="2"/>
      <c r="B26" s="94" t="s">
        <v>6</v>
      </c>
      <c r="C26" s="103"/>
      <c r="D26" s="104"/>
      <c r="E26" s="60">
        <v>772</v>
      </c>
      <c r="F26" s="25">
        <v>773</v>
      </c>
      <c r="G26" s="25">
        <v>760</v>
      </c>
      <c r="H26" s="25">
        <v>723</v>
      </c>
      <c r="I26" s="25">
        <v>704</v>
      </c>
      <c r="J26" s="25">
        <v>598</v>
      </c>
      <c r="K26" s="2"/>
    </row>
    <row r="27" spans="1:11" ht="15.95" customHeight="1" x14ac:dyDescent="0.2">
      <c r="A27" s="2"/>
      <c r="B27" s="94" t="s">
        <v>7</v>
      </c>
      <c r="C27" s="103"/>
      <c r="D27" s="104"/>
      <c r="E27" s="60">
        <v>34</v>
      </c>
      <c r="F27" s="25">
        <v>19</v>
      </c>
      <c r="G27" s="25">
        <v>22</v>
      </c>
      <c r="H27" s="25">
        <v>26</v>
      </c>
      <c r="I27" s="25">
        <v>33</v>
      </c>
      <c r="J27" s="25">
        <v>27</v>
      </c>
      <c r="K27" s="2"/>
    </row>
    <row r="28" spans="1:11" ht="15.95" customHeight="1" x14ac:dyDescent="0.2">
      <c r="A28" s="2"/>
      <c r="B28" s="94" t="s">
        <v>24</v>
      </c>
      <c r="C28" s="103"/>
      <c r="D28" s="104"/>
      <c r="E28" s="16" t="s">
        <v>11</v>
      </c>
      <c r="F28" s="16" t="s">
        <v>11</v>
      </c>
      <c r="G28" s="16" t="s">
        <v>11</v>
      </c>
      <c r="H28" s="16" t="s">
        <v>11</v>
      </c>
      <c r="I28" s="16"/>
      <c r="J28" s="16"/>
      <c r="K28" s="2"/>
    </row>
    <row r="29" spans="1:11" x14ac:dyDescent="0.2">
      <c r="A29" s="2"/>
      <c r="B29" s="94" t="s">
        <v>21</v>
      </c>
      <c r="C29" s="103"/>
      <c r="D29" s="104"/>
      <c r="E29" s="60">
        <v>6722</v>
      </c>
      <c r="F29" s="25">
        <v>6374</v>
      </c>
      <c r="G29" s="25">
        <v>6077</v>
      </c>
      <c r="H29" s="25">
        <v>6052</v>
      </c>
      <c r="I29" s="25">
        <v>5597</v>
      </c>
      <c r="J29" s="25">
        <v>5056</v>
      </c>
      <c r="K29" s="2"/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2"/>
      <c r="B31" s="119"/>
      <c r="C31" s="120"/>
      <c r="D31" s="2"/>
      <c r="E31" s="2"/>
      <c r="F31" s="2"/>
      <c r="G31" s="2"/>
      <c r="H31" s="2"/>
      <c r="I31" s="2"/>
      <c r="J31" s="2"/>
      <c r="K31" s="2"/>
    </row>
    <row r="32" spans="1:11" x14ac:dyDescent="0.2">
      <c r="A32" s="2"/>
      <c r="B32" s="111" t="s">
        <v>28</v>
      </c>
      <c r="C32" s="117"/>
      <c r="D32" s="117"/>
      <c r="E32" s="26">
        <f t="shared" ref="E32:J32" si="0">MAX(E16,0)+MAX(E17,0)+MAX(E18,0)+MAX(E19,0)+MAX(E20,0)+MAX(E21,0)+MAX(E22,0)+MAX(E23,0)+MAX(E24,0)+MAX(E25,0)+MAX(E26,0)+MAX(E27,0)</f>
        <v>6722</v>
      </c>
      <c r="F32" s="26">
        <f t="shared" si="0"/>
        <v>6374</v>
      </c>
      <c r="G32" s="26">
        <f t="shared" si="0"/>
        <v>6077</v>
      </c>
      <c r="H32" s="26">
        <f t="shared" si="0"/>
        <v>6052</v>
      </c>
      <c r="I32" s="26">
        <f t="shared" si="0"/>
        <v>5597</v>
      </c>
      <c r="J32" s="26">
        <f t="shared" si="0"/>
        <v>5056</v>
      </c>
      <c r="K32" s="2"/>
    </row>
  </sheetData>
  <sheetProtection algorithmName="SHA-512" hashValue="rDkoE5nDq8ee5HhPBIfWDuWZmbOStzzjBidghCKFctSYWOh072ijAL921E6G9uQqKeuBFrwqjJz1HL6u/kZ2PQ==" saltValue="a+t2FiaTrDlCB9b82xyzhw==" spinCount="100000" sheet="1" objects="1" scenarios="1"/>
  <mergeCells count="20">
    <mergeCell ref="B26:D26"/>
    <mergeCell ref="D7:I7"/>
    <mergeCell ref="E14:J14"/>
    <mergeCell ref="B20:D20"/>
    <mergeCell ref="B24:D24"/>
    <mergeCell ref="B19:D19"/>
    <mergeCell ref="B25:D25"/>
    <mergeCell ref="B21:D21"/>
    <mergeCell ref="B14:D15"/>
    <mergeCell ref="B22:D22"/>
    <mergeCell ref="B23:D23"/>
    <mergeCell ref="B18:D18"/>
    <mergeCell ref="B16:D16"/>
    <mergeCell ref="B17:D17"/>
    <mergeCell ref="B13:J13"/>
    <mergeCell ref="B32:D32"/>
    <mergeCell ref="B27:D27"/>
    <mergeCell ref="B28:D28"/>
    <mergeCell ref="B29:D29"/>
    <mergeCell ref="B31:C31"/>
  </mergeCells>
  <phoneticPr fontId="0" type="noConversion"/>
  <conditionalFormatting sqref="E32:J32">
    <cfRule type="expression" dxfId="7" priority="1" stopIfTrue="1">
      <formula>MAX(E29,0)&lt;&gt;E32</formula>
    </cfRule>
  </conditionalFormatting>
  <printOptions horizontalCentered="1"/>
  <pageMargins left="0.53" right="0.62" top="0.75" bottom="0.88" header="0.5" footer="0.5"/>
  <pageSetup orientation="landscape" r:id="rId1"/>
  <headerFooter alignWithMargins="0">
    <oddFooter>&amp;L&amp;8
CURRENT DATE: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6"/>
  <sheetViews>
    <sheetView zoomScale="90" zoomScaleNormal="90" workbookViewId="0">
      <selection activeCell="D42" sqref="D42"/>
    </sheetView>
  </sheetViews>
  <sheetFormatPr defaultRowHeight="12.75" x14ac:dyDescent="0.2"/>
  <cols>
    <col min="1" max="1" width="7.28515625" customWidth="1"/>
    <col min="2" max="2" width="10.7109375" customWidth="1"/>
    <col min="3" max="3" width="22.5703125" customWidth="1"/>
    <col min="4" max="8" width="15.42578125" customWidth="1"/>
    <col min="9" max="9" width="21" customWidth="1"/>
    <col min="10" max="10" width="12.85546875" customWidth="1"/>
    <col min="11" max="11" width="9.85546875" hidden="1" customWidth="1"/>
    <col min="12" max="12" width="7.7109375" hidden="1" customWidth="1"/>
    <col min="13" max="13" width="7.7109375" customWidth="1"/>
    <col min="14" max="14" width="2.7109375" hidden="1" customWidth="1"/>
  </cols>
  <sheetData>
    <row r="1" spans="1:14" x14ac:dyDescent="0.2">
      <c r="A1" s="2" t="s">
        <v>72</v>
      </c>
      <c r="B1" s="72"/>
      <c r="C1" s="72"/>
      <c r="D1" s="2"/>
      <c r="E1" s="2"/>
      <c r="F1" s="2"/>
      <c r="G1" s="2"/>
      <c r="H1" s="2" t="s">
        <v>11</v>
      </c>
      <c r="I1" s="68" t="s">
        <v>60</v>
      </c>
    </row>
    <row r="2" spans="1:14" x14ac:dyDescent="0.2">
      <c r="A2" s="72"/>
      <c r="B2" s="72"/>
      <c r="C2" s="72"/>
      <c r="D2" s="77"/>
      <c r="E2" s="77"/>
      <c r="F2" s="77"/>
      <c r="G2" s="77"/>
      <c r="H2" s="77"/>
      <c r="I2" s="2"/>
    </row>
    <row r="3" spans="1:14" x14ac:dyDescent="0.2">
      <c r="A3" s="72"/>
      <c r="B3" s="72"/>
      <c r="C3" s="72"/>
      <c r="D3" s="2"/>
      <c r="E3" s="2"/>
      <c r="F3" s="2"/>
      <c r="G3" s="2"/>
      <c r="H3" s="2"/>
      <c r="I3" s="65"/>
    </row>
    <row r="4" spans="1:14" x14ac:dyDescent="0.2">
      <c r="A4" s="72"/>
      <c r="B4" s="72"/>
      <c r="C4" s="106" t="s">
        <v>20</v>
      </c>
      <c r="D4" s="106"/>
      <c r="E4" s="106"/>
      <c r="F4" s="106"/>
      <c r="G4" s="106"/>
      <c r="H4" s="106"/>
      <c r="I4" s="106"/>
    </row>
    <row r="5" spans="1:14" x14ac:dyDescent="0.2">
      <c r="A5" s="72"/>
      <c r="B5" s="72"/>
      <c r="C5" s="106" t="s">
        <v>14</v>
      </c>
      <c r="D5" s="106"/>
      <c r="E5" s="106"/>
      <c r="F5" s="106"/>
      <c r="G5" s="106"/>
      <c r="H5" s="106"/>
      <c r="I5" s="106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</row>
    <row r="7" spans="1:14" x14ac:dyDescent="0.2">
      <c r="A7" s="2"/>
      <c r="B7" s="2"/>
      <c r="C7" s="2"/>
      <c r="D7" s="110" t="s">
        <v>73</v>
      </c>
      <c r="E7" s="110"/>
      <c r="F7" s="110"/>
      <c r="G7" s="110"/>
      <c r="H7" s="110"/>
      <c r="I7" s="2"/>
    </row>
    <row r="8" spans="1:14" x14ac:dyDescent="0.2">
      <c r="A8" s="2"/>
      <c r="B8" s="2"/>
      <c r="C8" s="2"/>
      <c r="D8" s="4"/>
      <c r="E8" s="4"/>
      <c r="F8" s="4"/>
      <c r="G8" s="4"/>
      <c r="H8" s="4"/>
    </row>
    <row r="9" spans="1:14" x14ac:dyDescent="0.2">
      <c r="A9" s="2"/>
      <c r="B9" s="2"/>
      <c r="C9" s="2"/>
      <c r="D9" s="2"/>
      <c r="E9" s="2"/>
      <c r="F9" s="2"/>
      <c r="G9" s="2"/>
      <c r="H9" s="2"/>
    </row>
    <row r="10" spans="1:14" x14ac:dyDescent="0.2">
      <c r="A10" s="2"/>
      <c r="B10" s="2"/>
      <c r="C10" s="2"/>
      <c r="D10" s="2"/>
      <c r="E10" s="2"/>
      <c r="F10" s="2"/>
      <c r="G10" s="2"/>
      <c r="H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14" x14ac:dyDescent="0.2">
      <c r="A12" s="122" t="s">
        <v>69</v>
      </c>
      <c r="B12" s="122"/>
      <c r="C12" s="122"/>
      <c r="D12" s="122"/>
      <c r="E12" s="122"/>
      <c r="F12" s="122"/>
      <c r="G12" s="122"/>
      <c r="H12" s="122"/>
      <c r="I12" s="2"/>
    </row>
    <row r="13" spans="1:14" x14ac:dyDescent="0.2">
      <c r="A13" s="85" t="s">
        <v>8</v>
      </c>
      <c r="B13" s="86"/>
      <c r="C13" s="87"/>
      <c r="D13" s="91" t="s">
        <v>42</v>
      </c>
      <c r="E13" s="92"/>
      <c r="F13" s="92"/>
      <c r="G13" s="92"/>
      <c r="H13" s="92"/>
      <c r="I13" s="93"/>
    </row>
    <row r="14" spans="1:14" x14ac:dyDescent="0.2">
      <c r="A14" s="123"/>
      <c r="B14" s="124"/>
      <c r="C14" s="125"/>
      <c r="D14" s="13"/>
      <c r="E14" s="13"/>
      <c r="F14" s="13"/>
      <c r="G14" s="13"/>
      <c r="H14" s="14"/>
      <c r="I14" s="14" t="s">
        <v>17</v>
      </c>
      <c r="J14" s="4" t="s">
        <v>25</v>
      </c>
      <c r="K14" s="18"/>
      <c r="L14" s="18"/>
      <c r="M14" s="18" t="s">
        <v>11</v>
      </c>
      <c r="N14">
        <v>7</v>
      </c>
    </row>
    <row r="15" spans="1:14" x14ac:dyDescent="0.2">
      <c r="A15" s="88"/>
      <c r="B15" s="89"/>
      <c r="C15" s="90"/>
      <c r="D15" s="6">
        <v>18</v>
      </c>
      <c r="E15" s="6">
        <v>19</v>
      </c>
      <c r="F15" s="6">
        <v>20</v>
      </c>
      <c r="G15" s="6">
        <v>21</v>
      </c>
      <c r="H15" s="66" t="s">
        <v>17</v>
      </c>
      <c r="I15" s="6" t="s">
        <v>33</v>
      </c>
      <c r="J15" s="4" t="s">
        <v>19</v>
      </c>
      <c r="K15" s="18"/>
      <c r="L15" s="18"/>
      <c r="M15" s="18"/>
    </row>
    <row r="16" spans="1:14" ht="17.100000000000001" customHeight="1" x14ac:dyDescent="0.2">
      <c r="A16" s="94" t="s">
        <v>39</v>
      </c>
      <c r="B16" s="103"/>
      <c r="C16" s="104"/>
      <c r="D16" s="25">
        <v>323</v>
      </c>
      <c r="E16" s="25">
        <v>247</v>
      </c>
      <c r="F16" s="25">
        <v>179</v>
      </c>
      <c r="G16" s="25">
        <v>39</v>
      </c>
      <c r="H16" s="25">
        <v>4167</v>
      </c>
      <c r="I16" s="58">
        <f>IF(MIN(H16,H29)&lt;=0,0,H16/H29)</f>
        <v>5.3814960223163552E-2</v>
      </c>
      <c r="J16" s="22">
        <f t="shared" ref="J16:J27" si="0">MAX(D16,0)+MAX(E16,0)+MAX(F16,0)+MAX(G16,0)+K16+L16</f>
        <v>4167</v>
      </c>
      <c r="K16" s="22">
        <f>MAX(PAGE3!E15,0)+MAX(PAGE3!F15,0)+MAX(PAGE3!G15,0)+MAX(PAGE3!H15,0)+MAX(PAGE3!I15,0)+MAX(PAGE3!J15,0)</f>
        <v>1230</v>
      </c>
      <c r="L16" s="22">
        <f>MAX(PAGE4!E16,0)+MAX(PAGE4!F16,0)+MAX(PAGE4!G16,0)+MAX(PAGE4!H16,0)+MAX(PAGE4!I16,0)+MAX(PAGE4!J16,0)</f>
        <v>2149</v>
      </c>
    </row>
    <row r="17" spans="1:12" ht="17.100000000000001" customHeight="1" x14ac:dyDescent="0.2">
      <c r="A17" s="94" t="s">
        <v>0</v>
      </c>
      <c r="B17" s="103"/>
      <c r="C17" s="104"/>
      <c r="D17" s="25">
        <v>27</v>
      </c>
      <c r="E17" s="25">
        <v>10</v>
      </c>
      <c r="F17" s="25">
        <v>6</v>
      </c>
      <c r="G17" s="25">
        <v>1</v>
      </c>
      <c r="H17" s="25">
        <v>848</v>
      </c>
      <c r="I17" s="58">
        <f>IF(MIN(H17,H29)&lt;=0,0,H17/H29)</f>
        <v>1.0951544581051761E-2</v>
      </c>
      <c r="J17" s="22">
        <f t="shared" si="0"/>
        <v>848</v>
      </c>
      <c r="K17" s="22">
        <f>MAX(PAGE3!E16,0)+MAX(PAGE3!F16,0)+MAX(PAGE3!G16,0)+MAX(PAGE3!H16,0)+MAX(PAGE3!I16,0)+MAX(PAGE3!J16,0)</f>
        <v>477</v>
      </c>
      <c r="L17" s="22">
        <f>MAX(PAGE4!E17,0)+MAX(PAGE4!F17,0)+MAX(PAGE4!G17,0)+MAX(PAGE4!H17,0)+MAX(PAGE4!I17,0)+MAX(PAGE4!J17,0)</f>
        <v>327</v>
      </c>
    </row>
    <row r="18" spans="1:12" ht="17.100000000000001" customHeight="1" x14ac:dyDescent="0.2">
      <c r="A18" s="94" t="s">
        <v>22</v>
      </c>
      <c r="B18" s="103"/>
      <c r="C18" s="104"/>
      <c r="D18" s="25">
        <v>87</v>
      </c>
      <c r="E18" s="25">
        <v>31</v>
      </c>
      <c r="F18" s="25">
        <v>11</v>
      </c>
      <c r="G18" s="25">
        <v>2</v>
      </c>
      <c r="H18" s="25">
        <v>16357</v>
      </c>
      <c r="I18" s="58">
        <f>IF(MIN(H18,H29)&lt;=0,0,H18/H29)</f>
        <v>0.21124341357578263</v>
      </c>
      <c r="J18" s="22">
        <f t="shared" si="0"/>
        <v>16357</v>
      </c>
      <c r="K18" s="22">
        <f>MAX(PAGE3!E17,0)+MAX(PAGE3!F17,0)+MAX(PAGE3!G17,0)+MAX(PAGE3!H17,0)+MAX(PAGE3!I17,0)+MAX(PAGE3!J17,0)</f>
        <v>13821</v>
      </c>
      <c r="L18" s="22">
        <f>MAX(PAGE4!E18,0)+MAX(PAGE4!F18,0)+MAX(PAGE4!G18,0)+MAX(PAGE4!H18,0)+MAX(PAGE4!I18,0)+MAX(PAGE4!J18,0)</f>
        <v>2405</v>
      </c>
    </row>
    <row r="19" spans="1:12" ht="17.100000000000001" customHeight="1" x14ac:dyDescent="0.2">
      <c r="A19" s="94" t="s">
        <v>23</v>
      </c>
      <c r="B19" s="103"/>
      <c r="C19" s="104"/>
      <c r="D19" s="25">
        <v>6</v>
      </c>
      <c r="E19" s="25">
        <v>3</v>
      </c>
      <c r="F19" s="25">
        <v>6</v>
      </c>
      <c r="G19" s="25">
        <v>0</v>
      </c>
      <c r="H19" s="25">
        <v>269</v>
      </c>
      <c r="I19" s="58">
        <f>IF(MIN(H19,H29)&lt;=0,0,H19/H29)</f>
        <v>3.4740159107345802E-3</v>
      </c>
      <c r="J19" s="22">
        <f t="shared" si="0"/>
        <v>269</v>
      </c>
      <c r="K19" s="22">
        <f>MAX(PAGE3!E18,0)+MAX(PAGE3!F18,0)+MAX(PAGE3!G18,0)+MAX(PAGE3!H18,0)+MAX(PAGE3!I18,0)+MAX(PAGE3!J18,0)</f>
        <v>127</v>
      </c>
      <c r="L19" s="22">
        <f>MAX(PAGE4!E19,0)+MAX(PAGE4!F19,0)+MAX(PAGE4!G19,0)+MAX(PAGE4!H19,0)+MAX(PAGE4!I19,0)+MAX(PAGE4!J19,0)</f>
        <v>127</v>
      </c>
    </row>
    <row r="20" spans="1:12" ht="17.100000000000001" customHeight="1" x14ac:dyDescent="0.2">
      <c r="A20" s="94" t="s">
        <v>12</v>
      </c>
      <c r="B20" s="103"/>
      <c r="C20" s="104"/>
      <c r="D20" s="25">
        <v>172</v>
      </c>
      <c r="E20" s="25">
        <v>55</v>
      </c>
      <c r="F20" s="25">
        <v>22</v>
      </c>
      <c r="G20" s="25">
        <v>1</v>
      </c>
      <c r="H20" s="25">
        <v>5286</v>
      </c>
      <c r="I20" s="58">
        <f>IF(MIN(H20,H29)&lt;=0,0,H20/H29)</f>
        <v>6.8266349829527839E-2</v>
      </c>
      <c r="J20" s="22">
        <f t="shared" si="0"/>
        <v>5286</v>
      </c>
      <c r="K20" s="22">
        <f>MAX(PAGE3!E19,0)+MAX(PAGE3!F19,0)+MAX(PAGE3!G19,0)+MAX(PAGE3!H19,0)+MAX(PAGE3!I19,0)+MAX(PAGE3!J19,0)</f>
        <v>2205</v>
      </c>
      <c r="L20" s="22">
        <f>MAX(PAGE4!E20,0)+MAX(PAGE4!F20,0)+MAX(PAGE4!G20,0)+MAX(PAGE4!H20,0)+MAX(PAGE4!I20,0)+MAX(PAGE4!J20,0)</f>
        <v>2831</v>
      </c>
    </row>
    <row r="21" spans="1:12" ht="17.100000000000001" customHeight="1" x14ac:dyDescent="0.2">
      <c r="A21" s="94" t="s">
        <v>3</v>
      </c>
      <c r="B21" s="103"/>
      <c r="C21" s="104"/>
      <c r="D21" s="25">
        <v>32</v>
      </c>
      <c r="E21" s="25">
        <v>21</v>
      </c>
      <c r="F21" s="25">
        <v>31</v>
      </c>
      <c r="G21" s="25">
        <v>9</v>
      </c>
      <c r="H21" s="25">
        <v>602</v>
      </c>
      <c r="I21" s="58">
        <f>IF(MIN(H21,H29)&lt;=0,0,H21/H29)</f>
        <v>7.774563487963633E-3</v>
      </c>
      <c r="J21" s="22">
        <f t="shared" si="0"/>
        <v>602</v>
      </c>
      <c r="K21" s="22">
        <f>MAX(PAGE3!E20,0)+MAX(PAGE3!F20,0)+MAX(PAGE3!G20,0)+MAX(PAGE3!H20,0)+MAX(PAGE3!I20,0)+MAX(PAGE3!J20,0)</f>
        <v>309</v>
      </c>
      <c r="L21" s="22">
        <f>MAX(PAGE4!E21,0)+MAX(PAGE4!F21,0)+MAX(PAGE4!G21,0)+MAX(PAGE4!H21,0)+MAX(PAGE4!I21,0)+MAX(PAGE4!J21,0)</f>
        <v>200</v>
      </c>
    </row>
    <row r="22" spans="1:12" ht="17.100000000000001" customHeight="1" x14ac:dyDescent="0.2">
      <c r="A22" s="94" t="s">
        <v>4</v>
      </c>
      <c r="B22" s="103"/>
      <c r="C22" s="104"/>
      <c r="D22" s="25">
        <v>541</v>
      </c>
      <c r="E22" s="25">
        <v>155</v>
      </c>
      <c r="F22" s="25">
        <v>84</v>
      </c>
      <c r="G22" s="25">
        <v>15</v>
      </c>
      <c r="H22" s="25">
        <v>14655</v>
      </c>
      <c r="I22" s="58">
        <f>IF(MIN(H22,H29)&lt;=0,0,H22/H29)</f>
        <v>0.18926283706994523</v>
      </c>
      <c r="J22" s="22">
        <f t="shared" si="0"/>
        <v>14655</v>
      </c>
      <c r="K22" s="22">
        <f>MAX(PAGE3!E21,0)+MAX(PAGE3!F21,0)+MAX(PAGE3!G21,0)+MAX(PAGE3!H21,0)+MAX(PAGE3!I21,0)+MAX(PAGE3!J21,0)</f>
        <v>6087</v>
      </c>
      <c r="L22" s="22">
        <f>MAX(PAGE4!E22,0)+MAX(PAGE4!F22,0)+MAX(PAGE4!G22,0)+MAX(PAGE4!H22,0)+MAX(PAGE4!I22,0)+MAX(PAGE4!J22,0)</f>
        <v>7773</v>
      </c>
    </row>
    <row r="23" spans="1:12" ht="17.100000000000001" customHeight="1" x14ac:dyDescent="0.2">
      <c r="A23" s="94" t="s">
        <v>5</v>
      </c>
      <c r="B23" s="103"/>
      <c r="C23" s="104"/>
      <c r="D23" s="25">
        <v>998</v>
      </c>
      <c r="E23" s="25">
        <v>183</v>
      </c>
      <c r="F23" s="25">
        <v>64</v>
      </c>
      <c r="G23" s="25">
        <v>11</v>
      </c>
      <c r="H23" s="25">
        <v>25191</v>
      </c>
      <c r="I23" s="58">
        <f>IF(MIN(H23,H29)&lt;=0,0,H23/H29)</f>
        <v>0.3253306126665978</v>
      </c>
      <c r="J23" s="22">
        <f t="shared" si="0"/>
        <v>25191</v>
      </c>
      <c r="K23" s="22">
        <f>MAX(PAGE3!E22,0)+MAX(PAGE3!F22,0)+MAX(PAGE3!G22,0)+MAX(PAGE3!H22,0)+MAX(PAGE3!I22,0)+MAX(PAGE3!J22,0)</f>
        <v>8365</v>
      </c>
      <c r="L23" s="22">
        <f>MAX(PAGE4!E23,0)+MAX(PAGE4!F23,0)+MAX(PAGE4!G23,0)+MAX(PAGE4!H23,0)+MAX(PAGE4!I23,0)+MAX(PAGE4!J23,0)</f>
        <v>15570</v>
      </c>
    </row>
    <row r="24" spans="1:12" ht="17.100000000000001" customHeight="1" x14ac:dyDescent="0.2">
      <c r="A24" s="94" t="s">
        <v>9</v>
      </c>
      <c r="B24" s="103"/>
      <c r="C24" s="104"/>
      <c r="D24" s="25">
        <v>1</v>
      </c>
      <c r="E24" s="25">
        <v>1</v>
      </c>
      <c r="F24" s="25">
        <v>0</v>
      </c>
      <c r="G24" s="25">
        <v>0</v>
      </c>
      <c r="H24" s="25">
        <v>11</v>
      </c>
      <c r="I24" s="58">
        <f>IF(MIN(H24,H29)&lt;=0,0,H24/H29)</f>
        <v>1.4206013017873748E-4</v>
      </c>
      <c r="J24" s="22">
        <f t="shared" si="0"/>
        <v>11</v>
      </c>
      <c r="K24" s="22">
        <f>MAX(PAGE3!E23,0)+MAX(PAGE3!F23,0)+MAX(PAGE3!G23,0)+MAX(PAGE3!H23,0)+MAX(PAGE3!I23,0)+MAX(PAGE3!J23,0)</f>
        <v>4</v>
      </c>
      <c r="L24" s="22">
        <f>MAX(PAGE4!E24,0)+MAX(PAGE4!F24,0)+MAX(PAGE4!G24,0)+MAX(PAGE4!H24,0)+MAX(PAGE4!I24,0)+MAX(PAGE4!J24,0)</f>
        <v>5</v>
      </c>
    </row>
    <row r="25" spans="1:12" ht="17.100000000000001" customHeight="1" x14ac:dyDescent="0.2">
      <c r="A25" s="94" t="s">
        <v>10</v>
      </c>
      <c r="B25" s="103"/>
      <c r="C25" s="104"/>
      <c r="D25" s="25">
        <v>-9</v>
      </c>
      <c r="E25" s="25">
        <v>-9</v>
      </c>
      <c r="F25" s="25">
        <v>-9</v>
      </c>
      <c r="G25" s="25">
        <v>-9</v>
      </c>
      <c r="H25" s="25">
        <v>-9</v>
      </c>
      <c r="I25" s="58">
        <f>IF(MIN(H25,H29)&lt;=0,0,H25/H29)</f>
        <v>0</v>
      </c>
      <c r="J25" s="22">
        <f t="shared" si="0"/>
        <v>0</v>
      </c>
      <c r="K25" s="22">
        <f>MAX(PAGE3!E24,0)+MAX(PAGE3!F24,0)+MAX(PAGE3!G24,0)+MAX(PAGE3!H24,0)+MAX(PAGE3!I24,0)+MAX(PAGE3!J24,0)</f>
        <v>0</v>
      </c>
      <c r="L25" s="22">
        <f>MAX(PAGE4!E25,0)+MAX(PAGE4!F25,0)+MAX(PAGE4!G25,0)+MAX(PAGE4!H25,0)+MAX(PAGE4!I25,0)+MAX(PAGE4!J25,0)</f>
        <v>0</v>
      </c>
    </row>
    <row r="26" spans="1:12" ht="17.100000000000001" customHeight="1" x14ac:dyDescent="0.2">
      <c r="A26" s="94" t="s">
        <v>6</v>
      </c>
      <c r="B26" s="103"/>
      <c r="C26" s="104"/>
      <c r="D26" s="25">
        <v>392</v>
      </c>
      <c r="E26" s="25">
        <v>199</v>
      </c>
      <c r="F26" s="25">
        <v>189</v>
      </c>
      <c r="G26" s="25">
        <v>42</v>
      </c>
      <c r="H26" s="25">
        <v>9752</v>
      </c>
      <c r="I26" s="58">
        <f>IF(MIN(H26,H29)&lt;=0,0,H26/H29)</f>
        <v>0.12594276268209526</v>
      </c>
      <c r="J26" s="22">
        <f t="shared" si="0"/>
        <v>9752</v>
      </c>
      <c r="K26" s="22">
        <f>MAX(PAGE3!E25,0)+MAX(PAGE3!F25,0)+MAX(PAGE3!G25,0)+MAX(PAGE3!H25,0)+MAX(PAGE3!I25,0)+MAX(PAGE3!J25,0)</f>
        <v>4600</v>
      </c>
      <c r="L26" s="22">
        <f>MAX(PAGE4!E26,0)+MAX(PAGE4!F26,0)+MAX(PAGE4!G26,0)+MAX(PAGE4!H26,0)+MAX(PAGE4!I26,0)+MAX(PAGE4!J26,0)</f>
        <v>4330</v>
      </c>
    </row>
    <row r="27" spans="1:12" ht="17.100000000000001" customHeight="1" x14ac:dyDescent="0.2">
      <c r="A27" s="94" t="s">
        <v>7</v>
      </c>
      <c r="B27" s="103"/>
      <c r="C27" s="104"/>
      <c r="D27" s="25">
        <v>17</v>
      </c>
      <c r="E27" s="25">
        <v>6</v>
      </c>
      <c r="F27" s="25">
        <v>5</v>
      </c>
      <c r="G27" s="25">
        <v>0</v>
      </c>
      <c r="H27" s="25">
        <v>294</v>
      </c>
      <c r="I27" s="58">
        <f>IF(MIN(H27,H29)&lt;=0,0,H27/H29)</f>
        <v>3.7968798429589834E-3</v>
      </c>
      <c r="J27" s="22">
        <f t="shared" si="0"/>
        <v>294</v>
      </c>
      <c r="K27" s="22">
        <f>MAX(PAGE3!E26,0)+MAX(PAGE3!F26,0)+MAX(PAGE3!G26,0)+MAX(PAGE3!H26,0)+MAX(PAGE3!I26,0)+MAX(PAGE3!J26,0)</f>
        <v>105</v>
      </c>
      <c r="L27" s="22">
        <f>MAX(PAGE4!E27,0)+MAX(PAGE4!F27,0)+MAX(PAGE4!G27,0)+MAX(PAGE4!H27,0)+MAX(PAGE4!I27,0)+MAX(PAGE4!J27,0)</f>
        <v>161</v>
      </c>
    </row>
    <row r="28" spans="1:12" ht="17.100000000000001" customHeight="1" x14ac:dyDescent="0.2">
      <c r="A28" s="94" t="s">
        <v>34</v>
      </c>
      <c r="B28" s="103"/>
      <c r="C28" s="104"/>
      <c r="D28" s="17" t="s">
        <v>11</v>
      </c>
      <c r="E28" s="17"/>
      <c r="F28" s="17"/>
      <c r="G28" s="17" t="s">
        <v>11</v>
      </c>
      <c r="H28" s="25">
        <v>-9</v>
      </c>
      <c r="I28" s="58">
        <f>IF(MIN(H28,H29)&lt;=0,0,H28/H29)</f>
        <v>0</v>
      </c>
      <c r="J28" s="22">
        <f>K28</f>
        <v>0</v>
      </c>
      <c r="K28" s="22">
        <f>MAX(PAGE3!E27,0)+MAX(PAGE3!F27,0)+MAX(PAGE3!G27,0)+MAX(PAGE3!H27,0)</f>
        <v>0</v>
      </c>
      <c r="L28" s="22"/>
    </row>
    <row r="29" spans="1:12" ht="17.100000000000001" customHeight="1" x14ac:dyDescent="0.2">
      <c r="A29" s="94" t="s">
        <v>18</v>
      </c>
      <c r="B29" s="103"/>
      <c r="C29" s="104"/>
      <c r="D29" s="25">
        <v>2596</v>
      </c>
      <c r="E29" s="25">
        <v>911</v>
      </c>
      <c r="F29" s="25">
        <v>597</v>
      </c>
      <c r="G29" s="25">
        <v>120</v>
      </c>
      <c r="H29" s="25">
        <v>77432</v>
      </c>
      <c r="I29" s="58">
        <f>IF(H29&lt;=0,0,H29/H29)</f>
        <v>1</v>
      </c>
      <c r="J29" s="22">
        <f>MAX(D29,0)+MAX(E29,0)+MAX(F29,0)+MAX(G29,0)+K29+L29</f>
        <v>77432</v>
      </c>
      <c r="K29" s="22">
        <f>MAX(PAGE3!E28,0)+MAX(PAGE3!F28,0)+MAX(PAGE3!G28,0)+MAX(PAGE3!H28,0)+MAX(PAGE3!I28,0)+MAX(PAGE3!J28,0)</f>
        <v>37330</v>
      </c>
      <c r="L29" s="22">
        <f>MAX(PAGE4!E29,0)+MAX(PAGE4!F29,0)+MAX(PAGE4!G29,0)+MAX(PAGE4!H29,0)+MAX(PAGE4!I29,0)+MAX(PAGE4!J29,0)</f>
        <v>35878</v>
      </c>
    </row>
    <row r="30" spans="1:12" s="31" customFormat="1" ht="12" customHeight="1" x14ac:dyDescent="0.2">
      <c r="A30" s="45"/>
      <c r="B30" s="45"/>
      <c r="C30" s="45"/>
      <c r="D30" s="46"/>
      <c r="E30" s="46"/>
      <c r="F30" s="46"/>
      <c r="G30" s="46"/>
      <c r="H30" s="46"/>
      <c r="I30" s="47"/>
    </row>
    <row r="31" spans="1:12" x14ac:dyDescent="0.2">
      <c r="A31" s="44" t="s">
        <v>45</v>
      </c>
      <c r="B31" s="43"/>
    </row>
    <row r="32" spans="1:12" s="1" customFormat="1" ht="11.25" x14ac:dyDescent="0.2">
      <c r="A32" s="70" t="s">
        <v>46</v>
      </c>
      <c r="B32" s="69"/>
      <c r="C32" s="69"/>
      <c r="D32" s="69"/>
      <c r="E32" s="69"/>
      <c r="F32" s="69"/>
      <c r="G32" s="69"/>
      <c r="H32" s="69"/>
      <c r="I32" s="69"/>
    </row>
    <row r="34" spans="1:8" x14ac:dyDescent="0.2">
      <c r="A34" s="1"/>
    </row>
    <row r="35" spans="1:8" x14ac:dyDescent="0.2">
      <c r="A35" s="126" t="s">
        <v>28</v>
      </c>
      <c r="B35" s="126"/>
      <c r="C35" s="126"/>
      <c r="D35" s="22">
        <f>MAX(D16,0)+MAX(D17,0)+MAX(D18,0)+MAX(D19,0)+MAX(D20,0)+MAX(D21,0)+MAX(D22,0)+MAX(D23,0)+MAX(D24,0)+MAX(D25,0)+MAX(D26,0)+MAX(D27,0)</f>
        <v>2596</v>
      </c>
      <c r="E35" s="22">
        <f>MAX(E16,0)+MAX(E17,0)+MAX(E18,0)+MAX(E19,0)+MAX(E20,0)+MAX(E21,0)+MAX(E22,0)+MAX(E23,0)+MAX(E24,0)+MAX(E25,0)+MAX(E26,0)+MAX(E27,0)</f>
        <v>911</v>
      </c>
      <c r="F35" s="22">
        <f>MAX(F16,0)+MAX(F17,0)+MAX(F18,0)+MAX(F19,0)+MAX(F20,0)+MAX(F21,0)+MAX(F22,0)+MAX(F23,0)+MAX(F24,0)+MAX(F25,0)+MAX(F26,0)+MAX(F27,0)</f>
        <v>597</v>
      </c>
      <c r="G35" s="22">
        <f>MAX(G16,0)+MAX(G17,0)+MAX(G18,0)+MAX(G19,0)+MAX(G20,0)+MAX(G21,0)+MAX(G22,0)+MAX(G23,0)+MAX(G24,0)+MAX(G25,0)+MAX(G26,0)+MAX(G27,0)</f>
        <v>120</v>
      </c>
      <c r="H35" s="22">
        <f>MAX(H16,0)+MAX(H17,0)+MAX(H18,0)+MAX(H19,0)+MAX(H20,0)+MAX(H21,0)+MAX(H22,0)+MAX(H23,0)+MAX(H24,0)+MAX(H25,0)+MAX(H26,0)+MAX(H27,0)+MAX(H28,0)</f>
        <v>77432</v>
      </c>
    </row>
    <row r="36" spans="1:8" x14ac:dyDescent="0.2">
      <c r="A36" s="1"/>
    </row>
  </sheetData>
  <sheetProtection algorithmName="SHA-512" hashValue="J4+cFndbWglOpiV8Dg/PdbwtAdkfCYAr1n3kuxrtqeMw0Fwrc0CU0dxjdp4JMMqjDIfIT7EUgC56i6pJITjv0Q==" saltValue="gtgGKULSOx10GM9soEUwWw==" spinCount="100000" sheet="1" objects="1" scenarios="1"/>
  <mergeCells count="21">
    <mergeCell ref="A35:C35"/>
    <mergeCell ref="A27:C27"/>
    <mergeCell ref="A28:C28"/>
    <mergeCell ref="A29:C29"/>
    <mergeCell ref="A17:C17"/>
    <mergeCell ref="A18:C18"/>
    <mergeCell ref="A22:C22"/>
    <mergeCell ref="A19:C19"/>
    <mergeCell ref="A25:C25"/>
    <mergeCell ref="A26:C26"/>
    <mergeCell ref="A23:C23"/>
    <mergeCell ref="A24:C24"/>
    <mergeCell ref="C4:I4"/>
    <mergeCell ref="C5:I5"/>
    <mergeCell ref="A20:C20"/>
    <mergeCell ref="A21:C21"/>
    <mergeCell ref="A12:H12"/>
    <mergeCell ref="D7:H7"/>
    <mergeCell ref="D13:I13"/>
    <mergeCell ref="A16:C16"/>
    <mergeCell ref="A13:C15"/>
  </mergeCells>
  <phoneticPr fontId="0" type="noConversion"/>
  <conditionalFormatting sqref="J30">
    <cfRule type="cellIs" dxfId="6" priority="1" stopIfTrue="1" operator="notEqual">
      <formula>H30</formula>
    </cfRule>
  </conditionalFormatting>
  <conditionalFormatting sqref="D35:H35">
    <cfRule type="expression" dxfId="5" priority="3" stopIfTrue="1">
      <formula>MAX(D29,0)&lt;&gt;D35</formula>
    </cfRule>
  </conditionalFormatting>
  <conditionalFormatting sqref="J17:J29">
    <cfRule type="expression" dxfId="4" priority="4" stopIfTrue="1">
      <formula>MAX(H17,0)&lt;&gt;J17</formula>
    </cfRule>
  </conditionalFormatting>
  <conditionalFormatting sqref="J16">
    <cfRule type="expression" dxfId="3" priority="5" stopIfTrue="1">
      <formula>MAX(H16,0)&lt;&gt;J16</formula>
    </cfRule>
  </conditionalFormatting>
  <printOptions horizontalCentered="1"/>
  <pageMargins left="0.53" right="0.62" top="0.75" bottom="0.88" header="0.5" footer="0.5"/>
  <pageSetup scale="92" orientation="landscape" r:id="rId1"/>
  <headerFooter alignWithMargins="0">
    <oddFooter>&amp;L&amp;8
CURRENT DATE: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37"/>
  <sheetViews>
    <sheetView zoomScale="90" zoomScaleNormal="90" workbookViewId="0">
      <selection activeCell="C41" sqref="C41"/>
    </sheetView>
  </sheetViews>
  <sheetFormatPr defaultRowHeight="12.75" x14ac:dyDescent="0.2"/>
  <cols>
    <col min="1" max="1" width="34.5703125" customWidth="1"/>
    <col min="2" max="2" width="12.5703125" customWidth="1"/>
    <col min="3" max="3" width="15" customWidth="1"/>
    <col min="4" max="4" width="11.85546875" customWidth="1"/>
    <col min="5" max="5" width="17.42578125" customWidth="1"/>
    <col min="6" max="6" width="18.7109375" customWidth="1"/>
    <col min="7" max="7" width="13.42578125" customWidth="1"/>
    <col min="8" max="9" width="11.7109375" customWidth="1"/>
    <col min="10" max="10" width="12.85546875" customWidth="1"/>
    <col min="11" max="11" width="13.7109375" customWidth="1"/>
    <col min="15" max="15" width="6.140625" hidden="1" customWidth="1"/>
    <col min="17" max="17" width="9.140625" hidden="1" customWidth="1"/>
  </cols>
  <sheetData>
    <row r="1" spans="1:15" x14ac:dyDescent="0.2">
      <c r="A1" s="2" t="s">
        <v>71</v>
      </c>
      <c r="B1" s="77"/>
      <c r="C1" s="67"/>
      <c r="D1" s="67"/>
      <c r="E1" s="67"/>
      <c r="F1" s="67"/>
      <c r="I1" s="5" t="s">
        <v>61</v>
      </c>
    </row>
    <row r="2" spans="1:15" x14ac:dyDescent="0.2">
      <c r="A2" s="2"/>
    </row>
    <row r="3" spans="1:15" x14ac:dyDescent="0.2">
      <c r="A3" s="2"/>
      <c r="B3" s="77" t="s">
        <v>26</v>
      </c>
      <c r="C3" s="67"/>
      <c r="D3" s="67"/>
      <c r="E3" s="67"/>
      <c r="F3" s="67"/>
    </row>
    <row r="4" spans="1:15" x14ac:dyDescent="0.2">
      <c r="A4" s="2"/>
      <c r="B4" s="77" t="s">
        <v>14</v>
      </c>
      <c r="C4" s="67"/>
      <c r="D4" s="67"/>
      <c r="E4" s="67"/>
      <c r="F4" s="67"/>
    </row>
    <row r="5" spans="1:15" x14ac:dyDescent="0.2">
      <c r="A5" s="2"/>
    </row>
    <row r="6" spans="1:15" x14ac:dyDescent="0.2">
      <c r="A6" s="1"/>
      <c r="B6" s="10"/>
      <c r="C6" s="129" t="s">
        <v>73</v>
      </c>
      <c r="D6" s="129"/>
      <c r="E6" s="129"/>
    </row>
    <row r="7" spans="1:15" x14ac:dyDescent="0.2">
      <c r="A7" s="1"/>
    </row>
    <row r="8" spans="1:15" ht="24.75" customHeight="1" x14ac:dyDescent="0.2"/>
    <row r="9" spans="1:15" ht="13.5" customHeight="1" x14ac:dyDescent="0.2">
      <c r="B9" s="79"/>
      <c r="C9" s="79"/>
      <c r="D9" s="79"/>
      <c r="E9" s="79"/>
      <c r="F9" s="79"/>
      <c r="G9" s="79"/>
    </row>
    <row r="10" spans="1:15" ht="18" customHeight="1" x14ac:dyDescent="0.2">
      <c r="A10" s="79" t="s">
        <v>70</v>
      </c>
      <c r="B10" s="71"/>
      <c r="C10" s="71"/>
      <c r="D10" s="71"/>
      <c r="E10" s="71"/>
      <c r="F10" s="71"/>
      <c r="G10" s="71"/>
      <c r="J10" s="2"/>
    </row>
    <row r="11" spans="1:15" ht="17.25" customHeight="1" x14ac:dyDescent="0.2">
      <c r="A11" s="133" t="s">
        <v>8</v>
      </c>
      <c r="B11" s="91" t="s">
        <v>15</v>
      </c>
      <c r="C11" s="92"/>
      <c r="D11" s="92"/>
      <c r="E11" s="92"/>
      <c r="F11" s="92"/>
      <c r="G11" s="92"/>
      <c r="H11" s="92"/>
      <c r="I11" s="93"/>
      <c r="J11" s="11"/>
      <c r="K11" s="2"/>
    </row>
    <row r="12" spans="1:15" ht="25.5" customHeight="1" x14ac:dyDescent="0.2">
      <c r="A12" s="134"/>
      <c r="B12" s="136" t="s">
        <v>49</v>
      </c>
      <c r="C12" s="136" t="s">
        <v>13</v>
      </c>
      <c r="D12" s="138" t="s">
        <v>36</v>
      </c>
      <c r="E12" s="136" t="s">
        <v>37</v>
      </c>
      <c r="F12" s="136" t="s">
        <v>52</v>
      </c>
      <c r="G12" s="138" t="s">
        <v>16</v>
      </c>
      <c r="H12" s="136" t="s">
        <v>38</v>
      </c>
      <c r="I12" s="9"/>
      <c r="J12" s="128" t="s">
        <v>28</v>
      </c>
      <c r="K12" s="127" t="s">
        <v>54</v>
      </c>
    </row>
    <row r="13" spans="1:15" ht="27" customHeight="1" x14ac:dyDescent="0.2">
      <c r="A13" s="135"/>
      <c r="B13" s="137"/>
      <c r="C13" s="137"/>
      <c r="D13" s="139"/>
      <c r="E13" s="137"/>
      <c r="F13" s="137"/>
      <c r="G13" s="139"/>
      <c r="H13" s="137"/>
      <c r="I13" s="6" t="s">
        <v>17</v>
      </c>
      <c r="J13" s="128"/>
      <c r="K13" s="127"/>
    </row>
    <row r="14" spans="1:15" ht="17.100000000000001" customHeight="1" x14ac:dyDescent="0.2">
      <c r="A14" s="3" t="s">
        <v>39</v>
      </c>
      <c r="B14" s="64">
        <v>1115</v>
      </c>
      <c r="C14" s="15">
        <v>87</v>
      </c>
      <c r="D14" s="15">
        <v>112</v>
      </c>
      <c r="E14" s="15">
        <v>176</v>
      </c>
      <c r="F14" s="15">
        <v>40</v>
      </c>
      <c r="G14" s="15">
        <v>2428</v>
      </c>
      <c r="H14" s="15">
        <v>209</v>
      </c>
      <c r="I14" s="15">
        <v>4167</v>
      </c>
      <c r="J14" s="26">
        <f t="shared" ref="J14:J27" si="0">MAX(B14,0)+MAX(C14,0)+MAX(D14,0)+MAX(E14,0)+MAX(F14,0)+MAX(G14,0)+MAX(H14,0)</f>
        <v>4167</v>
      </c>
      <c r="K14" s="29">
        <f>PAGE5!H16</f>
        <v>4167</v>
      </c>
      <c r="O14">
        <v>8</v>
      </c>
    </row>
    <row r="15" spans="1:15" ht="17.100000000000001" customHeight="1" x14ac:dyDescent="0.2">
      <c r="A15" s="3" t="s">
        <v>0</v>
      </c>
      <c r="B15" s="64">
        <v>268</v>
      </c>
      <c r="C15" s="15">
        <v>10</v>
      </c>
      <c r="D15" s="15">
        <v>43</v>
      </c>
      <c r="E15" s="15">
        <v>24</v>
      </c>
      <c r="F15" s="15">
        <v>15</v>
      </c>
      <c r="G15" s="15">
        <v>443</v>
      </c>
      <c r="H15" s="15">
        <v>45</v>
      </c>
      <c r="I15" s="15">
        <v>848</v>
      </c>
      <c r="J15" s="26">
        <f t="shared" si="0"/>
        <v>848</v>
      </c>
      <c r="K15" s="29">
        <f>PAGE5!H17</f>
        <v>848</v>
      </c>
    </row>
    <row r="16" spans="1:15" ht="17.100000000000001" customHeight="1" x14ac:dyDescent="0.2">
      <c r="A16" s="3" t="s">
        <v>1</v>
      </c>
      <c r="B16" s="64">
        <v>4691</v>
      </c>
      <c r="C16" s="15">
        <v>232</v>
      </c>
      <c r="D16" s="15">
        <v>472</v>
      </c>
      <c r="E16" s="15">
        <v>413</v>
      </c>
      <c r="F16" s="15">
        <v>116</v>
      </c>
      <c r="G16" s="15">
        <v>9432</v>
      </c>
      <c r="H16" s="15">
        <v>1001</v>
      </c>
      <c r="I16" s="15">
        <v>16357</v>
      </c>
      <c r="J16" s="26">
        <f t="shared" si="0"/>
        <v>16357</v>
      </c>
      <c r="K16" s="29">
        <f>PAGE5!H18</f>
        <v>16357</v>
      </c>
    </row>
    <row r="17" spans="1:11" ht="17.100000000000001" customHeight="1" x14ac:dyDescent="0.2">
      <c r="A17" s="3" t="s">
        <v>2</v>
      </c>
      <c r="B17" s="64">
        <v>66</v>
      </c>
      <c r="C17" s="15">
        <v>6</v>
      </c>
      <c r="D17" s="15">
        <v>11</v>
      </c>
      <c r="E17" s="15">
        <v>6</v>
      </c>
      <c r="F17" s="15">
        <v>0</v>
      </c>
      <c r="G17" s="15">
        <v>169</v>
      </c>
      <c r="H17" s="15">
        <v>11</v>
      </c>
      <c r="I17" s="15">
        <v>269</v>
      </c>
      <c r="J17" s="26">
        <f t="shared" si="0"/>
        <v>269</v>
      </c>
      <c r="K17" s="29">
        <f>PAGE5!H19</f>
        <v>269</v>
      </c>
    </row>
    <row r="18" spans="1:11" ht="17.100000000000001" customHeight="1" x14ac:dyDescent="0.2">
      <c r="A18" s="3" t="s">
        <v>12</v>
      </c>
      <c r="B18" s="64">
        <v>880</v>
      </c>
      <c r="C18" s="15">
        <v>92</v>
      </c>
      <c r="D18" s="15">
        <v>47</v>
      </c>
      <c r="E18" s="15">
        <v>234</v>
      </c>
      <c r="F18" s="15">
        <v>16</v>
      </c>
      <c r="G18" s="15">
        <v>3584</v>
      </c>
      <c r="H18" s="15">
        <v>433</v>
      </c>
      <c r="I18" s="15">
        <v>5286</v>
      </c>
      <c r="J18" s="26">
        <f t="shared" si="0"/>
        <v>5286</v>
      </c>
      <c r="K18" s="29">
        <f>PAGE5!H20</f>
        <v>5286</v>
      </c>
    </row>
    <row r="19" spans="1:11" ht="17.100000000000001" customHeight="1" x14ac:dyDescent="0.2">
      <c r="A19" s="3" t="s">
        <v>3</v>
      </c>
      <c r="B19" s="64">
        <v>125</v>
      </c>
      <c r="C19" s="15">
        <v>8</v>
      </c>
      <c r="D19" s="15">
        <v>25</v>
      </c>
      <c r="E19" s="15">
        <v>11</v>
      </c>
      <c r="F19" s="15">
        <v>4</v>
      </c>
      <c r="G19" s="15">
        <v>399</v>
      </c>
      <c r="H19" s="15">
        <v>30</v>
      </c>
      <c r="I19" s="15">
        <v>602</v>
      </c>
      <c r="J19" s="26">
        <f t="shared" si="0"/>
        <v>602</v>
      </c>
      <c r="K19" s="29">
        <f>PAGE5!H21</f>
        <v>602</v>
      </c>
    </row>
    <row r="20" spans="1:11" ht="17.100000000000001" customHeight="1" x14ac:dyDescent="0.2">
      <c r="A20" s="3" t="s">
        <v>4</v>
      </c>
      <c r="B20" s="64">
        <v>2624</v>
      </c>
      <c r="C20" s="15">
        <v>260</v>
      </c>
      <c r="D20" s="15">
        <v>155</v>
      </c>
      <c r="E20" s="15">
        <v>502</v>
      </c>
      <c r="F20" s="15">
        <v>55</v>
      </c>
      <c r="G20" s="15">
        <v>9975</v>
      </c>
      <c r="H20" s="15">
        <v>1084</v>
      </c>
      <c r="I20" s="15">
        <v>14655</v>
      </c>
      <c r="J20" s="26">
        <f t="shared" si="0"/>
        <v>14655</v>
      </c>
      <c r="K20" s="29">
        <f>PAGE5!H22</f>
        <v>14655</v>
      </c>
    </row>
    <row r="21" spans="1:11" ht="17.100000000000001" customHeight="1" x14ac:dyDescent="0.2">
      <c r="A21" s="3" t="s">
        <v>5</v>
      </c>
      <c r="B21" s="64">
        <v>7868</v>
      </c>
      <c r="C21" s="15">
        <v>577</v>
      </c>
      <c r="D21" s="15">
        <v>281</v>
      </c>
      <c r="E21" s="15">
        <v>753</v>
      </c>
      <c r="F21" s="15">
        <v>134</v>
      </c>
      <c r="G21" s="15">
        <v>14194</v>
      </c>
      <c r="H21" s="15">
        <v>1384</v>
      </c>
      <c r="I21" s="15">
        <v>25191</v>
      </c>
      <c r="J21" s="26">
        <f t="shared" si="0"/>
        <v>25191</v>
      </c>
      <c r="K21" s="29">
        <f>PAGE5!H23</f>
        <v>25191</v>
      </c>
    </row>
    <row r="22" spans="1:11" ht="17.100000000000001" customHeight="1" x14ac:dyDescent="0.2">
      <c r="A22" s="3" t="s">
        <v>9</v>
      </c>
      <c r="B22" s="64">
        <v>1</v>
      </c>
      <c r="C22" s="15">
        <v>0</v>
      </c>
      <c r="D22" s="15">
        <v>0</v>
      </c>
      <c r="E22" s="15">
        <v>0</v>
      </c>
      <c r="F22" s="15">
        <v>0</v>
      </c>
      <c r="G22" s="15">
        <v>10</v>
      </c>
      <c r="H22" s="15">
        <v>0</v>
      </c>
      <c r="I22" s="15">
        <v>11</v>
      </c>
      <c r="J22" s="26">
        <f t="shared" si="0"/>
        <v>11</v>
      </c>
      <c r="K22" s="29">
        <f>PAGE5!H24</f>
        <v>11</v>
      </c>
    </row>
    <row r="23" spans="1:11" ht="17.100000000000001" customHeight="1" x14ac:dyDescent="0.2">
      <c r="A23" s="3" t="s">
        <v>10</v>
      </c>
      <c r="B23" s="64">
        <v>-9</v>
      </c>
      <c r="C23" s="64">
        <v>-9</v>
      </c>
      <c r="D23" s="64">
        <v>-9</v>
      </c>
      <c r="E23" s="64">
        <v>-9</v>
      </c>
      <c r="F23" s="64">
        <v>-9</v>
      </c>
      <c r="G23" s="64">
        <v>-9</v>
      </c>
      <c r="H23" s="64">
        <v>-9</v>
      </c>
      <c r="I23" s="64">
        <v>-9</v>
      </c>
      <c r="J23" s="26">
        <f t="shared" si="0"/>
        <v>0</v>
      </c>
      <c r="K23" s="29">
        <f>PAGE5!H25</f>
        <v>-9</v>
      </c>
    </row>
    <row r="24" spans="1:11" ht="17.100000000000001" customHeight="1" x14ac:dyDescent="0.2">
      <c r="A24" s="3" t="s">
        <v>6</v>
      </c>
      <c r="B24" s="64">
        <v>1685</v>
      </c>
      <c r="C24" s="15">
        <v>114</v>
      </c>
      <c r="D24" s="15">
        <v>428</v>
      </c>
      <c r="E24" s="15">
        <v>231</v>
      </c>
      <c r="F24" s="15">
        <v>46</v>
      </c>
      <c r="G24" s="15">
        <v>6589</v>
      </c>
      <c r="H24" s="15">
        <v>659</v>
      </c>
      <c r="I24" s="15">
        <v>9752</v>
      </c>
      <c r="J24" s="26">
        <f t="shared" si="0"/>
        <v>9752</v>
      </c>
      <c r="K24" s="29">
        <f>PAGE5!H26</f>
        <v>9752</v>
      </c>
    </row>
    <row r="25" spans="1:11" ht="17.100000000000001" customHeight="1" x14ac:dyDescent="0.2">
      <c r="A25" s="3" t="s">
        <v>7</v>
      </c>
      <c r="B25" s="64">
        <v>55</v>
      </c>
      <c r="C25" s="15">
        <v>13</v>
      </c>
      <c r="D25" s="15">
        <v>8</v>
      </c>
      <c r="E25" s="15">
        <v>12</v>
      </c>
      <c r="F25" s="15">
        <v>1</v>
      </c>
      <c r="G25" s="15">
        <v>180</v>
      </c>
      <c r="H25" s="15">
        <v>25</v>
      </c>
      <c r="I25" s="15">
        <v>294</v>
      </c>
      <c r="J25" s="26">
        <f t="shared" si="0"/>
        <v>294</v>
      </c>
      <c r="K25" s="29">
        <f>PAGE5!H27</f>
        <v>294</v>
      </c>
    </row>
    <row r="26" spans="1:11" ht="17.100000000000001" customHeight="1" x14ac:dyDescent="0.2">
      <c r="A26" s="3" t="s">
        <v>32</v>
      </c>
      <c r="B26" s="64">
        <v>-9</v>
      </c>
      <c r="C26" s="15">
        <v>-9</v>
      </c>
      <c r="D26" s="15">
        <v>-9</v>
      </c>
      <c r="E26" s="15">
        <v>-9</v>
      </c>
      <c r="F26" s="15">
        <v>-9</v>
      </c>
      <c r="G26" s="15">
        <v>-9</v>
      </c>
      <c r="H26" s="15">
        <v>-9</v>
      </c>
      <c r="I26" s="15">
        <v>-9</v>
      </c>
      <c r="J26" s="26">
        <f t="shared" si="0"/>
        <v>0</v>
      </c>
      <c r="K26" s="29">
        <f>PAGE5!H28</f>
        <v>-9</v>
      </c>
    </row>
    <row r="27" spans="1:11" ht="17.100000000000001" customHeight="1" x14ac:dyDescent="0.2">
      <c r="A27" s="3" t="s">
        <v>18</v>
      </c>
      <c r="B27" s="64">
        <v>19378</v>
      </c>
      <c r="C27" s="15">
        <v>1399</v>
      </c>
      <c r="D27" s="15">
        <v>1582</v>
      </c>
      <c r="E27" s="15">
        <v>2362</v>
      </c>
      <c r="F27" s="15">
        <v>427</v>
      </c>
      <c r="G27" s="15">
        <v>47403</v>
      </c>
      <c r="H27" s="15">
        <v>4881</v>
      </c>
      <c r="I27" s="15">
        <v>77432</v>
      </c>
      <c r="J27" s="26">
        <f t="shared" si="0"/>
        <v>77432</v>
      </c>
      <c r="K27" s="29">
        <f>PAGE5!H29</f>
        <v>77432</v>
      </c>
    </row>
    <row r="28" spans="1:11" ht="17.100000000000001" customHeight="1" x14ac:dyDescent="0.2">
      <c r="A28" s="3" t="s">
        <v>31</v>
      </c>
      <c r="B28" s="57">
        <f>IF(MIN(B27,I27)&lt;=0,0,B27/I27)</f>
        <v>0.25025829114577952</v>
      </c>
      <c r="C28" s="57">
        <f>IF(MIN(C27,I27)&lt;=0,0,C27/I27)</f>
        <v>1.8067465647277611E-2</v>
      </c>
      <c r="D28" s="57">
        <f>IF(MIN(D27,I27)&lt;=0,0,D27/I27)</f>
        <v>2.0430829631160243E-2</v>
      </c>
      <c r="E28" s="57">
        <f>IF(MIN(E27,I27)&lt;=0,0,E27/I27)</f>
        <v>3.0504184316561628E-2</v>
      </c>
      <c r="F28" s="57">
        <f>IF(MIN(F27,I27)&lt;=0,0,F27/I27)</f>
        <v>5.5145159623928089E-3</v>
      </c>
      <c r="G28" s="57">
        <f>IF(MIN(G27,I27)&lt;=0,0,G27/I27)</f>
        <v>0.61218875916933568</v>
      </c>
      <c r="H28" s="57">
        <f>IF(MIN(H27,I27)&lt;=0,0,H27/I27)</f>
        <v>6.3035954127492508E-2</v>
      </c>
      <c r="I28" s="57">
        <f>IF(I27&lt;=0,0,I27/I27)</f>
        <v>1</v>
      </c>
      <c r="J28" s="7"/>
      <c r="K28" s="7"/>
    </row>
    <row r="29" spans="1:11" s="41" customFormat="1" ht="12" customHeight="1" x14ac:dyDescent="0.2">
      <c r="A29" s="38"/>
      <c r="B29" s="39"/>
      <c r="C29" s="39"/>
      <c r="D29" s="39"/>
      <c r="E29" s="39"/>
      <c r="F29" s="39"/>
      <c r="G29" s="39"/>
      <c r="H29" s="40"/>
      <c r="I29" s="40"/>
    </row>
    <row r="30" spans="1:11" s="41" customFormat="1" ht="12" customHeight="1" x14ac:dyDescent="0.2">
      <c r="A30" s="131" t="s">
        <v>47</v>
      </c>
      <c r="B30" s="132"/>
      <c r="C30" s="132"/>
      <c r="D30" s="132"/>
      <c r="E30" s="132"/>
      <c r="F30" s="132"/>
      <c r="G30" s="132"/>
      <c r="H30" s="40"/>
      <c r="I30" s="40"/>
    </row>
    <row r="31" spans="1:11" s="31" customFormat="1" x14ac:dyDescent="0.2">
      <c r="A31" s="38" t="s">
        <v>48</v>
      </c>
    </row>
    <row r="32" spans="1:11" s="31" customFormat="1" x14ac:dyDescent="0.2">
      <c r="A32" s="130" t="s">
        <v>11</v>
      </c>
      <c r="B32" s="97"/>
      <c r="C32" s="97"/>
      <c r="D32" s="97"/>
      <c r="E32" s="97"/>
      <c r="F32" s="97"/>
      <c r="G32" s="97"/>
    </row>
    <row r="33" spans="1:9" s="31" customFormat="1" x14ac:dyDescent="0.2">
      <c r="A33" s="32"/>
    </row>
    <row r="34" spans="1:9" s="31" customFormat="1" x14ac:dyDescent="0.2">
      <c r="A34" s="42" t="s">
        <v>28</v>
      </c>
      <c r="B34" s="56">
        <f t="shared" ref="B34:I34" si="1">MAX(B14,0)+MAX(B15,0)+MAX(B16,0)+MAX(B17,0)+MAX(B18,0)+MAX(B19,0)+MAX(B20,0)+MAX(B21,0)+MAX(B22,0)+MAX(B23,0)+MAX(B24,0)+MAX(B25,0)+MAX(B26,0)</f>
        <v>19378</v>
      </c>
      <c r="C34" s="56">
        <f t="shared" si="1"/>
        <v>1399</v>
      </c>
      <c r="D34" s="56">
        <f t="shared" si="1"/>
        <v>1582</v>
      </c>
      <c r="E34" s="56">
        <f t="shared" si="1"/>
        <v>2362</v>
      </c>
      <c r="F34" s="56">
        <f t="shared" si="1"/>
        <v>427</v>
      </c>
      <c r="G34" s="56">
        <f t="shared" si="1"/>
        <v>47403</v>
      </c>
      <c r="H34" s="56">
        <f t="shared" si="1"/>
        <v>4881</v>
      </c>
      <c r="I34" s="56">
        <f t="shared" si="1"/>
        <v>77432</v>
      </c>
    </row>
    <row r="35" spans="1:9" s="31" customFormat="1" x14ac:dyDescent="0.2">
      <c r="A35" s="32"/>
    </row>
    <row r="36" spans="1:9" x14ac:dyDescent="0.2">
      <c r="A36" s="23"/>
    </row>
    <row r="37" spans="1:9" x14ac:dyDescent="0.2">
      <c r="A37" s="2"/>
    </row>
  </sheetData>
  <sheetProtection algorithmName="SHA-512" hashValue="qYXFpqijp+Iix1ly2TefXCZYC5a3UPhgxsY3VWkIKWXPbsLOwcrK+pDRte8+6xIFikGrgtZOwPuBNP2vAderDA==" saltValue="ZxtIGMAc7kxXwlUg+ubSvQ==" spinCount="100000" sheet="1" objects="1" scenarios="1"/>
  <mergeCells count="14">
    <mergeCell ref="K12:K13"/>
    <mergeCell ref="J12:J13"/>
    <mergeCell ref="C6:E6"/>
    <mergeCell ref="A32:G32"/>
    <mergeCell ref="A30:G30"/>
    <mergeCell ref="A11:A13"/>
    <mergeCell ref="B11:I11"/>
    <mergeCell ref="F12:F13"/>
    <mergeCell ref="H12:H13"/>
    <mergeCell ref="G12:G13"/>
    <mergeCell ref="B12:B13"/>
    <mergeCell ref="C12:C13"/>
    <mergeCell ref="D12:D13"/>
    <mergeCell ref="E12:E13"/>
  </mergeCells>
  <phoneticPr fontId="0" type="noConversion"/>
  <conditionalFormatting sqref="K14:K27">
    <cfRule type="cellIs" dxfId="2" priority="1" stopIfTrue="1" operator="notEqual">
      <formula>I14</formula>
    </cfRule>
  </conditionalFormatting>
  <conditionalFormatting sqref="J14:J27">
    <cfRule type="expression" dxfId="1" priority="2" stopIfTrue="1">
      <formula>MAX(I14,0)&lt;&gt;J14</formula>
    </cfRule>
  </conditionalFormatting>
  <conditionalFormatting sqref="B34:I34">
    <cfRule type="expression" dxfId="0" priority="3" stopIfTrue="1">
      <formula>MAX(B27,0)&lt;&gt;B34</formula>
    </cfRule>
  </conditionalFormatting>
  <printOptions horizontalCentered="1"/>
  <pageMargins left="0.53" right="0.62" top="0.75" bottom="0.88" header="0.5" footer="0.5"/>
  <pageSetup scale="87" orientation="landscape" r:id="rId1"/>
  <headerFooter alignWithMargins="0">
    <oddFooter>&amp;L&amp;8
CURRENT DATE: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2019-03-20T07:00:00+00:00</Estimated_x0020_Creation_x0020_Date>
    <Remediation_x0020_Date xmlns="b4311169-ef95-4eb4-ad55-0b8e815ccd7b">2020-01-31T08:00:00+00:00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E3B70-0176-440A-8E5D-751BA65BA235}"/>
</file>

<file path=customXml/itemProps2.xml><?xml version="1.0" encoding="utf-8"?>
<ds:datastoreItem xmlns:ds="http://schemas.openxmlformats.org/officeDocument/2006/customXml" ds:itemID="{5B86E4EB-20EC-4888-B441-BE3ED3A0D6BF}"/>
</file>

<file path=customXml/itemProps3.xml><?xml version="1.0" encoding="utf-8"?>
<ds:datastoreItem xmlns:ds="http://schemas.openxmlformats.org/officeDocument/2006/customXml" ds:itemID="{DBA91956-F1FB-4A5A-9AD8-68010D7D3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PAGE1</vt:lpstr>
      <vt:lpstr>PAGE2</vt:lpstr>
      <vt:lpstr>PAGE3</vt:lpstr>
      <vt:lpstr>PAGE4</vt:lpstr>
      <vt:lpstr>PAGE5</vt:lpstr>
      <vt:lpstr>PAGE6</vt:lpstr>
      <vt:lpstr>PAGE1!Print_Area</vt:lpstr>
      <vt:lpstr>PAGE2!Print_Area</vt:lpstr>
      <vt:lpstr>PAGE3!Print_Area</vt:lpstr>
      <vt:lpstr>PAGE4!Print_Area</vt:lpstr>
      <vt:lpstr>PAGE5!Print_Area</vt:lpstr>
      <vt:lpstr>PAGE6!Print_Area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1, Part B Chlid Count</dc:title>
  <dc:creator>SCHRACK_B</dc:creator>
  <cp:lastModifiedBy>"gartonc"</cp:lastModifiedBy>
  <cp:lastPrinted>2015-02-16T17:34:20Z</cp:lastPrinted>
  <dcterms:created xsi:type="dcterms:W3CDTF">1998-03-04T15:14:11Z</dcterms:created>
  <dcterms:modified xsi:type="dcterms:W3CDTF">2020-01-23T19:27:34Z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