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age 1" sheetId="1" r:id="rId1"/>
    <sheet name="Page 2" sheetId="2" r:id="rId2"/>
    <sheet name="Page 3" sheetId="3" r:id="rId3"/>
    <sheet name="Page 4" sheetId="4" r:id="rId4"/>
    <sheet name="Page 5" sheetId="5" r:id="rId5"/>
    <sheet name="Page 6" sheetId="6" r:id="rId6"/>
  </sheets>
  <externalReferences>
    <externalReference r:id="rId7"/>
  </externalReferences>
  <definedNames>
    <definedName name="_xlnm.Print_Area" localSheetId="0">'Page 1'!$A$1:$I$30</definedName>
    <definedName name="_xlnm.Print_Area" localSheetId="1">'Page 2'!$A$1:$L$31</definedName>
    <definedName name="_xlnm.Print_Area" localSheetId="2">'Page 3'!$A$1:$J$30</definedName>
    <definedName name="_xlnm.Print_Area" localSheetId="4">'Page 5'!$A$1:$I$32</definedName>
    <definedName name="_xlnm.Print_Area" localSheetId="5">'Page 6'!$A$1:$I$32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6" l="1"/>
  <c r="H34" i="6"/>
  <c r="G34" i="6"/>
  <c r="F34" i="6"/>
  <c r="E34" i="6"/>
  <c r="D34" i="6"/>
  <c r="C34" i="6"/>
  <c r="B34" i="6"/>
  <c r="I28" i="6"/>
  <c r="H28" i="6"/>
  <c r="G28" i="6"/>
  <c r="F28" i="6"/>
  <c r="E28" i="6"/>
  <c r="D28" i="6"/>
  <c r="C28" i="6"/>
  <c r="B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C6" i="6"/>
  <c r="H34" i="5"/>
  <c r="G34" i="5"/>
  <c r="F34" i="5"/>
  <c r="E34" i="5"/>
  <c r="D34" i="5"/>
  <c r="L28" i="5"/>
  <c r="K28" i="5"/>
  <c r="J28" i="5" s="1"/>
  <c r="I28" i="5"/>
  <c r="K27" i="5"/>
  <c r="J27" i="5" s="1"/>
  <c r="I27" i="5"/>
  <c r="L26" i="5"/>
  <c r="K26" i="5"/>
  <c r="I26" i="5"/>
  <c r="L25" i="5"/>
  <c r="K25" i="5"/>
  <c r="I25" i="5"/>
  <c r="L24" i="5"/>
  <c r="K24" i="5"/>
  <c r="J24" i="5"/>
  <c r="I24" i="5"/>
  <c r="L23" i="5"/>
  <c r="K23" i="5"/>
  <c r="J23" i="5" s="1"/>
  <c r="I23" i="5"/>
  <c r="L22" i="5"/>
  <c r="K22" i="5"/>
  <c r="J22" i="5" s="1"/>
  <c r="I22" i="5"/>
  <c r="L21" i="5"/>
  <c r="K21" i="5"/>
  <c r="I21" i="5"/>
  <c r="L20" i="5"/>
  <c r="K20" i="5"/>
  <c r="J20" i="5" s="1"/>
  <c r="I20" i="5"/>
  <c r="L19" i="5"/>
  <c r="K19" i="5"/>
  <c r="I19" i="5"/>
  <c r="L18" i="5"/>
  <c r="K18" i="5"/>
  <c r="J18" i="5" s="1"/>
  <c r="I18" i="5"/>
  <c r="L17" i="5"/>
  <c r="K17" i="5"/>
  <c r="I17" i="5"/>
  <c r="L16" i="5"/>
  <c r="K16" i="5"/>
  <c r="I16" i="5"/>
  <c r="L15" i="5"/>
  <c r="K15" i="5"/>
  <c r="I15" i="5"/>
  <c r="D7" i="5"/>
  <c r="I30" i="4"/>
  <c r="H30" i="4"/>
  <c r="G30" i="4"/>
  <c r="F30" i="4"/>
  <c r="E30" i="4"/>
  <c r="D30" i="4"/>
  <c r="C7" i="4"/>
  <c r="J32" i="3"/>
  <c r="I32" i="3"/>
  <c r="H32" i="3"/>
  <c r="G32" i="3"/>
  <c r="F32" i="3"/>
  <c r="E32" i="3"/>
  <c r="D32" i="3"/>
  <c r="D7" i="3"/>
  <c r="L33" i="2"/>
  <c r="K33" i="2"/>
  <c r="J33" i="2"/>
  <c r="I33" i="2"/>
  <c r="H33" i="2"/>
  <c r="G33" i="2"/>
  <c r="F33" i="2"/>
  <c r="E33" i="2"/>
  <c r="L27" i="2"/>
  <c r="K27" i="2"/>
  <c r="J27" i="2"/>
  <c r="I27" i="2"/>
  <c r="H27" i="2"/>
  <c r="G27" i="2"/>
  <c r="F27" i="2"/>
  <c r="E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F6" i="2"/>
  <c r="H32" i="1"/>
  <c r="G32" i="1"/>
  <c r="F32" i="1"/>
  <c r="E32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7" i="5" l="1"/>
  <c r="J15" i="5"/>
  <c r="J16" i="5"/>
  <c r="J26" i="5"/>
  <c r="J25" i="5"/>
  <c r="J21" i="5"/>
  <c r="J19" i="5"/>
</calcChain>
</file>

<file path=xl/sharedStrings.xml><?xml version="1.0" encoding="utf-8"?>
<sst xmlns="http://schemas.openxmlformats.org/spreadsheetml/2006/main" count="188" uniqueCount="70">
  <si>
    <t>IDEA Data Center (IDC)</t>
  </si>
  <si>
    <t>REPORT OF CHILDREN WITH DISABILITIES RECEIVING SPECIAL EDUCATION</t>
  </si>
  <si>
    <t>PART B, INDIVIDUALS WITH DISABILITIES EDUCATION ACT, AS AMENDED</t>
  </si>
  <si>
    <t xml:space="preserve">Reporting Year: </t>
  </si>
  <si>
    <t>SECTION A. Distribution of children with disabilities (IDEA) ages 3 through 5 receiving special education in early childhood settings by age and disability</t>
  </si>
  <si>
    <t xml:space="preserve"> </t>
  </si>
  <si>
    <t>DISABILITY</t>
  </si>
  <si>
    <t xml:space="preserve">AGE </t>
  </si>
  <si>
    <t>TOTAL</t>
  </si>
  <si>
    <r>
      <t>TOTAL                           (PERCENT)</t>
    </r>
    <r>
      <rPr>
        <b/>
        <vertAlign val="superscript"/>
        <sz val="8"/>
        <rFont val="Arial"/>
        <family val="2"/>
      </rPr>
      <t>1</t>
    </r>
  </si>
  <si>
    <t>COMPUTED TOTALS</t>
  </si>
  <si>
    <t>INTELLECTUAL DISABILITY</t>
  </si>
  <si>
    <t>HEARING IMPAIRMENT</t>
  </si>
  <si>
    <t>SPEECH OR LANGUAGE IMPAIRMENT</t>
  </si>
  <si>
    <t>VISUAL IMPAIRMENT</t>
  </si>
  <si>
    <t>EMOTIONAL DISTURBANCE</t>
  </si>
  <si>
    <t>ORTHOPEDIC IMPAIRMENT</t>
  </si>
  <si>
    <t>OTHER HEALTH IMPAIRMENT</t>
  </si>
  <si>
    <t>SPECIFIC LEARNING DISABILITY</t>
  </si>
  <si>
    <t>DEAF-BLINDNESS</t>
  </si>
  <si>
    <t>MULTIPLE DISABILITIES</t>
  </si>
  <si>
    <t>AUTISM</t>
  </si>
  <si>
    <t>TRAUMATIC BRAIN INJURY</t>
  </si>
  <si>
    <r>
      <t>DEVELOPMENTAL DELAY</t>
    </r>
    <r>
      <rPr>
        <b/>
        <vertAlign val="superscript"/>
        <sz val="8"/>
        <rFont val="Arial"/>
        <family val="2"/>
      </rPr>
      <t>2</t>
    </r>
  </si>
  <si>
    <t>TOTAL: (Sum of all of the above)</t>
  </si>
  <si>
    <r>
      <t xml:space="preserve">1 </t>
    </r>
    <r>
      <rPr>
        <b/>
        <sz val="8"/>
        <rFont val="Arial"/>
        <family val="2"/>
      </rPr>
      <t>DO NOT ENTER PERCENTAGES IN THIS SECTION; THE SYSTEM WILL CALCULATE THEM AS STATES ENTER COUNTS.</t>
    </r>
  </si>
  <si>
    <r>
      <t>2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</t>
    </r>
  </si>
  <si>
    <t>SECTION B.  Distribution of children with disabilities (IDEA) ages 3 through 5 receiving special education in early childhood settings by discrete race/ethnicity and disability</t>
  </si>
  <si>
    <t>RACE/ETHNICITY</t>
  </si>
  <si>
    <t>HISPANIC/
LATINO</t>
  </si>
  <si>
    <t>AMERICAN 
INDIAN OR 
ALASKA NATIVE</t>
  </si>
  <si>
    <t>ASIAN</t>
  </si>
  <si>
    <t>BLACK OR 
AFRICAN 
AMERICAN</t>
  </si>
  <si>
    <t>NATIVE HAWAIIAN 
OR OTHER 
PACIFIC ISLANDER</t>
  </si>
  <si>
    <t>WHITE</t>
  </si>
  <si>
    <t>TWO OR 
MORE RACES</t>
  </si>
  <si>
    <t>3-5 TOTALS
REPORTED 
ON PAGE 2</t>
  </si>
  <si>
    <r>
      <t xml:space="preserve">DEVELOPMENTAL DELAY </t>
    </r>
    <r>
      <rPr>
        <b/>
        <vertAlign val="superscript"/>
        <sz val="8"/>
        <rFont val="Arial"/>
        <family val="2"/>
      </rPr>
      <t>1</t>
    </r>
  </si>
  <si>
    <r>
      <t>TOTAL (PERCENT)</t>
    </r>
    <r>
      <rPr>
        <b/>
        <vertAlign val="superscript"/>
        <sz val="8"/>
        <rFont val="Arial"/>
        <family val="2"/>
      </rPr>
      <t>2</t>
    </r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</si>
  <si>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</t>
    </r>
  </si>
  <si>
    <r>
      <t>2</t>
    </r>
    <r>
      <rPr>
        <b/>
        <sz val="8"/>
        <rFont val="Arial"/>
        <family val="2"/>
      </rPr>
      <t xml:space="preserve"> STATES SHOULD NOT PROVIDE PERCENTAGES IN THIS SECTION, AS THE SYSTEM WILL CALCULATE THEM AFTER STATES ENTER THE COUNTS.</t>
    </r>
  </si>
  <si>
    <t xml:space="preserve">COMPUTED TOTALS </t>
  </si>
  <si>
    <t>PAGE 1 OF 6</t>
  </si>
  <si>
    <t>PAGE 2 OF 6</t>
  </si>
  <si>
    <t xml:space="preserve">SECTION C. Distribution of children with disabilities (IDEA) age 5 in kindergarten through age 21 receiving special education by age and disability            </t>
  </si>
  <si>
    <t xml:space="preserve">  </t>
  </si>
  <si>
    <r>
      <t>DEVELOPMENTAL DELAY</t>
    </r>
    <r>
      <rPr>
        <b/>
        <vertAlign val="superscript"/>
        <sz val="8"/>
        <rFont val="Arial"/>
        <family val="2"/>
      </rPr>
      <t>1</t>
    </r>
  </si>
  <si>
    <t>TOTAL: (Sum of all the above)</t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</si>
  <si>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300.111(b).</t>
    </r>
  </si>
  <si>
    <t>PAGE 3 OF 6</t>
  </si>
  <si>
    <t>SECTION C  (CONTINUED)</t>
  </si>
  <si>
    <t>DEVELOPMENTAL DELAY</t>
  </si>
  <si>
    <t>PAGE 4 OF 6</t>
  </si>
  <si>
    <t xml:space="preserve">SECTION C  (COUNTINUED)           </t>
  </si>
  <si>
    <t>AGE 6-21</t>
  </si>
  <si>
    <r>
      <t>(PERCENT)</t>
    </r>
    <r>
      <rPr>
        <b/>
        <vertAlign val="superscript"/>
        <sz val="8"/>
        <rFont val="Arial"/>
        <family val="2"/>
      </rPr>
      <t>1</t>
    </r>
  </si>
  <si>
    <t>ROW TOTAL</t>
  </si>
  <si>
    <t>TOTAL (Sum of all the above)</t>
  </si>
  <si>
    <r>
      <t>1</t>
    </r>
    <r>
      <rPr>
        <b/>
        <sz val="8"/>
        <rFont val="Arial"/>
        <family val="2"/>
      </rPr>
      <t>STATES SHOULD NOT PROVIDE PERCENTAGES IN THIS SECTION, AS THE SYSTEM WILL CALCULATE THEM AFTER STATES ENTER THE COUNTS.</t>
    </r>
  </si>
  <si>
    <r>
      <t>2</t>
    </r>
    <r>
      <rPr>
        <sz val="8"/>
        <rFont val="Arial"/>
        <family val="2"/>
      </rPr>
      <t xml:space="preserve"> The definition of developmental delay is state-determined and applies to children with disabilities (IDEA) ages 3 through 9, or a subset of that age range. See 34 C.F.R. Part 300.111(b).</t>
    </r>
  </si>
  <si>
    <t>PAGE 5 OF 6</t>
  </si>
  <si>
    <t>REPORT OF CHILDREN  WITH DISABILITIES RECEIVING SPECIAL EDUCATION</t>
  </si>
  <si>
    <t>SECTION D. Distribution of children with disabilities (IDEA) age 5 in kindergarten through age 21 receiving special education by discrete race/ethnicity and disability</t>
  </si>
  <si>
    <t>AMERICAN INDIAN OR ALASKA NATIVE</t>
  </si>
  <si>
    <t>BLACK OR AFRICAN AMERICAN</t>
  </si>
  <si>
    <t>TWO OR MORE RACES</t>
  </si>
  <si>
    <t>6-21 TOTALS REPORTED ON PAGE 6</t>
  </si>
  <si>
    <r>
      <t xml:space="preserve"> 1</t>
    </r>
    <r>
      <rPr>
        <sz val="8"/>
        <rFont val="Arial"/>
        <family val="2"/>
      </rPr>
      <t xml:space="preserve"> The definition of developmental delay is state-determined and applies to children with disabilities (IDEA) ages 3through 9, or a subset of that age range. See 34 C.F.R. Part 300.111(b)</t>
    </r>
  </si>
  <si>
    <r>
      <t xml:space="preserve"> 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STATES SHOULD NOT PROVIDE PERCENTAGES IN THIS SECTION, AS THE SYSTEM WILL CALCULATE THEM AFTER STATES ENTER THE COUNTS.</t>
    </r>
  </si>
  <si>
    <t>PAGE 6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</si>
</sst>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7"/>
      <name val="Small Fonts"/>
      <family val="2"/>
    </font>
    <font>
      <sz val="12"/>
      <name val="Arial"/>
      <family val="2"/>
    </font>
    <font>
      <sz val="10"/>
      <color theme="1"/>
      <name val="Arial"/>
      <family val="2"/>
    </font>
    <font>
      <sz val="7"/>
      <name val="Small Fonts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Protection="1"/>
    <xf numFmtId="0" fontId="1" fillId="0" borderId="0" xfId="0" applyFont="1"/>
    <xf numFmtId="0" fontId="1" fillId="0" borderId="0" xfId="0" applyNumberFormat="1" applyFont="1" applyFill="1" applyAlignment="1">
      <alignment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1" fillId="0" borderId="11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0" fillId="2" borderId="1" xfId="0" applyNumberFormat="1" applyFill="1" applyBorder="1" applyProtection="1">
      <protection locked="0"/>
    </xf>
    <xf numFmtId="9" fontId="0" fillId="3" borderId="1" xfId="0" applyNumberFormat="1" applyFill="1" applyBorder="1" applyProtection="1"/>
    <xf numFmtId="1" fontId="5" fillId="0" borderId="0" xfId="0" applyNumberFormat="1" applyFont="1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1" fontId="0" fillId="0" borderId="0" xfId="0" applyNumberFormat="1" applyFill="1" applyBorder="1" applyProtection="1"/>
    <xf numFmtId="9" fontId="0" fillId="0" borderId="0" xfId="0" applyNumberFormat="1" applyFill="1" applyBorder="1" applyAlignment="1" applyProtection="1">
      <alignment horizontal="center"/>
    </xf>
    <xf numFmtId="1" fontId="5" fillId="0" borderId="0" xfId="0" applyNumberFormat="1" applyFont="1" applyFill="1" applyProtection="1"/>
    <xf numFmtId="0" fontId="0" fillId="0" borderId="0" xfId="0" applyFill="1" applyProtection="1"/>
    <xf numFmtId="0" fontId="4" fillId="0" borderId="0" xfId="0" applyFont="1" applyBorder="1" applyAlignment="1" applyProtection="1"/>
    <xf numFmtId="0" fontId="2" fillId="0" borderId="0" xfId="0" applyFont="1" applyBorder="1" applyAlignment="1" applyProtection="1"/>
    <xf numFmtId="1" fontId="5" fillId="0" borderId="0" xfId="0" applyNumberFormat="1" applyFont="1" applyProtection="1"/>
    <xf numFmtId="0" fontId="2" fillId="0" borderId="0" xfId="0" applyFont="1" applyProtection="1"/>
    <xf numFmtId="1" fontId="0" fillId="0" borderId="0" xfId="0" applyNumberFormat="1" applyProtection="1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9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1" fontId="0" fillId="0" borderId="0" xfId="0" applyNumberFormat="1" applyFill="1" applyBorder="1" applyProtection="1">
      <protection locked="0"/>
    </xf>
    <xf numFmtId="9" fontId="5" fillId="0" borderId="0" xfId="0" applyNumberFormat="1" applyFont="1"/>
    <xf numFmtId="0" fontId="5" fillId="0" borderId="0" xfId="0" applyFont="1" applyFill="1" applyProtection="1"/>
    <xf numFmtId="1" fontId="5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4" fillId="0" borderId="0" xfId="0" applyFont="1"/>
    <xf numFmtId="1" fontId="0" fillId="0" borderId="0" xfId="0" applyNumberFormat="1"/>
    <xf numFmtId="164" fontId="2" fillId="0" borderId="0" xfId="0" applyNumberFormat="1" applyFont="1" applyAlignment="1">
      <alignment horizontal="left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NumberFormat="1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/>
    <xf numFmtId="0" fontId="1" fillId="0" borderId="12" xfId="0" applyFont="1" applyBorder="1" applyAlignment="1">
      <alignment horizontal="center"/>
    </xf>
    <xf numFmtId="1" fontId="5" fillId="2" borderId="1" xfId="0" applyNumberFormat="1" applyFont="1" applyFill="1" applyBorder="1" applyAlignment="1" applyProtection="1">
      <protection locked="0"/>
    </xf>
    <xf numFmtId="1" fontId="5" fillId="4" borderId="1" xfId="0" applyNumberFormat="1" applyFont="1" applyFill="1" applyBorder="1" applyProtection="1"/>
    <xf numFmtId="0" fontId="1" fillId="0" borderId="0" xfId="0" applyFont="1" applyProtection="1"/>
    <xf numFmtId="0" fontId="1" fillId="0" borderId="0" xfId="0" applyFont="1" applyBorder="1" applyAlignment="1" applyProtection="1"/>
    <xf numFmtId="1" fontId="5" fillId="0" borderId="0" xfId="0" applyNumberFormat="1" applyFont="1" applyFill="1" applyBorder="1" applyProtection="1"/>
    <xf numFmtId="1" fontId="1" fillId="5" borderId="1" xfId="0" applyNumberFormat="1" applyFont="1" applyFill="1" applyBorder="1" applyProtection="1"/>
    <xf numFmtId="0" fontId="8" fillId="0" borderId="0" xfId="0" applyFont="1" applyAlignment="1">
      <alignment horizontal="right"/>
    </xf>
    <xf numFmtId="0" fontId="0" fillId="0" borderId="11" xfId="0" applyBorder="1"/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" fontId="5" fillId="2" borderId="1" xfId="0" applyNumberFormat="1" applyFont="1" applyFill="1" applyBorder="1" applyProtection="1">
      <protection locked="0"/>
    </xf>
    <xf numFmtId="9" fontId="5" fillId="3" borderId="1" xfId="0" applyNumberFormat="1" applyFont="1" applyFill="1" applyBorder="1" applyProtection="1"/>
    <xf numFmtId="1" fontId="0" fillId="5" borderId="1" xfId="0" applyNumberFormat="1" applyFill="1" applyBorder="1" applyProtection="1"/>
    <xf numFmtId="9" fontId="5" fillId="0" borderId="0" xfId="0" applyNumberFormat="1" applyFont="1" applyFill="1" applyBorder="1" applyProtection="1"/>
    <xf numFmtId="164" fontId="4" fillId="0" borderId="0" xfId="0" applyNumberFormat="1" applyFont="1" applyAlignment="1"/>
    <xf numFmtId="164" fontId="0" fillId="0" borderId="0" xfId="0" applyNumberFormat="1" applyAlignment="1"/>
    <xf numFmtId="0" fontId="6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1" fillId="0" borderId="9" xfId="0" applyFont="1" applyBorder="1" applyAlignment="1"/>
    <xf numFmtId="49" fontId="1" fillId="0" borderId="0" xfId="0" applyNumberFormat="1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1" fontId="0" fillId="2" borderId="1" xfId="0" applyNumberFormat="1" applyFill="1" applyBorder="1" applyAlignment="1" applyProtection="1">
      <alignment wrapText="1"/>
      <protection locked="0"/>
    </xf>
    <xf numFmtId="0" fontId="5" fillId="0" borderId="0" xfId="0" applyFont="1"/>
    <xf numFmtId="1" fontId="10" fillId="2" borderId="1" xfId="0" applyNumberFormat="1" applyFont="1" applyFill="1" applyBorder="1" applyAlignment="1" applyProtection="1">
      <alignment wrapText="1"/>
      <protection locked="0"/>
    </xf>
    <xf numFmtId="3" fontId="0" fillId="0" borderId="0" xfId="0" applyNumberFormat="1"/>
    <xf numFmtId="0" fontId="1" fillId="0" borderId="0" xfId="0" applyFont="1" applyFill="1" applyBorder="1" applyProtection="1"/>
    <xf numFmtId="3" fontId="0" fillId="0" borderId="0" xfId="0" applyNumberFormat="1" applyFill="1" applyProtection="1"/>
    <xf numFmtId="0" fontId="1" fillId="0" borderId="0" xfId="0" applyFont="1" applyAlignment="1" applyProtection="1">
      <alignment horizontal="right"/>
    </xf>
    <xf numFmtId="164" fontId="2" fillId="0" borderId="0" xfId="0" applyNumberFormat="1" applyFont="1" applyAlignment="1">
      <alignment horizontal="right"/>
    </xf>
    <xf numFmtId="0" fontId="1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6" fillId="0" borderId="0" xfId="0" applyFont="1" applyFill="1" applyAlignment="1" applyProtection="1"/>
    <xf numFmtId="0" fontId="2" fillId="0" borderId="0" xfId="0" applyFont="1" applyFill="1" applyAlignment="1" applyProtection="1"/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1" fillId="0" borderId="1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 applyProtection="1"/>
    <xf numFmtId="0" fontId="2" fillId="0" borderId="0" xfId="0" applyFont="1" applyAlignment="1" applyProtection="1"/>
    <xf numFmtId="0" fontId="8" fillId="0" borderId="0" xfId="0" applyFont="1" applyAlignment="1" applyProtection="1"/>
    <xf numFmtId="0" fontId="11" fillId="0" borderId="0" xfId="0" applyFont="1" applyAlignment="1" applyProtection="1"/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22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ildcountpartb_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PAGE 1"/>
      <sheetName val="PAGE 2"/>
      <sheetName val="PAGE 3"/>
      <sheetName val="PAGE 4"/>
      <sheetName val="PAGE 5"/>
      <sheetName val="PAGE 6"/>
    </sheetNames>
    <sheetDataSet>
      <sheetData sheetId="0"/>
      <sheetData sheetId="1">
        <row r="6">
          <cell r="E6">
            <v>2019</v>
          </cell>
        </row>
        <row r="13">
          <cell r="H13">
            <v>1</v>
          </cell>
        </row>
        <row r="14">
          <cell r="H14">
            <v>192</v>
          </cell>
        </row>
        <row r="15">
          <cell r="H15">
            <v>4132</v>
          </cell>
        </row>
        <row r="16">
          <cell r="H16">
            <v>62</v>
          </cell>
        </row>
        <row r="17">
          <cell r="H17">
            <v>2</v>
          </cell>
        </row>
        <row r="18">
          <cell r="H18">
            <v>184</v>
          </cell>
        </row>
        <row r="19">
          <cell r="H19">
            <v>263</v>
          </cell>
        </row>
        <row r="20">
          <cell r="H20">
            <v>0</v>
          </cell>
        </row>
        <row r="21">
          <cell r="H21">
            <v>4</v>
          </cell>
        </row>
        <row r="22">
          <cell r="H22">
            <v>-9</v>
          </cell>
        </row>
        <row r="23">
          <cell r="H23">
            <v>814</v>
          </cell>
        </row>
        <row r="24">
          <cell r="H24">
            <v>11</v>
          </cell>
        </row>
        <row r="25">
          <cell r="H25">
            <v>3344</v>
          </cell>
        </row>
        <row r="26">
          <cell r="H26">
            <v>9009</v>
          </cell>
        </row>
      </sheetData>
      <sheetData sheetId="2"/>
      <sheetData sheetId="3">
        <row r="15">
          <cell r="E15">
            <v>15</v>
          </cell>
          <cell r="F15">
            <v>63</v>
          </cell>
          <cell r="G15">
            <v>122</v>
          </cell>
          <cell r="H15">
            <v>174</v>
          </cell>
          <cell r="I15">
            <v>235</v>
          </cell>
          <cell r="J15">
            <v>262</v>
          </cell>
          <cell r="K15">
            <v>342</v>
          </cell>
        </row>
        <row r="16">
          <cell r="E16">
            <v>57</v>
          </cell>
          <cell r="F16">
            <v>76</v>
          </cell>
          <cell r="G16">
            <v>90</v>
          </cell>
          <cell r="H16">
            <v>88</v>
          </cell>
          <cell r="I16">
            <v>67</v>
          </cell>
          <cell r="J16">
            <v>74</v>
          </cell>
          <cell r="K16">
            <v>89</v>
          </cell>
        </row>
        <row r="17">
          <cell r="E17">
            <v>1947</v>
          </cell>
          <cell r="F17">
            <v>3209</v>
          </cell>
          <cell r="G17">
            <v>3139</v>
          </cell>
          <cell r="H17">
            <v>2744</v>
          </cell>
          <cell r="I17">
            <v>2061</v>
          </cell>
          <cell r="J17">
            <v>1633</v>
          </cell>
          <cell r="K17">
            <v>1114</v>
          </cell>
        </row>
        <row r="18">
          <cell r="E18">
            <v>22</v>
          </cell>
          <cell r="F18">
            <v>28</v>
          </cell>
          <cell r="G18">
            <v>17</v>
          </cell>
          <cell r="H18">
            <v>21</v>
          </cell>
          <cell r="I18">
            <v>20</v>
          </cell>
          <cell r="J18">
            <v>23</v>
          </cell>
          <cell r="K18">
            <v>28</v>
          </cell>
        </row>
        <row r="19">
          <cell r="E19">
            <v>17</v>
          </cell>
          <cell r="F19">
            <v>127</v>
          </cell>
          <cell r="G19">
            <v>249</v>
          </cell>
          <cell r="H19">
            <v>396</v>
          </cell>
          <cell r="I19">
            <v>482</v>
          </cell>
          <cell r="J19">
            <v>505</v>
          </cell>
          <cell r="K19">
            <v>550</v>
          </cell>
        </row>
        <row r="20">
          <cell r="E20">
            <v>43</v>
          </cell>
          <cell r="F20">
            <v>57</v>
          </cell>
          <cell r="G20">
            <v>55</v>
          </cell>
          <cell r="H20">
            <v>47</v>
          </cell>
          <cell r="I20">
            <v>50</v>
          </cell>
          <cell r="J20">
            <v>44</v>
          </cell>
          <cell r="K20">
            <v>39</v>
          </cell>
        </row>
        <row r="21">
          <cell r="E21">
            <v>123</v>
          </cell>
          <cell r="F21">
            <v>433</v>
          </cell>
          <cell r="G21">
            <v>758</v>
          </cell>
          <cell r="H21">
            <v>990</v>
          </cell>
          <cell r="I21">
            <v>1252</v>
          </cell>
          <cell r="J21">
            <v>1445</v>
          </cell>
          <cell r="K21">
            <v>1505</v>
          </cell>
        </row>
        <row r="22">
          <cell r="E22">
            <v>3</v>
          </cell>
          <cell r="F22">
            <v>31</v>
          </cell>
          <cell r="G22">
            <v>324</v>
          </cell>
          <cell r="H22">
            <v>1067</v>
          </cell>
          <cell r="I22">
            <v>1772</v>
          </cell>
          <cell r="J22">
            <v>2348</v>
          </cell>
          <cell r="K22">
            <v>2763</v>
          </cell>
        </row>
        <row r="23">
          <cell r="E23">
            <v>1</v>
          </cell>
          <cell r="F23">
            <v>4</v>
          </cell>
          <cell r="G23">
            <v>5</v>
          </cell>
          <cell r="H23">
            <v>1</v>
          </cell>
          <cell r="I23">
            <v>1</v>
          </cell>
          <cell r="J23">
            <v>2</v>
          </cell>
          <cell r="K23">
            <v>1</v>
          </cell>
        </row>
        <row r="24">
          <cell r="E24">
            <v>-9</v>
          </cell>
          <cell r="F24">
            <v>-9</v>
          </cell>
          <cell r="G24">
            <v>-9</v>
          </cell>
          <cell r="H24">
            <v>-9</v>
          </cell>
          <cell r="I24">
            <v>-9</v>
          </cell>
          <cell r="J24">
            <v>-9</v>
          </cell>
          <cell r="K24">
            <v>-9</v>
          </cell>
        </row>
        <row r="25">
          <cell r="E25">
            <v>429</v>
          </cell>
          <cell r="F25">
            <v>730</v>
          </cell>
          <cell r="G25">
            <v>846</v>
          </cell>
          <cell r="H25">
            <v>825</v>
          </cell>
          <cell r="I25">
            <v>824</v>
          </cell>
          <cell r="J25">
            <v>836</v>
          </cell>
          <cell r="K25">
            <v>826</v>
          </cell>
        </row>
        <row r="26">
          <cell r="E26">
            <v>4</v>
          </cell>
          <cell r="F26">
            <v>23</v>
          </cell>
          <cell r="G26">
            <v>20</v>
          </cell>
          <cell r="H26">
            <v>16</v>
          </cell>
          <cell r="I26">
            <v>28</v>
          </cell>
          <cell r="J26">
            <v>22</v>
          </cell>
          <cell r="K26">
            <v>19</v>
          </cell>
        </row>
        <row r="27">
          <cell r="E27">
            <v>786</v>
          </cell>
          <cell r="F27">
            <v>245</v>
          </cell>
          <cell r="G27">
            <v>17</v>
          </cell>
          <cell r="H27">
            <v>4</v>
          </cell>
          <cell r="I27">
            <v>0</v>
          </cell>
          <cell r="J27"/>
          <cell r="K27"/>
        </row>
        <row r="28">
          <cell r="E28">
            <v>3447</v>
          </cell>
          <cell r="F28">
            <v>5026</v>
          </cell>
          <cell r="G28">
            <v>5642</v>
          </cell>
          <cell r="H28">
            <v>6373</v>
          </cell>
          <cell r="I28">
            <v>6792</v>
          </cell>
          <cell r="J28">
            <v>7194</v>
          </cell>
          <cell r="K28">
            <v>7276</v>
          </cell>
        </row>
      </sheetData>
      <sheetData sheetId="4">
        <row r="16">
          <cell r="E16">
            <v>353</v>
          </cell>
          <cell r="F16">
            <v>376</v>
          </cell>
          <cell r="G16">
            <v>355</v>
          </cell>
          <cell r="H16">
            <v>352</v>
          </cell>
          <cell r="I16">
            <v>371</v>
          </cell>
          <cell r="J16">
            <v>367</v>
          </cell>
        </row>
        <row r="17">
          <cell r="E17">
            <v>70</v>
          </cell>
          <cell r="F17">
            <v>52</v>
          </cell>
          <cell r="G17">
            <v>63</v>
          </cell>
          <cell r="H17">
            <v>63</v>
          </cell>
          <cell r="I17">
            <v>46</v>
          </cell>
          <cell r="J17">
            <v>45</v>
          </cell>
        </row>
        <row r="18">
          <cell r="E18">
            <v>746</v>
          </cell>
          <cell r="F18">
            <v>540</v>
          </cell>
          <cell r="G18">
            <v>379</v>
          </cell>
          <cell r="H18">
            <v>274</v>
          </cell>
          <cell r="I18">
            <v>249</v>
          </cell>
          <cell r="J18">
            <v>199</v>
          </cell>
        </row>
        <row r="19">
          <cell r="E19">
            <v>25</v>
          </cell>
          <cell r="F19">
            <v>15</v>
          </cell>
          <cell r="G19">
            <v>25</v>
          </cell>
          <cell r="H19">
            <v>23</v>
          </cell>
          <cell r="I19">
            <v>27</v>
          </cell>
          <cell r="J19">
            <v>16</v>
          </cell>
        </row>
        <row r="20">
          <cell r="E20">
            <v>508</v>
          </cell>
          <cell r="F20">
            <v>534</v>
          </cell>
          <cell r="G20">
            <v>520</v>
          </cell>
          <cell r="H20">
            <v>536</v>
          </cell>
          <cell r="I20">
            <v>465</v>
          </cell>
          <cell r="J20">
            <v>412</v>
          </cell>
        </row>
        <row r="21">
          <cell r="E21">
            <v>39</v>
          </cell>
          <cell r="F21">
            <v>42</v>
          </cell>
          <cell r="G21">
            <v>29</v>
          </cell>
          <cell r="H21">
            <v>37</v>
          </cell>
          <cell r="I21">
            <v>26</v>
          </cell>
          <cell r="J21">
            <v>30</v>
          </cell>
        </row>
        <row r="22">
          <cell r="E22">
            <v>1430</v>
          </cell>
          <cell r="F22">
            <v>1454</v>
          </cell>
          <cell r="G22">
            <v>1405</v>
          </cell>
          <cell r="H22">
            <v>1348</v>
          </cell>
          <cell r="I22">
            <v>1370</v>
          </cell>
          <cell r="J22">
            <v>1126</v>
          </cell>
        </row>
        <row r="23">
          <cell r="E23">
            <v>2823</v>
          </cell>
          <cell r="F23">
            <v>2789</v>
          </cell>
          <cell r="G23">
            <v>2651</v>
          </cell>
          <cell r="H23">
            <v>2516</v>
          </cell>
          <cell r="I23">
            <v>2481</v>
          </cell>
          <cell r="J23">
            <v>2244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2</v>
          </cell>
          <cell r="I24">
            <v>0</v>
          </cell>
          <cell r="J24">
            <v>0</v>
          </cell>
        </row>
        <row r="25">
          <cell r="E25">
            <v>-9</v>
          </cell>
          <cell r="F25">
            <v>-9</v>
          </cell>
          <cell r="G25">
            <v>-9</v>
          </cell>
          <cell r="H25">
            <v>-9</v>
          </cell>
          <cell r="I25">
            <v>-9</v>
          </cell>
          <cell r="J25">
            <v>-9</v>
          </cell>
        </row>
        <row r="26">
          <cell r="E26">
            <v>803</v>
          </cell>
          <cell r="F26">
            <v>807</v>
          </cell>
          <cell r="G26">
            <v>802</v>
          </cell>
          <cell r="H26">
            <v>740</v>
          </cell>
          <cell r="I26">
            <v>732</v>
          </cell>
          <cell r="J26">
            <v>682</v>
          </cell>
        </row>
        <row r="27">
          <cell r="E27">
            <v>22</v>
          </cell>
          <cell r="F27">
            <v>36</v>
          </cell>
          <cell r="G27">
            <v>24</v>
          </cell>
          <cell r="H27">
            <v>25</v>
          </cell>
          <cell r="I27">
            <v>28</v>
          </cell>
          <cell r="J27">
            <v>33</v>
          </cell>
        </row>
        <row r="29">
          <cell r="E29">
            <v>6820</v>
          </cell>
          <cell r="F29">
            <v>6646</v>
          </cell>
          <cell r="G29">
            <v>6254</v>
          </cell>
          <cell r="H29">
            <v>5916</v>
          </cell>
          <cell r="I29">
            <v>5795</v>
          </cell>
          <cell r="J29">
            <v>5154</v>
          </cell>
        </row>
      </sheetData>
      <sheetData sheetId="5">
        <row r="16">
          <cell r="H16">
            <v>4214</v>
          </cell>
        </row>
        <row r="17">
          <cell r="H17">
            <v>927</v>
          </cell>
        </row>
        <row r="18">
          <cell r="H18">
            <v>18370</v>
          </cell>
        </row>
        <row r="19">
          <cell r="H19">
            <v>304</v>
          </cell>
        </row>
        <row r="20">
          <cell r="H20">
            <v>5585</v>
          </cell>
        </row>
        <row r="21">
          <cell r="H21">
            <v>605</v>
          </cell>
        </row>
        <row r="22">
          <cell r="H22">
            <v>15376</v>
          </cell>
        </row>
        <row r="23">
          <cell r="H23">
            <v>24979</v>
          </cell>
        </row>
        <row r="24">
          <cell r="H24">
            <v>22</v>
          </cell>
        </row>
        <row r="25">
          <cell r="H25">
            <v>-9</v>
          </cell>
        </row>
        <row r="26">
          <cell r="H26">
            <v>10719</v>
          </cell>
        </row>
        <row r="27">
          <cell r="H27">
            <v>331</v>
          </cell>
        </row>
        <row r="28">
          <cell r="H28">
            <v>1052</v>
          </cell>
        </row>
        <row r="29">
          <cell r="H29">
            <v>82484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B34"/>
  <sheetViews>
    <sheetView tabSelected="1" zoomScaleNormal="100" workbookViewId="0">
      <selection activeCell="B32" sqref="B32"/>
    </sheetView>
  </sheetViews>
  <sheetFormatPr defaultRowHeight="15" x14ac:dyDescent="0.25"/>
  <cols>
    <col min="1" max="1" width="10.5703125" style="7" customWidth="1"/>
    <col min="3" max="3" width="14.28515625" customWidth="1"/>
    <col min="4" max="7" width="15.7109375" customWidth="1"/>
    <col min="8" max="8" width="16.85546875" customWidth="1"/>
    <col min="9" max="9" width="16.140625" customWidth="1"/>
    <col min="10" max="10" width="13.42578125" customWidth="1"/>
    <col min="11" max="12" width="7.28515625" style="3" customWidth="1"/>
    <col min="13" max="13" width="7.140625" style="3" customWidth="1"/>
    <col min="14" max="14" width="7.5703125" style="3" customWidth="1"/>
    <col min="15" max="15" width="6.5703125" style="3" hidden="1" customWidth="1"/>
    <col min="16" max="16" width="5.28515625" style="3" hidden="1" customWidth="1"/>
    <col min="17" max="17" width="7.28515625" style="3" customWidth="1"/>
    <col min="18" max="18" width="10.42578125" style="3" customWidth="1"/>
    <col min="19" max="19" width="12.28515625" style="3" customWidth="1"/>
    <col min="20" max="20" width="6.5703125" customWidth="1"/>
    <col min="21" max="21" width="11.42578125" customWidth="1"/>
    <col min="22" max="26" width="7.28515625" customWidth="1"/>
    <col min="27" max="27" width="15.5703125" customWidth="1"/>
    <col min="28" max="28" width="4.85546875" hidden="1" customWidth="1"/>
    <col min="29" max="36" width="6" customWidth="1"/>
    <col min="37" max="37" width="15.42578125" customWidth="1"/>
    <col min="38" max="38" width="35.5703125" customWidth="1"/>
    <col min="39" max="39" width="15.42578125" customWidth="1"/>
  </cols>
  <sheetData>
    <row r="1" spans="1:16" x14ac:dyDescent="0.25">
      <c r="A1" s="100" t="s">
        <v>0</v>
      </c>
      <c r="B1" s="100"/>
      <c r="C1" s="100"/>
      <c r="E1" s="1"/>
      <c r="I1" s="2" t="s">
        <v>42</v>
      </c>
    </row>
    <row r="2" spans="1:16" x14ac:dyDescent="0.25">
      <c r="A2" s="4"/>
    </row>
    <row r="3" spans="1:16" x14ac:dyDescent="0.25">
      <c r="A3" s="4"/>
      <c r="C3" s="101" t="s">
        <v>1</v>
      </c>
      <c r="D3" s="102"/>
      <c r="E3" s="102"/>
      <c r="F3" s="102"/>
      <c r="G3" s="102"/>
    </row>
    <row r="4" spans="1:16" x14ac:dyDescent="0.25">
      <c r="A4" s="4"/>
      <c r="C4" s="101" t="s">
        <v>2</v>
      </c>
      <c r="D4" s="101"/>
      <c r="E4" s="101"/>
      <c r="F4" s="101"/>
      <c r="G4" s="101"/>
    </row>
    <row r="5" spans="1:16" x14ac:dyDescent="0.25">
      <c r="A5" s="4"/>
    </row>
    <row r="6" spans="1:16" x14ac:dyDescent="0.25">
      <c r="A6" s="4"/>
      <c r="D6" s="5" t="s">
        <v>3</v>
      </c>
      <c r="E6" s="6">
        <v>2019</v>
      </c>
      <c r="F6" s="5"/>
      <c r="G6" s="2"/>
    </row>
    <row r="7" spans="1:16" x14ac:dyDescent="0.25">
      <c r="G7" s="2"/>
    </row>
    <row r="9" spans="1:16" x14ac:dyDescent="0.25">
      <c r="A9" s="103" t="s">
        <v>4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6" x14ac:dyDescent="0.25">
      <c r="A10" s="104" t="s">
        <v>5</v>
      </c>
      <c r="B10" s="104"/>
      <c r="C10" s="104"/>
      <c r="D10" s="104"/>
      <c r="E10" s="104"/>
      <c r="F10" s="104"/>
      <c r="G10" s="104"/>
      <c r="H10" s="104"/>
    </row>
    <row r="11" spans="1:16" x14ac:dyDescent="0.25">
      <c r="A11" s="105" t="s">
        <v>6</v>
      </c>
      <c r="B11" s="106"/>
      <c r="C11" s="106"/>
      <c r="D11" s="107"/>
      <c r="E11" s="111" t="s">
        <v>7</v>
      </c>
      <c r="F11" s="112"/>
      <c r="G11" s="112"/>
      <c r="H11" s="112"/>
      <c r="I11" s="113"/>
    </row>
    <row r="12" spans="1:16" ht="23.25" x14ac:dyDescent="0.25">
      <c r="A12" s="108"/>
      <c r="B12" s="109"/>
      <c r="C12" s="109"/>
      <c r="D12" s="110"/>
      <c r="E12" s="8">
        <v>3</v>
      </c>
      <c r="F12" s="8">
        <v>4</v>
      </c>
      <c r="G12" s="8">
        <v>5</v>
      </c>
      <c r="H12" s="9" t="s">
        <v>8</v>
      </c>
      <c r="I12" s="9" t="s">
        <v>9</v>
      </c>
      <c r="J12" s="10" t="s">
        <v>10</v>
      </c>
    </row>
    <row r="13" spans="1:16" x14ac:dyDescent="0.25">
      <c r="A13" s="94" t="s">
        <v>11</v>
      </c>
      <c r="B13" s="94"/>
      <c r="C13" s="94"/>
      <c r="D13" s="94"/>
      <c r="E13" s="11">
        <v>0</v>
      </c>
      <c r="F13" s="11">
        <v>1</v>
      </c>
      <c r="G13" s="11">
        <v>0</v>
      </c>
      <c r="H13" s="11">
        <v>1</v>
      </c>
      <c r="I13" s="12">
        <f>IF(MIN(H13, H26)&lt;=0, 0, H13/H26)</f>
        <v>1.11000111000111E-4</v>
      </c>
      <c r="J13" s="13">
        <f t="shared" ref="J13:J26" si="0">MAX(E13,0)+MAX(F13,0)+MAX(G13,0)</f>
        <v>1</v>
      </c>
    </row>
    <row r="14" spans="1:16" x14ac:dyDescent="0.25">
      <c r="A14" s="95" t="s">
        <v>12</v>
      </c>
      <c r="B14" s="96"/>
      <c r="C14" s="96"/>
      <c r="D14" s="97"/>
      <c r="E14" s="11">
        <v>87</v>
      </c>
      <c r="F14" s="11">
        <v>83</v>
      </c>
      <c r="G14" s="11">
        <v>22</v>
      </c>
      <c r="H14" s="11">
        <v>192</v>
      </c>
      <c r="I14" s="12">
        <f>IF(MIN(H14, H26)&lt;=0, 0, H14/H26)</f>
        <v>2.1312021312021312E-2</v>
      </c>
      <c r="J14" s="13">
        <f t="shared" si="0"/>
        <v>192</v>
      </c>
      <c r="O14" s="3">
        <v>3</v>
      </c>
      <c r="P14" s="3" t="s">
        <v>5</v>
      </c>
    </row>
    <row r="15" spans="1:16" x14ac:dyDescent="0.25">
      <c r="A15" s="87" t="s">
        <v>13</v>
      </c>
      <c r="B15" s="98"/>
      <c r="C15" s="98"/>
      <c r="D15" s="99"/>
      <c r="E15" s="11">
        <v>1377</v>
      </c>
      <c r="F15" s="11">
        <v>2175</v>
      </c>
      <c r="G15" s="11">
        <v>580</v>
      </c>
      <c r="H15" s="11">
        <v>4132</v>
      </c>
      <c r="I15" s="12">
        <f>IF(MIN(H15, H26)&lt;=0, 0, H15/H26)</f>
        <v>0.45865245865245863</v>
      </c>
      <c r="J15" s="13">
        <f t="shared" si="0"/>
        <v>4132</v>
      </c>
      <c r="P15" s="3" t="s">
        <v>5</v>
      </c>
    </row>
    <row r="16" spans="1:16" x14ac:dyDescent="0.25">
      <c r="A16" s="87" t="s">
        <v>14</v>
      </c>
      <c r="B16" s="98"/>
      <c r="C16" s="98"/>
      <c r="D16" s="99"/>
      <c r="E16" s="11">
        <v>26</v>
      </c>
      <c r="F16" s="11">
        <v>28</v>
      </c>
      <c r="G16" s="11">
        <v>8</v>
      </c>
      <c r="H16" s="11">
        <v>62</v>
      </c>
      <c r="I16" s="12">
        <f>IF(MIN(H16, H26)&lt;=0, 0, H16/H26)</f>
        <v>6.882006882006882E-3</v>
      </c>
      <c r="J16" s="13">
        <f t="shared" si="0"/>
        <v>62</v>
      </c>
    </row>
    <row r="17" spans="1:10" x14ac:dyDescent="0.25">
      <c r="A17" s="87" t="s">
        <v>15</v>
      </c>
      <c r="B17" s="98"/>
      <c r="C17" s="98"/>
      <c r="D17" s="99"/>
      <c r="E17" s="11">
        <v>0</v>
      </c>
      <c r="F17" s="11">
        <v>2</v>
      </c>
      <c r="G17" s="11">
        <v>0</v>
      </c>
      <c r="H17" s="11">
        <v>2</v>
      </c>
      <c r="I17" s="12">
        <f>IF(MIN(H17, H26)&lt;=0, 0, H17/H26)</f>
        <v>2.22000222000222E-4</v>
      </c>
      <c r="J17" s="13">
        <f t="shared" si="0"/>
        <v>2</v>
      </c>
    </row>
    <row r="18" spans="1:10" x14ac:dyDescent="0.25">
      <c r="A18" s="87" t="s">
        <v>16</v>
      </c>
      <c r="B18" s="88"/>
      <c r="C18" s="88"/>
      <c r="D18" s="89"/>
      <c r="E18" s="11">
        <v>90</v>
      </c>
      <c r="F18" s="11">
        <v>62</v>
      </c>
      <c r="G18" s="11">
        <v>32</v>
      </c>
      <c r="H18" s="11">
        <v>184</v>
      </c>
      <c r="I18" s="12">
        <f>IF(MIN(H18, H26)&lt;=0, 0, H18/H26)</f>
        <v>2.0424020424020424E-2</v>
      </c>
      <c r="J18" s="13">
        <f t="shared" si="0"/>
        <v>184</v>
      </c>
    </row>
    <row r="19" spans="1:10" x14ac:dyDescent="0.25">
      <c r="A19" s="87" t="s">
        <v>17</v>
      </c>
      <c r="B19" s="88"/>
      <c r="C19" s="88"/>
      <c r="D19" s="89"/>
      <c r="E19" s="11">
        <v>98</v>
      </c>
      <c r="F19" s="11">
        <v>117</v>
      </c>
      <c r="G19" s="11">
        <v>48</v>
      </c>
      <c r="H19" s="11">
        <v>263</v>
      </c>
      <c r="I19" s="12">
        <f>IF(MIN(H19, H26)&lt;=0, 0, H19/H26)</f>
        <v>2.9193029193029192E-2</v>
      </c>
      <c r="J19" s="13">
        <f t="shared" si="0"/>
        <v>263</v>
      </c>
    </row>
    <row r="20" spans="1:10" x14ac:dyDescent="0.25">
      <c r="A20" s="87" t="s">
        <v>18</v>
      </c>
      <c r="B20" s="88"/>
      <c r="C20" s="88"/>
      <c r="D20" s="89"/>
      <c r="E20" s="11">
        <v>0</v>
      </c>
      <c r="F20" s="11">
        <v>0</v>
      </c>
      <c r="G20" s="11">
        <v>0</v>
      </c>
      <c r="H20" s="11">
        <v>0</v>
      </c>
      <c r="I20" s="12">
        <f>IF(MIN(H20, H26)&lt;=0, 0, H20/H26)</f>
        <v>0</v>
      </c>
      <c r="J20" s="13">
        <f t="shared" si="0"/>
        <v>0</v>
      </c>
    </row>
    <row r="21" spans="1:10" x14ac:dyDescent="0.25">
      <c r="A21" s="87" t="s">
        <v>19</v>
      </c>
      <c r="B21" s="88"/>
      <c r="C21" s="88"/>
      <c r="D21" s="89"/>
      <c r="E21" s="11">
        <v>2</v>
      </c>
      <c r="F21" s="11">
        <v>2</v>
      </c>
      <c r="G21" s="11">
        <v>0</v>
      </c>
      <c r="H21" s="11">
        <v>4</v>
      </c>
      <c r="I21" s="12">
        <f>IF(MIN(H21, H26)&lt;=0, 0, H21/H26)</f>
        <v>4.44000444000444E-4</v>
      </c>
      <c r="J21" s="13">
        <f t="shared" si="0"/>
        <v>4</v>
      </c>
    </row>
    <row r="22" spans="1:10" x14ac:dyDescent="0.25">
      <c r="A22" s="87" t="s">
        <v>20</v>
      </c>
      <c r="B22" s="88"/>
      <c r="C22" s="88"/>
      <c r="D22" s="89"/>
      <c r="E22" s="11">
        <v>-9</v>
      </c>
      <c r="F22" s="11">
        <v>-9</v>
      </c>
      <c r="G22" s="11">
        <v>-9</v>
      </c>
      <c r="H22" s="11">
        <v>-9</v>
      </c>
      <c r="I22" s="12">
        <f>IF(MIN(H22, H26)&lt;=0, 0, H22/H26)</f>
        <v>0</v>
      </c>
      <c r="J22" s="13">
        <f t="shared" si="0"/>
        <v>0</v>
      </c>
    </row>
    <row r="23" spans="1:10" x14ac:dyDescent="0.25">
      <c r="A23" s="87" t="s">
        <v>21</v>
      </c>
      <c r="B23" s="88"/>
      <c r="C23" s="88"/>
      <c r="D23" s="89"/>
      <c r="E23" s="11">
        <v>290</v>
      </c>
      <c r="F23" s="11">
        <v>400</v>
      </c>
      <c r="G23" s="11">
        <v>124</v>
      </c>
      <c r="H23" s="11">
        <v>814</v>
      </c>
      <c r="I23" s="12">
        <f>IF(MIN(H23, H26)&lt;=0, 0, H23/H26)</f>
        <v>9.0354090354090352E-2</v>
      </c>
      <c r="J23" s="13">
        <f t="shared" si="0"/>
        <v>814</v>
      </c>
    </row>
    <row r="24" spans="1:10" x14ac:dyDescent="0.25">
      <c r="A24" s="87" t="s">
        <v>22</v>
      </c>
      <c r="B24" s="88"/>
      <c r="C24" s="88"/>
      <c r="D24" s="89"/>
      <c r="E24" s="11">
        <v>4</v>
      </c>
      <c r="F24" s="11">
        <v>7</v>
      </c>
      <c r="G24" s="11">
        <v>0</v>
      </c>
      <c r="H24" s="11">
        <v>11</v>
      </c>
      <c r="I24" s="12">
        <f>IF(MIN(H24, H26)&lt;=0, 0, H24/H26)</f>
        <v>1.221001221001221E-3</v>
      </c>
      <c r="J24" s="13">
        <f t="shared" si="0"/>
        <v>11</v>
      </c>
    </row>
    <row r="25" spans="1:10" x14ac:dyDescent="0.25">
      <c r="A25" s="87" t="s">
        <v>23</v>
      </c>
      <c r="B25" s="88"/>
      <c r="C25" s="88"/>
      <c r="D25" s="89"/>
      <c r="E25" s="11">
        <v>1374</v>
      </c>
      <c r="F25" s="11">
        <v>1577</v>
      </c>
      <c r="G25" s="11">
        <v>393</v>
      </c>
      <c r="H25" s="11">
        <v>3344</v>
      </c>
      <c r="I25" s="12">
        <f>IF(MIN(H25, H26)&lt;=0, 0, H25/H26)</f>
        <v>0.3711843711843712</v>
      </c>
      <c r="J25" s="13">
        <f t="shared" si="0"/>
        <v>3344</v>
      </c>
    </row>
    <row r="26" spans="1:10" x14ac:dyDescent="0.25">
      <c r="A26" s="87" t="s">
        <v>24</v>
      </c>
      <c r="B26" s="88"/>
      <c r="C26" s="88"/>
      <c r="D26" s="89"/>
      <c r="E26" s="11">
        <v>3348</v>
      </c>
      <c r="F26" s="11">
        <v>4454</v>
      </c>
      <c r="G26" s="11">
        <v>1207</v>
      </c>
      <c r="H26" s="11">
        <v>9009</v>
      </c>
      <c r="I26" s="12">
        <f>IF(H26&lt;=0, 0, H26/H26)</f>
        <v>1</v>
      </c>
      <c r="J26" s="13">
        <f t="shared" si="0"/>
        <v>9009</v>
      </c>
    </row>
    <row r="27" spans="1:10" s="19" customFormat="1" x14ac:dyDescent="0.25">
      <c r="A27" s="14"/>
      <c r="B27" s="15"/>
      <c r="C27" s="15"/>
      <c r="D27" s="15"/>
      <c r="E27" s="16"/>
      <c r="F27" s="16"/>
      <c r="G27" s="16"/>
      <c r="H27" s="16"/>
      <c r="I27" s="17"/>
      <c r="J27" s="18"/>
    </row>
    <row r="28" spans="1:10" x14ac:dyDescent="0.25">
      <c r="A28" s="20" t="s">
        <v>25</v>
      </c>
      <c r="B28" s="21"/>
      <c r="C28" s="21"/>
      <c r="D28" s="21"/>
      <c r="E28" s="16"/>
      <c r="F28" s="16"/>
      <c r="G28" s="16"/>
      <c r="H28" s="16"/>
      <c r="I28" s="16"/>
      <c r="J28" s="22"/>
    </row>
    <row r="29" spans="1:10" s="19" customFormat="1" x14ac:dyDescent="0.25">
      <c r="A29" s="90" t="s">
        <v>26</v>
      </c>
      <c r="B29" s="91"/>
      <c r="C29" s="91"/>
      <c r="D29" s="91"/>
      <c r="E29" s="91"/>
      <c r="F29" s="91"/>
      <c r="G29" s="91"/>
      <c r="H29" s="91"/>
      <c r="I29" s="91"/>
      <c r="J29" s="91"/>
    </row>
    <row r="30" spans="1:10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</row>
    <row r="31" spans="1:10" x14ac:dyDescent="0.25">
      <c r="A31" s="2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23"/>
      <c r="B32" s="3"/>
      <c r="C32" s="93" t="s">
        <v>10</v>
      </c>
      <c r="D32" s="93"/>
      <c r="E32" s="24">
        <f>MAX(E13,0)+MAX(E14,0)+MAX(E15,0)+MAX(E16,0)+MAX(E17,0)+MAX(E18,0)+MAX(E19,0)+MAX(E20,0)+MAX(E21,0)+MAX(E22,0)+MAX(E23,0)+MAX(E24,0)+MAX(E25,0)</f>
        <v>3348</v>
      </c>
      <c r="F32" s="24">
        <f>MAX(F13,0)+MAX(F14,0)+MAX(F15,0)+MAX(F16,0)+MAX(F17,0)+MAX(F18,0)+MAX(F19,0)+MAX(F20,0)+MAX(F21,0)+MAX(F22,0)+MAX(F23,0)+MAX(F24,0)+MAX(F25,0)</f>
        <v>4454</v>
      </c>
      <c r="G32" s="24">
        <f>MAX(G13,0)+MAX(G14,0)+MAX(G15,0)+MAX(G16,0)+MAX(G17,0)+MAX(G18,0)+MAX(G19,0)+MAX(G20,0)+MAX(G21,0)+MAX(G22,0)+MAX(G23,0)+MAX(G24,0)+MAX(G25,0)</f>
        <v>1207</v>
      </c>
      <c r="H32" s="24">
        <f>MAX(H13,0)+MAX(H14,0)+MAX(H15,0)+MAX(H16,0)+MAX(H17,0)+MAX(H18,0)+MAX(H19,0)+MAX(H20,0)+MAX(H21,0)+MAX(H22,0)+MAX(H23,0)+MAX(H24,0)+MAX(H25,0)</f>
        <v>9009</v>
      </c>
      <c r="I32" s="24"/>
      <c r="J32" s="3"/>
    </row>
    <row r="34" spans="1:1" x14ac:dyDescent="0.25">
      <c r="A34" s="25"/>
    </row>
  </sheetData>
  <sheetProtection sheet="1" objects="1" scenarios="1"/>
  <mergeCells count="24">
    <mergeCell ref="A11:D12"/>
    <mergeCell ref="E11:I11"/>
    <mergeCell ref="A1:C1"/>
    <mergeCell ref="C3:G3"/>
    <mergeCell ref="C4:G4"/>
    <mergeCell ref="A9:L9"/>
    <mergeCell ref="A10:H10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5:D25"/>
    <mergeCell ref="A26:D26"/>
    <mergeCell ref="A29:J29"/>
    <mergeCell ref="A30:J30"/>
    <mergeCell ref="C32:D32"/>
  </mergeCells>
  <conditionalFormatting sqref="J27:J28">
    <cfRule type="cellIs" dxfId="21" priority="1" stopIfTrue="1" operator="notEqual">
      <formula>H27</formula>
    </cfRule>
  </conditionalFormatting>
  <conditionalFormatting sqref="J13:J26">
    <cfRule type="expression" dxfId="20" priority="2" stopIfTrue="1">
      <formula>MAX(H13,0)&lt;&gt;J13</formula>
    </cfRule>
  </conditionalFormatting>
  <conditionalFormatting sqref="E32:H32">
    <cfRule type="expression" dxfId="19" priority="3" stopIfTrue="1">
      <formula>MAX(E26,0)&lt;&gt;E32</formula>
    </cfRule>
  </conditionalFormatting>
  <pageMargins left="0.7" right="0.7" top="0.75" bottom="0.75" header="0.3" footer="0.3"/>
  <pageSetup scale="94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B35"/>
  <sheetViews>
    <sheetView zoomScaleNormal="100" workbookViewId="0">
      <selection activeCell="C35" sqref="C35"/>
    </sheetView>
  </sheetViews>
  <sheetFormatPr defaultRowHeight="15" x14ac:dyDescent="0.25"/>
  <cols>
    <col min="1" max="1" width="27" style="7" customWidth="1"/>
    <col min="2" max="2" width="9.140625" hidden="1" customWidth="1"/>
    <col min="3" max="3" width="8.42578125" customWidth="1"/>
    <col min="4" max="4" width="6.7109375" customWidth="1"/>
    <col min="5" max="5" width="12.28515625" customWidth="1"/>
    <col min="6" max="6" width="18.85546875" customWidth="1"/>
    <col min="7" max="7" width="13.140625" customWidth="1"/>
    <col min="8" max="8" width="16.140625" customWidth="1"/>
    <col min="9" max="9" width="18.7109375" customWidth="1"/>
    <col min="10" max="10" width="11.7109375" customWidth="1"/>
    <col min="11" max="12" width="10.85546875" customWidth="1"/>
    <col min="13" max="13" width="12.85546875" customWidth="1"/>
    <col min="14" max="14" width="14.140625" customWidth="1"/>
    <col min="15" max="15" width="9" hidden="1" customWidth="1"/>
    <col min="16" max="17" width="7.28515625" customWidth="1"/>
    <col min="18" max="18" width="15.5703125" customWidth="1"/>
    <col min="19" max="19" width="17.5703125" customWidth="1"/>
    <col min="20" max="20" width="43.140625" customWidth="1"/>
    <col min="21" max="21" width="11.42578125" customWidth="1"/>
    <col min="22" max="26" width="7.28515625" customWidth="1"/>
    <col min="27" max="27" width="15.5703125" customWidth="1"/>
    <col min="28" max="28" width="4.85546875" hidden="1" customWidth="1"/>
    <col min="29" max="36" width="6" customWidth="1"/>
    <col min="37" max="37" width="15.42578125" customWidth="1"/>
    <col min="38" max="38" width="35.5703125" customWidth="1"/>
    <col min="39" max="39" width="15.42578125" customWidth="1"/>
  </cols>
  <sheetData>
    <row r="1" spans="1:15" x14ac:dyDescent="0.25">
      <c r="A1" s="4" t="s">
        <v>0</v>
      </c>
      <c r="D1" s="26"/>
      <c r="E1" s="26"/>
      <c r="F1" s="1"/>
      <c r="G1" s="26"/>
      <c r="H1" s="26"/>
      <c r="L1" s="2" t="s">
        <v>43</v>
      </c>
    </row>
    <row r="2" spans="1:15" x14ac:dyDescent="0.25">
      <c r="A2" s="4"/>
      <c r="D2" s="26"/>
      <c r="E2" s="26"/>
      <c r="F2" s="26"/>
      <c r="G2" s="26"/>
      <c r="H2" s="26"/>
    </row>
    <row r="3" spans="1:15" x14ac:dyDescent="0.25">
      <c r="A3" s="4"/>
      <c r="E3" s="27"/>
      <c r="G3" s="1" t="s">
        <v>1</v>
      </c>
      <c r="H3" s="27"/>
    </row>
    <row r="4" spans="1:15" x14ac:dyDescent="0.25">
      <c r="A4" s="4"/>
      <c r="E4" s="1"/>
      <c r="G4" s="1" t="s">
        <v>2</v>
      </c>
      <c r="H4" s="1"/>
    </row>
    <row r="5" spans="1:15" x14ac:dyDescent="0.25">
      <c r="A5" s="4"/>
    </row>
    <row r="6" spans="1:15" x14ac:dyDescent="0.25">
      <c r="A6" s="4"/>
      <c r="E6" s="28"/>
      <c r="F6" s="119" t="str">
        <f>"Reporting Year: "&amp;'[1]PAGE 1'!E6</f>
        <v>Reporting Year: 2019</v>
      </c>
      <c r="G6" s="119"/>
      <c r="H6" s="119"/>
    </row>
    <row r="7" spans="1:15" x14ac:dyDescent="0.25">
      <c r="J7" s="2"/>
    </row>
    <row r="8" spans="1:15" x14ac:dyDescent="0.25">
      <c r="B8" s="29"/>
      <c r="C8" s="29"/>
      <c r="D8" s="29"/>
      <c r="E8" s="29"/>
      <c r="F8" s="30"/>
      <c r="G8" s="29"/>
      <c r="H8" s="29"/>
    </row>
    <row r="9" spans="1:15" s="31" customFormat="1" x14ac:dyDescent="0.25">
      <c r="A9" s="120" t="s">
        <v>27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5" x14ac:dyDescent="0.2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5" x14ac:dyDescent="0.25">
      <c r="A11" s="105" t="s">
        <v>6</v>
      </c>
      <c r="B11" s="106"/>
      <c r="C11" s="106"/>
      <c r="D11" s="107"/>
      <c r="E11" s="111" t="s">
        <v>28</v>
      </c>
      <c r="F11" s="112"/>
      <c r="G11" s="112"/>
      <c r="H11" s="112"/>
      <c r="I11" s="112"/>
      <c r="J11" s="112"/>
      <c r="K11" s="112"/>
      <c r="L11" s="113"/>
    </row>
    <row r="12" spans="1:15" ht="34.5" x14ac:dyDescent="0.25">
      <c r="A12" s="108"/>
      <c r="B12" s="109"/>
      <c r="C12" s="109"/>
      <c r="D12" s="110"/>
      <c r="E12" s="33" t="s">
        <v>29</v>
      </c>
      <c r="F12" s="34" t="s">
        <v>30</v>
      </c>
      <c r="G12" s="34" t="s">
        <v>31</v>
      </c>
      <c r="H12" s="34" t="s">
        <v>32</v>
      </c>
      <c r="I12" s="35" t="s">
        <v>33</v>
      </c>
      <c r="J12" s="34" t="s">
        <v>34</v>
      </c>
      <c r="K12" s="34" t="s">
        <v>35</v>
      </c>
      <c r="L12" s="34" t="s">
        <v>8</v>
      </c>
      <c r="M12" s="36" t="s">
        <v>10</v>
      </c>
      <c r="N12" s="36" t="s">
        <v>36</v>
      </c>
    </row>
    <row r="13" spans="1:15" x14ac:dyDescent="0.25">
      <c r="A13" s="94" t="s">
        <v>11</v>
      </c>
      <c r="B13" s="94"/>
      <c r="C13" s="94"/>
      <c r="D13" s="94"/>
      <c r="E13" s="11">
        <v>0</v>
      </c>
      <c r="F13" s="11">
        <v>0</v>
      </c>
      <c r="G13" s="11">
        <v>1</v>
      </c>
      <c r="H13" s="11">
        <v>0</v>
      </c>
      <c r="I13" s="11">
        <v>0</v>
      </c>
      <c r="J13" s="11">
        <v>0</v>
      </c>
      <c r="K13" s="11">
        <v>0</v>
      </c>
      <c r="L13" s="11">
        <v>1</v>
      </c>
      <c r="M13" s="13">
        <f t="shared" ref="M13:M26" si="0">MAX(E13,0)+MAX(F13,0)+MAX(G13,0)+MAX(H13,0)+MAX(I13,0)+MAX(J13,0)+MAX(K13,0)</f>
        <v>1</v>
      </c>
      <c r="N13" s="13">
        <f>'[1]PAGE 1'!H13</f>
        <v>1</v>
      </c>
      <c r="O13" s="37"/>
    </row>
    <row r="14" spans="1:15" x14ac:dyDescent="0.25">
      <c r="A14" s="95" t="s">
        <v>12</v>
      </c>
      <c r="B14" s="96"/>
      <c r="C14" s="96"/>
      <c r="D14" s="97"/>
      <c r="E14" s="11">
        <v>63</v>
      </c>
      <c r="F14" s="11">
        <v>0</v>
      </c>
      <c r="G14" s="11">
        <v>7</v>
      </c>
      <c r="H14" s="11">
        <v>2</v>
      </c>
      <c r="I14" s="11">
        <v>0</v>
      </c>
      <c r="J14" s="11">
        <v>111</v>
      </c>
      <c r="K14" s="11">
        <v>9</v>
      </c>
      <c r="L14" s="11">
        <v>192</v>
      </c>
      <c r="M14" s="13">
        <f t="shared" si="0"/>
        <v>192</v>
      </c>
      <c r="N14" s="13">
        <f>'[1]PAGE 1'!H14</f>
        <v>192</v>
      </c>
      <c r="O14" s="37">
        <v>4</v>
      </c>
    </row>
    <row r="15" spans="1:15" x14ac:dyDescent="0.25">
      <c r="A15" s="87" t="s">
        <v>13</v>
      </c>
      <c r="B15" s="98"/>
      <c r="C15" s="98"/>
      <c r="D15" s="99"/>
      <c r="E15" s="11">
        <v>1008</v>
      </c>
      <c r="F15" s="11">
        <v>40</v>
      </c>
      <c r="G15" s="11">
        <v>74</v>
      </c>
      <c r="H15" s="11">
        <v>61</v>
      </c>
      <c r="I15" s="11">
        <v>14</v>
      </c>
      <c r="J15" s="11">
        <v>2740</v>
      </c>
      <c r="K15" s="11">
        <v>195</v>
      </c>
      <c r="L15" s="11">
        <v>4132</v>
      </c>
      <c r="M15" s="13">
        <f t="shared" si="0"/>
        <v>4132</v>
      </c>
      <c r="N15" s="13">
        <f>'[1]PAGE 1'!H15</f>
        <v>4132</v>
      </c>
    </row>
    <row r="16" spans="1:15" x14ac:dyDescent="0.25">
      <c r="A16" s="87" t="s">
        <v>14</v>
      </c>
      <c r="B16" s="98"/>
      <c r="C16" s="98"/>
      <c r="D16" s="99"/>
      <c r="E16" s="11">
        <v>15</v>
      </c>
      <c r="F16" s="11">
        <v>1</v>
      </c>
      <c r="G16" s="11">
        <v>1</v>
      </c>
      <c r="H16" s="11">
        <v>1</v>
      </c>
      <c r="I16" s="11">
        <v>0</v>
      </c>
      <c r="J16" s="11">
        <v>40</v>
      </c>
      <c r="K16" s="11">
        <v>4</v>
      </c>
      <c r="L16" s="11">
        <v>62</v>
      </c>
      <c r="M16" s="13">
        <f t="shared" si="0"/>
        <v>62</v>
      </c>
      <c r="N16" s="13">
        <f>'[1]PAGE 1'!H16</f>
        <v>62</v>
      </c>
    </row>
    <row r="17" spans="1:14" x14ac:dyDescent="0.25">
      <c r="A17" s="87" t="s">
        <v>15</v>
      </c>
      <c r="B17" s="98"/>
      <c r="C17" s="98"/>
      <c r="D17" s="99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2</v>
      </c>
      <c r="K17" s="11">
        <v>0</v>
      </c>
      <c r="L17" s="11">
        <v>2</v>
      </c>
      <c r="M17" s="13">
        <f t="shared" si="0"/>
        <v>2</v>
      </c>
      <c r="N17" s="13">
        <f>'[1]PAGE 1'!H17</f>
        <v>2</v>
      </c>
    </row>
    <row r="18" spans="1:14" x14ac:dyDescent="0.25">
      <c r="A18" s="87" t="s">
        <v>16</v>
      </c>
      <c r="B18" s="88"/>
      <c r="C18" s="88"/>
      <c r="D18" s="89"/>
      <c r="E18" s="11">
        <v>38</v>
      </c>
      <c r="F18" s="11">
        <v>3</v>
      </c>
      <c r="G18" s="11">
        <v>4</v>
      </c>
      <c r="H18" s="11">
        <v>7</v>
      </c>
      <c r="I18" s="11">
        <v>1</v>
      </c>
      <c r="J18" s="11">
        <v>123</v>
      </c>
      <c r="K18" s="11">
        <v>8</v>
      </c>
      <c r="L18" s="11">
        <v>184</v>
      </c>
      <c r="M18" s="13">
        <f t="shared" si="0"/>
        <v>184</v>
      </c>
      <c r="N18" s="13">
        <f>'[1]PAGE 1'!H18</f>
        <v>184</v>
      </c>
    </row>
    <row r="19" spans="1:14" x14ac:dyDescent="0.25">
      <c r="A19" s="87" t="s">
        <v>17</v>
      </c>
      <c r="B19" s="88"/>
      <c r="C19" s="88"/>
      <c r="D19" s="89"/>
      <c r="E19" s="11">
        <v>67</v>
      </c>
      <c r="F19" s="11">
        <v>0</v>
      </c>
      <c r="G19" s="11">
        <v>3</v>
      </c>
      <c r="H19" s="11">
        <v>6</v>
      </c>
      <c r="I19" s="11">
        <v>0</v>
      </c>
      <c r="J19" s="11">
        <v>179</v>
      </c>
      <c r="K19" s="11">
        <v>8</v>
      </c>
      <c r="L19" s="11">
        <v>263</v>
      </c>
      <c r="M19" s="13">
        <f t="shared" si="0"/>
        <v>263</v>
      </c>
      <c r="N19" s="13">
        <f>'[1]PAGE 1'!H19</f>
        <v>263</v>
      </c>
    </row>
    <row r="20" spans="1:14" x14ac:dyDescent="0.25">
      <c r="A20" s="87" t="s">
        <v>18</v>
      </c>
      <c r="B20" s="88"/>
      <c r="C20" s="88"/>
      <c r="D20" s="89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3">
        <f t="shared" si="0"/>
        <v>0</v>
      </c>
      <c r="N20" s="13">
        <f>'[1]PAGE 1'!H20</f>
        <v>0</v>
      </c>
    </row>
    <row r="21" spans="1:14" x14ac:dyDescent="0.25">
      <c r="A21" s="87" t="s">
        <v>19</v>
      </c>
      <c r="B21" s="88"/>
      <c r="C21" s="88"/>
      <c r="D21" s="89"/>
      <c r="E21" s="11">
        <v>1</v>
      </c>
      <c r="F21" s="11">
        <v>0</v>
      </c>
      <c r="G21" s="11">
        <v>0</v>
      </c>
      <c r="H21" s="11">
        <v>0</v>
      </c>
      <c r="I21" s="11">
        <v>0</v>
      </c>
      <c r="J21" s="11">
        <v>3</v>
      </c>
      <c r="K21" s="11">
        <v>0</v>
      </c>
      <c r="L21" s="11">
        <v>4</v>
      </c>
      <c r="M21" s="13">
        <f t="shared" si="0"/>
        <v>4</v>
      </c>
      <c r="N21" s="13">
        <f>'[1]PAGE 1'!H21</f>
        <v>4</v>
      </c>
    </row>
    <row r="22" spans="1:14" x14ac:dyDescent="0.25">
      <c r="A22" s="87" t="s">
        <v>20</v>
      </c>
      <c r="B22" s="88"/>
      <c r="C22" s="88"/>
      <c r="D22" s="89"/>
      <c r="E22" s="11">
        <v>-9</v>
      </c>
      <c r="F22" s="11">
        <v>-9</v>
      </c>
      <c r="G22" s="11">
        <v>-9</v>
      </c>
      <c r="H22" s="11">
        <v>-9</v>
      </c>
      <c r="I22" s="11">
        <v>-9</v>
      </c>
      <c r="J22" s="11">
        <v>-9</v>
      </c>
      <c r="K22" s="11">
        <v>-9</v>
      </c>
      <c r="L22" s="11">
        <v>-9</v>
      </c>
      <c r="M22" s="13">
        <f t="shared" si="0"/>
        <v>0</v>
      </c>
      <c r="N22" s="13">
        <f>'[1]PAGE 1'!H22</f>
        <v>-9</v>
      </c>
    </row>
    <row r="23" spans="1:14" x14ac:dyDescent="0.25">
      <c r="A23" s="87" t="s">
        <v>21</v>
      </c>
      <c r="B23" s="88"/>
      <c r="C23" s="88"/>
      <c r="D23" s="89"/>
      <c r="E23" s="11">
        <v>155</v>
      </c>
      <c r="F23" s="11">
        <v>2</v>
      </c>
      <c r="G23" s="11">
        <v>59</v>
      </c>
      <c r="H23" s="11">
        <v>23</v>
      </c>
      <c r="I23" s="11">
        <v>3</v>
      </c>
      <c r="J23" s="11">
        <v>529</v>
      </c>
      <c r="K23" s="11">
        <v>43</v>
      </c>
      <c r="L23" s="11">
        <v>814</v>
      </c>
      <c r="M23" s="13">
        <f t="shared" si="0"/>
        <v>814</v>
      </c>
      <c r="N23" s="13">
        <f>'[1]PAGE 1'!H23</f>
        <v>814</v>
      </c>
    </row>
    <row r="24" spans="1:14" x14ac:dyDescent="0.25">
      <c r="A24" s="87" t="s">
        <v>22</v>
      </c>
      <c r="B24" s="88"/>
      <c r="C24" s="88"/>
      <c r="D24" s="89"/>
      <c r="E24" s="11">
        <v>2</v>
      </c>
      <c r="F24" s="11">
        <v>0</v>
      </c>
      <c r="G24" s="11">
        <v>0</v>
      </c>
      <c r="H24" s="11">
        <v>0</v>
      </c>
      <c r="I24" s="11">
        <v>0</v>
      </c>
      <c r="J24" s="11">
        <v>8</v>
      </c>
      <c r="K24" s="11">
        <v>1</v>
      </c>
      <c r="L24" s="11">
        <v>11</v>
      </c>
      <c r="M24" s="13">
        <f t="shared" si="0"/>
        <v>11</v>
      </c>
      <c r="N24" s="13">
        <f>'[1]PAGE 1'!H24</f>
        <v>11</v>
      </c>
    </row>
    <row r="25" spans="1:14" x14ac:dyDescent="0.25">
      <c r="A25" s="87" t="s">
        <v>37</v>
      </c>
      <c r="B25" s="88"/>
      <c r="C25" s="88"/>
      <c r="D25" s="89"/>
      <c r="E25" s="11">
        <v>831</v>
      </c>
      <c r="F25" s="11">
        <v>47</v>
      </c>
      <c r="G25" s="11">
        <v>116</v>
      </c>
      <c r="H25" s="11">
        <v>106</v>
      </c>
      <c r="I25" s="11">
        <v>22</v>
      </c>
      <c r="J25" s="11">
        <v>2013</v>
      </c>
      <c r="K25" s="11">
        <v>209</v>
      </c>
      <c r="L25" s="11">
        <v>3344</v>
      </c>
      <c r="M25" s="13">
        <f t="shared" si="0"/>
        <v>3344</v>
      </c>
      <c r="N25" s="13">
        <f>'[1]PAGE 1'!H25</f>
        <v>3344</v>
      </c>
    </row>
    <row r="26" spans="1:14" x14ac:dyDescent="0.25">
      <c r="A26" s="87" t="s">
        <v>24</v>
      </c>
      <c r="B26" s="88"/>
      <c r="C26" s="88"/>
      <c r="D26" s="89"/>
      <c r="E26" s="11">
        <v>2180</v>
      </c>
      <c r="F26" s="11">
        <v>93</v>
      </c>
      <c r="G26" s="11">
        <v>265</v>
      </c>
      <c r="H26" s="11">
        <v>206</v>
      </c>
      <c r="I26" s="11">
        <v>40</v>
      </c>
      <c r="J26" s="11">
        <v>5748</v>
      </c>
      <c r="K26" s="11">
        <v>477</v>
      </c>
      <c r="L26" s="11">
        <v>9009</v>
      </c>
      <c r="M26" s="13">
        <f t="shared" si="0"/>
        <v>9009</v>
      </c>
      <c r="N26" s="13">
        <f>'[1]PAGE 1'!H26</f>
        <v>9009</v>
      </c>
    </row>
    <row r="27" spans="1:14" x14ac:dyDescent="0.25">
      <c r="A27" s="95" t="s">
        <v>38</v>
      </c>
      <c r="B27" s="96"/>
      <c r="C27" s="96"/>
      <c r="D27" s="97"/>
      <c r="E27" s="12">
        <f>IF(MIN(E26,L26)&lt;=0, 0,E26/L26)</f>
        <v>0.24198024198024198</v>
      </c>
      <c r="F27" s="12">
        <f>IF(MIN(F26,L26)&lt;=0, 0,F26/L26)</f>
        <v>1.0323010323010324E-2</v>
      </c>
      <c r="G27" s="12">
        <f>IF(MIN(G26,L26)&lt;=0, 0,G26/L26)</f>
        <v>2.9415029415029416E-2</v>
      </c>
      <c r="H27" s="12">
        <f>IF(MIN(H26,L26)&lt;=0, 0,H26/L26)</f>
        <v>2.2866022866022868E-2</v>
      </c>
      <c r="I27" s="12">
        <f>IF(MIN(I26,L26)&lt;=0, 0,I26/L26)</f>
        <v>4.44000444000444E-3</v>
      </c>
      <c r="J27" s="12">
        <f>IF(MIN(J26,L26)&lt;=0, 0,J26/L26)</f>
        <v>0.63802863802863807</v>
      </c>
      <c r="K27" s="12">
        <f>IF(MIN(K26,L26)&lt;=0, 0,K26/L26)</f>
        <v>5.2947052947052944E-2</v>
      </c>
      <c r="L27" s="12">
        <f>IF(L26&lt;=0, 0,L26/L26)</f>
        <v>1</v>
      </c>
      <c r="M27" s="13"/>
      <c r="N27" s="38"/>
    </row>
    <row r="28" spans="1:14" s="19" customFormat="1" x14ac:dyDescent="0.25">
      <c r="A28" s="14"/>
      <c r="B28" s="15"/>
      <c r="C28" s="15"/>
      <c r="D28" s="15"/>
      <c r="E28" s="16"/>
      <c r="F28" s="16"/>
      <c r="G28" s="16"/>
      <c r="H28" s="16"/>
      <c r="I28" s="16"/>
      <c r="J28" s="16"/>
      <c r="K28" s="18"/>
      <c r="L28" s="39"/>
    </row>
    <row r="29" spans="1:14" s="42" customFormat="1" x14ac:dyDescent="0.25">
      <c r="A29" s="114" t="s">
        <v>39</v>
      </c>
      <c r="B29" s="115"/>
      <c r="C29" s="115"/>
      <c r="D29" s="115"/>
      <c r="E29" s="115"/>
      <c r="F29" s="115"/>
      <c r="G29" s="115"/>
      <c r="H29" s="115"/>
      <c r="I29" s="115"/>
      <c r="J29" s="115"/>
      <c r="K29" s="40"/>
      <c r="L29" s="41"/>
    </row>
    <row r="30" spans="1:14" x14ac:dyDescent="0.25">
      <c r="A30" s="43" t="s">
        <v>40</v>
      </c>
    </row>
    <row r="31" spans="1:14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</row>
    <row r="33" spans="1:12" x14ac:dyDescent="0.25">
      <c r="A33" s="117" t="s">
        <v>41</v>
      </c>
      <c r="B33" s="118"/>
      <c r="C33" s="118"/>
      <c r="D33" s="118"/>
      <c r="E33" s="44">
        <f t="shared" ref="E33:L33" si="1">MAX(E13,0)+MAX(E14,0)+MAX(E15,0)+MAX(E16,0)+MAX(E17,0)+MAX(E18,0)+MAX(E19,0)+MAX(E20,0)+MAX(E21,0)+MAX(E22,0)+MAX(E23,0)+MAX(E24,0)+MAX(E25,0)</f>
        <v>2180</v>
      </c>
      <c r="F33" s="44">
        <f t="shared" si="1"/>
        <v>93</v>
      </c>
      <c r="G33" s="44">
        <f t="shared" si="1"/>
        <v>265</v>
      </c>
      <c r="H33" s="44">
        <f t="shared" si="1"/>
        <v>206</v>
      </c>
      <c r="I33" s="44">
        <f t="shared" si="1"/>
        <v>40</v>
      </c>
      <c r="J33" s="44">
        <f t="shared" si="1"/>
        <v>5748</v>
      </c>
      <c r="K33" s="44">
        <f t="shared" si="1"/>
        <v>477</v>
      </c>
      <c r="L33" s="44">
        <f t="shared" si="1"/>
        <v>9009</v>
      </c>
    </row>
    <row r="35" spans="1:12" x14ac:dyDescent="0.25">
      <c r="A35" s="45"/>
    </row>
  </sheetData>
  <sheetProtection sheet="1" objects="1" scenarios="1"/>
  <mergeCells count="22">
    <mergeCell ref="A20:D20"/>
    <mergeCell ref="F6:H6"/>
    <mergeCell ref="A9:N9"/>
    <mergeCell ref="A11:D12"/>
    <mergeCell ref="E11:L11"/>
    <mergeCell ref="A13:D13"/>
    <mergeCell ref="A14:D14"/>
    <mergeCell ref="A15:D15"/>
    <mergeCell ref="A16:D16"/>
    <mergeCell ref="A17:D17"/>
    <mergeCell ref="A18:D18"/>
    <mergeCell ref="A19:D19"/>
    <mergeCell ref="A27:D27"/>
    <mergeCell ref="A29:J29"/>
    <mergeCell ref="A31:J31"/>
    <mergeCell ref="A33:D33"/>
    <mergeCell ref="A21:D21"/>
    <mergeCell ref="A22:D22"/>
    <mergeCell ref="A23:D23"/>
    <mergeCell ref="A24:D24"/>
    <mergeCell ref="A25:D25"/>
    <mergeCell ref="A26:D26"/>
  </mergeCells>
  <conditionalFormatting sqref="K28:K29">
    <cfRule type="cellIs" dxfId="18" priority="1" stopIfTrue="1" operator="notEqual">
      <formula>J28</formula>
    </cfRule>
  </conditionalFormatting>
  <conditionalFormatting sqref="L28:L29 N13:N26">
    <cfRule type="cellIs" dxfId="17" priority="2" stopIfTrue="1" operator="notEqual">
      <formula>J13</formula>
    </cfRule>
  </conditionalFormatting>
  <conditionalFormatting sqref="M13:M26">
    <cfRule type="expression" dxfId="16" priority="3" stopIfTrue="1">
      <formula>MAX(L13,0)&lt;&gt;M13</formula>
    </cfRule>
  </conditionalFormatting>
  <conditionalFormatting sqref="E33:L33">
    <cfRule type="expression" dxfId="15" priority="4" stopIfTrue="1">
      <formula>MAX(E26,0)&lt;&gt;E33</formula>
    </cfRule>
  </conditionalFormatting>
  <pageMargins left="0.7" right="0.7" top="0.75" bottom="0.75" header="0.3" footer="0.3"/>
  <pageSetup scale="79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6"/>
  <sheetViews>
    <sheetView zoomScaleNormal="100" workbookViewId="0">
      <selection activeCell="B34" sqref="B34"/>
    </sheetView>
  </sheetViews>
  <sheetFormatPr defaultRowHeight="15" x14ac:dyDescent="0.25"/>
  <cols>
    <col min="1" max="2" width="10.7109375" customWidth="1"/>
    <col min="3" max="3" width="15.140625" customWidth="1"/>
    <col min="4" max="10" width="13.7109375" customWidth="1"/>
    <col min="14" max="14" width="3.28515625" hidden="1" customWidth="1"/>
  </cols>
  <sheetData>
    <row r="1" spans="1:15" s="4" customFormat="1" ht="11.25" x14ac:dyDescent="0.2">
      <c r="A1" s="100" t="s">
        <v>0</v>
      </c>
      <c r="B1" s="100"/>
      <c r="C1" s="100"/>
      <c r="D1" s="100"/>
      <c r="E1" s="100"/>
      <c r="G1" s="4" t="s">
        <v>5</v>
      </c>
      <c r="J1" s="2" t="s">
        <v>49</v>
      </c>
    </row>
    <row r="2" spans="1:15" s="4" customFormat="1" ht="11.25" x14ac:dyDescent="0.2">
      <c r="A2" s="46"/>
      <c r="B2" s="46"/>
      <c r="C2" s="47"/>
      <c r="D2" s="47"/>
      <c r="E2" s="47"/>
      <c r="F2" s="47"/>
      <c r="G2" s="47"/>
      <c r="H2" s="47"/>
    </row>
    <row r="3" spans="1:15" s="4" customFormat="1" x14ac:dyDescent="0.25">
      <c r="A3" s="46"/>
      <c r="B3" s="46"/>
      <c r="I3"/>
      <c r="J3"/>
    </row>
    <row r="4" spans="1:15" s="4" customFormat="1" x14ac:dyDescent="0.25">
      <c r="A4" s="46"/>
      <c r="B4" s="46"/>
      <c r="C4" s="101" t="s">
        <v>1</v>
      </c>
      <c r="D4" s="101"/>
      <c r="E4" s="101"/>
      <c r="F4" s="101"/>
      <c r="G4" s="101"/>
      <c r="H4" s="101"/>
      <c r="I4"/>
      <c r="J4"/>
    </row>
    <row r="5" spans="1:15" s="4" customFormat="1" x14ac:dyDescent="0.25">
      <c r="A5" s="46"/>
      <c r="B5" s="46"/>
      <c r="C5" s="101" t="s">
        <v>2</v>
      </c>
      <c r="D5" s="101"/>
      <c r="E5" s="101"/>
      <c r="F5" s="101"/>
      <c r="G5" s="101"/>
      <c r="H5" s="101"/>
      <c r="I5"/>
      <c r="J5"/>
    </row>
    <row r="6" spans="1:15" s="4" customFormat="1" x14ac:dyDescent="0.25">
      <c r="I6"/>
      <c r="J6"/>
    </row>
    <row r="7" spans="1:15" s="4" customFormat="1" x14ac:dyDescent="0.25">
      <c r="C7" s="48"/>
      <c r="D7" s="119" t="str">
        <f>"Reporting Year: "&amp;'[1]PAGE 1'!E6</f>
        <v>Reporting Year: 2019</v>
      </c>
      <c r="E7" s="119"/>
      <c r="F7" s="119"/>
      <c r="G7" s="48"/>
      <c r="H7" s="48"/>
      <c r="I7"/>
      <c r="J7"/>
    </row>
    <row r="8" spans="1:15" s="4" customFormat="1" x14ac:dyDescent="0.25">
      <c r="C8" s="1"/>
      <c r="D8" s="1"/>
      <c r="E8" s="1"/>
      <c r="F8" s="1"/>
      <c r="G8" s="1"/>
      <c r="H8" s="1"/>
      <c r="I8"/>
      <c r="J8"/>
    </row>
    <row r="9" spans="1:15" s="4" customFormat="1" ht="11.25" x14ac:dyDescent="0.2"/>
    <row r="10" spans="1:15" s="50" customFormat="1" ht="11.25" x14ac:dyDescent="0.25">
      <c r="A10" s="51" t="s">
        <v>44</v>
      </c>
      <c r="B10" s="51"/>
      <c r="C10" s="51"/>
      <c r="D10" s="51"/>
      <c r="E10" s="51"/>
      <c r="F10" s="51"/>
      <c r="G10" s="51"/>
      <c r="H10" s="51"/>
      <c r="I10" s="51"/>
    </row>
    <row r="12" spans="1:15" s="4" customFormat="1" ht="12.75" customHeight="1" x14ac:dyDescent="0.2">
      <c r="A12" s="105" t="s">
        <v>6</v>
      </c>
      <c r="B12" s="106"/>
      <c r="C12" s="107"/>
      <c r="D12" s="111" t="s">
        <v>7</v>
      </c>
      <c r="E12" s="112"/>
      <c r="F12" s="112"/>
      <c r="G12" s="112"/>
      <c r="H12" s="112"/>
      <c r="I12" s="112"/>
      <c r="J12" s="113"/>
      <c r="O12" s="52"/>
    </row>
    <row r="13" spans="1:15" s="4" customFormat="1" ht="11.25" x14ac:dyDescent="0.2">
      <c r="A13" s="108"/>
      <c r="B13" s="109"/>
      <c r="C13" s="110"/>
      <c r="D13" s="53">
        <v>5</v>
      </c>
      <c r="E13" s="53">
        <v>6</v>
      </c>
      <c r="F13" s="53">
        <v>7</v>
      </c>
      <c r="G13" s="53">
        <v>8</v>
      </c>
      <c r="H13" s="53">
        <v>9</v>
      </c>
      <c r="I13" s="53">
        <v>10</v>
      </c>
      <c r="J13" s="53">
        <v>11</v>
      </c>
      <c r="O13" s="4" t="s">
        <v>45</v>
      </c>
    </row>
    <row r="14" spans="1:15" s="4" customFormat="1" ht="12.75" x14ac:dyDescent="0.2">
      <c r="A14" s="87" t="s">
        <v>11</v>
      </c>
      <c r="B14" s="98"/>
      <c r="C14" s="99"/>
      <c r="D14" s="54">
        <v>15</v>
      </c>
      <c r="E14" s="54">
        <v>63</v>
      </c>
      <c r="F14" s="54">
        <v>122</v>
      </c>
      <c r="G14" s="54">
        <v>174</v>
      </c>
      <c r="H14" s="54">
        <v>235</v>
      </c>
      <c r="I14" s="54">
        <v>262</v>
      </c>
      <c r="J14" s="54">
        <v>342</v>
      </c>
    </row>
    <row r="15" spans="1:15" s="4" customFormat="1" ht="12.75" x14ac:dyDescent="0.2">
      <c r="A15" s="87" t="s">
        <v>12</v>
      </c>
      <c r="B15" s="98"/>
      <c r="C15" s="99"/>
      <c r="D15" s="54">
        <v>57</v>
      </c>
      <c r="E15" s="54">
        <v>76</v>
      </c>
      <c r="F15" s="54">
        <v>90</v>
      </c>
      <c r="G15" s="54">
        <v>88</v>
      </c>
      <c r="H15" s="54">
        <v>67</v>
      </c>
      <c r="I15" s="54">
        <v>74</v>
      </c>
      <c r="J15" s="54">
        <v>89</v>
      </c>
    </row>
    <row r="16" spans="1:15" s="4" customFormat="1" ht="12.75" x14ac:dyDescent="0.2">
      <c r="A16" s="87" t="s">
        <v>13</v>
      </c>
      <c r="B16" s="98"/>
      <c r="C16" s="99"/>
      <c r="D16" s="54">
        <v>1947</v>
      </c>
      <c r="E16" s="54">
        <v>3209</v>
      </c>
      <c r="F16" s="54">
        <v>3139</v>
      </c>
      <c r="G16" s="54">
        <v>2744</v>
      </c>
      <c r="H16" s="54">
        <v>2061</v>
      </c>
      <c r="I16" s="54">
        <v>1633</v>
      </c>
      <c r="J16" s="54">
        <v>1114</v>
      </c>
    </row>
    <row r="17" spans="1:10" s="4" customFormat="1" ht="12.75" x14ac:dyDescent="0.2">
      <c r="A17" s="87" t="s">
        <v>14</v>
      </c>
      <c r="B17" s="98"/>
      <c r="C17" s="99"/>
      <c r="D17" s="54">
        <v>22</v>
      </c>
      <c r="E17" s="54">
        <v>28</v>
      </c>
      <c r="F17" s="54">
        <v>17</v>
      </c>
      <c r="G17" s="54">
        <v>21</v>
      </c>
      <c r="H17" s="54">
        <v>20</v>
      </c>
      <c r="I17" s="54">
        <v>23</v>
      </c>
      <c r="J17" s="54">
        <v>28</v>
      </c>
    </row>
    <row r="18" spans="1:10" s="4" customFormat="1" ht="12.75" x14ac:dyDescent="0.2">
      <c r="A18" s="87" t="s">
        <v>15</v>
      </c>
      <c r="B18" s="98"/>
      <c r="C18" s="99"/>
      <c r="D18" s="54">
        <v>17</v>
      </c>
      <c r="E18" s="54">
        <v>127</v>
      </c>
      <c r="F18" s="54">
        <v>249</v>
      </c>
      <c r="G18" s="54">
        <v>396</v>
      </c>
      <c r="H18" s="54">
        <v>482</v>
      </c>
      <c r="I18" s="54">
        <v>505</v>
      </c>
      <c r="J18" s="54">
        <v>550</v>
      </c>
    </row>
    <row r="19" spans="1:10" s="4" customFormat="1" ht="12.75" x14ac:dyDescent="0.2">
      <c r="A19" s="87" t="s">
        <v>16</v>
      </c>
      <c r="B19" s="98"/>
      <c r="C19" s="99"/>
      <c r="D19" s="54">
        <v>43</v>
      </c>
      <c r="E19" s="54">
        <v>57</v>
      </c>
      <c r="F19" s="54">
        <v>55</v>
      </c>
      <c r="G19" s="54">
        <v>47</v>
      </c>
      <c r="H19" s="54">
        <v>50</v>
      </c>
      <c r="I19" s="54">
        <v>44</v>
      </c>
      <c r="J19" s="54">
        <v>39</v>
      </c>
    </row>
    <row r="20" spans="1:10" s="4" customFormat="1" ht="12.75" x14ac:dyDescent="0.2">
      <c r="A20" s="87" t="s">
        <v>17</v>
      </c>
      <c r="B20" s="98"/>
      <c r="C20" s="99"/>
      <c r="D20" s="54">
        <v>123</v>
      </c>
      <c r="E20" s="54">
        <v>433</v>
      </c>
      <c r="F20" s="54">
        <v>758</v>
      </c>
      <c r="G20" s="54">
        <v>990</v>
      </c>
      <c r="H20" s="54">
        <v>1252</v>
      </c>
      <c r="I20" s="54">
        <v>1445</v>
      </c>
      <c r="J20" s="54">
        <v>1505</v>
      </c>
    </row>
    <row r="21" spans="1:10" s="4" customFormat="1" ht="12.75" x14ac:dyDescent="0.2">
      <c r="A21" s="87" t="s">
        <v>18</v>
      </c>
      <c r="B21" s="98"/>
      <c r="C21" s="99"/>
      <c r="D21" s="54">
        <v>3</v>
      </c>
      <c r="E21" s="54">
        <v>31</v>
      </c>
      <c r="F21" s="54">
        <v>324</v>
      </c>
      <c r="G21" s="54">
        <v>1067</v>
      </c>
      <c r="H21" s="54">
        <v>1772</v>
      </c>
      <c r="I21" s="54">
        <v>2348</v>
      </c>
      <c r="J21" s="54">
        <v>2763</v>
      </c>
    </row>
    <row r="22" spans="1:10" s="4" customFormat="1" ht="12.75" x14ac:dyDescent="0.2">
      <c r="A22" s="87" t="s">
        <v>19</v>
      </c>
      <c r="B22" s="98"/>
      <c r="C22" s="99"/>
      <c r="D22" s="54">
        <v>1</v>
      </c>
      <c r="E22" s="54">
        <v>4</v>
      </c>
      <c r="F22" s="54">
        <v>5</v>
      </c>
      <c r="G22" s="54">
        <v>1</v>
      </c>
      <c r="H22" s="54">
        <v>1</v>
      </c>
      <c r="I22" s="54">
        <v>2</v>
      </c>
      <c r="J22" s="54">
        <v>1</v>
      </c>
    </row>
    <row r="23" spans="1:10" s="4" customFormat="1" ht="12.75" x14ac:dyDescent="0.2">
      <c r="A23" s="87" t="s">
        <v>20</v>
      </c>
      <c r="B23" s="98"/>
      <c r="C23" s="99"/>
      <c r="D23" s="54">
        <v>-9</v>
      </c>
      <c r="E23" s="54">
        <v>-9</v>
      </c>
      <c r="F23" s="54">
        <v>-9</v>
      </c>
      <c r="G23" s="54">
        <v>-9</v>
      </c>
      <c r="H23" s="54">
        <v>-9</v>
      </c>
      <c r="I23" s="54">
        <v>-9</v>
      </c>
      <c r="J23" s="54">
        <v>-9</v>
      </c>
    </row>
    <row r="24" spans="1:10" s="4" customFormat="1" ht="12.75" x14ac:dyDescent="0.2">
      <c r="A24" s="87" t="s">
        <v>21</v>
      </c>
      <c r="B24" s="98"/>
      <c r="C24" s="99"/>
      <c r="D24" s="54">
        <v>429</v>
      </c>
      <c r="E24" s="54">
        <v>730</v>
      </c>
      <c r="F24" s="54">
        <v>846</v>
      </c>
      <c r="G24" s="54">
        <v>825</v>
      </c>
      <c r="H24" s="54">
        <v>824</v>
      </c>
      <c r="I24" s="54">
        <v>836</v>
      </c>
      <c r="J24" s="54">
        <v>826</v>
      </c>
    </row>
    <row r="25" spans="1:10" s="4" customFormat="1" ht="12.75" x14ac:dyDescent="0.2">
      <c r="A25" s="87" t="s">
        <v>22</v>
      </c>
      <c r="B25" s="98"/>
      <c r="C25" s="99"/>
      <c r="D25" s="54">
        <v>4</v>
      </c>
      <c r="E25" s="54">
        <v>23</v>
      </c>
      <c r="F25" s="54">
        <v>20</v>
      </c>
      <c r="G25" s="54">
        <v>16</v>
      </c>
      <c r="H25" s="54">
        <v>28</v>
      </c>
      <c r="I25" s="54">
        <v>22</v>
      </c>
      <c r="J25" s="54">
        <v>19</v>
      </c>
    </row>
    <row r="26" spans="1:10" s="4" customFormat="1" ht="12.75" x14ac:dyDescent="0.2">
      <c r="A26" s="87" t="s">
        <v>46</v>
      </c>
      <c r="B26" s="98"/>
      <c r="C26" s="99"/>
      <c r="D26" s="54">
        <v>786</v>
      </c>
      <c r="E26" s="54">
        <v>245</v>
      </c>
      <c r="F26" s="54">
        <v>17</v>
      </c>
      <c r="G26" s="54">
        <v>4</v>
      </c>
      <c r="H26" s="54">
        <v>0</v>
      </c>
      <c r="I26" s="55"/>
      <c r="J26" s="55"/>
    </row>
    <row r="27" spans="1:10" s="4" customFormat="1" ht="12.75" x14ac:dyDescent="0.2">
      <c r="A27" s="87" t="s">
        <v>47</v>
      </c>
      <c r="B27" s="98"/>
      <c r="C27" s="99"/>
      <c r="D27" s="54">
        <v>3447</v>
      </c>
      <c r="E27" s="54">
        <v>5026</v>
      </c>
      <c r="F27" s="54">
        <v>5642</v>
      </c>
      <c r="G27" s="54">
        <v>6373</v>
      </c>
      <c r="H27" s="54">
        <v>6792</v>
      </c>
      <c r="I27" s="54">
        <v>7194</v>
      </c>
      <c r="J27" s="54">
        <v>7276</v>
      </c>
    </row>
    <row r="28" spans="1:10" s="56" customFormat="1" ht="12.75" x14ac:dyDescent="0.2">
      <c r="A28" s="57"/>
      <c r="B28" s="57"/>
      <c r="C28" s="57"/>
      <c r="D28" s="58"/>
      <c r="E28" s="58"/>
      <c r="F28" s="58"/>
      <c r="G28" s="58"/>
      <c r="H28" s="58"/>
      <c r="I28" s="58"/>
    </row>
    <row r="29" spans="1:10" s="4" customFormat="1" ht="11.25" x14ac:dyDescent="0.2">
      <c r="A29" s="121" t="s">
        <v>48</v>
      </c>
      <c r="B29" s="121"/>
      <c r="C29" s="121"/>
      <c r="D29" s="121"/>
      <c r="E29" s="121"/>
      <c r="F29" s="121"/>
      <c r="G29" s="121"/>
      <c r="H29" s="121"/>
      <c r="I29" s="121"/>
      <c r="J29" s="121"/>
    </row>
    <row r="30" spans="1:10" s="4" customFormat="1" ht="11.25" x14ac:dyDescent="0.2">
      <c r="A30" s="7"/>
    </row>
    <row r="31" spans="1:10" s="4" customFormat="1" ht="11.25" x14ac:dyDescent="0.2">
      <c r="A31" s="7"/>
    </row>
    <row r="32" spans="1:10" s="4" customFormat="1" ht="12.75" x14ac:dyDescent="0.2">
      <c r="A32" s="117" t="s">
        <v>10</v>
      </c>
      <c r="B32" s="122"/>
      <c r="C32" s="122"/>
      <c r="D32" s="13">
        <f>MAX(D14,0)+MAX(D15,0)+MAX(D16,0)+MAX(D17,0)+MAX(D18,0)+MAX(D19,0)+MAX(D20,0)+MAX(D21,0)+MAX(D22,0)+MAX(D23,0)+MAX(D24,0)+MAX(D25,0)+MAX(D26,0)</f>
        <v>3447</v>
      </c>
      <c r="E32" s="13">
        <f>MAX(E14,0)+MAX(E15,0)+MAX(E16,0)+MAX(E17,0)+MAX(E18,0)+MAX(E19,0)+MAX(E20,0)+MAX(E21,0)+MAX(E22,0)+MAX(E23,0)+MAX(E24,0)+MAX(E25,0)+MAX(E26,0)</f>
        <v>5026</v>
      </c>
      <c r="F32" s="13">
        <f>MAX(F14,0)+MAX(F15,0)+MAX(F16,0)+MAX(F17,0)+MAX(F18,0)+MAX(F19,0)+MAX(F20,0)+MAX(F21,0)+MAX(F22,0)+MAX(F23,0)+MAX(F24,0)+MAX(F25,0)+MAX(F26,0)</f>
        <v>5642</v>
      </c>
      <c r="G32" s="13">
        <f>MAX(G14,0)+MAX(G15,0)+MAX(G16,0)+MAX(G17,0)+MAX(G18,0)+MAX(G19,0)+MAX(G20,0)+MAX(G21,0)+MAX(G22,0)+MAX(G23,0)+MAX(G24,0)+MAX(G25,0)+MAX(G26,0)</f>
        <v>6373</v>
      </c>
      <c r="H32" s="13">
        <f>MAX(H14,0)+MAX(H15,0)+MAX(H16,0)+MAX(H17,0)+MAX(H18,0)+MAX(H19,0)+MAX(H20,0)+MAX(H21,0)+MAX(H22,0)+MAX(H23,0)+MAX(H24,0)+MAX(H25,0)+MAX(H26,0)</f>
        <v>6792</v>
      </c>
      <c r="I32" s="13">
        <f>MAX(I14,0)+MAX(I15,0)+MAX(I16,0)+MAX(I17,0)+MAX(I18,0)+MAX(I19,0)+MAX(I20,0)+MAX(I21,0)+MAX(I22,0)+MAX(I23,0)+MAX(I24,0)+MAX(I25,0)</f>
        <v>7194</v>
      </c>
      <c r="J32" s="13">
        <f>MAX(J14,0)+MAX(J15,0)+MAX(J16,0)+MAX(J17,0)+MAX(J18,0)+MAX(J19,0)+MAX(J20,0)+MAX(J21,0)+MAX(J22,0)+MAX(J23,0)+MAX(J24,0)+MAX(J25,0)</f>
        <v>7276</v>
      </c>
    </row>
    <row r="33" spans="1:1" s="4" customFormat="1" ht="11.25" x14ac:dyDescent="0.2">
      <c r="A33" s="86"/>
    </row>
    <row r="34" spans="1:1" s="4" customFormat="1" ht="11.25" x14ac:dyDescent="0.2"/>
    <row r="35" spans="1:1" s="4" customFormat="1" ht="11.25" x14ac:dyDescent="0.2"/>
    <row r="36" spans="1:1" s="4" customFormat="1" ht="11.25" x14ac:dyDescent="0.2"/>
  </sheetData>
  <sheetProtection sheet="1" objects="1" scenarios="1"/>
  <mergeCells count="23">
    <mergeCell ref="A19:C19"/>
    <mergeCell ref="A1:B1"/>
    <mergeCell ref="C4:H4"/>
    <mergeCell ref="C5:H5"/>
    <mergeCell ref="D7:F7"/>
    <mergeCell ref="A12:C13"/>
    <mergeCell ref="D12:J12"/>
    <mergeCell ref="A26:C26"/>
    <mergeCell ref="A27:C27"/>
    <mergeCell ref="A29:J29"/>
    <mergeCell ref="A32:C32"/>
    <mergeCell ref="C1:E1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</mergeCells>
  <conditionalFormatting sqref="D32">
    <cfRule type="expression" dxfId="14" priority="6" stopIfTrue="1">
      <formula>MAX(D27,0)&lt;&gt;D32</formula>
    </cfRule>
  </conditionalFormatting>
  <conditionalFormatting sqref="G32">
    <cfRule type="expression" dxfId="13" priority="7" stopIfTrue="1">
      <formula>MAX(G27,0)&lt;&gt;G32</formula>
    </cfRule>
  </conditionalFormatting>
  <conditionalFormatting sqref="E32">
    <cfRule type="expression" dxfId="12" priority="5">
      <formula>MAX(E27,0)&lt;&gt;E32</formula>
    </cfRule>
  </conditionalFormatting>
  <conditionalFormatting sqref="F32">
    <cfRule type="expression" dxfId="11" priority="4">
      <formula>MAX(F27,0)&lt;&gt;F32</formula>
    </cfRule>
  </conditionalFormatting>
  <conditionalFormatting sqref="H32">
    <cfRule type="expression" dxfId="10" priority="3">
      <formula>MAX(H27,0)&lt;&gt;H32</formula>
    </cfRule>
  </conditionalFormatting>
  <conditionalFormatting sqref="I32">
    <cfRule type="expression" dxfId="9" priority="2">
      <formula>MAX(I27,0)&lt;&gt;I32</formula>
    </cfRule>
  </conditionalFormatting>
  <conditionalFormatting sqref="J32">
    <cfRule type="expression" dxfId="8" priority="1">
      <formula>MAX(J27,0)&lt;&gt;J32</formula>
    </cfRule>
  </conditionalFormatting>
  <pageMargins left="0.7" right="0.7" top="0.75" bottom="0.75" header="0.3" footer="0.3"/>
  <pageSetup scale="85" orientation="landscape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0"/>
  <sheetViews>
    <sheetView zoomScaleNormal="100" workbookViewId="0">
      <selection activeCell="B32" sqref="B32"/>
    </sheetView>
  </sheetViews>
  <sheetFormatPr defaultRowHeight="15" x14ac:dyDescent="0.25"/>
  <cols>
    <col min="1" max="2" width="10.7109375" customWidth="1"/>
    <col min="3" max="3" width="18" customWidth="1"/>
    <col min="4" max="4" width="13.7109375" customWidth="1"/>
    <col min="5" max="7" width="10.7109375" customWidth="1"/>
    <col min="8" max="8" width="11.85546875" customWidth="1"/>
    <col min="9" max="9" width="12.5703125" customWidth="1"/>
    <col min="10" max="10" width="10.7109375" customWidth="1"/>
    <col min="14" max="14" width="1.28515625" hidden="1" customWidth="1"/>
  </cols>
  <sheetData>
    <row r="1" spans="1:14" x14ac:dyDescent="0.25">
      <c r="A1" s="100" t="s">
        <v>0</v>
      </c>
      <c r="B1" s="100"/>
      <c r="C1" s="4"/>
      <c r="D1" s="4"/>
      <c r="E1" s="4"/>
      <c r="F1" s="4"/>
      <c r="G1" s="4" t="s">
        <v>5</v>
      </c>
      <c r="H1" s="4"/>
      <c r="J1" s="47" t="s">
        <v>52</v>
      </c>
    </row>
    <row r="2" spans="1:14" x14ac:dyDescent="0.25">
      <c r="A2" s="46"/>
      <c r="B2" s="46"/>
      <c r="C2" s="47"/>
      <c r="D2" s="47"/>
      <c r="E2" s="47"/>
      <c r="F2" s="47"/>
      <c r="G2" s="47"/>
      <c r="H2" s="47"/>
      <c r="I2" s="4"/>
      <c r="J2" s="4"/>
    </row>
    <row r="3" spans="1:14" x14ac:dyDescent="0.25">
      <c r="A3" s="46"/>
      <c r="B3" s="46"/>
      <c r="C3" s="4"/>
      <c r="D3" s="4"/>
      <c r="E3" s="4"/>
      <c r="F3" s="4"/>
      <c r="G3" s="4"/>
      <c r="H3" s="4"/>
    </row>
    <row r="4" spans="1:14" x14ac:dyDescent="0.25">
      <c r="A4" s="46"/>
      <c r="B4" s="46"/>
      <c r="C4" s="47" t="s">
        <v>1</v>
      </c>
      <c r="D4" s="47"/>
      <c r="E4" s="47"/>
      <c r="F4" s="47"/>
      <c r="G4" s="47"/>
      <c r="H4" s="47"/>
    </row>
    <row r="5" spans="1:14" x14ac:dyDescent="0.25">
      <c r="A5" s="46"/>
      <c r="B5" s="46"/>
      <c r="C5" s="47" t="s">
        <v>2</v>
      </c>
      <c r="D5" s="47"/>
      <c r="E5" s="47"/>
      <c r="F5" s="47"/>
      <c r="G5" s="47"/>
      <c r="H5" s="47"/>
    </row>
    <row r="6" spans="1:14" x14ac:dyDescent="0.25">
      <c r="A6" s="4"/>
      <c r="B6" s="4"/>
      <c r="C6" s="4"/>
      <c r="D6" s="4"/>
      <c r="E6" s="4"/>
      <c r="F6" s="4"/>
      <c r="G6" s="4"/>
      <c r="H6" s="4"/>
    </row>
    <row r="7" spans="1:14" x14ac:dyDescent="0.25">
      <c r="A7" s="4"/>
      <c r="B7" s="4"/>
      <c r="C7" s="119" t="str">
        <f>"Reporting Year: "&amp;'[1]PAGE 1'!E6</f>
        <v>Reporting Year: 2019</v>
      </c>
      <c r="D7" s="119"/>
      <c r="E7" s="119"/>
      <c r="F7" s="119"/>
      <c r="G7" s="119"/>
      <c r="H7" s="119"/>
    </row>
    <row r="8" spans="1:14" x14ac:dyDescent="0.25">
      <c r="A8" s="4"/>
      <c r="B8" s="4"/>
      <c r="C8" s="4"/>
      <c r="D8" s="4"/>
      <c r="E8" s="4"/>
      <c r="F8" s="4"/>
      <c r="G8" s="4"/>
      <c r="H8" s="2"/>
      <c r="I8" s="49"/>
      <c r="J8" s="49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4" x14ac:dyDescent="0.25">
      <c r="A10" s="125" t="s">
        <v>50</v>
      </c>
      <c r="B10" s="125"/>
      <c r="C10" s="125"/>
      <c r="D10" s="125"/>
      <c r="E10" s="125"/>
      <c r="F10" s="125"/>
      <c r="G10" s="125"/>
      <c r="H10" s="125"/>
      <c r="I10" s="125"/>
      <c r="J10" s="4"/>
    </row>
    <row r="11" spans="1:14" x14ac:dyDescent="0.25">
      <c r="J11" s="4"/>
    </row>
    <row r="12" spans="1:14" x14ac:dyDescent="0.25">
      <c r="A12" s="105" t="s">
        <v>6</v>
      </c>
      <c r="B12" s="106"/>
      <c r="C12" s="107"/>
      <c r="D12" s="111" t="s">
        <v>7</v>
      </c>
      <c r="E12" s="112"/>
      <c r="F12" s="112"/>
      <c r="G12" s="112"/>
      <c r="H12" s="112"/>
      <c r="I12" s="113"/>
      <c r="J12" s="4"/>
      <c r="N12">
        <v>6</v>
      </c>
    </row>
    <row r="13" spans="1:14" x14ac:dyDescent="0.25">
      <c r="A13" s="108"/>
      <c r="B13" s="109"/>
      <c r="C13" s="110"/>
      <c r="D13" s="53">
        <v>12</v>
      </c>
      <c r="E13" s="53">
        <v>13</v>
      </c>
      <c r="F13" s="53">
        <v>14</v>
      </c>
      <c r="G13" s="53">
        <v>15</v>
      </c>
      <c r="H13" s="53">
        <v>16</v>
      </c>
      <c r="I13" s="53">
        <v>17</v>
      </c>
      <c r="J13" s="4"/>
      <c r="N13" t="s">
        <v>5</v>
      </c>
    </row>
    <row r="14" spans="1:14" x14ac:dyDescent="0.25">
      <c r="A14" s="87" t="s">
        <v>11</v>
      </c>
      <c r="B14" s="98"/>
      <c r="C14" s="99"/>
      <c r="D14" s="54">
        <v>353</v>
      </c>
      <c r="E14" s="54">
        <v>376</v>
      </c>
      <c r="F14" s="54">
        <v>355</v>
      </c>
      <c r="G14" s="54">
        <v>352</v>
      </c>
      <c r="H14" s="54">
        <v>371</v>
      </c>
      <c r="I14" s="54">
        <v>367</v>
      </c>
      <c r="J14" s="4"/>
    </row>
    <row r="15" spans="1:14" x14ac:dyDescent="0.25">
      <c r="A15" s="87" t="s">
        <v>12</v>
      </c>
      <c r="B15" s="98"/>
      <c r="C15" s="99"/>
      <c r="D15" s="54">
        <v>70</v>
      </c>
      <c r="E15" s="54">
        <v>52</v>
      </c>
      <c r="F15" s="54">
        <v>63</v>
      </c>
      <c r="G15" s="54">
        <v>63</v>
      </c>
      <c r="H15" s="54">
        <v>46</v>
      </c>
      <c r="I15" s="54">
        <v>45</v>
      </c>
      <c r="J15" s="4"/>
    </row>
    <row r="16" spans="1:14" x14ac:dyDescent="0.25">
      <c r="A16" s="87" t="s">
        <v>13</v>
      </c>
      <c r="B16" s="98"/>
      <c r="C16" s="99"/>
      <c r="D16" s="54">
        <v>746</v>
      </c>
      <c r="E16" s="54">
        <v>540</v>
      </c>
      <c r="F16" s="54">
        <v>379</v>
      </c>
      <c r="G16" s="54">
        <v>274</v>
      </c>
      <c r="H16" s="54">
        <v>249</v>
      </c>
      <c r="I16" s="54">
        <v>199</v>
      </c>
      <c r="J16" s="4"/>
    </row>
    <row r="17" spans="1:10" x14ac:dyDescent="0.25">
      <c r="A17" s="87" t="s">
        <v>14</v>
      </c>
      <c r="B17" s="98"/>
      <c r="C17" s="99"/>
      <c r="D17" s="54">
        <v>25</v>
      </c>
      <c r="E17" s="54">
        <v>15</v>
      </c>
      <c r="F17" s="54">
        <v>25</v>
      </c>
      <c r="G17" s="54">
        <v>23</v>
      </c>
      <c r="H17" s="54">
        <v>27</v>
      </c>
      <c r="I17" s="54">
        <v>16</v>
      </c>
      <c r="J17" s="4"/>
    </row>
    <row r="18" spans="1:10" x14ac:dyDescent="0.25">
      <c r="A18" s="87" t="s">
        <v>15</v>
      </c>
      <c r="B18" s="98"/>
      <c r="C18" s="99"/>
      <c r="D18" s="54">
        <v>508</v>
      </c>
      <c r="E18" s="54">
        <v>534</v>
      </c>
      <c r="F18" s="54">
        <v>520</v>
      </c>
      <c r="G18" s="54">
        <v>536</v>
      </c>
      <c r="H18" s="54">
        <v>465</v>
      </c>
      <c r="I18" s="54">
        <v>412</v>
      </c>
      <c r="J18" s="4"/>
    </row>
    <row r="19" spans="1:10" x14ac:dyDescent="0.25">
      <c r="A19" s="87" t="s">
        <v>16</v>
      </c>
      <c r="B19" s="98"/>
      <c r="C19" s="99"/>
      <c r="D19" s="54">
        <v>39</v>
      </c>
      <c r="E19" s="54">
        <v>42</v>
      </c>
      <c r="F19" s="54">
        <v>29</v>
      </c>
      <c r="G19" s="54">
        <v>37</v>
      </c>
      <c r="H19" s="54">
        <v>26</v>
      </c>
      <c r="I19" s="54">
        <v>30</v>
      </c>
      <c r="J19" s="4"/>
    </row>
    <row r="20" spans="1:10" x14ac:dyDescent="0.25">
      <c r="A20" s="87" t="s">
        <v>17</v>
      </c>
      <c r="B20" s="98"/>
      <c r="C20" s="99"/>
      <c r="D20" s="54">
        <v>1430</v>
      </c>
      <c r="E20" s="54">
        <v>1454</v>
      </c>
      <c r="F20" s="54">
        <v>1405</v>
      </c>
      <c r="G20" s="54">
        <v>1348</v>
      </c>
      <c r="H20" s="54">
        <v>1370</v>
      </c>
      <c r="I20" s="54">
        <v>1126</v>
      </c>
      <c r="J20" s="4"/>
    </row>
    <row r="21" spans="1:10" x14ac:dyDescent="0.25">
      <c r="A21" s="87" t="s">
        <v>18</v>
      </c>
      <c r="B21" s="98"/>
      <c r="C21" s="99"/>
      <c r="D21" s="54">
        <v>2823</v>
      </c>
      <c r="E21" s="54">
        <v>2789</v>
      </c>
      <c r="F21" s="54">
        <v>2651</v>
      </c>
      <c r="G21" s="54">
        <v>2516</v>
      </c>
      <c r="H21" s="54">
        <v>2481</v>
      </c>
      <c r="I21" s="54">
        <v>2244</v>
      </c>
      <c r="J21" s="4"/>
    </row>
    <row r="22" spans="1:10" x14ac:dyDescent="0.25">
      <c r="A22" s="87" t="s">
        <v>19</v>
      </c>
      <c r="B22" s="98"/>
      <c r="C22" s="99"/>
      <c r="D22" s="54">
        <v>1</v>
      </c>
      <c r="E22" s="54">
        <v>1</v>
      </c>
      <c r="F22" s="54">
        <v>1</v>
      </c>
      <c r="G22" s="54">
        <v>2</v>
      </c>
      <c r="H22" s="54">
        <v>0</v>
      </c>
      <c r="I22" s="54">
        <v>0</v>
      </c>
      <c r="J22" s="4"/>
    </row>
    <row r="23" spans="1:10" x14ac:dyDescent="0.25">
      <c r="A23" s="87" t="s">
        <v>20</v>
      </c>
      <c r="B23" s="98"/>
      <c r="C23" s="99"/>
      <c r="D23" s="54">
        <v>-9</v>
      </c>
      <c r="E23" s="54">
        <v>-9</v>
      </c>
      <c r="F23" s="54">
        <v>-9</v>
      </c>
      <c r="G23" s="54">
        <v>-9</v>
      </c>
      <c r="H23" s="54">
        <v>-9</v>
      </c>
      <c r="I23" s="54">
        <v>-9</v>
      </c>
      <c r="J23" s="4"/>
    </row>
    <row r="24" spans="1:10" x14ac:dyDescent="0.25">
      <c r="A24" s="87" t="s">
        <v>21</v>
      </c>
      <c r="B24" s="98"/>
      <c r="C24" s="99"/>
      <c r="D24" s="54">
        <v>803</v>
      </c>
      <c r="E24" s="54">
        <v>807</v>
      </c>
      <c r="F24" s="54">
        <v>802</v>
      </c>
      <c r="G24" s="54">
        <v>740</v>
      </c>
      <c r="H24" s="54">
        <v>732</v>
      </c>
      <c r="I24" s="54">
        <v>682</v>
      </c>
      <c r="J24" s="4"/>
    </row>
    <row r="25" spans="1:10" x14ac:dyDescent="0.25">
      <c r="A25" s="87" t="s">
        <v>22</v>
      </c>
      <c r="B25" s="98"/>
      <c r="C25" s="99"/>
      <c r="D25" s="54">
        <v>22</v>
      </c>
      <c r="E25" s="54">
        <v>36</v>
      </c>
      <c r="F25" s="54">
        <v>24</v>
      </c>
      <c r="G25" s="54">
        <v>25</v>
      </c>
      <c r="H25" s="54">
        <v>28</v>
      </c>
      <c r="I25" s="54">
        <v>33</v>
      </c>
      <c r="J25" s="4"/>
    </row>
    <row r="26" spans="1:10" x14ac:dyDescent="0.25">
      <c r="A26" s="87" t="s">
        <v>51</v>
      </c>
      <c r="B26" s="98"/>
      <c r="C26" s="99"/>
      <c r="D26" s="59" t="s">
        <v>5</v>
      </c>
      <c r="E26" s="59" t="s">
        <v>5</v>
      </c>
      <c r="F26" s="59" t="s">
        <v>5</v>
      </c>
      <c r="G26" s="59" t="s">
        <v>5</v>
      </c>
      <c r="H26" s="59"/>
      <c r="I26" s="59"/>
      <c r="J26" s="4"/>
    </row>
    <row r="27" spans="1:10" x14ac:dyDescent="0.25">
      <c r="A27" s="87" t="s">
        <v>47</v>
      </c>
      <c r="B27" s="98"/>
      <c r="C27" s="99"/>
      <c r="D27" s="54">
        <v>6820</v>
      </c>
      <c r="E27" s="54">
        <v>6646</v>
      </c>
      <c r="F27" s="54">
        <v>6254</v>
      </c>
      <c r="G27" s="54">
        <v>5916</v>
      </c>
      <c r="H27" s="54">
        <v>5795</v>
      </c>
      <c r="I27" s="54">
        <v>5154</v>
      </c>
      <c r="J27" s="4"/>
    </row>
    <row r="28" spans="1:1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123"/>
      <c r="B29" s="12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117" t="s">
        <v>10</v>
      </c>
      <c r="B30" s="122"/>
      <c r="C30" s="122"/>
      <c r="D30" s="13">
        <f t="shared" ref="D30:I30" si="0">MAX(D14,0)+MAX(D15,0)+MAX(D16,0)+MAX(D17,0)+MAX(D18,0)+MAX(D19,0)+MAX(D20,0)+MAX(D21,0)+MAX(D22,0)+MAX(D23,0)+MAX(D24,0)+MAX(D25,0)</f>
        <v>6820</v>
      </c>
      <c r="E30" s="13">
        <f t="shared" si="0"/>
        <v>6646</v>
      </c>
      <c r="F30" s="13">
        <f t="shared" si="0"/>
        <v>6254</v>
      </c>
      <c r="G30" s="13">
        <f t="shared" si="0"/>
        <v>5916</v>
      </c>
      <c r="H30" s="13">
        <f t="shared" si="0"/>
        <v>5795</v>
      </c>
      <c r="I30" s="13">
        <f t="shared" si="0"/>
        <v>5154</v>
      </c>
      <c r="J30" s="4"/>
    </row>
  </sheetData>
  <sheetProtection sheet="1" objects="1" scenarios="1"/>
  <mergeCells count="21">
    <mergeCell ref="A20:C20"/>
    <mergeCell ref="A1:B1"/>
    <mergeCell ref="C7:H7"/>
    <mergeCell ref="A10:I10"/>
    <mergeCell ref="A12:C13"/>
    <mergeCell ref="D12:I12"/>
    <mergeCell ref="A14:C14"/>
    <mergeCell ref="A15:C15"/>
    <mergeCell ref="A16:C16"/>
    <mergeCell ref="A17:C17"/>
    <mergeCell ref="A18:C18"/>
    <mergeCell ref="A19:C19"/>
    <mergeCell ref="A27:C27"/>
    <mergeCell ref="A29:B29"/>
    <mergeCell ref="A30:C30"/>
    <mergeCell ref="A21:C21"/>
    <mergeCell ref="A22:C22"/>
    <mergeCell ref="A23:C23"/>
    <mergeCell ref="A24:C24"/>
    <mergeCell ref="A25:C25"/>
    <mergeCell ref="A26:C26"/>
  </mergeCells>
  <conditionalFormatting sqref="D30:I30">
    <cfRule type="expression" dxfId="7" priority="1" stopIfTrue="1">
      <formula>MAX(D27,0)&lt;&gt;D30</formula>
    </cfRule>
  </conditionalFormatting>
  <pageMargins left="1" right="1" top="1" bottom="1" header="0.5" footer="0.5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5"/>
  <sheetViews>
    <sheetView topLeftCell="A2" zoomScaleNormal="100" workbookViewId="0">
      <selection activeCell="B35" sqref="B35"/>
    </sheetView>
  </sheetViews>
  <sheetFormatPr defaultRowHeight="15" x14ac:dyDescent="0.25"/>
  <cols>
    <col min="1" max="1" width="7.28515625" customWidth="1"/>
    <col min="2" max="2" width="10.7109375" customWidth="1"/>
    <col min="3" max="3" width="22.5703125" customWidth="1"/>
    <col min="4" max="8" width="15.42578125" customWidth="1"/>
    <col min="9" max="9" width="21" customWidth="1"/>
    <col min="10" max="10" width="12.85546875" customWidth="1"/>
    <col min="11" max="11" width="9.85546875" hidden="1" customWidth="1"/>
    <col min="12" max="12" width="7.7109375" hidden="1" customWidth="1"/>
    <col min="13" max="13" width="7.7109375" customWidth="1"/>
    <col min="14" max="14" width="2.7109375" hidden="1" customWidth="1"/>
  </cols>
  <sheetData>
    <row r="1" spans="1:14" x14ac:dyDescent="0.25">
      <c r="A1" s="100" t="s">
        <v>0</v>
      </c>
      <c r="B1" s="100"/>
      <c r="C1" s="100"/>
      <c r="D1" s="4"/>
      <c r="E1" s="4"/>
      <c r="F1" s="4"/>
      <c r="G1" s="4"/>
      <c r="H1" s="4" t="s">
        <v>5</v>
      </c>
      <c r="I1" s="2" t="s">
        <v>60</v>
      </c>
    </row>
    <row r="2" spans="1:14" x14ac:dyDescent="0.25">
      <c r="A2" s="46"/>
      <c r="B2" s="46"/>
      <c r="C2" s="46"/>
      <c r="D2" s="47"/>
      <c r="E2" s="47"/>
      <c r="F2" s="47"/>
      <c r="G2" s="47"/>
      <c r="H2" s="47"/>
      <c r="I2" s="4"/>
    </row>
    <row r="3" spans="1:14" x14ac:dyDescent="0.25">
      <c r="A3" s="46"/>
      <c r="B3" s="46"/>
      <c r="C3" s="46"/>
      <c r="D3" s="4"/>
      <c r="E3" s="4"/>
      <c r="F3" s="4"/>
      <c r="G3" s="4"/>
      <c r="H3" s="4"/>
      <c r="I3" s="60"/>
    </row>
    <row r="4" spans="1:14" x14ac:dyDescent="0.25">
      <c r="A4" s="46"/>
      <c r="B4" s="46"/>
      <c r="C4" s="101" t="s">
        <v>1</v>
      </c>
      <c r="D4" s="101"/>
      <c r="E4" s="101"/>
      <c r="F4" s="101"/>
      <c r="G4" s="101"/>
      <c r="H4" s="101"/>
      <c r="I4" s="101"/>
    </row>
    <row r="5" spans="1:14" x14ac:dyDescent="0.25">
      <c r="A5" s="46"/>
      <c r="B5" s="46"/>
      <c r="C5" s="101" t="s">
        <v>2</v>
      </c>
      <c r="D5" s="101"/>
      <c r="E5" s="101"/>
      <c r="F5" s="101"/>
      <c r="G5" s="101"/>
      <c r="H5" s="101"/>
      <c r="I5" s="101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</row>
    <row r="7" spans="1:14" x14ac:dyDescent="0.25">
      <c r="A7" s="4"/>
      <c r="B7" s="4"/>
      <c r="C7" s="4"/>
      <c r="D7" s="119" t="str">
        <f>"Reporting Year: "&amp;'[1]PAGE 1'!E6</f>
        <v>Reporting Year: 2019</v>
      </c>
      <c r="E7" s="119"/>
      <c r="F7" s="119"/>
      <c r="G7" s="119"/>
      <c r="H7" s="119"/>
      <c r="I7" s="4"/>
    </row>
    <row r="8" spans="1:14" x14ac:dyDescent="0.25">
      <c r="A8" s="4"/>
      <c r="B8" s="4"/>
      <c r="C8" s="4"/>
      <c r="D8" s="1"/>
      <c r="E8" s="1"/>
      <c r="F8" s="1"/>
      <c r="G8" s="1"/>
      <c r="H8" s="1"/>
    </row>
    <row r="9" spans="1:14" x14ac:dyDescent="0.25">
      <c r="A9" s="4"/>
      <c r="B9" s="4"/>
      <c r="C9" s="4"/>
      <c r="D9" s="4"/>
      <c r="E9" s="4"/>
      <c r="F9" s="4"/>
      <c r="G9" s="4"/>
      <c r="H9" s="4"/>
    </row>
    <row r="10" spans="1:14" x14ac:dyDescent="0.25">
      <c r="A10" s="127" t="s">
        <v>53</v>
      </c>
      <c r="B10" s="127"/>
      <c r="C10" s="127"/>
      <c r="D10" s="127"/>
      <c r="E10" s="127"/>
      <c r="F10" s="127"/>
      <c r="G10" s="127"/>
      <c r="H10" s="127"/>
      <c r="I10" s="4"/>
    </row>
    <row r="11" spans="1:14" x14ac:dyDescent="0.25">
      <c r="I11" s="4"/>
    </row>
    <row r="12" spans="1:14" x14ac:dyDescent="0.25">
      <c r="A12" s="105" t="s">
        <v>6</v>
      </c>
      <c r="B12" s="106"/>
      <c r="C12" s="107"/>
      <c r="D12" s="111" t="s">
        <v>7</v>
      </c>
      <c r="E12" s="112"/>
      <c r="F12" s="112"/>
      <c r="G12" s="112"/>
      <c r="H12" s="112"/>
      <c r="I12" s="113"/>
    </row>
    <row r="13" spans="1:14" x14ac:dyDescent="0.25">
      <c r="A13" s="128"/>
      <c r="B13" s="127"/>
      <c r="C13" s="129"/>
      <c r="D13" s="61"/>
      <c r="E13" s="61"/>
      <c r="F13" s="61"/>
      <c r="G13" s="61"/>
      <c r="H13" s="62"/>
      <c r="I13" s="62" t="s">
        <v>8</v>
      </c>
      <c r="J13" s="1" t="s">
        <v>54</v>
      </c>
      <c r="K13" s="27"/>
      <c r="L13" s="27"/>
      <c r="M13" s="27" t="s">
        <v>5</v>
      </c>
      <c r="N13">
        <v>7</v>
      </c>
    </row>
    <row r="14" spans="1:14" x14ac:dyDescent="0.25">
      <c r="A14" s="108"/>
      <c r="B14" s="109"/>
      <c r="C14" s="110"/>
      <c r="D14" s="53">
        <v>18</v>
      </c>
      <c r="E14" s="53">
        <v>19</v>
      </c>
      <c r="F14" s="53">
        <v>20</v>
      </c>
      <c r="G14" s="53">
        <v>21</v>
      </c>
      <c r="H14" s="63" t="s">
        <v>8</v>
      </c>
      <c r="I14" s="53" t="s">
        <v>55</v>
      </c>
      <c r="J14" s="1" t="s">
        <v>56</v>
      </c>
      <c r="K14" s="27"/>
      <c r="L14" s="27"/>
      <c r="M14" s="27"/>
    </row>
    <row r="15" spans="1:14" x14ac:dyDescent="0.25">
      <c r="A15" s="87" t="s">
        <v>11</v>
      </c>
      <c r="B15" s="98"/>
      <c r="C15" s="99"/>
      <c r="D15" s="64">
        <v>335</v>
      </c>
      <c r="E15" s="64">
        <v>241</v>
      </c>
      <c r="F15" s="64">
        <v>207</v>
      </c>
      <c r="G15" s="64">
        <v>44</v>
      </c>
      <c r="H15" s="64">
        <v>4214</v>
      </c>
      <c r="I15" s="65">
        <f>IF(MIN(H15,H28)&lt;=0,0,H15/H28)</f>
        <v>5.1088695989525243E-2</v>
      </c>
      <c r="J15" s="44">
        <f t="shared" ref="J15:J26" si="0">MAX(D15,0)+MAX(E15,0)+MAX(F15,0)+MAX(G15,0)+K15+L15</f>
        <v>4214</v>
      </c>
      <c r="K15" s="44">
        <f>MAX('[1]PAGE 3'!E15,0)+MAX('[1]PAGE 3'!F15,0)+MAX('[1]PAGE 3'!G15,0)+MAX('[1]PAGE 3'!H15,0)+MAX('[1]PAGE 3'!I15,0)+MAX('[1]PAGE 3'!J15,0)+MAX('[1]PAGE 3'!K15,0)</f>
        <v>1213</v>
      </c>
      <c r="L15" s="44">
        <f>MAX('[1]PAGE 4'!E16,0)+MAX('[1]PAGE 4'!F16,0)+MAX('[1]PAGE 4'!G16,0)+MAX('[1]PAGE 4'!H16,0)+MAX('[1]PAGE 4'!I16,0)+MAX('[1]PAGE 4'!J16,0)</f>
        <v>2174</v>
      </c>
    </row>
    <row r="16" spans="1:14" x14ac:dyDescent="0.25">
      <c r="A16" s="87" t="s">
        <v>12</v>
      </c>
      <c r="B16" s="98"/>
      <c r="C16" s="99"/>
      <c r="D16" s="64">
        <v>30</v>
      </c>
      <c r="E16" s="64">
        <v>8</v>
      </c>
      <c r="F16" s="64">
        <v>6</v>
      </c>
      <c r="G16" s="64">
        <v>3</v>
      </c>
      <c r="H16" s="64">
        <v>927</v>
      </c>
      <c r="I16" s="65">
        <f>IF(MIN(H16,H28)&lt;=0,0,H16/H28)</f>
        <v>1.1238543232626933E-2</v>
      </c>
      <c r="J16" s="44">
        <f t="shared" si="0"/>
        <v>927</v>
      </c>
      <c r="K16" s="44">
        <f>MAX('[1]PAGE 3'!E16,0)+MAX('[1]PAGE 3'!F16,0)+MAX('[1]PAGE 3'!G16,0)+MAX('[1]PAGE 3'!H16,0)+MAX('[1]PAGE 3'!I16,0)+MAX('[1]PAGE 3'!J16,0)+MAX('[1]PAGE 3'!K16,0)</f>
        <v>541</v>
      </c>
      <c r="L16" s="44">
        <f>MAX('[1]PAGE 4'!E17,0)+MAX('[1]PAGE 4'!F17,0)+MAX('[1]PAGE 4'!G17,0)+MAX('[1]PAGE 4'!H17,0)+MAX('[1]PAGE 4'!I17,0)+MAX('[1]PAGE 4'!J17,0)</f>
        <v>339</v>
      </c>
    </row>
    <row r="17" spans="1:12" x14ac:dyDescent="0.25">
      <c r="A17" s="87" t="s">
        <v>13</v>
      </c>
      <c r="B17" s="98"/>
      <c r="C17" s="99"/>
      <c r="D17" s="64">
        <v>90</v>
      </c>
      <c r="E17" s="64">
        <v>23</v>
      </c>
      <c r="F17" s="64">
        <v>20</v>
      </c>
      <c r="G17" s="64">
        <v>3</v>
      </c>
      <c r="H17" s="64">
        <v>18370</v>
      </c>
      <c r="I17" s="65">
        <f>IF(MIN(H17,H28)&lt;=0,0,H17/H28)</f>
        <v>0.22270985888172251</v>
      </c>
      <c r="J17" s="44">
        <f t="shared" si="0"/>
        <v>18370</v>
      </c>
      <c r="K17" s="44">
        <f>MAX('[1]PAGE 3'!E17,0)+MAX('[1]PAGE 3'!F17,0)+MAX('[1]PAGE 3'!G17,0)+MAX('[1]PAGE 3'!H17,0)+MAX('[1]PAGE 3'!I17,0)+MAX('[1]PAGE 3'!J17,0)+MAX('[1]PAGE 3'!K17,0)</f>
        <v>15847</v>
      </c>
      <c r="L17" s="44">
        <f>MAX('[1]PAGE 4'!E18,0)+MAX('[1]PAGE 4'!F18,0)+MAX('[1]PAGE 4'!G18,0)+MAX('[1]PAGE 4'!H18,0)+MAX('[1]PAGE 4'!I18,0)+MAX('[1]PAGE 4'!J18,0)</f>
        <v>2387</v>
      </c>
    </row>
    <row r="18" spans="1:12" x14ac:dyDescent="0.25">
      <c r="A18" s="87" t="s">
        <v>14</v>
      </c>
      <c r="B18" s="98"/>
      <c r="C18" s="99"/>
      <c r="D18" s="64">
        <v>9</v>
      </c>
      <c r="E18" s="64">
        <v>4</v>
      </c>
      <c r="F18" s="64">
        <v>1</v>
      </c>
      <c r="G18" s="64">
        <v>0</v>
      </c>
      <c r="H18" s="64">
        <v>304</v>
      </c>
      <c r="I18" s="65">
        <f>IF(MIN(H18,H28)&lt;=0,0,H18/H28)</f>
        <v>3.6855632607536008E-3</v>
      </c>
      <c r="J18" s="44">
        <f t="shared" si="0"/>
        <v>304</v>
      </c>
      <c r="K18" s="44">
        <f>MAX('[1]PAGE 3'!E18,0)+MAX('[1]PAGE 3'!F18,0)+MAX('[1]PAGE 3'!G18,0)+MAX('[1]PAGE 3'!H18,0)+MAX('[1]PAGE 3'!I18,0)+MAX('[1]PAGE 3'!J18,0)+MAX('[1]PAGE 3'!K18,0)</f>
        <v>159</v>
      </c>
      <c r="L18" s="44">
        <f>MAX('[1]PAGE 4'!E19,0)+MAX('[1]PAGE 4'!F19,0)+MAX('[1]PAGE 4'!G19,0)+MAX('[1]PAGE 4'!H19,0)+MAX('[1]PAGE 4'!I19,0)+MAX('[1]PAGE 4'!J19,0)</f>
        <v>131</v>
      </c>
    </row>
    <row r="19" spans="1:12" x14ac:dyDescent="0.25">
      <c r="A19" s="87" t="s">
        <v>15</v>
      </c>
      <c r="B19" s="98"/>
      <c r="C19" s="99"/>
      <c r="D19" s="64">
        <v>187</v>
      </c>
      <c r="E19" s="64">
        <v>62</v>
      </c>
      <c r="F19" s="64">
        <v>31</v>
      </c>
      <c r="G19" s="64">
        <v>4</v>
      </c>
      <c r="H19" s="64">
        <v>5585</v>
      </c>
      <c r="I19" s="65">
        <f>IF(MIN(H19,H28)&lt;=0,0,H19/H28)</f>
        <v>6.7710101352989674E-2</v>
      </c>
      <c r="J19" s="44">
        <f t="shared" si="0"/>
        <v>5585</v>
      </c>
      <c r="K19" s="44">
        <f>MAX('[1]PAGE 3'!E19,0)+MAX('[1]PAGE 3'!F19,0)+MAX('[1]PAGE 3'!G19,0)+MAX('[1]PAGE 3'!H19,0)+MAX('[1]PAGE 3'!I19,0)+MAX('[1]PAGE 3'!J19,0)+MAX('[1]PAGE 3'!K19,0)</f>
        <v>2326</v>
      </c>
      <c r="L19" s="44">
        <f>MAX('[1]PAGE 4'!E20,0)+MAX('[1]PAGE 4'!F20,0)+MAX('[1]PAGE 4'!G20,0)+MAX('[1]PAGE 4'!H20,0)+MAX('[1]PAGE 4'!I20,0)+MAX('[1]PAGE 4'!J20,0)</f>
        <v>2975</v>
      </c>
    </row>
    <row r="20" spans="1:12" x14ac:dyDescent="0.25">
      <c r="A20" s="87" t="s">
        <v>16</v>
      </c>
      <c r="B20" s="98"/>
      <c r="C20" s="99"/>
      <c r="D20" s="64">
        <v>23</v>
      </c>
      <c r="E20" s="64">
        <v>21</v>
      </c>
      <c r="F20" s="64">
        <v>15</v>
      </c>
      <c r="G20" s="64">
        <v>8</v>
      </c>
      <c r="H20" s="64">
        <v>605</v>
      </c>
      <c r="I20" s="65">
        <f>IF(MIN(H20,H28)&lt;=0,0,H20/H28)</f>
        <v>7.3347558314339747E-3</v>
      </c>
      <c r="J20" s="44">
        <f t="shared" si="0"/>
        <v>605</v>
      </c>
      <c r="K20" s="44">
        <f>MAX('[1]PAGE 3'!E20,0)+MAX('[1]PAGE 3'!F20,0)+MAX('[1]PAGE 3'!G20,0)+MAX('[1]PAGE 3'!H20,0)+MAX('[1]PAGE 3'!I20,0)+MAX('[1]PAGE 3'!J20,0)+MAX('[1]PAGE 3'!K20,0)</f>
        <v>335</v>
      </c>
      <c r="L20" s="44">
        <f>MAX('[1]PAGE 4'!E21,0)+MAX('[1]PAGE 4'!F21,0)+MAX('[1]PAGE 4'!G21,0)+MAX('[1]PAGE 4'!H21,0)+MAX('[1]PAGE 4'!I21,0)+MAX('[1]PAGE 4'!J21,0)</f>
        <v>203</v>
      </c>
    </row>
    <row r="21" spans="1:12" x14ac:dyDescent="0.25">
      <c r="A21" s="87" t="s">
        <v>17</v>
      </c>
      <c r="B21" s="98"/>
      <c r="C21" s="99"/>
      <c r="D21" s="64">
        <v>467</v>
      </c>
      <c r="E21" s="64">
        <v>182</v>
      </c>
      <c r="F21" s="64">
        <v>71</v>
      </c>
      <c r="G21" s="64">
        <v>17</v>
      </c>
      <c r="H21" s="64">
        <v>15376</v>
      </c>
      <c r="I21" s="65">
        <f>IF(MIN(H21,H28)&lt;=0,0,H21/H28)</f>
        <v>0.18641191018864264</v>
      </c>
      <c r="J21" s="44">
        <f t="shared" si="0"/>
        <v>15376</v>
      </c>
      <c r="K21" s="44">
        <f>MAX('[1]PAGE 3'!E21,0)+MAX('[1]PAGE 3'!F21,0)+MAX('[1]PAGE 3'!G21,0)+MAX('[1]PAGE 3'!H21,0)+MAX('[1]PAGE 3'!I21,0)+MAX('[1]PAGE 3'!J21,0)+MAX('[1]PAGE 3'!K21,0)</f>
        <v>6506</v>
      </c>
      <c r="L21" s="44">
        <f>MAX('[1]PAGE 4'!E22,0)+MAX('[1]PAGE 4'!F22,0)+MAX('[1]PAGE 4'!G22,0)+MAX('[1]PAGE 4'!H22,0)+MAX('[1]PAGE 4'!I22,0)+MAX('[1]PAGE 4'!J22,0)</f>
        <v>8133</v>
      </c>
    </row>
    <row r="22" spans="1:12" x14ac:dyDescent="0.25">
      <c r="A22" s="87" t="s">
        <v>18</v>
      </c>
      <c r="B22" s="98"/>
      <c r="C22" s="99"/>
      <c r="D22" s="64">
        <v>939</v>
      </c>
      <c r="E22" s="64">
        <v>158</v>
      </c>
      <c r="F22" s="64">
        <v>54</v>
      </c>
      <c r="G22" s="64">
        <v>16</v>
      </c>
      <c r="H22" s="64">
        <v>24979</v>
      </c>
      <c r="I22" s="65">
        <f>IF(MIN(H22,H28)&lt;=0,0,H22/H28)</f>
        <v>0.30283448911304012</v>
      </c>
      <c r="J22" s="44">
        <f t="shared" si="0"/>
        <v>24979</v>
      </c>
      <c r="K22" s="44">
        <f>MAX('[1]PAGE 3'!E22,0)+MAX('[1]PAGE 3'!F22,0)+MAX('[1]PAGE 3'!G22,0)+MAX('[1]PAGE 3'!H22,0)+MAX('[1]PAGE 3'!I22,0)+MAX('[1]PAGE 3'!J22,0)+MAX('[1]PAGE 3'!K22,0)</f>
        <v>8308</v>
      </c>
      <c r="L22" s="44">
        <f>MAX('[1]PAGE 4'!E23,0)+MAX('[1]PAGE 4'!F23,0)+MAX('[1]PAGE 4'!G23,0)+MAX('[1]PAGE 4'!H23,0)+MAX('[1]PAGE 4'!I23,0)+MAX('[1]PAGE 4'!J23,0)</f>
        <v>15504</v>
      </c>
    </row>
    <row r="23" spans="1:12" x14ac:dyDescent="0.25">
      <c r="A23" s="87" t="s">
        <v>19</v>
      </c>
      <c r="B23" s="98"/>
      <c r="C23" s="99"/>
      <c r="D23" s="64">
        <v>2</v>
      </c>
      <c r="E23" s="64">
        <v>0</v>
      </c>
      <c r="F23" s="64">
        <v>0</v>
      </c>
      <c r="G23" s="64">
        <v>0</v>
      </c>
      <c r="H23" s="64">
        <v>22</v>
      </c>
      <c r="I23" s="65">
        <f>IF(MIN(H23,H28)&lt;=0,0,H23/H28)</f>
        <v>2.6671839387032637E-4</v>
      </c>
      <c r="J23" s="44">
        <f t="shared" si="0"/>
        <v>22</v>
      </c>
      <c r="K23" s="44">
        <f>MAX('[1]PAGE 3'!E23,0)+MAX('[1]PAGE 3'!F23,0)+MAX('[1]PAGE 3'!G23,0)+MAX('[1]PAGE 3'!H23,0)+MAX('[1]PAGE 3'!I23,0)+MAX('[1]PAGE 3'!J23,0)+MAX('[1]PAGE 3'!K23,0)</f>
        <v>15</v>
      </c>
      <c r="L23" s="44">
        <f>MAX('[1]PAGE 4'!E24,0)+MAX('[1]PAGE 4'!F24,0)+MAX('[1]PAGE 4'!G24,0)+MAX('[1]PAGE 4'!H24,0)+MAX('[1]PAGE 4'!I24,0)+MAX('[1]PAGE 4'!J24,0)</f>
        <v>5</v>
      </c>
    </row>
    <row r="24" spans="1:12" x14ac:dyDescent="0.25">
      <c r="A24" s="87" t="s">
        <v>20</v>
      </c>
      <c r="B24" s="98"/>
      <c r="C24" s="99"/>
      <c r="D24" s="64">
        <v>-9</v>
      </c>
      <c r="E24" s="64">
        <v>-9</v>
      </c>
      <c r="F24" s="64">
        <v>-9</v>
      </c>
      <c r="G24" s="64">
        <v>-9</v>
      </c>
      <c r="H24" s="64">
        <v>-9</v>
      </c>
      <c r="I24" s="65">
        <f>IF(MIN(H24,H28)&lt;=0,0,H24/H28)</f>
        <v>0</v>
      </c>
      <c r="J24" s="44">
        <f t="shared" si="0"/>
        <v>0</v>
      </c>
      <c r="K24" s="44">
        <f>MAX('[1]PAGE 3'!E24,0)+MAX('[1]PAGE 3'!F24,0)+MAX('[1]PAGE 3'!G24,0)+MAX('[1]PAGE 3'!H24,0)+MAX('[1]PAGE 3'!I24,0)+MAX('[1]PAGE 3'!J24,0)+MAX('[1]PAGE 3'!K24,0)</f>
        <v>0</v>
      </c>
      <c r="L24" s="44">
        <f>MAX('[1]PAGE 4'!E25,0)+MAX('[1]PAGE 4'!F25,0)+MAX('[1]PAGE 4'!G25,0)+MAX('[1]PAGE 4'!H25,0)+MAX('[1]PAGE 4'!I25,0)+MAX('[1]PAGE 4'!J25,0)</f>
        <v>0</v>
      </c>
    </row>
    <row r="25" spans="1:12" x14ac:dyDescent="0.25">
      <c r="A25" s="87" t="s">
        <v>21</v>
      </c>
      <c r="B25" s="98"/>
      <c r="C25" s="99"/>
      <c r="D25" s="64">
        <v>367</v>
      </c>
      <c r="E25" s="64">
        <v>253</v>
      </c>
      <c r="F25" s="64">
        <v>173</v>
      </c>
      <c r="G25" s="64">
        <v>44</v>
      </c>
      <c r="H25" s="64">
        <v>10719</v>
      </c>
      <c r="I25" s="65">
        <f>IF(MIN(H25,H28)&lt;=0,0,H25/H28)</f>
        <v>0.12995247563163764</v>
      </c>
      <c r="J25" s="44">
        <f t="shared" si="0"/>
        <v>10719</v>
      </c>
      <c r="K25" s="44">
        <f>MAX('[1]PAGE 3'!E25,0)+MAX('[1]PAGE 3'!F25,0)+MAX('[1]PAGE 3'!G25,0)+MAX('[1]PAGE 3'!H25,0)+MAX('[1]PAGE 3'!I25,0)+MAX('[1]PAGE 3'!J25,0)+MAX('[1]PAGE 3'!K25,0)</f>
        <v>5316</v>
      </c>
      <c r="L25" s="44">
        <f>MAX('[1]PAGE 4'!E26,0)+MAX('[1]PAGE 4'!F26,0)+MAX('[1]PAGE 4'!G26,0)+MAX('[1]PAGE 4'!H26,0)+MAX('[1]PAGE 4'!I26,0)+MAX('[1]PAGE 4'!J26,0)</f>
        <v>4566</v>
      </c>
    </row>
    <row r="26" spans="1:12" x14ac:dyDescent="0.25">
      <c r="A26" s="87" t="s">
        <v>22</v>
      </c>
      <c r="B26" s="98"/>
      <c r="C26" s="99"/>
      <c r="D26" s="64">
        <v>21</v>
      </c>
      <c r="E26" s="64">
        <v>5</v>
      </c>
      <c r="F26" s="64">
        <v>4</v>
      </c>
      <c r="G26" s="64">
        <v>1</v>
      </c>
      <c r="H26" s="64">
        <v>331</v>
      </c>
      <c r="I26" s="65">
        <f>IF(MIN(H26,H28)&lt;=0,0,H26/H28)</f>
        <v>4.0128994714126376E-3</v>
      </c>
      <c r="J26" s="44">
        <f t="shared" si="0"/>
        <v>331</v>
      </c>
      <c r="K26" s="44">
        <f>MAX('[1]PAGE 3'!E26,0)+MAX('[1]PAGE 3'!F26,0)+MAX('[1]PAGE 3'!G26,0)+MAX('[1]PAGE 3'!H26,0)+MAX('[1]PAGE 3'!I26,0)+MAX('[1]PAGE 3'!J26,0)+MAX('[1]PAGE 3'!K26,0)</f>
        <v>132</v>
      </c>
      <c r="L26" s="44">
        <f>MAX('[1]PAGE 4'!E27,0)+MAX('[1]PAGE 4'!F27,0)+MAX('[1]PAGE 4'!G27,0)+MAX('[1]PAGE 4'!H27,0)+MAX('[1]PAGE 4'!I27,0)+MAX('[1]PAGE 4'!J27,0)</f>
        <v>168</v>
      </c>
    </row>
    <row r="27" spans="1:12" x14ac:dyDescent="0.25">
      <c r="A27" s="87" t="s">
        <v>23</v>
      </c>
      <c r="B27" s="98"/>
      <c r="C27" s="99"/>
      <c r="D27" s="66" t="s">
        <v>5</v>
      </c>
      <c r="E27" s="66"/>
      <c r="F27" s="66"/>
      <c r="G27" s="66" t="s">
        <v>5</v>
      </c>
      <c r="H27" s="64">
        <v>1052</v>
      </c>
      <c r="I27" s="65">
        <f>IF(MIN(H27,H28)&lt;=0,0,H27/H28)</f>
        <v>1.2753988652344696E-2</v>
      </c>
      <c r="J27" s="44">
        <f>K27</f>
        <v>1052</v>
      </c>
      <c r="K27" s="44">
        <f>MAX('[1]PAGE 3'!E27,0)+MAX('[1]PAGE 3'!F27,0)+MAX('[1]PAGE 3'!G27,0)+MAX('[1]PAGE 3'!H27,0)+MAX('[1]PAGE 3'!I27,0)+MAX('[1]PAGE 3'!J27,0)+MAX('[1]PAGE 3'!K27,0)</f>
        <v>1052</v>
      </c>
      <c r="L27" s="44"/>
    </row>
    <row r="28" spans="1:12" x14ac:dyDescent="0.25">
      <c r="A28" s="87" t="s">
        <v>57</v>
      </c>
      <c r="B28" s="98"/>
      <c r="C28" s="99"/>
      <c r="D28" s="64">
        <v>2470</v>
      </c>
      <c r="E28" s="64">
        <v>957</v>
      </c>
      <c r="F28" s="64">
        <v>582</v>
      </c>
      <c r="G28" s="64">
        <v>140</v>
      </c>
      <c r="H28" s="64">
        <v>82484</v>
      </c>
      <c r="I28" s="65">
        <f>IF(H28&lt;=0,0,H28/H28)</f>
        <v>1</v>
      </c>
      <c r="J28" s="44">
        <f>MAX(D28,0)+MAX(E28,0)+MAX(F28,0)+MAX(G28,0)+K28+L28</f>
        <v>82484</v>
      </c>
      <c r="K28" s="44">
        <f>MAX('[1]PAGE 3'!E28,0)+MAX('[1]PAGE 3'!F28,0)+MAX('[1]PAGE 3'!G28,0)+MAX('[1]PAGE 3'!H28,0)+MAX('[1]PAGE 3'!I28,0)+MAX('[1]PAGE 3'!J28,0)+MAX('[1]PAGE 3'!K28,0)</f>
        <v>41750</v>
      </c>
      <c r="L28" s="44">
        <f>MAX('[1]PAGE 4'!E29,0)+MAX('[1]PAGE 4'!F29,0)+MAX('[1]PAGE 4'!G29,0)+MAX('[1]PAGE 4'!H29,0)+MAX('[1]PAGE 4'!I29,0)+MAX('[1]PAGE 4'!J29,0)</f>
        <v>36585</v>
      </c>
    </row>
    <row r="29" spans="1:12" s="3" customFormat="1" x14ac:dyDescent="0.25">
      <c r="A29" s="57"/>
      <c r="B29" s="57"/>
      <c r="C29" s="57"/>
      <c r="D29" s="58"/>
      <c r="E29" s="58"/>
      <c r="F29" s="58"/>
      <c r="G29" s="58"/>
      <c r="H29" s="58"/>
      <c r="I29" s="67"/>
    </row>
    <row r="30" spans="1:12" x14ac:dyDescent="0.25">
      <c r="A30" s="68" t="s">
        <v>58</v>
      </c>
      <c r="B30" s="69"/>
    </row>
    <row r="31" spans="1:12" s="7" customFormat="1" ht="11.25" x14ac:dyDescent="0.2">
      <c r="A31" s="70" t="s">
        <v>59</v>
      </c>
      <c r="B31" s="71"/>
      <c r="C31" s="71"/>
      <c r="D31" s="71"/>
      <c r="E31" s="71"/>
      <c r="F31" s="71"/>
      <c r="G31" s="71"/>
      <c r="H31" s="71"/>
      <c r="I31" s="71"/>
    </row>
    <row r="33" spans="1:8" x14ac:dyDescent="0.25">
      <c r="A33" s="7"/>
    </row>
    <row r="34" spans="1:8" x14ac:dyDescent="0.25">
      <c r="A34" s="126" t="s">
        <v>10</v>
      </c>
      <c r="B34" s="126"/>
      <c r="C34" s="126"/>
      <c r="D34" s="44">
        <f>MAX(D15,0)+MAX(D16,0)+MAX(D17,0)+MAX(D18,0)+MAX(D19,0)+MAX(D20,0)+MAX(D21,0)+MAX(D22,0)+MAX(D23,0)+MAX(D24,0)+MAX(D25,0)+MAX(D26,0)</f>
        <v>2470</v>
      </c>
      <c r="E34" s="44">
        <f>MAX(E15,0)+MAX(E16,0)+MAX(E17,0)+MAX(E18,0)+MAX(E19,0)+MAX(E20,0)+MAX(E21,0)+MAX(E22,0)+MAX(E23,0)+MAX(E24,0)+MAX(E25,0)+MAX(E26,0)</f>
        <v>957</v>
      </c>
      <c r="F34" s="44">
        <f>MAX(F15,0)+MAX(F16,0)+MAX(F17,0)+MAX(F18,0)+MAX(F19,0)+MAX(F20,0)+MAX(F21,0)+MAX(F22,0)+MAX(F23,0)+MAX(F24,0)+MAX(F25,0)+MAX(F26,0)</f>
        <v>582</v>
      </c>
      <c r="G34" s="44">
        <f>MAX(G15,0)+MAX(G16,0)+MAX(G17,0)+MAX(G18,0)+MAX(G19,0)+MAX(G20,0)+MAX(G21,0)+MAX(G22,0)+MAX(G23,0)+MAX(G24,0)+MAX(G25,0)+MAX(G26,0)</f>
        <v>140</v>
      </c>
      <c r="H34" s="44">
        <f>MAX(H15,0)+MAX(H16,0)+MAX(H17,0)+MAX(H18,0)+MAX(H19,0)+MAX(H20,0)+MAX(H21,0)+MAX(H22,0)+MAX(H23,0)+MAX(H24,0)+MAX(H25,0)+MAX(H26,0)+MAX(H27,0)</f>
        <v>82484</v>
      </c>
    </row>
    <row r="35" spans="1:8" x14ac:dyDescent="0.25">
      <c r="A35" s="7"/>
    </row>
  </sheetData>
  <sheetProtection sheet="1" objects="1" scenarios="1"/>
  <mergeCells count="22">
    <mergeCell ref="A20:C20"/>
    <mergeCell ref="A1:C1"/>
    <mergeCell ref="C4:I4"/>
    <mergeCell ref="C5:I5"/>
    <mergeCell ref="D7:H7"/>
    <mergeCell ref="A10:H10"/>
    <mergeCell ref="A12:C14"/>
    <mergeCell ref="D12:I12"/>
    <mergeCell ref="A15:C15"/>
    <mergeCell ref="A16:C16"/>
    <mergeCell ref="A17:C17"/>
    <mergeCell ref="A18:C18"/>
    <mergeCell ref="A19:C19"/>
    <mergeCell ref="A27:C27"/>
    <mergeCell ref="A28:C28"/>
    <mergeCell ref="A34:C34"/>
    <mergeCell ref="A21:C21"/>
    <mergeCell ref="A22:C22"/>
    <mergeCell ref="A23:C23"/>
    <mergeCell ref="A24:C24"/>
    <mergeCell ref="A25:C25"/>
    <mergeCell ref="A26:C26"/>
  </mergeCells>
  <conditionalFormatting sqref="J29">
    <cfRule type="cellIs" dxfId="6" priority="1" stopIfTrue="1" operator="notEqual">
      <formula>H29</formula>
    </cfRule>
  </conditionalFormatting>
  <conditionalFormatting sqref="D34:H34">
    <cfRule type="expression" dxfId="5" priority="2" stopIfTrue="1">
      <formula>MAX(D28,0)&lt;&gt;D34</formula>
    </cfRule>
  </conditionalFormatting>
  <conditionalFormatting sqref="J16:J28">
    <cfRule type="expression" dxfId="4" priority="3" stopIfTrue="1">
      <formula>MAX(H16,0)&lt;&gt;J16</formula>
    </cfRule>
  </conditionalFormatting>
  <conditionalFormatting sqref="J15">
    <cfRule type="expression" dxfId="3" priority="4" stopIfTrue="1">
      <formula>MAX(H15,0)&lt;&gt;J15</formula>
    </cfRule>
  </conditionalFormatting>
  <pageMargins left="0.7" right="0.7" top="0.75" bottom="0.75" header="0.3" footer="0.3"/>
  <pageSetup scale="88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7"/>
  <sheetViews>
    <sheetView zoomScaleNormal="100" workbookViewId="0">
      <selection activeCell="B36" sqref="B36"/>
    </sheetView>
  </sheetViews>
  <sheetFormatPr defaultRowHeight="15" x14ac:dyDescent="0.25"/>
  <cols>
    <col min="1" max="1" width="37.140625" customWidth="1"/>
    <col min="2" max="5" width="15.7109375" customWidth="1"/>
    <col min="6" max="6" width="18.85546875" customWidth="1"/>
    <col min="7" max="9" width="15.5703125" customWidth="1"/>
    <col min="10" max="10" width="12.85546875" customWidth="1"/>
    <col min="11" max="11" width="13.7109375" customWidth="1"/>
    <col min="15" max="15" width="6.140625" hidden="1" customWidth="1"/>
    <col min="17" max="17" width="9.140625" hidden="1" customWidth="1"/>
  </cols>
  <sheetData>
    <row r="1" spans="1:15" x14ac:dyDescent="0.25">
      <c r="A1" s="4" t="s">
        <v>0</v>
      </c>
      <c r="B1" s="47"/>
      <c r="C1" s="72"/>
      <c r="D1" s="72"/>
      <c r="E1" s="72"/>
      <c r="F1" s="72"/>
      <c r="I1" s="2" t="s">
        <v>69</v>
      </c>
    </row>
    <row r="2" spans="1:15" x14ac:dyDescent="0.25">
      <c r="A2" s="4"/>
    </row>
    <row r="3" spans="1:15" x14ac:dyDescent="0.25">
      <c r="A3" s="4"/>
      <c r="B3" s="47" t="s">
        <v>61</v>
      </c>
      <c r="C3" s="72"/>
      <c r="D3" s="72"/>
      <c r="E3" s="72"/>
      <c r="F3" s="72"/>
    </row>
    <row r="4" spans="1:15" x14ac:dyDescent="0.25">
      <c r="A4" s="4"/>
      <c r="B4" s="47" t="s">
        <v>2</v>
      </c>
      <c r="C4" s="72"/>
      <c r="D4" s="72"/>
      <c r="E4" s="72"/>
      <c r="F4" s="72"/>
    </row>
    <row r="5" spans="1:15" x14ac:dyDescent="0.25">
      <c r="A5" s="4"/>
    </row>
    <row r="6" spans="1:15" x14ac:dyDescent="0.25">
      <c r="A6" s="7"/>
      <c r="B6" s="72"/>
      <c r="C6" s="136" t="str">
        <f>"Reporting Year: "&amp;'[1]PAGE 1'!E6</f>
        <v>Reporting Year: 2019</v>
      </c>
      <c r="D6" s="136"/>
      <c r="E6" s="136"/>
    </row>
    <row r="7" spans="1:15" x14ac:dyDescent="0.25">
      <c r="A7" s="7"/>
    </row>
    <row r="9" spans="1:15" x14ac:dyDescent="0.25">
      <c r="A9" s="73" t="s">
        <v>62</v>
      </c>
      <c r="B9" s="74"/>
      <c r="C9" s="74"/>
      <c r="D9" s="74"/>
      <c r="E9" s="74"/>
      <c r="F9" s="74"/>
      <c r="G9" s="74"/>
    </row>
    <row r="10" spans="1:15" x14ac:dyDescent="0.25">
      <c r="B10" s="75"/>
      <c r="C10" s="75"/>
      <c r="D10" s="75"/>
      <c r="E10" s="75"/>
      <c r="F10" s="75"/>
      <c r="G10" s="75"/>
      <c r="J10" s="4"/>
    </row>
    <row r="11" spans="1:15" x14ac:dyDescent="0.25">
      <c r="A11" s="137" t="s">
        <v>6</v>
      </c>
      <c r="B11" s="111" t="s">
        <v>28</v>
      </c>
      <c r="C11" s="112"/>
      <c r="D11" s="112"/>
      <c r="E11" s="112"/>
      <c r="F11" s="112"/>
      <c r="G11" s="112"/>
      <c r="H11" s="112"/>
      <c r="I11" s="113"/>
      <c r="J11" s="76"/>
      <c r="K11" s="4"/>
    </row>
    <row r="12" spans="1:15" ht="18" customHeight="1" x14ac:dyDescent="0.25">
      <c r="A12" s="138"/>
      <c r="B12" s="140" t="s">
        <v>29</v>
      </c>
      <c r="C12" s="140" t="s">
        <v>63</v>
      </c>
      <c r="D12" s="142" t="s">
        <v>31</v>
      </c>
      <c r="E12" s="140" t="s">
        <v>64</v>
      </c>
      <c r="F12" s="140" t="s">
        <v>33</v>
      </c>
      <c r="G12" s="142" t="s">
        <v>34</v>
      </c>
      <c r="H12" s="140" t="s">
        <v>65</v>
      </c>
      <c r="I12" s="77"/>
      <c r="J12" s="130" t="s">
        <v>10</v>
      </c>
      <c r="K12" s="131" t="s">
        <v>66</v>
      </c>
    </row>
    <row r="13" spans="1:15" ht="18" customHeight="1" x14ac:dyDescent="0.25">
      <c r="A13" s="139"/>
      <c r="B13" s="141"/>
      <c r="C13" s="141"/>
      <c r="D13" s="143"/>
      <c r="E13" s="141"/>
      <c r="F13" s="141"/>
      <c r="G13" s="143"/>
      <c r="H13" s="141"/>
      <c r="I13" s="53" t="s">
        <v>8</v>
      </c>
      <c r="J13" s="130"/>
      <c r="K13" s="131"/>
    </row>
    <row r="14" spans="1:15" x14ac:dyDescent="0.25">
      <c r="A14" s="78" t="s">
        <v>11</v>
      </c>
      <c r="B14" s="79">
        <v>1199</v>
      </c>
      <c r="C14" s="79">
        <v>83</v>
      </c>
      <c r="D14" s="79">
        <v>112</v>
      </c>
      <c r="E14" s="79">
        <v>159</v>
      </c>
      <c r="F14" s="79">
        <v>37</v>
      </c>
      <c r="G14" s="79">
        <v>2403</v>
      </c>
      <c r="H14" s="79">
        <v>221</v>
      </c>
      <c r="I14" s="79">
        <v>4214</v>
      </c>
      <c r="J14" s="13">
        <f t="shared" ref="J14:J27" si="0">MAX(B14,0)+MAX(C14,0)+MAX(D14,0)+MAX(E14,0)+MAX(F14,0)+MAX(G14,0)+MAX(H14,0)</f>
        <v>4214</v>
      </c>
      <c r="K14" s="80">
        <f>'[1]PAGE 5'!H16</f>
        <v>4214</v>
      </c>
      <c r="O14">
        <v>8</v>
      </c>
    </row>
    <row r="15" spans="1:15" x14ac:dyDescent="0.25">
      <c r="A15" s="78" t="s">
        <v>12</v>
      </c>
      <c r="B15" s="79">
        <v>289</v>
      </c>
      <c r="C15" s="79">
        <v>13</v>
      </c>
      <c r="D15" s="79">
        <v>43</v>
      </c>
      <c r="E15" s="79">
        <v>24</v>
      </c>
      <c r="F15" s="79">
        <v>15</v>
      </c>
      <c r="G15" s="79">
        <v>501</v>
      </c>
      <c r="H15" s="79">
        <v>42</v>
      </c>
      <c r="I15" s="79">
        <v>927</v>
      </c>
      <c r="J15" s="13">
        <f t="shared" si="0"/>
        <v>927</v>
      </c>
      <c r="K15" s="80">
        <f>'[1]PAGE 5'!H17</f>
        <v>927</v>
      </c>
    </row>
    <row r="16" spans="1:15" x14ac:dyDescent="0.25">
      <c r="A16" s="78" t="s">
        <v>13</v>
      </c>
      <c r="B16" s="79">
        <v>5297</v>
      </c>
      <c r="C16" s="79">
        <v>275</v>
      </c>
      <c r="D16" s="79">
        <v>502</v>
      </c>
      <c r="E16" s="79">
        <v>448</v>
      </c>
      <c r="F16" s="79">
        <v>108</v>
      </c>
      <c r="G16" s="79">
        <v>10610</v>
      </c>
      <c r="H16" s="79">
        <v>1130</v>
      </c>
      <c r="I16" s="79">
        <v>18370</v>
      </c>
      <c r="J16" s="13">
        <f t="shared" si="0"/>
        <v>18370</v>
      </c>
      <c r="K16" s="80">
        <f>'[1]PAGE 5'!H18</f>
        <v>18370</v>
      </c>
    </row>
    <row r="17" spans="1:11" x14ac:dyDescent="0.25">
      <c r="A17" s="78" t="s">
        <v>14</v>
      </c>
      <c r="B17" s="79">
        <v>73</v>
      </c>
      <c r="C17" s="79">
        <v>5</v>
      </c>
      <c r="D17" s="79">
        <v>11</v>
      </c>
      <c r="E17" s="79">
        <v>10</v>
      </c>
      <c r="F17" s="79">
        <v>2</v>
      </c>
      <c r="G17" s="79">
        <v>190</v>
      </c>
      <c r="H17" s="79">
        <v>13</v>
      </c>
      <c r="I17" s="79">
        <v>304</v>
      </c>
      <c r="J17" s="13">
        <f t="shared" si="0"/>
        <v>304</v>
      </c>
      <c r="K17" s="80">
        <f>'[1]PAGE 5'!H19</f>
        <v>304</v>
      </c>
    </row>
    <row r="18" spans="1:11" x14ac:dyDescent="0.25">
      <c r="A18" s="78" t="s">
        <v>15</v>
      </c>
      <c r="B18" s="79">
        <v>945</v>
      </c>
      <c r="C18" s="79">
        <v>89</v>
      </c>
      <c r="D18" s="79">
        <v>59</v>
      </c>
      <c r="E18" s="79">
        <v>228</v>
      </c>
      <c r="F18" s="79">
        <v>21</v>
      </c>
      <c r="G18" s="79">
        <v>3780</v>
      </c>
      <c r="H18" s="79">
        <v>463</v>
      </c>
      <c r="I18" s="79">
        <v>5585</v>
      </c>
      <c r="J18" s="13">
        <f t="shared" si="0"/>
        <v>5585</v>
      </c>
      <c r="K18" s="80">
        <f>'[1]PAGE 5'!H20</f>
        <v>5585</v>
      </c>
    </row>
    <row r="19" spans="1:11" x14ac:dyDescent="0.25">
      <c r="A19" s="78" t="s">
        <v>16</v>
      </c>
      <c r="B19" s="79">
        <v>122</v>
      </c>
      <c r="C19" s="79">
        <v>10</v>
      </c>
      <c r="D19" s="79">
        <v>24</v>
      </c>
      <c r="E19" s="79">
        <v>9</v>
      </c>
      <c r="F19" s="79">
        <v>5</v>
      </c>
      <c r="G19" s="79">
        <v>410</v>
      </c>
      <c r="H19" s="79">
        <v>25</v>
      </c>
      <c r="I19" s="79">
        <v>605</v>
      </c>
      <c r="J19" s="13">
        <f t="shared" si="0"/>
        <v>605</v>
      </c>
      <c r="K19" s="80">
        <f>'[1]PAGE 5'!H21</f>
        <v>605</v>
      </c>
    </row>
    <row r="20" spans="1:11" x14ac:dyDescent="0.25">
      <c r="A20" s="78" t="s">
        <v>17</v>
      </c>
      <c r="B20" s="79">
        <v>2825</v>
      </c>
      <c r="C20" s="79">
        <v>277</v>
      </c>
      <c r="D20" s="79">
        <v>166</v>
      </c>
      <c r="E20" s="79">
        <v>524</v>
      </c>
      <c r="F20" s="79">
        <v>59</v>
      </c>
      <c r="G20" s="79">
        <v>10391</v>
      </c>
      <c r="H20" s="79">
        <v>1134</v>
      </c>
      <c r="I20" s="79">
        <v>15376</v>
      </c>
      <c r="J20" s="13">
        <f t="shared" si="0"/>
        <v>15376</v>
      </c>
      <c r="K20" s="80">
        <f>'[1]PAGE 5'!H22</f>
        <v>15376</v>
      </c>
    </row>
    <row r="21" spans="1:11" x14ac:dyDescent="0.25">
      <c r="A21" s="78" t="s">
        <v>18</v>
      </c>
      <c r="B21" s="79">
        <v>7834</v>
      </c>
      <c r="C21" s="79">
        <v>545</v>
      </c>
      <c r="D21" s="79">
        <v>269</v>
      </c>
      <c r="E21" s="79">
        <v>748</v>
      </c>
      <c r="F21" s="79">
        <v>131</v>
      </c>
      <c r="G21" s="79">
        <v>14093</v>
      </c>
      <c r="H21" s="79">
        <v>1359</v>
      </c>
      <c r="I21" s="79">
        <v>24979</v>
      </c>
      <c r="J21" s="13">
        <f t="shared" si="0"/>
        <v>24979</v>
      </c>
      <c r="K21" s="80">
        <f>'[1]PAGE 5'!H23</f>
        <v>24979</v>
      </c>
    </row>
    <row r="22" spans="1:11" x14ac:dyDescent="0.25">
      <c r="A22" s="78" t="s">
        <v>19</v>
      </c>
      <c r="B22" s="79">
        <v>5</v>
      </c>
      <c r="C22" s="79">
        <v>0</v>
      </c>
      <c r="D22" s="79">
        <v>0</v>
      </c>
      <c r="E22" s="79">
        <v>0</v>
      </c>
      <c r="F22" s="79">
        <v>0</v>
      </c>
      <c r="G22" s="79">
        <v>16</v>
      </c>
      <c r="H22" s="79">
        <v>1</v>
      </c>
      <c r="I22" s="79">
        <v>22</v>
      </c>
      <c r="J22" s="13">
        <f t="shared" si="0"/>
        <v>22</v>
      </c>
      <c r="K22" s="80">
        <f>'[1]PAGE 5'!H24</f>
        <v>22</v>
      </c>
    </row>
    <row r="23" spans="1:11" x14ac:dyDescent="0.25">
      <c r="A23" s="78" t="s">
        <v>20</v>
      </c>
      <c r="B23" s="81">
        <v>-9</v>
      </c>
      <c r="C23" s="81">
        <v>-9</v>
      </c>
      <c r="D23" s="81">
        <v>-9</v>
      </c>
      <c r="E23" s="81">
        <v>-9</v>
      </c>
      <c r="F23" s="81">
        <v>-9</v>
      </c>
      <c r="G23" s="81">
        <v>-9</v>
      </c>
      <c r="H23" s="81">
        <v>-9</v>
      </c>
      <c r="I23" s="81">
        <v>-9</v>
      </c>
      <c r="J23" s="13">
        <f t="shared" si="0"/>
        <v>0</v>
      </c>
      <c r="K23" s="80">
        <f>'[1]PAGE 5'!H25</f>
        <v>-9</v>
      </c>
    </row>
    <row r="24" spans="1:11" x14ac:dyDescent="0.25">
      <c r="A24" s="78" t="s">
        <v>21</v>
      </c>
      <c r="B24" s="79">
        <v>1859</v>
      </c>
      <c r="C24" s="79">
        <v>125</v>
      </c>
      <c r="D24" s="79">
        <v>481</v>
      </c>
      <c r="E24" s="79">
        <v>278</v>
      </c>
      <c r="F24" s="79">
        <v>63</v>
      </c>
      <c r="G24" s="79">
        <v>7157</v>
      </c>
      <c r="H24" s="79">
        <v>756</v>
      </c>
      <c r="I24" s="79">
        <v>10719</v>
      </c>
      <c r="J24" s="13">
        <f t="shared" si="0"/>
        <v>10719</v>
      </c>
      <c r="K24" s="80">
        <f>'[1]PAGE 5'!H26</f>
        <v>10719</v>
      </c>
    </row>
    <row r="25" spans="1:11" x14ac:dyDescent="0.25">
      <c r="A25" s="78" t="s">
        <v>22</v>
      </c>
      <c r="B25" s="79">
        <v>70</v>
      </c>
      <c r="C25" s="79">
        <v>13</v>
      </c>
      <c r="D25" s="79">
        <v>8</v>
      </c>
      <c r="E25" s="79">
        <v>17</v>
      </c>
      <c r="F25" s="79">
        <v>1</v>
      </c>
      <c r="G25" s="79">
        <v>201</v>
      </c>
      <c r="H25" s="79">
        <v>21</v>
      </c>
      <c r="I25" s="79">
        <v>331</v>
      </c>
      <c r="J25" s="13">
        <f t="shared" si="0"/>
        <v>331</v>
      </c>
      <c r="K25" s="80">
        <f>'[1]PAGE 5'!H27</f>
        <v>331</v>
      </c>
    </row>
    <row r="26" spans="1:11" x14ac:dyDescent="0.25">
      <c r="A26" s="78" t="s">
        <v>46</v>
      </c>
      <c r="B26" s="79">
        <v>296</v>
      </c>
      <c r="C26" s="79">
        <v>13</v>
      </c>
      <c r="D26" s="79">
        <v>26</v>
      </c>
      <c r="E26" s="79">
        <v>37</v>
      </c>
      <c r="F26" s="79">
        <v>9</v>
      </c>
      <c r="G26" s="79">
        <v>586</v>
      </c>
      <c r="H26" s="79">
        <v>85</v>
      </c>
      <c r="I26" s="79">
        <v>1052</v>
      </c>
      <c r="J26" s="13">
        <f t="shared" si="0"/>
        <v>1052</v>
      </c>
      <c r="K26" s="80">
        <f>'[1]PAGE 5'!H28</f>
        <v>1052</v>
      </c>
    </row>
    <row r="27" spans="1:11" x14ac:dyDescent="0.25">
      <c r="A27" s="78" t="s">
        <v>57</v>
      </c>
      <c r="B27" s="79">
        <v>20814</v>
      </c>
      <c r="C27" s="79">
        <v>1448</v>
      </c>
      <c r="D27" s="79">
        <v>1701</v>
      </c>
      <c r="E27" s="79">
        <v>2482</v>
      </c>
      <c r="F27" s="79">
        <v>451</v>
      </c>
      <c r="G27" s="79">
        <v>50338</v>
      </c>
      <c r="H27" s="79">
        <v>5250</v>
      </c>
      <c r="I27" s="79">
        <v>82484</v>
      </c>
      <c r="J27" s="13">
        <f t="shared" si="0"/>
        <v>82484</v>
      </c>
      <c r="K27" s="80">
        <f>'[1]PAGE 5'!H29</f>
        <v>82484</v>
      </c>
    </row>
    <row r="28" spans="1:11" x14ac:dyDescent="0.25">
      <c r="A28" s="78" t="s">
        <v>38</v>
      </c>
      <c r="B28" s="12">
        <f>IF(MIN(B27,I27)&lt;=0,0,B27/I27)</f>
        <v>0.25233984772804424</v>
      </c>
      <c r="C28" s="12">
        <f>IF(MIN(C27,I27)&lt;=0,0,C27/I27)</f>
        <v>1.7554919742010573E-2</v>
      </c>
      <c r="D28" s="12">
        <f>IF(MIN(D27,I27)&lt;=0,0,D27/I27)</f>
        <v>2.0622181271519324E-2</v>
      </c>
      <c r="E28" s="12">
        <f>IF(MIN(E27,I27)&lt;=0,0,E27/I27)</f>
        <v>3.0090684253915912E-2</v>
      </c>
      <c r="F28" s="12">
        <f>IF(MIN(F27,I27)&lt;=0,0,F27/I27)</f>
        <v>5.4677270743416903E-3</v>
      </c>
      <c r="G28" s="12">
        <f>IF(MIN(G27,I27)&lt;=0,0,G27/I27)</f>
        <v>0.61027593230202226</v>
      </c>
      <c r="H28" s="12">
        <f>IF(MIN(H27,I27)&lt;=0,0,H27/I27)</f>
        <v>6.3648707628146062E-2</v>
      </c>
      <c r="I28" s="12">
        <f>IF(I27&lt;=0,0,I27/I27)</f>
        <v>1</v>
      </c>
      <c r="J28" s="82"/>
      <c r="K28" s="82"/>
    </row>
    <row r="29" spans="1:11" s="19" customFormat="1" x14ac:dyDescent="0.25">
      <c r="A29" s="83"/>
      <c r="B29" s="16"/>
      <c r="C29" s="16"/>
      <c r="D29" s="16"/>
      <c r="E29" s="16"/>
      <c r="F29" s="16"/>
      <c r="G29" s="16"/>
      <c r="H29" s="84"/>
      <c r="I29" s="84"/>
    </row>
    <row r="30" spans="1:11" s="19" customFormat="1" x14ac:dyDescent="0.25">
      <c r="A30" s="132" t="s">
        <v>67</v>
      </c>
      <c r="B30" s="133"/>
      <c r="C30" s="133"/>
      <c r="D30" s="133"/>
      <c r="E30" s="133"/>
      <c r="F30" s="133"/>
      <c r="G30" s="133"/>
      <c r="H30" s="84"/>
      <c r="I30" s="84"/>
    </row>
    <row r="31" spans="1:11" s="3" customFormat="1" x14ac:dyDescent="0.25">
      <c r="A31" s="83" t="s">
        <v>68</v>
      </c>
    </row>
    <row r="32" spans="1:11" s="3" customFormat="1" x14ac:dyDescent="0.25">
      <c r="A32" s="134" t="s">
        <v>5</v>
      </c>
      <c r="B32" s="135"/>
      <c r="C32" s="135"/>
      <c r="D32" s="135"/>
      <c r="E32" s="135"/>
      <c r="F32" s="135"/>
      <c r="G32" s="135"/>
    </row>
    <row r="33" spans="1:9" s="3" customFormat="1" x14ac:dyDescent="0.25">
      <c r="A33" s="23"/>
    </row>
    <row r="34" spans="1:9" s="3" customFormat="1" x14ac:dyDescent="0.25">
      <c r="A34" s="85" t="s">
        <v>10</v>
      </c>
      <c r="B34" s="22">
        <f t="shared" ref="B34:I34" si="1">MAX(B14,0)+MAX(B15,0)+MAX(B16,0)+MAX(B17,0)+MAX(B18,0)+MAX(B19,0)+MAX(B20,0)+MAX(B21,0)+MAX(B22,0)+MAX(B23,0)+MAX(B24,0)+MAX(B25,0)+MAX(B26,0)</f>
        <v>20814</v>
      </c>
      <c r="C34" s="22">
        <f t="shared" si="1"/>
        <v>1448</v>
      </c>
      <c r="D34" s="22">
        <f t="shared" si="1"/>
        <v>1701</v>
      </c>
      <c r="E34" s="22">
        <f t="shared" si="1"/>
        <v>2482</v>
      </c>
      <c r="F34" s="22">
        <f t="shared" si="1"/>
        <v>451</v>
      </c>
      <c r="G34" s="22">
        <f t="shared" si="1"/>
        <v>50338</v>
      </c>
      <c r="H34" s="22">
        <f t="shared" si="1"/>
        <v>5250</v>
      </c>
      <c r="I34" s="22">
        <f t="shared" si="1"/>
        <v>82484</v>
      </c>
    </row>
    <row r="35" spans="1:9" s="3" customFormat="1" x14ac:dyDescent="0.25">
      <c r="A35" s="23"/>
    </row>
    <row r="36" spans="1:9" x14ac:dyDescent="0.25">
      <c r="A36" s="45"/>
    </row>
    <row r="37" spans="1:9" x14ac:dyDescent="0.25">
      <c r="A37" s="4"/>
    </row>
  </sheetData>
  <sheetProtection sheet="1" objects="1" scenarios="1"/>
  <mergeCells count="14">
    <mergeCell ref="J12:J13"/>
    <mergeCell ref="K12:K13"/>
    <mergeCell ref="A30:G30"/>
    <mergeCell ref="A32:G32"/>
    <mergeCell ref="C6:E6"/>
    <mergeCell ref="A11:A13"/>
    <mergeCell ref="B11:I11"/>
    <mergeCell ref="B12:B13"/>
    <mergeCell ref="C12:C13"/>
    <mergeCell ref="D12:D13"/>
    <mergeCell ref="E12:E13"/>
    <mergeCell ref="F12:F13"/>
    <mergeCell ref="G12:G13"/>
    <mergeCell ref="H12:H13"/>
  </mergeCells>
  <conditionalFormatting sqref="K14:K27">
    <cfRule type="cellIs" dxfId="2" priority="1" stopIfTrue="1" operator="notEqual">
      <formula>I14</formula>
    </cfRule>
  </conditionalFormatting>
  <conditionalFormatting sqref="J14:J27">
    <cfRule type="expression" dxfId="1" priority="2" stopIfTrue="1">
      <formula>MAX(I14,0)&lt;&gt;J14</formula>
    </cfRule>
  </conditionalFormatting>
  <conditionalFormatting sqref="B34:I34">
    <cfRule type="expression" dxfId="0" priority="3" stopIfTrue="1">
      <formula>MAX(B27,0)&lt;&gt;B34</formula>
    </cfRule>
  </conditionalFormatting>
  <pageMargins left="0.7" right="0.7" top="0.75" bottom="0.75" header="0.3" footer="0.3"/>
  <pageSetup scale="73" orientation="landscape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2002-03-16T08:00:00+00:00</Estimated_x0020_Creation_x0020_Date>
    <Remediation_x0020_Date xmlns="b4311169-ef95-4eb4-ad55-0b8e815ccd7b">2020-04-06T07:00:00+00:00</Remediation_x0020_Date>
  </documentManagement>
</p:properties>
</file>

<file path=customXml/itemProps1.xml><?xml version="1.0" encoding="utf-8"?>
<ds:datastoreItem xmlns:ds="http://schemas.openxmlformats.org/officeDocument/2006/customXml" ds:itemID="{A62BBF30-36E1-41D0-8788-890F3EC0D433}"/>
</file>

<file path=customXml/itemProps2.xml><?xml version="1.0" encoding="utf-8"?>
<ds:datastoreItem xmlns:ds="http://schemas.openxmlformats.org/officeDocument/2006/customXml" ds:itemID="{23C8C0BC-94CF-4255-B8C0-49BB0AACC868}"/>
</file>

<file path=customXml/itemProps3.xml><?xml version="1.0" encoding="utf-8"?>
<ds:datastoreItem xmlns:ds="http://schemas.openxmlformats.org/officeDocument/2006/customXml" ds:itemID="{8D626BF5-DD49-4691-913A-113FB3404E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Page 1</vt:lpstr>
      <vt:lpstr>Page 2</vt:lpstr>
      <vt:lpstr>Page 3</vt:lpstr>
      <vt:lpstr>Page 4</vt:lpstr>
      <vt:lpstr>Page 5</vt:lpstr>
      <vt:lpstr>Page 6</vt:lpstr>
      <vt:lpstr>'Page 1'!Print_Area</vt:lpstr>
      <vt:lpstr>'Page 2'!Print_Area</vt:lpstr>
      <vt:lpstr>'Page 3'!Print_Area</vt:lpstr>
      <vt:lpstr>'Page 5'!Print_Area</vt:lpstr>
      <vt:lpstr>'Page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2019-2020 Table 1, Part B Chlid Count</dc:title>
  <dc:creator/>
  <cp:lastModifiedBy/>
  <dcterms:created xsi:type="dcterms:W3CDTF">2015-06-05T18:17:20Z</dcterms:created>
  <dcterms:modified xsi:type="dcterms:W3CDTF">2020-04-06T23:23:54Z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