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Page 1" sheetId="1" r:id="rId1"/>
    <sheet name="Page 2" sheetId="2" r:id="rId2"/>
    <sheet name="Page 3" sheetId="3" r:id="rId3"/>
    <sheet name="Page 4" sheetId="4" r:id="rId4"/>
    <sheet name="Page 5" sheetId="5" r:id="rId5"/>
    <sheet name="Page 6" sheetId="6" r:id="rId6"/>
  </sheets>
  <externalReferences>
    <externalReference r:id="rId7"/>
  </externalReferences>
  <definedNames>
    <definedName name="_xlnm.Print_Area" localSheetId="0">'Page 1'!$A$1:$I$30</definedName>
    <definedName name="_xlnm.Print_Area" localSheetId="1">'Page 2'!$A$1:$L$31</definedName>
    <definedName name="_xlnm.Print_Area" localSheetId="2">'Page 3'!$A$1:$K$32</definedName>
    <definedName name="_xlnm.Print_Area" localSheetId="3">'Page 4'!$A$1:$K$31</definedName>
    <definedName name="_xlnm.Print_Area" localSheetId="4">'Page 5'!$A$1:$I$33</definedName>
    <definedName name="_xlnm.Print_Area" localSheetId="5">'Page 6'!$A$1:$I$32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" i="6" l="1"/>
  <c r="H34" i="6"/>
  <c r="G34" i="6"/>
  <c r="F34" i="6"/>
  <c r="E34" i="6"/>
  <c r="D34" i="6"/>
  <c r="C34" i="6"/>
  <c r="B34" i="6"/>
  <c r="I28" i="6"/>
  <c r="H28" i="6"/>
  <c r="G28" i="6"/>
  <c r="F28" i="6"/>
  <c r="E28" i="6"/>
  <c r="D28" i="6"/>
  <c r="C28" i="6"/>
  <c r="B28" i="6"/>
  <c r="K27" i="6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K20" i="6"/>
  <c r="J20" i="6"/>
  <c r="K19" i="6"/>
  <c r="J19" i="6"/>
  <c r="K18" i="6"/>
  <c r="J18" i="6"/>
  <c r="K17" i="6"/>
  <c r="J17" i="6"/>
  <c r="K16" i="6"/>
  <c r="J16" i="6"/>
  <c r="K15" i="6"/>
  <c r="J15" i="6"/>
  <c r="K14" i="6"/>
  <c r="J14" i="6"/>
  <c r="C6" i="6"/>
  <c r="H35" i="5"/>
  <c r="G35" i="5"/>
  <c r="F35" i="5"/>
  <c r="E35" i="5"/>
  <c r="D35" i="5"/>
  <c r="L29" i="5"/>
  <c r="K29" i="5"/>
  <c r="I29" i="5"/>
  <c r="K28" i="5"/>
  <c r="J28" i="5" s="1"/>
  <c r="I28" i="5"/>
  <c r="L27" i="5"/>
  <c r="K27" i="5"/>
  <c r="J27" i="5" s="1"/>
  <c r="I27" i="5"/>
  <c r="L26" i="5"/>
  <c r="K26" i="5"/>
  <c r="J26" i="5" s="1"/>
  <c r="I26" i="5"/>
  <c r="L25" i="5"/>
  <c r="K25" i="5"/>
  <c r="J25" i="5" s="1"/>
  <c r="I25" i="5"/>
  <c r="L24" i="5"/>
  <c r="K24" i="5"/>
  <c r="J24" i="5" s="1"/>
  <c r="I24" i="5"/>
  <c r="L23" i="5"/>
  <c r="K23" i="5"/>
  <c r="J23" i="5"/>
  <c r="I23" i="5"/>
  <c r="L22" i="5"/>
  <c r="K22" i="5"/>
  <c r="J22" i="5" s="1"/>
  <c r="I22" i="5"/>
  <c r="L21" i="5"/>
  <c r="K21" i="5"/>
  <c r="J21" i="5" s="1"/>
  <c r="I21" i="5"/>
  <c r="L20" i="5"/>
  <c r="K20" i="5"/>
  <c r="J20" i="5" s="1"/>
  <c r="I20" i="5"/>
  <c r="L19" i="5"/>
  <c r="K19" i="5"/>
  <c r="J19" i="5" s="1"/>
  <c r="I19" i="5"/>
  <c r="L18" i="5"/>
  <c r="K18" i="5"/>
  <c r="I18" i="5"/>
  <c r="L17" i="5"/>
  <c r="K17" i="5"/>
  <c r="J17" i="5"/>
  <c r="I17" i="5"/>
  <c r="L16" i="5"/>
  <c r="K16" i="5"/>
  <c r="J16" i="5" s="1"/>
  <c r="I16" i="5"/>
  <c r="D7" i="5"/>
  <c r="J18" i="5" l="1"/>
  <c r="J29" i="5"/>
  <c r="J32" i="4"/>
  <c r="I32" i="4"/>
  <c r="H32" i="4"/>
  <c r="G32" i="4"/>
  <c r="F32" i="4"/>
  <c r="E32" i="4"/>
  <c r="D7" i="4"/>
  <c r="K33" i="3"/>
  <c r="J33" i="3"/>
  <c r="I33" i="3"/>
  <c r="H33" i="3"/>
  <c r="G33" i="3"/>
  <c r="F33" i="3"/>
  <c r="E33" i="3"/>
  <c r="E7" i="3"/>
  <c r="L33" i="2"/>
  <c r="K33" i="2"/>
  <c r="J33" i="2"/>
  <c r="I33" i="2"/>
  <c r="H33" i="2"/>
  <c r="G33" i="2"/>
  <c r="F33" i="2"/>
  <c r="E33" i="2"/>
  <c r="L27" i="2"/>
  <c r="K27" i="2"/>
  <c r="J27" i="2"/>
  <c r="I27" i="2"/>
  <c r="H27" i="2"/>
  <c r="G27" i="2"/>
  <c r="F27" i="2"/>
  <c r="E27" i="2"/>
  <c r="N26" i="2"/>
  <c r="M26" i="2"/>
  <c r="N25" i="2"/>
  <c r="M25" i="2"/>
  <c r="N24" i="2"/>
  <c r="M24" i="2"/>
  <c r="N23" i="2"/>
  <c r="M23" i="2"/>
  <c r="N22" i="2"/>
  <c r="M22" i="2"/>
  <c r="N21" i="2"/>
  <c r="M21" i="2"/>
  <c r="N20" i="2"/>
  <c r="M20" i="2"/>
  <c r="N19" i="2"/>
  <c r="M19" i="2"/>
  <c r="N18" i="2"/>
  <c r="M18" i="2"/>
  <c r="N17" i="2"/>
  <c r="M17" i="2"/>
  <c r="N16" i="2"/>
  <c r="M16" i="2"/>
  <c r="N15" i="2"/>
  <c r="M15" i="2"/>
  <c r="N14" i="2"/>
  <c r="M14" i="2"/>
  <c r="N13" i="2"/>
  <c r="M13" i="2"/>
  <c r="F6" i="2"/>
  <c r="H32" i="1"/>
  <c r="G32" i="1"/>
  <c r="F32" i="1"/>
  <c r="E32" i="1"/>
  <c r="J26" i="1"/>
  <c r="I26" i="1"/>
  <c r="J25" i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</calcChain>
</file>

<file path=xl/sharedStrings.xml><?xml version="1.0" encoding="utf-8"?>
<sst xmlns="http://schemas.openxmlformats.org/spreadsheetml/2006/main" count="188" uniqueCount="70">
  <si>
    <t>IDEA Data Center (IDC)</t>
  </si>
  <si>
    <t>PAGE 2 OF 7</t>
  </si>
  <si>
    <t>REPORT OF CHILDREN WITH DISABILITIES RECEIVING SPECIAL EDUCATION</t>
  </si>
  <si>
    <t>PART B, INDIVIDUALS WITH DISABILITIES EDUCATION ACT, AS AMENDED</t>
  </si>
  <si>
    <t xml:space="preserve">Reporting Year: </t>
  </si>
  <si>
    <t>SECTION A. Distribution of children with disabilities (IDEA) ages 3 through 5 receiving special education in early childhood settings by age and disability</t>
  </si>
  <si>
    <t xml:space="preserve"> </t>
  </si>
  <si>
    <t>DISABILITY</t>
  </si>
  <si>
    <t xml:space="preserve">AGE </t>
  </si>
  <si>
    <t>TOTAL</t>
  </si>
  <si>
    <r>
      <t>TOTAL                           (PERCENT)</t>
    </r>
    <r>
      <rPr>
        <b/>
        <vertAlign val="superscript"/>
        <sz val="8"/>
        <rFont val="Arial"/>
        <family val="2"/>
      </rPr>
      <t>1</t>
    </r>
  </si>
  <si>
    <t>COMPUTED TOTALS</t>
  </si>
  <si>
    <t>INTELLECTUAL DISABILITY</t>
  </si>
  <si>
    <t>HEARING IMPAIRMENT</t>
  </si>
  <si>
    <t>SPEECH OR LANGUAGE IMPAIRMENT</t>
  </si>
  <si>
    <t>VISUAL IMPAIRMENT</t>
  </si>
  <si>
    <t>EMOTIONAL DISTURBANCE</t>
  </si>
  <si>
    <t>ORTHOPEDIC IMPAIRMENT</t>
  </si>
  <si>
    <t>OTHER HEALTH IMPAIRMENT</t>
  </si>
  <si>
    <t>SPECIFIC LEARNING DISABILITY</t>
  </si>
  <si>
    <t>DEAF-BLINDNESS</t>
  </si>
  <si>
    <t>MULTIPLE DISABILITIES</t>
  </si>
  <si>
    <t>AUTISM</t>
  </si>
  <si>
    <t>TRAUMATIC BRAIN INJURY</t>
  </si>
  <si>
    <r>
      <t>DEVELOPMENTAL DELAY</t>
    </r>
    <r>
      <rPr>
        <b/>
        <vertAlign val="superscript"/>
        <sz val="8"/>
        <rFont val="Arial"/>
        <family val="2"/>
      </rPr>
      <t>2</t>
    </r>
  </si>
  <si>
    <t>TOTAL: (Sum of all of the above)</t>
  </si>
  <si>
    <r>
      <t xml:space="preserve">1 </t>
    </r>
    <r>
      <rPr>
        <b/>
        <sz val="8"/>
        <rFont val="Arial"/>
        <family val="2"/>
      </rPr>
      <t>DO NOT ENTER PERCENTAGES IN THIS SECTION; THE SYSTEM WILL CALCULATE THEM AS STATES ENTER COUNTS.</t>
    </r>
  </si>
  <si>
    <r>
      <t>2</t>
    </r>
    <r>
      <rPr>
        <sz val="8"/>
        <rFont val="Arial"/>
        <family val="2"/>
      </rPr>
      <t xml:space="preserve"> The definition of developmental delay is state-determined and applies to children with disabilities (IDEA) ages 3 through 9, or a subset of that age range. See 34 C.F.R. Part 300.111(b)</t>
    </r>
  </si>
  <si>
    <t>PAGE 3 OF 7</t>
  </si>
  <si>
    <t>SECTION B.  Distribution of children with disabilities (IDEA) ages 3 through 5 receiving special education in early childhood settings by discrete race/ethnicity and disability</t>
  </si>
  <si>
    <t>RACE/ETHNICITY</t>
  </si>
  <si>
    <t>HISPANIC/
LATINO</t>
  </si>
  <si>
    <t>AMERICAN 
INDIAN OR 
ALASKA NATIVE</t>
  </si>
  <si>
    <t>ASIAN</t>
  </si>
  <si>
    <t>BLACK OR 
AFRICAN 
AMERICAN</t>
  </si>
  <si>
    <t>NATIVE HAWAIIAN 
OR OTHER 
PACIFIC ISLANDER</t>
  </si>
  <si>
    <t>WHITE</t>
  </si>
  <si>
    <t>TWO OR 
MORE RACES</t>
  </si>
  <si>
    <t>3-5 TOTALS
REPORTED 
ON PAGE 2</t>
  </si>
  <si>
    <r>
      <t xml:space="preserve">DEVELOPMENTAL DELAY </t>
    </r>
    <r>
      <rPr>
        <b/>
        <vertAlign val="superscript"/>
        <sz val="8"/>
        <rFont val="Arial"/>
        <family val="2"/>
      </rPr>
      <t>1</t>
    </r>
  </si>
  <si>
    <r>
      <t>TOTAL (PERCENT)</t>
    </r>
    <r>
      <rPr>
        <b/>
        <vertAlign val="superscript"/>
        <sz val="8"/>
        <rFont val="Arial"/>
        <family val="2"/>
      </rPr>
      <t>2</t>
    </r>
  </si>
  <si>
    <r>
      <t>1</t>
    </r>
    <r>
      <rPr>
        <sz val="8"/>
        <rFont val="Arial"/>
        <family val="2"/>
      </rPr>
      <t xml:space="preserve"> The definition of developmental delay is state-determined and applies to children with disabilities (IDEA) ages 3 through 9, or a subset of that age range. See 34 C.F.R. Part 300.111(b)</t>
    </r>
  </si>
  <si>
    <r>
      <t>2</t>
    </r>
    <r>
      <rPr>
        <b/>
        <sz val="8"/>
        <rFont val="Arial"/>
        <family val="2"/>
      </rPr>
      <t xml:space="preserve"> STATES SHOULD NOT PROVIDE PERCENTAGES IN THIS SECTION, AS THE SYSTEM WILL CALCULATE THEM AFTER STATES ENTER THE COUNTS.</t>
    </r>
  </si>
  <si>
    <t xml:space="preserve">COMPUTED TOTALS </t>
  </si>
  <si>
    <t>PAGE 4 OF 7</t>
  </si>
  <si>
    <t xml:space="preserve">SECTION C. Distribution of children with disabilities (IDEA) age 5 in kindergarten through age 21 receiving special education by age and disability            </t>
  </si>
  <si>
    <t xml:space="preserve">  </t>
  </si>
  <si>
    <r>
      <t>DEVELOPMENTAL DELAY</t>
    </r>
    <r>
      <rPr>
        <b/>
        <vertAlign val="superscript"/>
        <sz val="8"/>
        <rFont val="Arial"/>
        <family val="2"/>
      </rPr>
      <t>1</t>
    </r>
  </si>
  <si>
    <t>TOTAL: (Sum of all the above)</t>
  </si>
  <si>
    <r>
      <t>1</t>
    </r>
    <r>
      <rPr>
        <sz val="8"/>
        <rFont val="Arial"/>
        <family val="2"/>
      </rPr>
      <t xml:space="preserve"> The definition of developmental delay is state-determined and applies to children with disabilities (IDEA) ages 3 through 9, or a subset of that age range. See 34 C.F.R. Part 300.111(b).</t>
    </r>
  </si>
  <si>
    <t>PAGE 5 OF 7</t>
  </si>
  <si>
    <t>SECTION C  (CONTINUED)</t>
  </si>
  <si>
    <t>DEVELOPMENTAL DELAY</t>
  </si>
  <si>
    <t>PAGE 6 OF 7</t>
  </si>
  <si>
    <t xml:space="preserve">SECTION C  (COUNTINUED)           </t>
  </si>
  <si>
    <t>AGE 6-21</t>
  </si>
  <si>
    <r>
      <t>(PERCENT)</t>
    </r>
    <r>
      <rPr>
        <b/>
        <vertAlign val="superscript"/>
        <sz val="8"/>
        <rFont val="Arial"/>
        <family val="2"/>
      </rPr>
      <t>1</t>
    </r>
  </si>
  <si>
    <t>ROW TOTAL</t>
  </si>
  <si>
    <t>TOTAL (Sum of all the above)</t>
  </si>
  <si>
    <r>
      <t>1</t>
    </r>
    <r>
      <rPr>
        <b/>
        <sz val="8"/>
        <rFont val="Arial"/>
        <family val="2"/>
      </rPr>
      <t>STATES SHOULD NOT PROVIDE PERCENTAGES IN THIS SECTION, AS THE SYSTEM WILL CALCULATE THEM AFTER STATES ENTER THE COUNTS.</t>
    </r>
  </si>
  <si>
    <r>
      <t>2</t>
    </r>
    <r>
      <rPr>
        <sz val="8"/>
        <rFont val="Arial"/>
        <family val="2"/>
      </rPr>
      <t xml:space="preserve"> The definition of developmental delay is state-determined and applies to children with disabilities (IDEA) ages 3 through 9, or a subset of that age range. See 34 C.F.R. Part 300.111(b).</t>
    </r>
  </si>
  <si>
    <t>PAGE 7 OF 7</t>
  </si>
  <si>
    <t>REPORT OF CHILDREN  WITH DISABILITIES RECEIVING SPECIAL EDUCATION</t>
  </si>
  <si>
    <t>SECTION D. Distribution of children with disabilities (IDEA) age 5 in kindergarten through age 21 receiving special education by discrete race/ethnicity and disability</t>
  </si>
  <si>
    <t>AMERICAN INDIAN OR ALASKA NATIVE</t>
  </si>
  <si>
    <t>BLACK OR AFRICAN AMERICAN</t>
  </si>
  <si>
    <t>TWO OR MORE RACES</t>
  </si>
  <si>
    <t>6-21 TOTALS REPORTED ON PAGE 6</t>
  </si>
  <si>
    <r>
      <t xml:space="preserve"> 1</t>
    </r>
    <r>
      <rPr>
        <sz val="8"/>
        <rFont val="Arial"/>
        <family val="2"/>
      </rPr>
      <t xml:space="preserve"> The definition of developmental delay is state-determined and applies to children with disabilities (IDEA) ages 3through 9, or a subset of that age range. See 34 C.F.R. Part 300.111(b)</t>
    </r>
  </si>
  <si>
    <r>
      <t xml:space="preserve"> 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 xml:space="preserve"> STATES SHOULD NOT PROVIDE PERCENTAGES IN THIS SECTION, AS THE SYSTEM WILL CALCULATE THEM AFTER STATES ENTER THE COUNTS.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</si>
</sst>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d\,\ yyyy"/>
  </numFmts>
  <fonts count="12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vertAlign val="superscript"/>
      <sz val="8"/>
      <name val="Arial"/>
      <family val="2"/>
    </font>
    <font>
      <sz val="10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sz val="7"/>
      <name val="Small Fonts"/>
      <family val="2"/>
    </font>
    <font>
      <sz val="12"/>
      <name val="Arial"/>
      <family val="2"/>
    </font>
    <font>
      <sz val="10"/>
      <color theme="1"/>
      <name val="Arial"/>
      <family val="2"/>
    </font>
    <font>
      <sz val="7"/>
      <name val="Small Fonts"/>
      <family val="2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5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Protection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NumberFormat="1" applyFont="1" applyFill="1" applyAlignment="1">
      <alignment vertical="center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2" fillId="0" borderId="0" xfId="0" applyFont="1"/>
    <xf numFmtId="0" fontId="1" fillId="0" borderId="11" xfId="0" applyFont="1" applyBorder="1" applyAlignment="1">
      <alignment horizontal="center"/>
    </xf>
    <xf numFmtId="49" fontId="1" fillId="0" borderId="1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1" fontId="0" fillId="2" borderId="1" xfId="0" applyNumberFormat="1" applyFill="1" applyBorder="1" applyProtection="1">
      <protection locked="0"/>
    </xf>
    <xf numFmtId="9" fontId="0" fillId="3" borderId="1" xfId="0" applyNumberFormat="1" applyFill="1" applyBorder="1" applyProtection="1"/>
    <xf numFmtId="1" fontId="5" fillId="0" borderId="0" xfId="0" applyNumberFormat="1" applyFont="1"/>
    <xf numFmtId="0" fontId="1" fillId="0" borderId="0" xfId="0" applyFont="1" applyFill="1" applyBorder="1" applyAlignment="1" applyProtection="1"/>
    <xf numFmtId="0" fontId="2" fillId="0" borderId="0" xfId="0" applyFont="1" applyFill="1" applyBorder="1" applyAlignment="1" applyProtection="1"/>
    <xf numFmtId="1" fontId="0" fillId="0" borderId="0" xfId="0" applyNumberFormat="1" applyFill="1" applyBorder="1" applyProtection="1"/>
    <xf numFmtId="9" fontId="0" fillId="0" borderId="0" xfId="0" applyNumberFormat="1" applyFill="1" applyBorder="1" applyAlignment="1" applyProtection="1">
      <alignment horizontal="center"/>
    </xf>
    <xf numFmtId="1" fontId="5" fillId="0" borderId="0" xfId="0" applyNumberFormat="1" applyFont="1" applyFill="1" applyProtection="1"/>
    <xf numFmtId="0" fontId="0" fillId="0" borderId="0" xfId="0" applyFill="1" applyProtection="1"/>
    <xf numFmtId="0" fontId="4" fillId="0" borderId="0" xfId="0" applyFont="1" applyBorder="1" applyAlignment="1" applyProtection="1"/>
    <xf numFmtId="0" fontId="2" fillId="0" borderId="0" xfId="0" applyFont="1" applyBorder="1" applyAlignment="1" applyProtection="1"/>
    <xf numFmtId="1" fontId="5" fillId="0" borderId="0" xfId="0" applyNumberFormat="1" applyFont="1" applyProtection="1"/>
    <xf numFmtId="0" fontId="2" fillId="0" borderId="0" xfId="0" applyFont="1" applyProtection="1"/>
    <xf numFmtId="1" fontId="0" fillId="0" borderId="0" xfId="0" applyNumberFormat="1" applyProtection="1"/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3" fillId="0" borderId="9" xfId="0" applyFont="1" applyBorder="1" applyAlignment="1"/>
    <xf numFmtId="0" fontId="1" fillId="0" borderId="1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3" xfId="0" applyFont="1" applyFill="1" applyBorder="1" applyAlignment="1">
      <alignment horizontal="center" wrapText="1"/>
    </xf>
    <xf numFmtId="0" fontId="1" fillId="0" borderId="0" xfId="0" applyFont="1" applyAlignment="1">
      <alignment horizontal="right" wrapText="1"/>
    </xf>
    <xf numFmtId="1" fontId="0" fillId="0" borderId="0" xfId="0" applyNumberFormat="1" applyFill="1" applyBorder="1" applyProtection="1">
      <protection locked="0"/>
    </xf>
    <xf numFmtId="9" fontId="5" fillId="0" borderId="0" xfId="0" applyNumberFormat="1" applyFont="1"/>
    <xf numFmtId="0" fontId="5" fillId="0" borderId="0" xfId="0" applyFont="1" applyFill="1" applyProtection="1"/>
    <xf numFmtId="1" fontId="5" fillId="0" borderId="0" xfId="0" applyNumberFormat="1" applyFont="1" applyFill="1"/>
    <xf numFmtId="0" fontId="5" fillId="0" borderId="0" xfId="0" applyFont="1" applyFill="1"/>
    <xf numFmtId="0" fontId="0" fillId="0" borderId="0" xfId="0" applyFill="1"/>
    <xf numFmtId="0" fontId="4" fillId="0" borderId="0" xfId="0" applyFont="1"/>
    <xf numFmtId="1" fontId="0" fillId="0" borderId="0" xfId="0" applyNumberFormat="1"/>
    <xf numFmtId="164" fontId="2" fillId="0" borderId="0" xfId="0" applyNumberFormat="1" applyFont="1" applyAlignment="1">
      <alignment horizontal="left"/>
    </xf>
    <xf numFmtId="0" fontId="8" fillId="0" borderId="0" xfId="0" applyFont="1" applyAlignment="1"/>
    <xf numFmtId="0" fontId="1" fillId="0" borderId="0" xfId="0" applyFont="1" applyAlignment="1"/>
    <xf numFmtId="0" fontId="1" fillId="0" borderId="0" xfId="0" applyNumberFormat="1" applyFont="1" applyAlignment="1"/>
    <xf numFmtId="0" fontId="1" fillId="0" borderId="0" xfId="0" applyFont="1" applyBorder="1" applyAlignment="1"/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9" fillId="0" borderId="0" xfId="0" applyFont="1"/>
    <xf numFmtId="0" fontId="1" fillId="0" borderId="12" xfId="0" applyFont="1" applyBorder="1" applyAlignment="1">
      <alignment horizontal="center"/>
    </xf>
    <xf numFmtId="1" fontId="5" fillId="2" borderId="1" xfId="0" applyNumberFormat="1" applyFont="1" applyFill="1" applyBorder="1" applyAlignment="1" applyProtection="1">
      <protection locked="0"/>
    </xf>
    <xf numFmtId="1" fontId="5" fillId="4" borderId="1" xfId="0" applyNumberFormat="1" applyFont="1" applyFill="1" applyBorder="1" applyProtection="1"/>
    <xf numFmtId="0" fontId="1" fillId="0" borderId="0" xfId="0" applyFont="1" applyProtection="1"/>
    <xf numFmtId="0" fontId="1" fillId="0" borderId="0" xfId="0" applyFont="1" applyBorder="1" applyAlignment="1" applyProtection="1"/>
    <xf numFmtId="1" fontId="5" fillId="0" borderId="0" xfId="0" applyNumberFormat="1" applyFont="1" applyFill="1" applyBorder="1" applyProtection="1"/>
    <xf numFmtId="1" fontId="1" fillId="5" borderId="1" xfId="0" applyNumberFormat="1" applyFont="1" applyFill="1" applyBorder="1" applyProtection="1"/>
    <xf numFmtId="164" fontId="2" fillId="0" borderId="0" xfId="0" applyNumberFormat="1" applyFont="1" applyAlignment="1">
      <alignment horizontal="left"/>
    </xf>
    <xf numFmtId="0" fontId="8" fillId="0" borderId="0" xfId="0" applyFont="1" applyAlignment="1">
      <alignment horizontal="right"/>
    </xf>
    <xf numFmtId="0" fontId="0" fillId="0" borderId="11" xfId="0" applyBorder="1"/>
    <xf numFmtId="49" fontId="1" fillId="0" borderId="11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1" fontId="5" fillId="2" borderId="1" xfId="0" applyNumberFormat="1" applyFont="1" applyFill="1" applyBorder="1" applyProtection="1">
      <protection locked="0"/>
    </xf>
    <xf numFmtId="9" fontId="5" fillId="3" borderId="1" xfId="0" applyNumberFormat="1" applyFont="1" applyFill="1" applyBorder="1" applyProtection="1"/>
    <xf numFmtId="1" fontId="0" fillId="5" borderId="1" xfId="0" applyNumberFormat="1" applyFill="1" applyBorder="1" applyProtection="1"/>
    <xf numFmtId="9" fontId="5" fillId="0" borderId="0" xfId="0" applyNumberFormat="1" applyFont="1" applyFill="1" applyBorder="1" applyProtection="1"/>
    <xf numFmtId="164" fontId="4" fillId="0" borderId="0" xfId="0" applyNumberFormat="1" applyFont="1" applyAlignment="1"/>
    <xf numFmtId="164" fontId="0" fillId="0" borderId="0" xfId="0" applyNumberFormat="1" applyAlignment="1"/>
    <xf numFmtId="0" fontId="6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Alignment="1"/>
    <xf numFmtId="0" fontId="3" fillId="0" borderId="0" xfId="0" applyFont="1" applyBorder="1" applyAlignment="1"/>
    <xf numFmtId="0" fontId="1" fillId="0" borderId="9" xfId="0" applyFont="1" applyBorder="1" applyAlignment="1"/>
    <xf numFmtId="49" fontId="1" fillId="0" borderId="0" xfId="0" applyNumberFormat="1" applyFont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" xfId="0" applyFont="1" applyBorder="1"/>
    <xf numFmtId="1" fontId="0" fillId="2" borderId="1" xfId="0" applyNumberFormat="1" applyFill="1" applyBorder="1" applyAlignment="1" applyProtection="1">
      <alignment wrapText="1"/>
      <protection locked="0"/>
    </xf>
    <xf numFmtId="0" fontId="5" fillId="0" borderId="0" xfId="0" applyFont="1"/>
    <xf numFmtId="1" fontId="10" fillId="2" borderId="1" xfId="0" applyNumberFormat="1" applyFont="1" applyFill="1" applyBorder="1" applyAlignment="1" applyProtection="1">
      <alignment wrapText="1"/>
      <protection locked="0"/>
    </xf>
    <xf numFmtId="3" fontId="0" fillId="0" borderId="0" xfId="0" applyNumberFormat="1"/>
    <xf numFmtId="0" fontId="1" fillId="0" borderId="0" xfId="0" applyFont="1" applyFill="1" applyBorder="1" applyProtection="1"/>
    <xf numFmtId="3" fontId="0" fillId="0" borderId="0" xfId="0" applyNumberFormat="1" applyFill="1" applyProtection="1"/>
    <xf numFmtId="0" fontId="1" fillId="0" borderId="0" xfId="0" applyFont="1" applyAlignment="1" applyProtection="1">
      <alignment horizontal="right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/>
    <xf numFmtId="0" fontId="1" fillId="0" borderId="12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6" xfId="0" applyFont="1" applyBorder="1" applyAlignment="1"/>
    <xf numFmtId="0" fontId="1" fillId="0" borderId="7" xfId="0" applyFont="1" applyBorder="1" applyAlignment="1"/>
    <xf numFmtId="0" fontId="6" fillId="0" borderId="0" xfId="0" applyFont="1" applyFill="1" applyAlignment="1" applyProtection="1"/>
    <xf numFmtId="0" fontId="2" fillId="0" borderId="0" xfId="0" applyFont="1" applyFill="1" applyAlignment="1" applyProtection="1"/>
    <xf numFmtId="0" fontId="2" fillId="0" borderId="0" xfId="0" applyFont="1" applyAlignment="1" applyProtection="1">
      <alignment horizontal="left"/>
    </xf>
    <xf numFmtId="0" fontId="1" fillId="0" borderId="0" xfId="0" applyFont="1" applyBorder="1" applyAlignment="1" applyProtection="1">
      <alignment horizontal="right"/>
    </xf>
    <xf numFmtId="0" fontId="1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/>
    <xf numFmtId="0" fontId="2" fillId="0" borderId="0" xfId="0" applyFont="1" applyBorder="1" applyAlignment="1"/>
    <xf numFmtId="0" fontId="2" fillId="0" borderId="0" xfId="0" applyFont="1" applyAlignment="1"/>
    <xf numFmtId="0" fontId="1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6" fillId="0" borderId="0" xfId="0" applyFont="1" applyAlignment="1">
      <alignment horizontal="left"/>
    </xf>
    <xf numFmtId="0" fontId="2" fillId="0" borderId="0" xfId="0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0" fontId="1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0" xfId="0" applyFont="1" applyAlignment="1">
      <alignment horizontal="right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6" fillId="0" borderId="0" xfId="0" applyFont="1" applyAlignment="1" applyProtection="1"/>
    <xf numFmtId="0" fontId="2" fillId="0" borderId="0" xfId="0" applyFont="1" applyAlignment="1" applyProtection="1"/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8" fillId="0" borderId="0" xfId="0" applyFont="1" applyAlignment="1" applyProtection="1"/>
    <xf numFmtId="0" fontId="11" fillId="0" borderId="0" xfId="0" applyFont="1" applyAlignment="1" applyProtection="1"/>
  </cellXfs>
  <cellStyles count="1">
    <cellStyle name="Normal" xfId="0" builtinId="0"/>
  </cellStyles>
  <dxfs count="22"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hildcountpartb_2020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PAGE 1"/>
      <sheetName val="PAGE 2"/>
      <sheetName val="PAGE 3"/>
      <sheetName val="PAGE 4"/>
      <sheetName val="PAGE 5"/>
      <sheetName val="PAGE 6"/>
    </sheetNames>
    <sheetDataSet>
      <sheetData sheetId="0" refreshError="1"/>
      <sheetData sheetId="1">
        <row r="6">
          <cell r="E6">
            <v>2020</v>
          </cell>
        </row>
        <row r="13">
          <cell r="H13">
            <v>1</v>
          </cell>
        </row>
        <row r="14">
          <cell r="H14">
            <v>173</v>
          </cell>
        </row>
        <row r="15">
          <cell r="H15">
            <v>2897</v>
          </cell>
        </row>
        <row r="16">
          <cell r="H16">
            <v>52</v>
          </cell>
        </row>
        <row r="17">
          <cell r="H17">
            <v>3</v>
          </cell>
        </row>
        <row r="18">
          <cell r="H18">
            <v>139</v>
          </cell>
        </row>
        <row r="19">
          <cell r="H19">
            <v>218</v>
          </cell>
        </row>
        <row r="20">
          <cell r="H20">
            <v>0</v>
          </cell>
        </row>
        <row r="21">
          <cell r="H21">
            <v>8</v>
          </cell>
        </row>
        <row r="22">
          <cell r="H22">
            <v>0</v>
          </cell>
        </row>
        <row r="23">
          <cell r="H23">
            <v>635</v>
          </cell>
        </row>
        <row r="24">
          <cell r="H24">
            <v>14</v>
          </cell>
        </row>
        <row r="25">
          <cell r="H25">
            <v>3118</v>
          </cell>
        </row>
        <row r="26">
          <cell r="H26">
            <v>7258</v>
          </cell>
        </row>
      </sheetData>
      <sheetData sheetId="2" refreshError="1"/>
      <sheetData sheetId="3">
        <row r="15">
          <cell r="E15">
            <v>1</v>
          </cell>
          <cell r="F15">
            <v>26</v>
          </cell>
          <cell r="G15">
            <v>72</v>
          </cell>
          <cell r="H15">
            <v>147</v>
          </cell>
          <cell r="I15">
            <v>208</v>
          </cell>
          <cell r="J15">
            <v>252</v>
          </cell>
          <cell r="K15">
            <v>288</v>
          </cell>
        </row>
        <row r="16">
          <cell r="E16">
            <v>45</v>
          </cell>
          <cell r="F16">
            <v>72</v>
          </cell>
          <cell r="G16">
            <v>67</v>
          </cell>
          <cell r="H16">
            <v>87</v>
          </cell>
          <cell r="I16">
            <v>83</v>
          </cell>
          <cell r="J16">
            <v>69</v>
          </cell>
          <cell r="K16">
            <v>69</v>
          </cell>
        </row>
        <row r="17">
          <cell r="E17">
            <v>1427</v>
          </cell>
          <cell r="F17">
            <v>2600</v>
          </cell>
          <cell r="G17">
            <v>3011</v>
          </cell>
          <cell r="H17">
            <v>2671</v>
          </cell>
          <cell r="I17">
            <v>2159</v>
          </cell>
          <cell r="J17">
            <v>1636</v>
          </cell>
          <cell r="K17">
            <v>1165</v>
          </cell>
        </row>
        <row r="18">
          <cell r="E18">
            <v>18</v>
          </cell>
          <cell r="F18">
            <v>29</v>
          </cell>
          <cell r="G18">
            <v>33</v>
          </cell>
          <cell r="H18">
            <v>16</v>
          </cell>
          <cell r="I18">
            <v>18</v>
          </cell>
          <cell r="J18">
            <v>19</v>
          </cell>
          <cell r="K18">
            <v>20</v>
          </cell>
        </row>
        <row r="19">
          <cell r="E19">
            <v>3</v>
          </cell>
          <cell r="F19">
            <v>48</v>
          </cell>
          <cell r="G19">
            <v>184</v>
          </cell>
          <cell r="H19">
            <v>309</v>
          </cell>
          <cell r="I19">
            <v>442</v>
          </cell>
          <cell r="J19">
            <v>486</v>
          </cell>
          <cell r="K19">
            <v>499</v>
          </cell>
        </row>
        <row r="20">
          <cell r="E20">
            <v>35</v>
          </cell>
          <cell r="F20">
            <v>69</v>
          </cell>
          <cell r="G20">
            <v>50</v>
          </cell>
          <cell r="H20">
            <v>51</v>
          </cell>
          <cell r="I20">
            <v>43</v>
          </cell>
          <cell r="J20">
            <v>45</v>
          </cell>
          <cell r="K20">
            <v>44</v>
          </cell>
        </row>
        <row r="21">
          <cell r="E21">
            <v>117</v>
          </cell>
          <cell r="F21">
            <v>281</v>
          </cell>
          <cell r="G21">
            <v>561</v>
          </cell>
          <cell r="H21">
            <v>932</v>
          </cell>
          <cell r="I21">
            <v>1078</v>
          </cell>
          <cell r="J21">
            <v>1284</v>
          </cell>
          <cell r="K21">
            <v>1444</v>
          </cell>
        </row>
        <row r="22">
          <cell r="E22">
            <v>0</v>
          </cell>
          <cell r="F22">
            <v>17</v>
          </cell>
          <cell r="G22">
            <v>127</v>
          </cell>
          <cell r="H22">
            <v>712</v>
          </cell>
          <cell r="I22">
            <v>1470</v>
          </cell>
          <cell r="J22">
            <v>2012</v>
          </cell>
          <cell r="K22">
            <v>2455</v>
          </cell>
        </row>
        <row r="23">
          <cell r="E23">
            <v>0</v>
          </cell>
          <cell r="F23">
            <v>0</v>
          </cell>
          <cell r="G23">
            <v>5</v>
          </cell>
          <cell r="H23">
            <v>5</v>
          </cell>
          <cell r="I23">
            <v>1</v>
          </cell>
          <cell r="J23">
            <v>1</v>
          </cell>
          <cell r="K23">
            <v>3</v>
          </cell>
        </row>
        <row r="24">
          <cell r="E24">
            <v>-9</v>
          </cell>
          <cell r="F24">
            <v>-9</v>
          </cell>
          <cell r="G24">
            <v>-9</v>
          </cell>
          <cell r="H24">
            <v>-9</v>
          </cell>
          <cell r="I24">
            <v>-9</v>
          </cell>
          <cell r="J24">
            <v>-9</v>
          </cell>
          <cell r="K24">
            <v>-9</v>
          </cell>
        </row>
        <row r="25">
          <cell r="E25">
            <v>353</v>
          </cell>
          <cell r="F25">
            <v>660</v>
          </cell>
          <cell r="G25">
            <v>768</v>
          </cell>
          <cell r="H25">
            <v>842</v>
          </cell>
          <cell r="I25">
            <v>824</v>
          </cell>
          <cell r="J25">
            <v>812</v>
          </cell>
          <cell r="K25">
            <v>806</v>
          </cell>
        </row>
        <row r="26">
          <cell r="E26">
            <v>7</v>
          </cell>
          <cell r="F26">
            <v>5</v>
          </cell>
          <cell r="G26">
            <v>20</v>
          </cell>
          <cell r="H26">
            <v>23</v>
          </cell>
          <cell r="I26">
            <v>18</v>
          </cell>
          <cell r="J26">
            <v>25</v>
          </cell>
          <cell r="K26">
            <v>23</v>
          </cell>
        </row>
        <row r="27">
          <cell r="E27">
            <v>1002</v>
          </cell>
          <cell r="F27">
            <v>1014</v>
          </cell>
          <cell r="G27">
            <v>295</v>
          </cell>
          <cell r="H27">
            <v>48</v>
          </cell>
          <cell r="I27">
            <v>9</v>
          </cell>
        </row>
        <row r="28">
          <cell r="E28">
            <v>3008</v>
          </cell>
          <cell r="F28">
            <v>4821</v>
          </cell>
          <cell r="G28">
            <v>5193</v>
          </cell>
          <cell r="H28">
            <v>5843</v>
          </cell>
          <cell r="I28">
            <v>6353</v>
          </cell>
          <cell r="J28">
            <v>6641</v>
          </cell>
          <cell r="K28">
            <v>6816</v>
          </cell>
        </row>
      </sheetData>
      <sheetData sheetId="4">
        <row r="16">
          <cell r="E16">
            <v>354</v>
          </cell>
          <cell r="F16">
            <v>350</v>
          </cell>
          <cell r="G16">
            <v>370</v>
          </cell>
          <cell r="H16">
            <v>360</v>
          </cell>
          <cell r="I16">
            <v>359</v>
          </cell>
          <cell r="J16">
            <v>361</v>
          </cell>
        </row>
        <row r="17">
          <cell r="E17">
            <v>84</v>
          </cell>
          <cell r="F17">
            <v>59</v>
          </cell>
          <cell r="G17">
            <v>51</v>
          </cell>
          <cell r="H17">
            <v>63</v>
          </cell>
          <cell r="I17">
            <v>58</v>
          </cell>
          <cell r="J17">
            <v>48</v>
          </cell>
        </row>
        <row r="18">
          <cell r="E18">
            <v>790</v>
          </cell>
          <cell r="F18">
            <v>528</v>
          </cell>
          <cell r="G18">
            <v>377</v>
          </cell>
          <cell r="H18">
            <v>283</v>
          </cell>
          <cell r="I18">
            <v>240</v>
          </cell>
          <cell r="J18">
            <v>212</v>
          </cell>
        </row>
        <row r="19">
          <cell r="E19">
            <v>25</v>
          </cell>
          <cell r="F19">
            <v>27</v>
          </cell>
          <cell r="G19">
            <v>17</v>
          </cell>
          <cell r="H19">
            <v>27</v>
          </cell>
          <cell r="I19">
            <v>24</v>
          </cell>
          <cell r="J19">
            <v>25</v>
          </cell>
        </row>
        <row r="20">
          <cell r="E20">
            <v>555</v>
          </cell>
          <cell r="F20">
            <v>509</v>
          </cell>
          <cell r="G20">
            <v>566</v>
          </cell>
          <cell r="H20">
            <v>556</v>
          </cell>
          <cell r="I20">
            <v>539</v>
          </cell>
          <cell r="J20">
            <v>423</v>
          </cell>
        </row>
        <row r="21">
          <cell r="E21">
            <v>34</v>
          </cell>
          <cell r="F21">
            <v>33</v>
          </cell>
          <cell r="G21">
            <v>38</v>
          </cell>
          <cell r="H21">
            <v>28</v>
          </cell>
          <cell r="I21">
            <v>35</v>
          </cell>
          <cell r="J21">
            <v>25</v>
          </cell>
        </row>
        <row r="22">
          <cell r="E22">
            <v>1492</v>
          </cell>
          <cell r="F22">
            <v>1446</v>
          </cell>
          <cell r="G22">
            <v>1431</v>
          </cell>
          <cell r="H22">
            <v>1404</v>
          </cell>
          <cell r="I22">
            <v>1317</v>
          </cell>
          <cell r="J22">
            <v>1298</v>
          </cell>
        </row>
        <row r="23">
          <cell r="E23">
            <v>2722</v>
          </cell>
          <cell r="F23">
            <v>2747</v>
          </cell>
          <cell r="G23">
            <v>2688</v>
          </cell>
          <cell r="H23">
            <v>2529</v>
          </cell>
          <cell r="I23">
            <v>2412</v>
          </cell>
          <cell r="J23">
            <v>2285</v>
          </cell>
        </row>
        <row r="24">
          <cell r="E24">
            <v>2</v>
          </cell>
          <cell r="F24">
            <v>1</v>
          </cell>
          <cell r="G24">
            <v>1</v>
          </cell>
          <cell r="H24">
            <v>1</v>
          </cell>
          <cell r="I24">
            <v>2</v>
          </cell>
          <cell r="J24">
            <v>1</v>
          </cell>
        </row>
        <row r="25">
          <cell r="E25">
            <v>-9</v>
          </cell>
          <cell r="F25">
            <v>-9</v>
          </cell>
          <cell r="G25">
            <v>-9</v>
          </cell>
          <cell r="H25">
            <v>-9</v>
          </cell>
          <cell r="I25">
            <v>-9</v>
          </cell>
          <cell r="J25">
            <v>-9</v>
          </cell>
        </row>
        <row r="26">
          <cell r="E26">
            <v>811</v>
          </cell>
          <cell r="F26">
            <v>771</v>
          </cell>
          <cell r="G26">
            <v>793</v>
          </cell>
          <cell r="H26">
            <v>787</v>
          </cell>
          <cell r="I26">
            <v>756</v>
          </cell>
          <cell r="J26">
            <v>691</v>
          </cell>
        </row>
        <row r="27">
          <cell r="E27">
            <v>18</v>
          </cell>
          <cell r="F27">
            <v>22</v>
          </cell>
          <cell r="G27">
            <v>34</v>
          </cell>
          <cell r="H27">
            <v>26</v>
          </cell>
          <cell r="I27">
            <v>18</v>
          </cell>
          <cell r="J27">
            <v>27</v>
          </cell>
        </row>
        <row r="29">
          <cell r="E29">
            <v>6887</v>
          </cell>
          <cell r="F29">
            <v>6493</v>
          </cell>
          <cell r="G29">
            <v>6366</v>
          </cell>
          <cell r="H29">
            <v>6064</v>
          </cell>
          <cell r="I29">
            <v>5760</v>
          </cell>
          <cell r="J29">
            <v>5396</v>
          </cell>
        </row>
      </sheetData>
      <sheetData sheetId="5">
        <row r="16">
          <cell r="H16">
            <v>3896</v>
          </cell>
        </row>
        <row r="17">
          <cell r="H17">
            <v>883</v>
          </cell>
        </row>
        <row r="18">
          <cell r="H18">
            <v>17237</v>
          </cell>
        </row>
        <row r="19">
          <cell r="H19">
            <v>315</v>
          </cell>
        </row>
        <row r="20">
          <cell r="H20">
            <v>5425</v>
          </cell>
        </row>
        <row r="21">
          <cell r="H21">
            <v>598</v>
          </cell>
        </row>
        <row r="22">
          <cell r="H22">
            <v>14822</v>
          </cell>
        </row>
        <row r="23">
          <cell r="H23">
            <v>23345</v>
          </cell>
        </row>
        <row r="24">
          <cell r="H24">
            <v>25</v>
          </cell>
        </row>
        <row r="25">
          <cell r="H25">
            <v>-9</v>
          </cell>
        </row>
        <row r="26">
          <cell r="H26">
            <v>10570</v>
          </cell>
        </row>
        <row r="27">
          <cell r="H27">
            <v>298</v>
          </cell>
        </row>
        <row r="28">
          <cell r="H28">
            <v>2368</v>
          </cell>
        </row>
        <row r="29">
          <cell r="H29">
            <v>79782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B34"/>
  <sheetViews>
    <sheetView tabSelected="1" zoomScaleNormal="100" workbookViewId="0">
      <selection activeCell="A31" sqref="A31"/>
    </sheetView>
  </sheetViews>
  <sheetFormatPr defaultRowHeight="15" x14ac:dyDescent="0.25"/>
  <cols>
    <col min="1" max="1" width="10.5703125" style="8" customWidth="1"/>
    <col min="3" max="3" width="14.28515625" customWidth="1"/>
    <col min="4" max="7" width="15.7109375" customWidth="1"/>
    <col min="8" max="8" width="16.85546875" customWidth="1"/>
    <col min="9" max="9" width="16.140625" customWidth="1"/>
    <col min="10" max="10" width="13.42578125" customWidth="1"/>
    <col min="11" max="12" width="7.28515625" style="3" customWidth="1"/>
    <col min="13" max="13" width="7.140625" style="3" customWidth="1"/>
    <col min="14" max="14" width="7.5703125" style="3" customWidth="1"/>
    <col min="15" max="15" width="6.5703125" style="3" hidden="1" customWidth="1"/>
    <col min="16" max="16" width="5.28515625" style="3" hidden="1" customWidth="1"/>
    <col min="17" max="17" width="7.28515625" style="3" customWidth="1"/>
    <col min="18" max="18" width="10.42578125" style="3" customWidth="1"/>
    <col min="19" max="19" width="12.28515625" style="3" customWidth="1"/>
    <col min="20" max="20" width="6.5703125" customWidth="1"/>
    <col min="21" max="21" width="11.42578125" customWidth="1"/>
    <col min="22" max="26" width="7.28515625" customWidth="1"/>
    <col min="27" max="27" width="15.5703125" customWidth="1"/>
    <col min="28" max="28" width="4.85546875" hidden="1" customWidth="1"/>
    <col min="29" max="36" width="6" customWidth="1"/>
    <col min="37" max="37" width="15.42578125" customWidth="1"/>
    <col min="38" max="38" width="35.5703125" customWidth="1"/>
    <col min="39" max="39" width="15.42578125" customWidth="1"/>
  </cols>
  <sheetData>
    <row r="1" spans="1:16" x14ac:dyDescent="0.25">
      <c r="A1" s="98" t="s">
        <v>0</v>
      </c>
      <c r="B1" s="98"/>
      <c r="C1" s="98"/>
      <c r="E1" s="1"/>
      <c r="I1" s="2" t="s">
        <v>1</v>
      </c>
    </row>
    <row r="2" spans="1:16" x14ac:dyDescent="0.25">
      <c r="A2" s="4"/>
    </row>
    <row r="3" spans="1:16" x14ac:dyDescent="0.25">
      <c r="A3" s="4"/>
      <c r="C3" s="99" t="s">
        <v>2</v>
      </c>
      <c r="D3" s="100"/>
      <c r="E3" s="100"/>
      <c r="F3" s="100"/>
      <c r="G3" s="100"/>
    </row>
    <row r="4" spans="1:16" x14ac:dyDescent="0.25">
      <c r="A4" s="4"/>
      <c r="C4" s="99" t="s">
        <v>3</v>
      </c>
      <c r="D4" s="99"/>
      <c r="E4" s="99"/>
      <c r="F4" s="99"/>
      <c r="G4" s="99"/>
    </row>
    <row r="5" spans="1:16" x14ac:dyDescent="0.25">
      <c r="A5" s="4"/>
    </row>
    <row r="6" spans="1:16" x14ac:dyDescent="0.25">
      <c r="A6" s="4"/>
      <c r="D6" s="6" t="s">
        <v>4</v>
      </c>
      <c r="E6" s="7">
        <v>2020</v>
      </c>
      <c r="F6" s="6"/>
      <c r="G6" s="2"/>
    </row>
    <row r="7" spans="1:16" x14ac:dyDescent="0.25">
      <c r="G7" s="2"/>
    </row>
    <row r="9" spans="1:16" x14ac:dyDescent="0.25">
      <c r="A9" s="101" t="s">
        <v>5</v>
      </c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</row>
    <row r="10" spans="1:16" x14ac:dyDescent="0.25">
      <c r="A10" s="102" t="s">
        <v>6</v>
      </c>
      <c r="B10" s="102"/>
      <c r="C10" s="102"/>
      <c r="D10" s="102"/>
      <c r="E10" s="102"/>
      <c r="F10" s="102"/>
      <c r="G10" s="102"/>
      <c r="H10" s="102"/>
    </row>
    <row r="11" spans="1:16" x14ac:dyDescent="0.25">
      <c r="A11" s="89" t="s">
        <v>7</v>
      </c>
      <c r="B11" s="90"/>
      <c r="C11" s="90"/>
      <c r="D11" s="91"/>
      <c r="E11" s="95" t="s">
        <v>8</v>
      </c>
      <c r="F11" s="96"/>
      <c r="G11" s="96"/>
      <c r="H11" s="96"/>
      <c r="I11" s="97"/>
    </row>
    <row r="12" spans="1:16" ht="25.5" customHeight="1" x14ac:dyDescent="0.25">
      <c r="A12" s="92"/>
      <c r="B12" s="93"/>
      <c r="C12" s="93"/>
      <c r="D12" s="94"/>
      <c r="E12" s="9">
        <v>3</v>
      </c>
      <c r="F12" s="9">
        <v>4</v>
      </c>
      <c r="G12" s="9">
        <v>5</v>
      </c>
      <c r="H12" s="10" t="s">
        <v>9</v>
      </c>
      <c r="I12" s="10" t="s">
        <v>10</v>
      </c>
      <c r="J12" s="11" t="s">
        <v>11</v>
      </c>
    </row>
    <row r="13" spans="1:16" x14ac:dyDescent="0.25">
      <c r="A13" s="106" t="s">
        <v>12</v>
      </c>
      <c r="B13" s="106"/>
      <c r="C13" s="106"/>
      <c r="D13" s="106"/>
      <c r="E13" s="12">
        <v>1</v>
      </c>
      <c r="F13" s="12">
        <v>0</v>
      </c>
      <c r="G13" s="12">
        <v>0</v>
      </c>
      <c r="H13" s="12">
        <v>1</v>
      </c>
      <c r="I13" s="13">
        <f>IF(MIN(H13, H26)&lt;=0, 0, H13/H26)</f>
        <v>1.3777900248002206E-4</v>
      </c>
      <c r="J13" s="14">
        <f t="shared" ref="J13:J26" si="0">MAX(E13,0)+MAX(F13,0)+MAX(G13,0)</f>
        <v>1</v>
      </c>
    </row>
    <row r="14" spans="1:16" x14ac:dyDescent="0.25">
      <c r="A14" s="107" t="s">
        <v>13</v>
      </c>
      <c r="B14" s="108"/>
      <c r="C14" s="108"/>
      <c r="D14" s="109"/>
      <c r="E14" s="12">
        <v>58</v>
      </c>
      <c r="F14" s="12">
        <v>90</v>
      </c>
      <c r="G14" s="12">
        <v>25</v>
      </c>
      <c r="H14" s="12">
        <v>173</v>
      </c>
      <c r="I14" s="13">
        <f>IF(MIN(H14, H26)&lt;=0, 0, H14/H26)</f>
        <v>2.3835767429043815E-2</v>
      </c>
      <c r="J14" s="14">
        <f t="shared" si="0"/>
        <v>173</v>
      </c>
      <c r="O14" s="3">
        <v>3</v>
      </c>
      <c r="P14" s="3" t="s">
        <v>6</v>
      </c>
    </row>
    <row r="15" spans="1:16" x14ac:dyDescent="0.25">
      <c r="A15" s="103" t="s">
        <v>14</v>
      </c>
      <c r="B15" s="110"/>
      <c r="C15" s="110"/>
      <c r="D15" s="111"/>
      <c r="E15" s="12">
        <v>842</v>
      </c>
      <c r="F15" s="12">
        <v>1601</v>
      </c>
      <c r="G15" s="12">
        <v>454</v>
      </c>
      <c r="H15" s="12">
        <v>2897</v>
      </c>
      <c r="I15" s="13">
        <f>IF(MIN(H15, H26)&lt;=0, 0, H15/H26)</f>
        <v>0.39914577018462388</v>
      </c>
      <c r="J15" s="14">
        <f t="shared" si="0"/>
        <v>2897</v>
      </c>
      <c r="P15" s="3" t="s">
        <v>6</v>
      </c>
    </row>
    <row r="16" spans="1:16" x14ac:dyDescent="0.25">
      <c r="A16" s="103" t="s">
        <v>15</v>
      </c>
      <c r="B16" s="110"/>
      <c r="C16" s="110"/>
      <c r="D16" s="111"/>
      <c r="E16" s="12">
        <v>18</v>
      </c>
      <c r="F16" s="12">
        <v>25</v>
      </c>
      <c r="G16" s="12">
        <v>9</v>
      </c>
      <c r="H16" s="12">
        <v>52</v>
      </c>
      <c r="I16" s="13">
        <f>IF(MIN(H16, H26)&lt;=0, 0, H16/H26)</f>
        <v>7.1645081289611464E-3</v>
      </c>
      <c r="J16" s="14">
        <f t="shared" si="0"/>
        <v>52</v>
      </c>
    </row>
    <row r="17" spans="1:10" x14ac:dyDescent="0.25">
      <c r="A17" s="103" t="s">
        <v>16</v>
      </c>
      <c r="B17" s="110"/>
      <c r="C17" s="110"/>
      <c r="D17" s="111"/>
      <c r="E17" s="12">
        <v>0</v>
      </c>
      <c r="F17" s="12">
        <v>2</v>
      </c>
      <c r="G17" s="12">
        <v>1</v>
      </c>
      <c r="H17" s="12">
        <v>3</v>
      </c>
      <c r="I17" s="13">
        <f>IF(MIN(H17, H26)&lt;=0, 0, H17/H26)</f>
        <v>4.1333700744006614E-4</v>
      </c>
      <c r="J17" s="14">
        <f t="shared" si="0"/>
        <v>3</v>
      </c>
    </row>
    <row r="18" spans="1:10" x14ac:dyDescent="0.25">
      <c r="A18" s="103" t="s">
        <v>17</v>
      </c>
      <c r="B18" s="104"/>
      <c r="C18" s="104"/>
      <c r="D18" s="105"/>
      <c r="E18" s="12">
        <v>50</v>
      </c>
      <c r="F18" s="12">
        <v>77</v>
      </c>
      <c r="G18" s="12">
        <v>12</v>
      </c>
      <c r="H18" s="12">
        <v>139</v>
      </c>
      <c r="I18" s="13">
        <f>IF(MIN(H18, H26)&lt;=0, 0, H18/H26)</f>
        <v>1.9151281344723065E-2</v>
      </c>
      <c r="J18" s="14">
        <f t="shared" si="0"/>
        <v>139</v>
      </c>
    </row>
    <row r="19" spans="1:10" x14ac:dyDescent="0.25">
      <c r="A19" s="103" t="s">
        <v>18</v>
      </c>
      <c r="B19" s="104"/>
      <c r="C19" s="104"/>
      <c r="D19" s="105"/>
      <c r="E19" s="12">
        <v>89</v>
      </c>
      <c r="F19" s="12">
        <v>108</v>
      </c>
      <c r="G19" s="12">
        <v>21</v>
      </c>
      <c r="H19" s="12">
        <v>218</v>
      </c>
      <c r="I19" s="13">
        <f>IF(MIN(H19, H26)&lt;=0, 0, H19/H26)</f>
        <v>3.0035822540644807E-2</v>
      </c>
      <c r="J19" s="14">
        <f t="shared" si="0"/>
        <v>218</v>
      </c>
    </row>
    <row r="20" spans="1:10" x14ac:dyDescent="0.25">
      <c r="A20" s="103" t="s">
        <v>19</v>
      </c>
      <c r="B20" s="104"/>
      <c r="C20" s="104"/>
      <c r="D20" s="105"/>
      <c r="E20" s="12">
        <v>0</v>
      </c>
      <c r="F20" s="12">
        <v>0</v>
      </c>
      <c r="G20" s="12">
        <v>0</v>
      </c>
      <c r="H20" s="12">
        <v>0</v>
      </c>
      <c r="I20" s="13">
        <f>IF(MIN(H20, H26)&lt;=0, 0, H20/H26)</f>
        <v>0</v>
      </c>
      <c r="J20" s="14">
        <f t="shared" si="0"/>
        <v>0</v>
      </c>
    </row>
    <row r="21" spans="1:10" x14ac:dyDescent="0.25">
      <c r="A21" s="103" t="s">
        <v>20</v>
      </c>
      <c r="B21" s="104"/>
      <c r="C21" s="104"/>
      <c r="D21" s="105"/>
      <c r="E21" s="12">
        <v>5</v>
      </c>
      <c r="F21" s="12">
        <v>2</v>
      </c>
      <c r="G21" s="12">
        <v>1</v>
      </c>
      <c r="H21" s="12">
        <v>8</v>
      </c>
      <c r="I21" s="13">
        <f>IF(MIN(H21, H26)&lt;=0, 0, H21/H26)</f>
        <v>1.1022320198401765E-3</v>
      </c>
      <c r="J21" s="14">
        <f t="shared" si="0"/>
        <v>8</v>
      </c>
    </row>
    <row r="22" spans="1:10" x14ac:dyDescent="0.25">
      <c r="A22" s="103" t="s">
        <v>21</v>
      </c>
      <c r="B22" s="104"/>
      <c r="C22" s="104"/>
      <c r="D22" s="105"/>
      <c r="E22" s="12">
        <v>0</v>
      </c>
      <c r="F22" s="12">
        <v>0</v>
      </c>
      <c r="G22" s="12">
        <v>0</v>
      </c>
      <c r="H22" s="12">
        <v>0</v>
      </c>
      <c r="I22" s="13">
        <f>IF(MIN(H22, H26)&lt;=0, 0, H22/H26)</f>
        <v>0</v>
      </c>
      <c r="J22" s="14">
        <f t="shared" si="0"/>
        <v>0</v>
      </c>
    </row>
    <row r="23" spans="1:10" x14ac:dyDescent="0.25">
      <c r="A23" s="103" t="s">
        <v>22</v>
      </c>
      <c r="B23" s="104"/>
      <c r="C23" s="104"/>
      <c r="D23" s="105"/>
      <c r="E23" s="12">
        <v>207</v>
      </c>
      <c r="F23" s="12">
        <v>339</v>
      </c>
      <c r="G23" s="12">
        <v>89</v>
      </c>
      <c r="H23" s="12">
        <v>635</v>
      </c>
      <c r="I23" s="13">
        <f>IF(MIN(H23, H26)&lt;=0, 0, H23/H26)</f>
        <v>8.7489666574813996E-2</v>
      </c>
      <c r="J23" s="14">
        <f t="shared" si="0"/>
        <v>635</v>
      </c>
    </row>
    <row r="24" spans="1:10" x14ac:dyDescent="0.25">
      <c r="A24" s="103" t="s">
        <v>23</v>
      </c>
      <c r="B24" s="104"/>
      <c r="C24" s="104"/>
      <c r="D24" s="105"/>
      <c r="E24" s="12">
        <v>3</v>
      </c>
      <c r="F24" s="12">
        <v>9</v>
      </c>
      <c r="G24" s="12">
        <v>2</v>
      </c>
      <c r="H24" s="12">
        <v>14</v>
      </c>
      <c r="I24" s="13">
        <f>IF(MIN(H24, H26)&lt;=0, 0, H24/H26)</f>
        <v>1.9289060347203086E-3</v>
      </c>
      <c r="J24" s="14">
        <f t="shared" si="0"/>
        <v>14</v>
      </c>
    </row>
    <row r="25" spans="1:10" x14ac:dyDescent="0.25">
      <c r="A25" s="103" t="s">
        <v>24</v>
      </c>
      <c r="B25" s="104"/>
      <c r="C25" s="104"/>
      <c r="D25" s="105"/>
      <c r="E25" s="12">
        <v>1199</v>
      </c>
      <c r="F25" s="12">
        <v>1547</v>
      </c>
      <c r="G25" s="12">
        <v>372</v>
      </c>
      <c r="H25" s="12">
        <v>3118</v>
      </c>
      <c r="I25" s="13">
        <f>IF(MIN(H25, H26)&lt;=0, 0, H25/H26)</f>
        <v>0.42959492973270874</v>
      </c>
      <c r="J25" s="14">
        <f t="shared" si="0"/>
        <v>3118</v>
      </c>
    </row>
    <row r="26" spans="1:10" x14ac:dyDescent="0.25">
      <c r="A26" s="103" t="s">
        <v>25</v>
      </c>
      <c r="B26" s="104"/>
      <c r="C26" s="104"/>
      <c r="D26" s="105"/>
      <c r="E26" s="12">
        <v>2472</v>
      </c>
      <c r="F26" s="12">
        <v>3800</v>
      </c>
      <c r="G26" s="12">
        <v>986</v>
      </c>
      <c r="H26" s="12">
        <v>7258</v>
      </c>
      <c r="I26" s="13">
        <f>IF(H26&lt;=0, 0, H26/H26)</f>
        <v>1</v>
      </c>
      <c r="J26" s="14">
        <f t="shared" si="0"/>
        <v>7258</v>
      </c>
    </row>
    <row r="27" spans="1:10" s="20" customFormat="1" x14ac:dyDescent="0.25">
      <c r="A27" s="15"/>
      <c r="B27" s="16"/>
      <c r="C27" s="16"/>
      <c r="D27" s="16"/>
      <c r="E27" s="17"/>
      <c r="F27" s="17"/>
      <c r="G27" s="17"/>
      <c r="H27" s="17"/>
      <c r="I27" s="18"/>
      <c r="J27" s="19"/>
    </row>
    <row r="28" spans="1:10" x14ac:dyDescent="0.25">
      <c r="A28" s="21" t="s">
        <v>26</v>
      </c>
      <c r="B28" s="22"/>
      <c r="C28" s="22"/>
      <c r="D28" s="22"/>
      <c r="E28" s="17"/>
      <c r="F28" s="17"/>
      <c r="G28" s="17"/>
      <c r="H28" s="17"/>
      <c r="I28" s="17"/>
      <c r="J28" s="23"/>
    </row>
    <row r="29" spans="1:10" s="20" customFormat="1" x14ac:dyDescent="0.25">
      <c r="A29" s="112" t="s">
        <v>27</v>
      </c>
      <c r="B29" s="113"/>
      <c r="C29" s="113"/>
      <c r="D29" s="113"/>
      <c r="E29" s="113"/>
      <c r="F29" s="113"/>
      <c r="G29" s="113"/>
      <c r="H29" s="113"/>
      <c r="I29" s="113"/>
      <c r="J29" s="113"/>
    </row>
    <row r="30" spans="1:10" x14ac:dyDescent="0.25">
      <c r="A30" s="114"/>
      <c r="B30" s="114"/>
      <c r="C30" s="114"/>
      <c r="D30" s="114"/>
      <c r="E30" s="114"/>
      <c r="F30" s="114"/>
      <c r="G30" s="114"/>
      <c r="H30" s="114"/>
      <c r="I30" s="114"/>
      <c r="J30" s="114"/>
    </row>
    <row r="31" spans="1:10" x14ac:dyDescent="0.25">
      <c r="A31" s="24"/>
      <c r="B31" s="3"/>
      <c r="C31" s="3"/>
      <c r="D31" s="3"/>
      <c r="E31" s="3"/>
      <c r="F31" s="3"/>
      <c r="G31" s="3"/>
      <c r="H31" s="3"/>
      <c r="I31" s="3"/>
      <c r="J31" s="3"/>
    </row>
    <row r="32" spans="1:10" x14ac:dyDescent="0.25">
      <c r="A32" s="24"/>
      <c r="B32" s="3"/>
      <c r="C32" s="115" t="s">
        <v>11</v>
      </c>
      <c r="D32" s="115"/>
      <c r="E32" s="25">
        <f>MAX(E13,0)+MAX(E14,0)+MAX(E15,0)+MAX(E16,0)+MAX(E17,0)+MAX(E18,0)+MAX(E19,0)+MAX(E20,0)+MAX(E21,0)+MAX(E22,0)+MAX(E23,0)+MAX(E24,0)+MAX(E25,0)</f>
        <v>2472</v>
      </c>
      <c r="F32" s="25">
        <f>MAX(F13,0)+MAX(F14,0)+MAX(F15,0)+MAX(F16,0)+MAX(F17,0)+MAX(F18,0)+MAX(F19,0)+MAX(F20,0)+MAX(F21,0)+MAX(F22,0)+MAX(F23,0)+MAX(F24,0)+MAX(F25,0)</f>
        <v>3800</v>
      </c>
      <c r="G32" s="25">
        <f>MAX(G13,0)+MAX(G14,0)+MAX(G15,0)+MAX(G16,0)+MAX(G17,0)+MAX(G18,0)+MAX(G19,0)+MAX(G20,0)+MAX(G21,0)+MAX(G22,0)+MAX(G23,0)+MAX(G24,0)+MAX(G25,0)</f>
        <v>986</v>
      </c>
      <c r="H32" s="25">
        <f>MAX(H13,0)+MAX(H14,0)+MAX(H15,0)+MAX(H16,0)+MAX(H17,0)+MAX(H18,0)+MAX(H19,0)+MAX(H20,0)+MAX(H21,0)+MAX(H22,0)+MAX(H23,0)+MAX(H24,0)+MAX(H25,0)</f>
        <v>7258</v>
      </c>
      <c r="I32" s="25"/>
      <c r="J32" s="3"/>
    </row>
    <row r="34" spans="1:1" x14ac:dyDescent="0.25">
      <c r="A34" s="26"/>
    </row>
  </sheetData>
  <sheetProtection sheet="1" objects="1" scenarios="1"/>
  <mergeCells count="24">
    <mergeCell ref="A25:D25"/>
    <mergeCell ref="A26:D26"/>
    <mergeCell ref="A29:J29"/>
    <mergeCell ref="A30:J30"/>
    <mergeCell ref="C32:D32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11:D12"/>
    <mergeCell ref="E11:I11"/>
    <mergeCell ref="A1:C1"/>
    <mergeCell ref="C3:G3"/>
    <mergeCell ref="C4:G4"/>
    <mergeCell ref="A9:L9"/>
    <mergeCell ref="A10:H10"/>
  </mergeCells>
  <conditionalFormatting sqref="J27:J28">
    <cfRule type="cellIs" dxfId="21" priority="1" stopIfTrue="1" operator="notEqual">
      <formula>H27</formula>
    </cfRule>
  </conditionalFormatting>
  <conditionalFormatting sqref="J13:J26">
    <cfRule type="expression" dxfId="20" priority="2" stopIfTrue="1">
      <formula>MAX(H13,0)&lt;&gt;J13</formula>
    </cfRule>
  </conditionalFormatting>
  <conditionalFormatting sqref="E32:H32">
    <cfRule type="expression" dxfId="19" priority="3" stopIfTrue="1">
      <formula>MAX(E26,0)&lt;&gt;E32</formula>
    </cfRule>
  </conditionalFormatting>
  <pageMargins left="0.53" right="0.62" top="0.75" bottom="0.88" header="0.5" footer="0.5"/>
  <pageSetup scale="96" orientation="landscape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B35"/>
  <sheetViews>
    <sheetView zoomScaleNormal="100" workbookViewId="0">
      <selection activeCell="A34" sqref="A34"/>
    </sheetView>
  </sheetViews>
  <sheetFormatPr defaultRowHeight="15" x14ac:dyDescent="0.25"/>
  <cols>
    <col min="1" max="1" width="27" style="8" customWidth="1"/>
    <col min="2" max="2" width="9.140625" hidden="1" customWidth="1"/>
    <col min="3" max="3" width="8.42578125" customWidth="1"/>
    <col min="4" max="4" width="6.7109375" customWidth="1"/>
    <col min="5" max="5" width="12.28515625" customWidth="1"/>
    <col min="6" max="6" width="18.85546875" customWidth="1"/>
    <col min="7" max="7" width="13.140625" customWidth="1"/>
    <col min="8" max="8" width="16.140625" customWidth="1"/>
    <col min="9" max="9" width="18.7109375" customWidth="1"/>
    <col min="10" max="10" width="11.7109375" customWidth="1"/>
    <col min="11" max="12" width="10.85546875" customWidth="1"/>
    <col min="13" max="13" width="12.85546875" customWidth="1"/>
    <col min="14" max="14" width="14.140625" customWidth="1"/>
    <col min="15" max="15" width="9" hidden="1" customWidth="1"/>
    <col min="16" max="17" width="7.28515625" customWidth="1"/>
    <col min="18" max="18" width="15.5703125" customWidth="1"/>
    <col min="19" max="19" width="17.5703125" customWidth="1"/>
    <col min="20" max="20" width="43.140625" customWidth="1"/>
    <col min="21" max="21" width="11.42578125" customWidth="1"/>
    <col min="22" max="26" width="7.28515625" customWidth="1"/>
    <col min="27" max="27" width="15.5703125" customWidth="1"/>
    <col min="28" max="28" width="4.85546875" hidden="1" customWidth="1"/>
    <col min="29" max="36" width="6" customWidth="1"/>
    <col min="37" max="37" width="15.42578125" customWidth="1"/>
    <col min="38" max="38" width="35.5703125" customWidth="1"/>
    <col min="39" max="39" width="15.42578125" customWidth="1"/>
  </cols>
  <sheetData>
    <row r="1" spans="1:15" x14ac:dyDescent="0.25">
      <c r="A1" s="4" t="s">
        <v>0</v>
      </c>
      <c r="D1" s="27"/>
      <c r="E1" s="27"/>
      <c r="F1" s="1"/>
      <c r="G1" s="27"/>
      <c r="H1" s="27"/>
      <c r="L1" s="2" t="s">
        <v>28</v>
      </c>
    </row>
    <row r="2" spans="1:15" x14ac:dyDescent="0.25">
      <c r="A2" s="4"/>
      <c r="D2" s="27"/>
      <c r="E2" s="27"/>
      <c r="F2" s="27"/>
      <c r="G2" s="27"/>
      <c r="H2" s="27"/>
    </row>
    <row r="3" spans="1:15" x14ac:dyDescent="0.25">
      <c r="A3" s="4"/>
      <c r="E3" s="28"/>
      <c r="G3" s="1" t="s">
        <v>2</v>
      </c>
      <c r="H3" s="28"/>
    </row>
    <row r="4" spans="1:15" x14ac:dyDescent="0.25">
      <c r="A4" s="4"/>
      <c r="E4" s="1"/>
      <c r="G4" s="1" t="s">
        <v>3</v>
      </c>
      <c r="H4" s="1"/>
    </row>
    <row r="5" spans="1:15" x14ac:dyDescent="0.25">
      <c r="A5" s="4"/>
    </row>
    <row r="6" spans="1:15" x14ac:dyDescent="0.25">
      <c r="A6" s="4"/>
      <c r="E6" s="29"/>
      <c r="F6" s="116" t="str">
        <f>"Reporting Year: "&amp;'[1]PAGE 1'!E6</f>
        <v>Reporting Year: 2020</v>
      </c>
      <c r="G6" s="116"/>
      <c r="H6" s="116"/>
    </row>
    <row r="7" spans="1:15" x14ac:dyDescent="0.25">
      <c r="J7" s="2"/>
    </row>
    <row r="8" spans="1:15" x14ac:dyDescent="0.25">
      <c r="B8" s="30"/>
      <c r="C8" s="30"/>
      <c r="D8" s="30"/>
      <c r="E8" s="30"/>
      <c r="F8" s="31"/>
      <c r="G8" s="30"/>
      <c r="H8" s="30"/>
    </row>
    <row r="9" spans="1:15" s="33" customFormat="1" x14ac:dyDescent="0.25">
      <c r="A9" s="117" t="s">
        <v>29</v>
      </c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</row>
    <row r="10" spans="1:15" x14ac:dyDescent="0.25"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</row>
    <row r="11" spans="1:15" x14ac:dyDescent="0.25">
      <c r="A11" s="89" t="s">
        <v>7</v>
      </c>
      <c r="B11" s="90"/>
      <c r="C11" s="90"/>
      <c r="D11" s="91"/>
      <c r="E11" s="95" t="s">
        <v>30</v>
      </c>
      <c r="F11" s="96"/>
      <c r="G11" s="96"/>
      <c r="H11" s="96"/>
      <c r="I11" s="96"/>
      <c r="J11" s="96"/>
      <c r="K11" s="96"/>
      <c r="L11" s="97"/>
    </row>
    <row r="12" spans="1:15" ht="34.5" x14ac:dyDescent="0.25">
      <c r="A12" s="92"/>
      <c r="B12" s="93"/>
      <c r="C12" s="93"/>
      <c r="D12" s="94"/>
      <c r="E12" s="35" t="s">
        <v>31</v>
      </c>
      <c r="F12" s="36" t="s">
        <v>32</v>
      </c>
      <c r="G12" s="36" t="s">
        <v>33</v>
      </c>
      <c r="H12" s="36" t="s">
        <v>34</v>
      </c>
      <c r="I12" s="37" t="s">
        <v>35</v>
      </c>
      <c r="J12" s="36" t="s">
        <v>36</v>
      </c>
      <c r="K12" s="36" t="s">
        <v>37</v>
      </c>
      <c r="L12" s="36" t="s">
        <v>9</v>
      </c>
      <c r="M12" s="38" t="s">
        <v>11</v>
      </c>
      <c r="N12" s="38" t="s">
        <v>38</v>
      </c>
    </row>
    <row r="13" spans="1:15" x14ac:dyDescent="0.25">
      <c r="A13" s="106" t="s">
        <v>12</v>
      </c>
      <c r="B13" s="106"/>
      <c r="C13" s="106"/>
      <c r="D13" s="106"/>
      <c r="E13" s="12">
        <v>1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1</v>
      </c>
      <c r="M13" s="14">
        <f t="shared" ref="M13:M26" si="0">MAX(E13,0)+MAX(F13,0)+MAX(G13,0)+MAX(H13,0)+MAX(I13,0)+MAX(J13,0)+MAX(K13,0)</f>
        <v>1</v>
      </c>
      <c r="N13" s="14">
        <f>'[1]PAGE 1'!H13</f>
        <v>1</v>
      </c>
      <c r="O13" s="39"/>
    </row>
    <row r="14" spans="1:15" x14ac:dyDescent="0.25">
      <c r="A14" s="107" t="s">
        <v>13</v>
      </c>
      <c r="B14" s="108"/>
      <c r="C14" s="108"/>
      <c r="D14" s="109"/>
      <c r="E14" s="12">
        <v>52</v>
      </c>
      <c r="F14" s="12">
        <v>0</v>
      </c>
      <c r="G14" s="12">
        <v>8</v>
      </c>
      <c r="H14" s="12">
        <v>1</v>
      </c>
      <c r="I14" s="12">
        <v>0</v>
      </c>
      <c r="J14" s="12">
        <v>103</v>
      </c>
      <c r="K14" s="12">
        <v>9</v>
      </c>
      <c r="L14" s="12">
        <v>173</v>
      </c>
      <c r="M14" s="14">
        <f t="shared" si="0"/>
        <v>173</v>
      </c>
      <c r="N14" s="14">
        <f>'[1]PAGE 1'!H14</f>
        <v>173</v>
      </c>
      <c r="O14" s="39">
        <v>4</v>
      </c>
    </row>
    <row r="15" spans="1:15" x14ac:dyDescent="0.25">
      <c r="A15" s="103" t="s">
        <v>14</v>
      </c>
      <c r="B15" s="110"/>
      <c r="C15" s="110"/>
      <c r="D15" s="111"/>
      <c r="E15" s="12">
        <v>663</v>
      </c>
      <c r="F15" s="12">
        <v>35</v>
      </c>
      <c r="G15" s="12">
        <v>40</v>
      </c>
      <c r="H15" s="12">
        <v>45</v>
      </c>
      <c r="I15" s="12">
        <v>10</v>
      </c>
      <c r="J15" s="12">
        <v>1940</v>
      </c>
      <c r="K15" s="12">
        <v>164</v>
      </c>
      <c r="L15" s="12">
        <v>2897</v>
      </c>
      <c r="M15" s="14">
        <f t="shared" si="0"/>
        <v>2897</v>
      </c>
      <c r="N15" s="14">
        <f>'[1]PAGE 1'!H15</f>
        <v>2897</v>
      </c>
    </row>
    <row r="16" spans="1:15" x14ac:dyDescent="0.25">
      <c r="A16" s="103" t="s">
        <v>15</v>
      </c>
      <c r="B16" s="110"/>
      <c r="C16" s="110"/>
      <c r="D16" s="111"/>
      <c r="E16" s="12">
        <v>10</v>
      </c>
      <c r="F16" s="12">
        <v>1</v>
      </c>
      <c r="G16" s="12">
        <v>1</v>
      </c>
      <c r="H16" s="12">
        <v>0</v>
      </c>
      <c r="I16" s="12">
        <v>0</v>
      </c>
      <c r="J16" s="12">
        <v>36</v>
      </c>
      <c r="K16" s="12">
        <v>4</v>
      </c>
      <c r="L16" s="12">
        <v>52</v>
      </c>
      <c r="M16" s="14">
        <f t="shared" si="0"/>
        <v>52</v>
      </c>
      <c r="N16" s="14">
        <f>'[1]PAGE 1'!H16</f>
        <v>52</v>
      </c>
    </row>
    <row r="17" spans="1:14" x14ac:dyDescent="0.25">
      <c r="A17" s="103" t="s">
        <v>16</v>
      </c>
      <c r="B17" s="110"/>
      <c r="C17" s="110"/>
      <c r="D17" s="111"/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2</v>
      </c>
      <c r="K17" s="12">
        <v>1</v>
      </c>
      <c r="L17" s="12">
        <v>3</v>
      </c>
      <c r="M17" s="14">
        <f t="shared" si="0"/>
        <v>3</v>
      </c>
      <c r="N17" s="14">
        <f>'[1]PAGE 1'!H17</f>
        <v>3</v>
      </c>
    </row>
    <row r="18" spans="1:14" x14ac:dyDescent="0.25">
      <c r="A18" s="103" t="s">
        <v>17</v>
      </c>
      <c r="B18" s="104"/>
      <c r="C18" s="104"/>
      <c r="D18" s="105"/>
      <c r="E18" s="12">
        <v>30</v>
      </c>
      <c r="F18" s="12">
        <v>2</v>
      </c>
      <c r="G18" s="12">
        <v>5</v>
      </c>
      <c r="H18" s="12">
        <v>4</v>
      </c>
      <c r="I18" s="12">
        <v>2</v>
      </c>
      <c r="J18" s="12">
        <v>87</v>
      </c>
      <c r="K18" s="12">
        <v>9</v>
      </c>
      <c r="L18" s="12">
        <v>139</v>
      </c>
      <c r="M18" s="14">
        <f t="shared" si="0"/>
        <v>139</v>
      </c>
      <c r="N18" s="14">
        <f>'[1]PAGE 1'!H18</f>
        <v>139</v>
      </c>
    </row>
    <row r="19" spans="1:14" x14ac:dyDescent="0.25">
      <c r="A19" s="103" t="s">
        <v>18</v>
      </c>
      <c r="B19" s="104"/>
      <c r="C19" s="104"/>
      <c r="D19" s="105"/>
      <c r="E19" s="12">
        <v>53</v>
      </c>
      <c r="F19" s="12">
        <v>1</v>
      </c>
      <c r="G19" s="12">
        <v>3</v>
      </c>
      <c r="H19" s="12">
        <v>2</v>
      </c>
      <c r="I19" s="12">
        <v>1</v>
      </c>
      <c r="J19" s="12">
        <v>147</v>
      </c>
      <c r="K19" s="12">
        <v>11</v>
      </c>
      <c r="L19" s="12">
        <v>218</v>
      </c>
      <c r="M19" s="14">
        <f t="shared" si="0"/>
        <v>218</v>
      </c>
      <c r="N19" s="14">
        <f>'[1]PAGE 1'!H19</f>
        <v>218</v>
      </c>
    </row>
    <row r="20" spans="1:14" x14ac:dyDescent="0.25">
      <c r="A20" s="103" t="s">
        <v>19</v>
      </c>
      <c r="B20" s="104"/>
      <c r="C20" s="104"/>
      <c r="D20" s="105"/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4">
        <f t="shared" si="0"/>
        <v>0</v>
      </c>
      <c r="N20" s="14">
        <f>'[1]PAGE 1'!H20</f>
        <v>0</v>
      </c>
    </row>
    <row r="21" spans="1:14" x14ac:dyDescent="0.25">
      <c r="A21" s="103" t="s">
        <v>20</v>
      </c>
      <c r="B21" s="104"/>
      <c r="C21" s="104"/>
      <c r="D21" s="105"/>
      <c r="E21" s="12">
        <v>3</v>
      </c>
      <c r="F21" s="12">
        <v>0</v>
      </c>
      <c r="G21" s="12">
        <v>0</v>
      </c>
      <c r="H21" s="12">
        <v>0</v>
      </c>
      <c r="I21" s="12">
        <v>0</v>
      </c>
      <c r="J21" s="12">
        <v>5</v>
      </c>
      <c r="K21" s="12">
        <v>0</v>
      </c>
      <c r="L21" s="12">
        <v>8</v>
      </c>
      <c r="M21" s="14">
        <f t="shared" si="0"/>
        <v>8</v>
      </c>
      <c r="N21" s="14">
        <f>'[1]PAGE 1'!H21</f>
        <v>8</v>
      </c>
    </row>
    <row r="22" spans="1:14" x14ac:dyDescent="0.25">
      <c r="A22" s="103" t="s">
        <v>21</v>
      </c>
      <c r="B22" s="104"/>
      <c r="C22" s="104"/>
      <c r="D22" s="105"/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4">
        <f t="shared" si="0"/>
        <v>0</v>
      </c>
      <c r="N22" s="14">
        <f>'[1]PAGE 1'!H22</f>
        <v>0</v>
      </c>
    </row>
    <row r="23" spans="1:14" x14ac:dyDescent="0.25">
      <c r="A23" s="103" t="s">
        <v>22</v>
      </c>
      <c r="B23" s="104"/>
      <c r="C23" s="104"/>
      <c r="D23" s="105"/>
      <c r="E23" s="12">
        <v>123</v>
      </c>
      <c r="F23" s="12">
        <v>3</v>
      </c>
      <c r="G23" s="12">
        <v>40</v>
      </c>
      <c r="H23" s="12">
        <v>18</v>
      </c>
      <c r="I23" s="12">
        <v>6</v>
      </c>
      <c r="J23" s="12">
        <v>408</v>
      </c>
      <c r="K23" s="12">
        <v>37</v>
      </c>
      <c r="L23" s="12">
        <v>635</v>
      </c>
      <c r="M23" s="14">
        <f t="shared" si="0"/>
        <v>635</v>
      </c>
      <c r="N23" s="14">
        <f>'[1]PAGE 1'!H23</f>
        <v>635</v>
      </c>
    </row>
    <row r="24" spans="1:14" x14ac:dyDescent="0.25">
      <c r="A24" s="103" t="s">
        <v>23</v>
      </c>
      <c r="B24" s="104"/>
      <c r="C24" s="104"/>
      <c r="D24" s="105"/>
      <c r="E24" s="12">
        <v>2</v>
      </c>
      <c r="F24" s="12">
        <v>0</v>
      </c>
      <c r="G24" s="12">
        <v>0</v>
      </c>
      <c r="H24" s="12">
        <v>0</v>
      </c>
      <c r="I24" s="12">
        <v>0</v>
      </c>
      <c r="J24" s="12">
        <v>11</v>
      </c>
      <c r="K24" s="12">
        <v>1</v>
      </c>
      <c r="L24" s="12">
        <v>14</v>
      </c>
      <c r="M24" s="14">
        <f t="shared" si="0"/>
        <v>14</v>
      </c>
      <c r="N24" s="14">
        <f>'[1]PAGE 1'!H24</f>
        <v>14</v>
      </c>
    </row>
    <row r="25" spans="1:14" x14ac:dyDescent="0.25">
      <c r="A25" s="103" t="s">
        <v>39</v>
      </c>
      <c r="B25" s="104"/>
      <c r="C25" s="104"/>
      <c r="D25" s="105"/>
      <c r="E25" s="12">
        <v>786</v>
      </c>
      <c r="F25" s="12">
        <v>41</v>
      </c>
      <c r="G25" s="12">
        <v>96</v>
      </c>
      <c r="H25" s="12">
        <v>105</v>
      </c>
      <c r="I25" s="12">
        <v>18</v>
      </c>
      <c r="J25" s="12">
        <v>1875</v>
      </c>
      <c r="K25" s="12">
        <v>197</v>
      </c>
      <c r="L25" s="12">
        <v>3118</v>
      </c>
      <c r="M25" s="14">
        <f t="shared" si="0"/>
        <v>3118</v>
      </c>
      <c r="N25" s="14">
        <f>'[1]PAGE 1'!H25</f>
        <v>3118</v>
      </c>
    </row>
    <row r="26" spans="1:14" x14ac:dyDescent="0.25">
      <c r="A26" s="103" t="s">
        <v>25</v>
      </c>
      <c r="B26" s="104"/>
      <c r="C26" s="104"/>
      <c r="D26" s="105"/>
      <c r="E26" s="12">
        <v>1723</v>
      </c>
      <c r="F26" s="12">
        <v>83</v>
      </c>
      <c r="G26" s="12">
        <v>193</v>
      </c>
      <c r="H26" s="12">
        <v>175</v>
      </c>
      <c r="I26" s="12">
        <v>37</v>
      </c>
      <c r="J26" s="12">
        <v>4614</v>
      </c>
      <c r="K26" s="12">
        <v>433</v>
      </c>
      <c r="L26" s="12">
        <v>7258</v>
      </c>
      <c r="M26" s="14">
        <f t="shared" si="0"/>
        <v>7258</v>
      </c>
      <c r="N26" s="14">
        <f>'[1]PAGE 1'!H26</f>
        <v>7258</v>
      </c>
    </row>
    <row r="27" spans="1:14" x14ac:dyDescent="0.25">
      <c r="A27" s="107" t="s">
        <v>40</v>
      </c>
      <c r="B27" s="108"/>
      <c r="C27" s="108"/>
      <c r="D27" s="109"/>
      <c r="E27" s="13">
        <f>IF(MIN(E26,L26)&lt;=0, 0,E26/L26)</f>
        <v>0.23739322127307799</v>
      </c>
      <c r="F27" s="13">
        <f>IF(MIN(F26,L26)&lt;=0, 0,F26/L26)</f>
        <v>1.143565720584183E-2</v>
      </c>
      <c r="G27" s="13">
        <f>IF(MIN(G26,L26)&lt;=0, 0,G26/L26)</f>
        <v>2.6591347478644254E-2</v>
      </c>
      <c r="H27" s="13">
        <f>IF(MIN(H26,L26)&lt;=0, 0,H26/L26)</f>
        <v>2.4111325434003857E-2</v>
      </c>
      <c r="I27" s="13">
        <f>IF(MIN(I26,L26)&lt;=0, 0,I26/L26)</f>
        <v>5.0978230917608156E-3</v>
      </c>
      <c r="J27" s="13">
        <f>IF(MIN(J26,L26)&lt;=0, 0,J26/L26)</f>
        <v>0.63571231744282175</v>
      </c>
      <c r="K27" s="13">
        <f>IF(MIN(K26,L26)&lt;=0, 0,K26/L26)</f>
        <v>5.9658308073849545E-2</v>
      </c>
      <c r="L27" s="13">
        <f>IF(L26&lt;=0, 0,L26/L26)</f>
        <v>1</v>
      </c>
      <c r="M27" s="14"/>
      <c r="N27" s="40"/>
    </row>
    <row r="28" spans="1:14" s="20" customFormat="1" x14ac:dyDescent="0.25">
      <c r="A28" s="15"/>
      <c r="B28" s="16"/>
      <c r="C28" s="16"/>
      <c r="D28" s="16"/>
      <c r="E28" s="17"/>
      <c r="F28" s="17"/>
      <c r="G28" s="17"/>
      <c r="H28" s="17"/>
      <c r="I28" s="17"/>
      <c r="J28" s="17"/>
      <c r="K28" s="19"/>
      <c r="L28" s="41"/>
    </row>
    <row r="29" spans="1:14" s="44" customFormat="1" x14ac:dyDescent="0.25">
      <c r="A29" s="118" t="s">
        <v>41</v>
      </c>
      <c r="B29" s="119"/>
      <c r="C29" s="119"/>
      <c r="D29" s="119"/>
      <c r="E29" s="119"/>
      <c r="F29" s="119"/>
      <c r="G29" s="119"/>
      <c r="H29" s="119"/>
      <c r="I29" s="119"/>
      <c r="J29" s="119"/>
      <c r="K29" s="42"/>
      <c r="L29" s="43"/>
    </row>
    <row r="30" spans="1:14" x14ac:dyDescent="0.25">
      <c r="A30" s="45" t="s">
        <v>42</v>
      </c>
    </row>
    <row r="31" spans="1:14" x14ac:dyDescent="0.25">
      <c r="A31" s="120"/>
      <c r="B31" s="120"/>
      <c r="C31" s="120"/>
      <c r="D31" s="120"/>
      <c r="E31" s="120"/>
      <c r="F31" s="120"/>
      <c r="G31" s="120"/>
      <c r="H31" s="120"/>
      <c r="I31" s="120"/>
      <c r="J31" s="120"/>
    </row>
    <row r="33" spans="1:12" x14ac:dyDescent="0.25">
      <c r="A33" s="121" t="s">
        <v>43</v>
      </c>
      <c r="B33" s="122"/>
      <c r="C33" s="122"/>
      <c r="D33" s="122"/>
      <c r="E33" s="46">
        <f t="shared" ref="E33:L33" si="1">MAX(E13,0)+MAX(E14,0)+MAX(E15,0)+MAX(E16,0)+MAX(E17,0)+MAX(E18,0)+MAX(E19,0)+MAX(E20,0)+MAX(E21,0)+MAX(E22,0)+MAX(E23,0)+MAX(E24,0)+MAX(E25,0)</f>
        <v>1723</v>
      </c>
      <c r="F33" s="46">
        <f t="shared" si="1"/>
        <v>83</v>
      </c>
      <c r="G33" s="46">
        <f t="shared" si="1"/>
        <v>193</v>
      </c>
      <c r="H33" s="46">
        <f t="shared" si="1"/>
        <v>175</v>
      </c>
      <c r="I33" s="46">
        <f t="shared" si="1"/>
        <v>37</v>
      </c>
      <c r="J33" s="46">
        <f t="shared" si="1"/>
        <v>4614</v>
      </c>
      <c r="K33" s="46">
        <f t="shared" si="1"/>
        <v>433</v>
      </c>
      <c r="L33" s="46">
        <f t="shared" si="1"/>
        <v>7258</v>
      </c>
    </row>
    <row r="35" spans="1:12" x14ac:dyDescent="0.25">
      <c r="A35" s="47"/>
    </row>
  </sheetData>
  <sheetProtection sheet="1" objects="1" scenarios="1"/>
  <mergeCells count="22">
    <mergeCell ref="A27:D27"/>
    <mergeCell ref="A29:J29"/>
    <mergeCell ref="A31:J31"/>
    <mergeCell ref="A33:D33"/>
    <mergeCell ref="A21:D21"/>
    <mergeCell ref="A22:D22"/>
    <mergeCell ref="A23:D23"/>
    <mergeCell ref="A24:D24"/>
    <mergeCell ref="A25:D25"/>
    <mergeCell ref="A26:D26"/>
    <mergeCell ref="A20:D20"/>
    <mergeCell ref="F6:H6"/>
    <mergeCell ref="A9:N9"/>
    <mergeCell ref="A11:D12"/>
    <mergeCell ref="E11:L11"/>
    <mergeCell ref="A13:D13"/>
    <mergeCell ref="A14:D14"/>
    <mergeCell ref="A15:D15"/>
    <mergeCell ref="A16:D16"/>
    <mergeCell ref="A17:D17"/>
    <mergeCell ref="A18:D18"/>
    <mergeCell ref="A19:D19"/>
  </mergeCells>
  <conditionalFormatting sqref="K28:K29">
    <cfRule type="cellIs" dxfId="18" priority="1" stopIfTrue="1" operator="notEqual">
      <formula>J28</formula>
    </cfRule>
  </conditionalFormatting>
  <conditionalFormatting sqref="L28:L29 N13:N26">
    <cfRule type="cellIs" dxfId="17" priority="2" stopIfTrue="1" operator="notEqual">
      <formula>J13</formula>
    </cfRule>
  </conditionalFormatting>
  <conditionalFormatting sqref="M13:M26">
    <cfRule type="expression" dxfId="16" priority="3" stopIfTrue="1">
      <formula>MAX(L13,0)&lt;&gt;M13</formula>
    </cfRule>
  </conditionalFormatting>
  <conditionalFormatting sqref="E33:L33">
    <cfRule type="expression" dxfId="15" priority="4" stopIfTrue="1">
      <formula>MAX(E26,0)&lt;&gt;E33</formula>
    </cfRule>
  </conditionalFormatting>
  <pageMargins left="0.53" right="0.62" top="0.75" bottom="0.88" header="0.5" footer="0.5"/>
  <pageSetup scale="81" orientation="landscape" r:id="rId1"/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P37"/>
  <sheetViews>
    <sheetView zoomScaleNormal="100" workbookViewId="0">
      <selection activeCell="A31" sqref="A31"/>
    </sheetView>
  </sheetViews>
  <sheetFormatPr defaultRowHeight="15" x14ac:dyDescent="0.25"/>
  <cols>
    <col min="1" max="1" width="1.28515625" customWidth="1"/>
    <col min="2" max="3" width="10.7109375" customWidth="1"/>
    <col min="4" max="4" width="15.140625" customWidth="1"/>
    <col min="5" max="11" width="13.7109375" customWidth="1"/>
    <col min="15" max="15" width="3.28515625" hidden="1" customWidth="1"/>
  </cols>
  <sheetData>
    <row r="1" spans="1:16" s="4" customFormat="1" ht="11.25" x14ac:dyDescent="0.2">
      <c r="A1" s="98" t="s">
        <v>0</v>
      </c>
      <c r="B1" s="98"/>
      <c r="C1" s="98"/>
      <c r="H1" s="4" t="s">
        <v>6</v>
      </c>
      <c r="K1" s="2" t="s">
        <v>44</v>
      </c>
    </row>
    <row r="2" spans="1:16" s="4" customFormat="1" ht="11.25" x14ac:dyDescent="0.2">
      <c r="A2" s="48"/>
      <c r="B2" s="48"/>
      <c r="C2" s="48"/>
      <c r="D2" s="49"/>
      <c r="E2" s="49"/>
      <c r="F2" s="49"/>
      <c r="G2" s="49"/>
      <c r="H2" s="49"/>
      <c r="I2" s="49"/>
    </row>
    <row r="3" spans="1:16" s="4" customFormat="1" x14ac:dyDescent="0.25">
      <c r="A3" s="48"/>
      <c r="B3" s="48"/>
      <c r="C3" s="48"/>
      <c r="J3"/>
      <c r="K3"/>
    </row>
    <row r="4" spans="1:16" s="4" customFormat="1" x14ac:dyDescent="0.25">
      <c r="A4" s="48"/>
      <c r="B4" s="48"/>
      <c r="C4" s="48"/>
      <c r="D4" s="99" t="s">
        <v>2</v>
      </c>
      <c r="E4" s="99"/>
      <c r="F4" s="99"/>
      <c r="G4" s="99"/>
      <c r="H4" s="99"/>
      <c r="I4" s="99"/>
      <c r="J4"/>
      <c r="K4"/>
    </row>
    <row r="5" spans="1:16" s="4" customFormat="1" x14ac:dyDescent="0.25">
      <c r="A5" s="48"/>
      <c r="B5" s="48"/>
      <c r="C5" s="48"/>
      <c r="D5" s="99" t="s">
        <v>3</v>
      </c>
      <c r="E5" s="99"/>
      <c r="F5" s="99"/>
      <c r="G5" s="99"/>
      <c r="H5" s="99"/>
      <c r="I5" s="99"/>
      <c r="J5"/>
      <c r="K5"/>
    </row>
    <row r="6" spans="1:16" s="4" customFormat="1" x14ac:dyDescent="0.25">
      <c r="J6"/>
      <c r="K6"/>
    </row>
    <row r="7" spans="1:16" s="4" customFormat="1" x14ac:dyDescent="0.25">
      <c r="D7" s="50"/>
      <c r="E7" s="116" t="str">
        <f>"Reporting Year: "&amp;'[1]PAGE 1'!E6</f>
        <v>Reporting Year: 2020</v>
      </c>
      <c r="F7" s="116"/>
      <c r="G7" s="116"/>
      <c r="H7" s="50"/>
      <c r="I7" s="50"/>
      <c r="J7"/>
      <c r="K7"/>
    </row>
    <row r="8" spans="1:16" s="4" customFormat="1" x14ac:dyDescent="0.25">
      <c r="D8" s="1"/>
      <c r="E8" s="1"/>
      <c r="F8" s="1"/>
      <c r="G8" s="1"/>
      <c r="H8" s="1"/>
      <c r="I8" s="1"/>
      <c r="J8"/>
      <c r="K8"/>
    </row>
    <row r="9" spans="1:16" s="4" customFormat="1" ht="11.25" x14ac:dyDescent="0.2">
      <c r="I9" s="2"/>
      <c r="J9" s="51"/>
      <c r="K9" s="51"/>
    </row>
    <row r="10" spans="1:16" s="4" customFormat="1" ht="11.25" x14ac:dyDescent="0.2"/>
    <row r="11" spans="1:16" s="52" customFormat="1" ht="11.25" x14ac:dyDescent="0.25">
      <c r="B11" s="53" t="s">
        <v>45</v>
      </c>
      <c r="C11" s="53"/>
      <c r="D11" s="53"/>
      <c r="E11" s="53"/>
      <c r="F11" s="53"/>
      <c r="G11" s="53"/>
      <c r="H11" s="53"/>
      <c r="I11" s="53"/>
      <c r="J11" s="53"/>
    </row>
    <row r="13" spans="1:16" s="4" customFormat="1" ht="12.75" customHeight="1" x14ac:dyDescent="0.2">
      <c r="B13" s="89" t="s">
        <v>7</v>
      </c>
      <c r="C13" s="90"/>
      <c r="D13" s="91"/>
      <c r="E13" s="95" t="s">
        <v>8</v>
      </c>
      <c r="F13" s="96"/>
      <c r="G13" s="96"/>
      <c r="H13" s="96"/>
      <c r="I13" s="96"/>
      <c r="J13" s="96"/>
      <c r="K13" s="97"/>
      <c r="P13" s="54"/>
    </row>
    <row r="14" spans="1:16" s="4" customFormat="1" ht="11.25" x14ac:dyDescent="0.2">
      <c r="B14" s="92"/>
      <c r="C14" s="93"/>
      <c r="D14" s="94"/>
      <c r="E14" s="55">
        <v>5</v>
      </c>
      <c r="F14" s="55">
        <v>6</v>
      </c>
      <c r="G14" s="55">
        <v>7</v>
      </c>
      <c r="H14" s="55">
        <v>8</v>
      </c>
      <c r="I14" s="55">
        <v>9</v>
      </c>
      <c r="J14" s="55">
        <v>10</v>
      </c>
      <c r="K14" s="55">
        <v>11</v>
      </c>
      <c r="P14" s="4" t="s">
        <v>46</v>
      </c>
    </row>
    <row r="15" spans="1:16" s="4" customFormat="1" ht="12.75" x14ac:dyDescent="0.2">
      <c r="B15" s="103" t="s">
        <v>12</v>
      </c>
      <c r="C15" s="110"/>
      <c r="D15" s="111"/>
      <c r="E15" s="56">
        <v>1</v>
      </c>
      <c r="F15" s="56">
        <v>26</v>
      </c>
      <c r="G15" s="56">
        <v>72</v>
      </c>
      <c r="H15" s="56">
        <v>147</v>
      </c>
      <c r="I15" s="56">
        <v>208</v>
      </c>
      <c r="J15" s="56">
        <v>252</v>
      </c>
      <c r="K15" s="56">
        <v>288</v>
      </c>
    </row>
    <row r="16" spans="1:16" s="4" customFormat="1" ht="12.75" x14ac:dyDescent="0.2">
      <c r="B16" s="103" t="s">
        <v>13</v>
      </c>
      <c r="C16" s="110"/>
      <c r="D16" s="111"/>
      <c r="E16" s="56">
        <v>45</v>
      </c>
      <c r="F16" s="56">
        <v>72</v>
      </c>
      <c r="G16" s="56">
        <v>67</v>
      </c>
      <c r="H16" s="56">
        <v>87</v>
      </c>
      <c r="I16" s="56">
        <v>83</v>
      </c>
      <c r="J16" s="56">
        <v>69</v>
      </c>
      <c r="K16" s="56">
        <v>69</v>
      </c>
    </row>
    <row r="17" spans="1:11" s="4" customFormat="1" ht="12.75" x14ac:dyDescent="0.2">
      <c r="B17" s="103" t="s">
        <v>14</v>
      </c>
      <c r="C17" s="110"/>
      <c r="D17" s="111"/>
      <c r="E17" s="56">
        <v>1427</v>
      </c>
      <c r="F17" s="56">
        <v>2600</v>
      </c>
      <c r="G17" s="56">
        <v>3011</v>
      </c>
      <c r="H17" s="56">
        <v>2671</v>
      </c>
      <c r="I17" s="56">
        <v>2159</v>
      </c>
      <c r="J17" s="56">
        <v>1636</v>
      </c>
      <c r="K17" s="56">
        <v>1165</v>
      </c>
    </row>
    <row r="18" spans="1:11" s="4" customFormat="1" ht="12.75" x14ac:dyDescent="0.2">
      <c r="B18" s="103" t="s">
        <v>15</v>
      </c>
      <c r="C18" s="110"/>
      <c r="D18" s="111"/>
      <c r="E18" s="56">
        <v>18</v>
      </c>
      <c r="F18" s="56">
        <v>29</v>
      </c>
      <c r="G18" s="56">
        <v>33</v>
      </c>
      <c r="H18" s="56">
        <v>16</v>
      </c>
      <c r="I18" s="56">
        <v>18</v>
      </c>
      <c r="J18" s="56">
        <v>19</v>
      </c>
      <c r="K18" s="56">
        <v>20</v>
      </c>
    </row>
    <row r="19" spans="1:11" s="4" customFormat="1" ht="12.75" x14ac:dyDescent="0.2">
      <c r="B19" s="103" t="s">
        <v>16</v>
      </c>
      <c r="C19" s="110"/>
      <c r="D19" s="111"/>
      <c r="E19" s="56">
        <v>3</v>
      </c>
      <c r="F19" s="56">
        <v>48</v>
      </c>
      <c r="G19" s="56">
        <v>184</v>
      </c>
      <c r="H19" s="56">
        <v>309</v>
      </c>
      <c r="I19" s="56">
        <v>442</v>
      </c>
      <c r="J19" s="56">
        <v>486</v>
      </c>
      <c r="K19" s="56">
        <v>499</v>
      </c>
    </row>
    <row r="20" spans="1:11" s="4" customFormat="1" ht="12.75" x14ac:dyDescent="0.2">
      <c r="B20" s="103" t="s">
        <v>17</v>
      </c>
      <c r="C20" s="110"/>
      <c r="D20" s="111"/>
      <c r="E20" s="56">
        <v>35</v>
      </c>
      <c r="F20" s="56">
        <v>69</v>
      </c>
      <c r="G20" s="56">
        <v>50</v>
      </c>
      <c r="H20" s="56">
        <v>51</v>
      </c>
      <c r="I20" s="56">
        <v>43</v>
      </c>
      <c r="J20" s="56">
        <v>45</v>
      </c>
      <c r="K20" s="56">
        <v>44</v>
      </c>
    </row>
    <row r="21" spans="1:11" s="4" customFormat="1" ht="12.75" x14ac:dyDescent="0.2">
      <c r="B21" s="103" t="s">
        <v>18</v>
      </c>
      <c r="C21" s="110"/>
      <c r="D21" s="111"/>
      <c r="E21" s="56">
        <v>117</v>
      </c>
      <c r="F21" s="56">
        <v>281</v>
      </c>
      <c r="G21" s="56">
        <v>561</v>
      </c>
      <c r="H21" s="56">
        <v>932</v>
      </c>
      <c r="I21" s="56">
        <v>1078</v>
      </c>
      <c r="J21" s="56">
        <v>1284</v>
      </c>
      <c r="K21" s="56">
        <v>1444</v>
      </c>
    </row>
    <row r="22" spans="1:11" s="4" customFormat="1" ht="12.75" x14ac:dyDescent="0.2">
      <c r="B22" s="103" t="s">
        <v>19</v>
      </c>
      <c r="C22" s="110"/>
      <c r="D22" s="111"/>
      <c r="E22" s="56">
        <v>0</v>
      </c>
      <c r="F22" s="56">
        <v>17</v>
      </c>
      <c r="G22" s="56">
        <v>127</v>
      </c>
      <c r="H22" s="56">
        <v>712</v>
      </c>
      <c r="I22" s="56">
        <v>1470</v>
      </c>
      <c r="J22" s="56">
        <v>2012</v>
      </c>
      <c r="K22" s="56">
        <v>2455</v>
      </c>
    </row>
    <row r="23" spans="1:11" s="4" customFormat="1" ht="12.75" x14ac:dyDescent="0.2">
      <c r="B23" s="103" t="s">
        <v>20</v>
      </c>
      <c r="C23" s="110"/>
      <c r="D23" s="111"/>
      <c r="E23" s="56">
        <v>0</v>
      </c>
      <c r="F23" s="56">
        <v>0</v>
      </c>
      <c r="G23" s="56">
        <v>5</v>
      </c>
      <c r="H23" s="56">
        <v>5</v>
      </c>
      <c r="I23" s="56">
        <v>1</v>
      </c>
      <c r="J23" s="56">
        <v>1</v>
      </c>
      <c r="K23" s="56">
        <v>3</v>
      </c>
    </row>
    <row r="24" spans="1:11" s="4" customFormat="1" ht="12.75" x14ac:dyDescent="0.2">
      <c r="B24" s="103" t="s">
        <v>21</v>
      </c>
      <c r="C24" s="110"/>
      <c r="D24" s="111"/>
      <c r="E24" s="56">
        <v>-9</v>
      </c>
      <c r="F24" s="56">
        <v>-9</v>
      </c>
      <c r="G24" s="56">
        <v>-9</v>
      </c>
      <c r="H24" s="56">
        <v>-9</v>
      </c>
      <c r="I24" s="56">
        <v>-9</v>
      </c>
      <c r="J24" s="56">
        <v>-9</v>
      </c>
      <c r="K24" s="56">
        <v>-9</v>
      </c>
    </row>
    <row r="25" spans="1:11" s="4" customFormat="1" ht="12.75" x14ac:dyDescent="0.2">
      <c r="B25" s="103" t="s">
        <v>22</v>
      </c>
      <c r="C25" s="110"/>
      <c r="D25" s="111"/>
      <c r="E25" s="56">
        <v>353</v>
      </c>
      <c r="F25" s="56">
        <v>660</v>
      </c>
      <c r="G25" s="56">
        <v>768</v>
      </c>
      <c r="H25" s="56">
        <v>842</v>
      </c>
      <c r="I25" s="56">
        <v>824</v>
      </c>
      <c r="J25" s="56">
        <v>812</v>
      </c>
      <c r="K25" s="56">
        <v>806</v>
      </c>
    </row>
    <row r="26" spans="1:11" s="4" customFormat="1" ht="12.75" x14ac:dyDescent="0.2">
      <c r="B26" s="103" t="s">
        <v>23</v>
      </c>
      <c r="C26" s="110"/>
      <c r="D26" s="111"/>
      <c r="E26" s="56">
        <v>7</v>
      </c>
      <c r="F26" s="56">
        <v>5</v>
      </c>
      <c r="G26" s="56">
        <v>20</v>
      </c>
      <c r="H26" s="56">
        <v>23</v>
      </c>
      <c r="I26" s="56">
        <v>18</v>
      </c>
      <c r="J26" s="56">
        <v>25</v>
      </c>
      <c r="K26" s="56">
        <v>23</v>
      </c>
    </row>
    <row r="27" spans="1:11" s="4" customFormat="1" ht="12.75" x14ac:dyDescent="0.2">
      <c r="B27" s="103" t="s">
        <v>47</v>
      </c>
      <c r="C27" s="110"/>
      <c r="D27" s="111"/>
      <c r="E27" s="56">
        <v>1002</v>
      </c>
      <c r="F27" s="56">
        <v>1014</v>
      </c>
      <c r="G27" s="56">
        <v>295</v>
      </c>
      <c r="H27" s="56">
        <v>48</v>
      </c>
      <c r="I27" s="56">
        <v>9</v>
      </c>
      <c r="J27" s="57"/>
      <c r="K27" s="57"/>
    </row>
    <row r="28" spans="1:11" s="4" customFormat="1" ht="12.75" x14ac:dyDescent="0.2">
      <c r="B28" s="103" t="s">
        <v>48</v>
      </c>
      <c r="C28" s="110"/>
      <c r="D28" s="111"/>
      <c r="E28" s="56">
        <v>3008</v>
      </c>
      <c r="F28" s="56">
        <v>4821</v>
      </c>
      <c r="G28" s="56">
        <v>5193</v>
      </c>
      <c r="H28" s="56">
        <v>5843</v>
      </c>
      <c r="I28" s="56">
        <v>6353</v>
      </c>
      <c r="J28" s="56">
        <v>6641</v>
      </c>
      <c r="K28" s="56">
        <v>6816</v>
      </c>
    </row>
    <row r="29" spans="1:11" s="58" customFormat="1" ht="12.75" x14ac:dyDescent="0.2">
      <c r="B29" s="59"/>
      <c r="C29" s="59"/>
      <c r="D29" s="59"/>
      <c r="E29" s="60"/>
      <c r="F29" s="60"/>
      <c r="G29" s="60"/>
      <c r="H29" s="60"/>
      <c r="I29" s="60"/>
      <c r="J29" s="60"/>
    </row>
    <row r="30" spans="1:11" s="4" customFormat="1" ht="11.25" x14ac:dyDescent="0.2">
      <c r="B30" s="123" t="s">
        <v>49</v>
      </c>
      <c r="C30" s="123"/>
      <c r="D30" s="123"/>
      <c r="E30" s="123"/>
      <c r="F30" s="123"/>
      <c r="G30" s="123"/>
      <c r="H30" s="123"/>
      <c r="I30" s="123"/>
      <c r="J30" s="123"/>
      <c r="K30" s="123"/>
    </row>
    <row r="31" spans="1:11" s="4" customFormat="1" ht="11.25" x14ac:dyDescent="0.2">
      <c r="B31" s="8"/>
    </row>
    <row r="32" spans="1:11" s="4" customFormat="1" ht="11.25" x14ac:dyDescent="0.2">
      <c r="A32" s="8"/>
      <c r="B32" s="8"/>
    </row>
    <row r="33" spans="1:11" s="4" customFormat="1" ht="12.75" x14ac:dyDescent="0.2">
      <c r="B33" s="121" t="s">
        <v>11</v>
      </c>
      <c r="C33" s="124"/>
      <c r="D33" s="124"/>
      <c r="E33" s="14">
        <f>MAX(E15,0)+MAX(E16,0)+MAX(E17,0)+MAX(E18,0)+MAX(E19,0)+MAX(E20,0)+MAX(E21,0)+MAX(E22,0)+MAX(E23,0)+MAX(E24,0)+MAX(E25,0)+MAX(E26,0)+MAX(E27,0)</f>
        <v>3008</v>
      </c>
      <c r="F33" s="14">
        <f>MAX(F15,0)+MAX(F16,0)+MAX(F17,0)+MAX(F18,0)+MAX(F19,0)+MAX(F20,0)+MAX(F21,0)+MAX(F22,0)+MAX(F23,0)+MAX(F24,0)+MAX(F25,0)+MAX(F26,0)+MAX(F27,0)</f>
        <v>4821</v>
      </c>
      <c r="G33" s="14">
        <f>MAX(G15,0)+MAX(G16,0)+MAX(G17,0)+MAX(G18,0)+MAX(G19,0)+MAX(G20,0)+MAX(G21,0)+MAX(G22,0)+MAX(G23,0)+MAX(G24,0)+MAX(G25,0)+MAX(G26,0)+MAX(G27,0)</f>
        <v>5193</v>
      </c>
      <c r="H33" s="14">
        <f>MAX(H15,0)+MAX(H16,0)+MAX(H17,0)+MAX(H18,0)+MAX(H19,0)+MAX(H20,0)+MAX(H21,0)+MAX(H22,0)+MAX(H23,0)+MAX(H24,0)+MAX(H25,0)+MAX(H26,0)+MAX(H27,0)</f>
        <v>5843</v>
      </c>
      <c r="I33" s="14">
        <f>MAX(I15,0)+MAX(I16,0)+MAX(I17,0)+MAX(I18,0)+MAX(I19,0)+MAX(I20,0)+MAX(I21,0)+MAX(I22,0)+MAX(I23,0)+MAX(I24,0)+MAX(I25,0)+MAX(I26,0)+MAX(I27,0)</f>
        <v>6353</v>
      </c>
      <c r="J33" s="14">
        <f>MAX(J15,0)+MAX(J16,0)+MAX(J17,0)+MAX(J18,0)+MAX(J19,0)+MAX(J20,0)+MAX(J21,0)+MAX(J22,0)+MAX(J23,0)+MAX(J24,0)+MAX(J25,0)+MAX(J26,0)</f>
        <v>6641</v>
      </c>
      <c r="K33" s="14">
        <f>MAX(K15,0)+MAX(K16,0)+MAX(K17,0)+MAX(K18,0)+MAX(K19,0)+MAX(K20,0)+MAX(K21,0)+MAX(K22,0)+MAX(K23,0)+MAX(K24,0)+MAX(K25,0)+MAX(K26,0)</f>
        <v>6816</v>
      </c>
    </row>
    <row r="34" spans="1:11" s="4" customFormat="1" ht="11.25" x14ac:dyDescent="0.2">
      <c r="A34" s="125"/>
      <c r="B34" s="125"/>
    </row>
    <row r="35" spans="1:11" s="4" customFormat="1" ht="11.25" x14ac:dyDescent="0.2"/>
    <row r="36" spans="1:11" s="4" customFormat="1" ht="11.25" x14ac:dyDescent="0.2"/>
    <row r="37" spans="1:11" s="4" customFormat="1" ht="11.25" x14ac:dyDescent="0.2"/>
  </sheetData>
  <sheetProtection sheet="1" objects="1" scenarios="1"/>
  <mergeCells count="23">
    <mergeCell ref="B27:D27"/>
    <mergeCell ref="B28:D28"/>
    <mergeCell ref="B30:K30"/>
    <mergeCell ref="B33:D33"/>
    <mergeCell ref="A34:B34"/>
    <mergeCell ref="B26:D26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1:C1"/>
    <mergeCell ref="D4:I4"/>
    <mergeCell ref="D5:I5"/>
    <mergeCell ref="E7:G7"/>
    <mergeCell ref="B13:D14"/>
    <mergeCell ref="E13:K13"/>
  </mergeCells>
  <conditionalFormatting sqref="E33">
    <cfRule type="expression" dxfId="14" priority="6" stopIfTrue="1">
      <formula>MAX(E28,0)&lt;&gt;E33</formula>
    </cfRule>
  </conditionalFormatting>
  <conditionalFormatting sqref="H33">
    <cfRule type="expression" dxfId="13" priority="7" stopIfTrue="1">
      <formula>MAX(H28,0)&lt;&gt;H33</formula>
    </cfRule>
  </conditionalFormatting>
  <conditionalFormatting sqref="F33">
    <cfRule type="expression" dxfId="12" priority="5">
      <formula>MAX(F28,0)&lt;&gt;F33</formula>
    </cfRule>
  </conditionalFormatting>
  <conditionalFormatting sqref="G33">
    <cfRule type="expression" dxfId="11" priority="4">
      <formula>MAX(G28,0)&lt;&gt;G33</formula>
    </cfRule>
  </conditionalFormatting>
  <conditionalFormatting sqref="I33">
    <cfRule type="expression" dxfId="10" priority="3">
      <formula>MAX(I28,0)&lt;&gt;I33</formula>
    </cfRule>
  </conditionalFormatting>
  <conditionalFormatting sqref="J33">
    <cfRule type="expression" dxfId="9" priority="2">
      <formula>MAX(J28,0)&lt;&gt;J33</formula>
    </cfRule>
  </conditionalFormatting>
  <conditionalFormatting sqref="K33">
    <cfRule type="expression" dxfId="8" priority="1">
      <formula>MAX(K28,0)&lt;&gt;K33</formula>
    </cfRule>
  </conditionalFormatting>
  <pageMargins left="0.53" right="0.62" top="0.75" bottom="0.88" header="0.5" footer="0.5"/>
  <pageSetup scale="93" orientation="landscape" r:id="rId1"/>
  <colBreaks count="1" manualBreakCount="1">
    <brk id="1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O32"/>
  <sheetViews>
    <sheetView zoomScaleNormal="100" workbookViewId="0">
      <selection activeCell="A31" sqref="A31"/>
    </sheetView>
  </sheetViews>
  <sheetFormatPr defaultRowHeight="15" x14ac:dyDescent="0.25"/>
  <cols>
    <col min="1" max="3" width="10.7109375" customWidth="1"/>
    <col min="4" max="4" width="18" customWidth="1"/>
    <col min="5" max="5" width="13.7109375" customWidth="1"/>
    <col min="6" max="8" width="10.7109375" customWidth="1"/>
    <col min="9" max="9" width="11.85546875" customWidth="1"/>
    <col min="10" max="10" width="12.5703125" customWidth="1"/>
    <col min="11" max="11" width="10.7109375" customWidth="1"/>
    <col min="15" max="15" width="1.28515625" hidden="1" customWidth="1"/>
  </cols>
  <sheetData>
    <row r="1" spans="1:15" x14ac:dyDescent="0.25">
      <c r="A1" s="98" t="s">
        <v>0</v>
      </c>
      <c r="B1" s="98"/>
      <c r="C1" s="98"/>
      <c r="D1" s="4"/>
      <c r="E1" s="4"/>
      <c r="F1" s="4"/>
      <c r="G1" s="4"/>
      <c r="H1" s="4" t="s">
        <v>6</v>
      </c>
      <c r="I1" s="4"/>
      <c r="K1" s="49" t="s">
        <v>50</v>
      </c>
    </row>
    <row r="2" spans="1:15" x14ac:dyDescent="0.25">
      <c r="A2" s="48"/>
      <c r="B2" s="48"/>
      <c r="C2" s="48"/>
      <c r="D2" s="49"/>
      <c r="E2" s="49"/>
      <c r="F2" s="49"/>
      <c r="G2" s="49"/>
      <c r="H2" s="49"/>
      <c r="I2" s="49"/>
      <c r="J2" s="4"/>
      <c r="K2" s="4"/>
    </row>
    <row r="3" spans="1:15" x14ac:dyDescent="0.25">
      <c r="A3" s="48"/>
      <c r="B3" s="48"/>
      <c r="C3" s="48"/>
      <c r="D3" s="4"/>
      <c r="E3" s="4"/>
      <c r="F3" s="4"/>
      <c r="G3" s="4"/>
      <c r="H3" s="4"/>
      <c r="I3" s="4"/>
    </row>
    <row r="4" spans="1:15" x14ac:dyDescent="0.25">
      <c r="A4" s="48"/>
      <c r="B4" s="48"/>
      <c r="C4" s="48"/>
      <c r="D4" s="49" t="s">
        <v>2</v>
      </c>
      <c r="E4" s="49"/>
      <c r="F4" s="49"/>
      <c r="G4" s="49"/>
      <c r="H4" s="49"/>
      <c r="I4" s="49"/>
    </row>
    <row r="5" spans="1:15" x14ac:dyDescent="0.25">
      <c r="A5" s="48"/>
      <c r="B5" s="48"/>
      <c r="C5" s="48"/>
      <c r="D5" s="49" t="s">
        <v>3</v>
      </c>
      <c r="E5" s="49"/>
      <c r="F5" s="49"/>
      <c r="G5" s="49"/>
      <c r="H5" s="49"/>
      <c r="I5" s="49"/>
    </row>
    <row r="6" spans="1:15" x14ac:dyDescent="0.25">
      <c r="A6" s="4"/>
      <c r="B6" s="4"/>
      <c r="C6" s="4"/>
      <c r="D6" s="4"/>
      <c r="E6" s="4"/>
      <c r="F6" s="4"/>
      <c r="G6" s="4"/>
      <c r="H6" s="4"/>
      <c r="I6" s="4"/>
    </row>
    <row r="7" spans="1:15" x14ac:dyDescent="0.25">
      <c r="A7" s="4"/>
      <c r="B7" s="4"/>
      <c r="C7" s="4"/>
      <c r="D7" s="116" t="str">
        <f>"Reporting Year: "&amp;'[1]PAGE 1'!E6</f>
        <v>Reporting Year: 2020</v>
      </c>
      <c r="E7" s="116"/>
      <c r="F7" s="116"/>
      <c r="G7" s="116"/>
      <c r="H7" s="116"/>
      <c r="I7" s="116"/>
    </row>
    <row r="8" spans="1:15" x14ac:dyDescent="0.25">
      <c r="A8" s="4"/>
      <c r="B8" s="4"/>
      <c r="C8" s="4"/>
      <c r="D8" s="1"/>
      <c r="E8" s="1"/>
      <c r="F8" s="1"/>
      <c r="G8" s="1"/>
      <c r="H8" s="1"/>
      <c r="I8" s="1"/>
    </row>
    <row r="9" spans="1:15" x14ac:dyDescent="0.25">
      <c r="A9" s="4"/>
      <c r="B9" s="4"/>
      <c r="C9" s="4"/>
      <c r="D9" s="4"/>
      <c r="E9" s="4"/>
      <c r="F9" s="4"/>
      <c r="G9" s="4"/>
      <c r="H9" s="4"/>
      <c r="I9" s="2"/>
    </row>
    <row r="10" spans="1:15" x14ac:dyDescent="0.25">
      <c r="A10" s="4"/>
      <c r="B10" s="4"/>
      <c r="C10" s="4"/>
      <c r="D10" s="4"/>
      <c r="E10" s="4"/>
      <c r="F10" s="4"/>
      <c r="G10" s="4"/>
      <c r="H10" s="4"/>
      <c r="I10" s="2"/>
      <c r="J10" s="51"/>
      <c r="K10" s="51"/>
    </row>
    <row r="11" spans="1:15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5" x14ac:dyDescent="0.25">
      <c r="A12" s="4"/>
      <c r="B12" s="126" t="s">
        <v>51</v>
      </c>
      <c r="C12" s="126"/>
      <c r="D12" s="126"/>
      <c r="E12" s="126"/>
      <c r="F12" s="126"/>
      <c r="G12" s="126"/>
      <c r="H12" s="126"/>
      <c r="I12" s="126"/>
      <c r="J12" s="126"/>
      <c r="K12" s="4"/>
    </row>
    <row r="13" spans="1:15" x14ac:dyDescent="0.25">
      <c r="A13" s="4"/>
      <c r="K13" s="4"/>
    </row>
    <row r="14" spans="1:15" x14ac:dyDescent="0.25">
      <c r="A14" s="4"/>
      <c r="B14" s="89" t="s">
        <v>7</v>
      </c>
      <c r="C14" s="90"/>
      <c r="D14" s="91"/>
      <c r="E14" s="95" t="s">
        <v>8</v>
      </c>
      <c r="F14" s="96"/>
      <c r="G14" s="96"/>
      <c r="H14" s="96"/>
      <c r="I14" s="96"/>
      <c r="J14" s="97"/>
      <c r="K14" s="4"/>
      <c r="O14">
        <v>6</v>
      </c>
    </row>
    <row r="15" spans="1:15" x14ac:dyDescent="0.25">
      <c r="A15" s="4"/>
      <c r="B15" s="92"/>
      <c r="C15" s="93"/>
      <c r="D15" s="94"/>
      <c r="E15" s="55">
        <v>12</v>
      </c>
      <c r="F15" s="55">
        <v>13</v>
      </c>
      <c r="G15" s="55">
        <v>14</v>
      </c>
      <c r="H15" s="55">
        <v>15</v>
      </c>
      <c r="I15" s="55">
        <v>16</v>
      </c>
      <c r="J15" s="55">
        <v>17</v>
      </c>
      <c r="K15" s="4"/>
      <c r="O15" t="s">
        <v>6</v>
      </c>
    </row>
    <row r="16" spans="1:15" x14ac:dyDescent="0.25">
      <c r="A16" s="4"/>
      <c r="B16" s="103" t="s">
        <v>12</v>
      </c>
      <c r="C16" s="110"/>
      <c r="D16" s="111"/>
      <c r="E16" s="56">
        <v>354</v>
      </c>
      <c r="F16" s="56">
        <v>350</v>
      </c>
      <c r="G16" s="56">
        <v>370</v>
      </c>
      <c r="H16" s="56">
        <v>360</v>
      </c>
      <c r="I16" s="56">
        <v>359</v>
      </c>
      <c r="J16" s="56">
        <v>361</v>
      </c>
      <c r="K16" s="4"/>
    </row>
    <row r="17" spans="1:11" x14ac:dyDescent="0.25">
      <c r="A17" s="4"/>
      <c r="B17" s="103" t="s">
        <v>13</v>
      </c>
      <c r="C17" s="110"/>
      <c r="D17" s="111"/>
      <c r="E17" s="56">
        <v>84</v>
      </c>
      <c r="F17" s="56">
        <v>59</v>
      </c>
      <c r="G17" s="56">
        <v>51</v>
      </c>
      <c r="H17" s="56">
        <v>63</v>
      </c>
      <c r="I17" s="56">
        <v>58</v>
      </c>
      <c r="J17" s="56">
        <v>48</v>
      </c>
      <c r="K17" s="4"/>
    </row>
    <row r="18" spans="1:11" x14ac:dyDescent="0.25">
      <c r="A18" s="4"/>
      <c r="B18" s="103" t="s">
        <v>14</v>
      </c>
      <c r="C18" s="110"/>
      <c r="D18" s="111"/>
      <c r="E18" s="56">
        <v>790</v>
      </c>
      <c r="F18" s="56">
        <v>528</v>
      </c>
      <c r="G18" s="56">
        <v>377</v>
      </c>
      <c r="H18" s="56">
        <v>283</v>
      </c>
      <c r="I18" s="56">
        <v>240</v>
      </c>
      <c r="J18" s="56">
        <v>212</v>
      </c>
      <c r="K18" s="4"/>
    </row>
    <row r="19" spans="1:11" x14ac:dyDescent="0.25">
      <c r="A19" s="4"/>
      <c r="B19" s="103" t="s">
        <v>15</v>
      </c>
      <c r="C19" s="110"/>
      <c r="D19" s="111"/>
      <c r="E19" s="56">
        <v>25</v>
      </c>
      <c r="F19" s="56">
        <v>27</v>
      </c>
      <c r="G19" s="56">
        <v>17</v>
      </c>
      <c r="H19" s="56">
        <v>27</v>
      </c>
      <c r="I19" s="56">
        <v>24</v>
      </c>
      <c r="J19" s="56">
        <v>25</v>
      </c>
      <c r="K19" s="4"/>
    </row>
    <row r="20" spans="1:11" x14ac:dyDescent="0.25">
      <c r="A20" s="4"/>
      <c r="B20" s="103" t="s">
        <v>16</v>
      </c>
      <c r="C20" s="110"/>
      <c r="D20" s="111"/>
      <c r="E20" s="56">
        <v>555</v>
      </c>
      <c r="F20" s="56">
        <v>509</v>
      </c>
      <c r="G20" s="56">
        <v>566</v>
      </c>
      <c r="H20" s="56">
        <v>556</v>
      </c>
      <c r="I20" s="56">
        <v>539</v>
      </c>
      <c r="J20" s="56">
        <v>423</v>
      </c>
      <c r="K20" s="4"/>
    </row>
    <row r="21" spans="1:11" x14ac:dyDescent="0.25">
      <c r="A21" s="4"/>
      <c r="B21" s="103" t="s">
        <v>17</v>
      </c>
      <c r="C21" s="110"/>
      <c r="D21" s="111"/>
      <c r="E21" s="56">
        <v>34</v>
      </c>
      <c r="F21" s="56">
        <v>33</v>
      </c>
      <c r="G21" s="56">
        <v>38</v>
      </c>
      <c r="H21" s="56">
        <v>28</v>
      </c>
      <c r="I21" s="56">
        <v>35</v>
      </c>
      <c r="J21" s="56">
        <v>25</v>
      </c>
      <c r="K21" s="4"/>
    </row>
    <row r="22" spans="1:11" x14ac:dyDescent="0.25">
      <c r="A22" s="4"/>
      <c r="B22" s="103" t="s">
        <v>18</v>
      </c>
      <c r="C22" s="110"/>
      <c r="D22" s="111"/>
      <c r="E22" s="56">
        <v>1492</v>
      </c>
      <c r="F22" s="56">
        <v>1446</v>
      </c>
      <c r="G22" s="56">
        <v>1431</v>
      </c>
      <c r="H22" s="56">
        <v>1404</v>
      </c>
      <c r="I22" s="56">
        <v>1317</v>
      </c>
      <c r="J22" s="56">
        <v>1298</v>
      </c>
      <c r="K22" s="4"/>
    </row>
    <row r="23" spans="1:11" x14ac:dyDescent="0.25">
      <c r="A23" s="4"/>
      <c r="B23" s="103" t="s">
        <v>19</v>
      </c>
      <c r="C23" s="110"/>
      <c r="D23" s="111"/>
      <c r="E23" s="56">
        <v>2722</v>
      </c>
      <c r="F23" s="56">
        <v>2747</v>
      </c>
      <c r="G23" s="56">
        <v>2688</v>
      </c>
      <c r="H23" s="56">
        <v>2529</v>
      </c>
      <c r="I23" s="56">
        <v>2412</v>
      </c>
      <c r="J23" s="56">
        <v>2285</v>
      </c>
      <c r="K23" s="4"/>
    </row>
    <row r="24" spans="1:11" x14ac:dyDescent="0.25">
      <c r="A24" s="4"/>
      <c r="B24" s="103" t="s">
        <v>20</v>
      </c>
      <c r="C24" s="110"/>
      <c r="D24" s="111"/>
      <c r="E24" s="56">
        <v>2</v>
      </c>
      <c r="F24" s="56">
        <v>1</v>
      </c>
      <c r="G24" s="56">
        <v>1</v>
      </c>
      <c r="H24" s="56">
        <v>1</v>
      </c>
      <c r="I24" s="56">
        <v>2</v>
      </c>
      <c r="J24" s="56">
        <v>1</v>
      </c>
      <c r="K24" s="4"/>
    </row>
    <row r="25" spans="1:11" x14ac:dyDescent="0.25">
      <c r="A25" s="4"/>
      <c r="B25" s="103" t="s">
        <v>21</v>
      </c>
      <c r="C25" s="110"/>
      <c r="D25" s="111"/>
      <c r="E25" s="56">
        <v>-9</v>
      </c>
      <c r="F25" s="56">
        <v>-9</v>
      </c>
      <c r="G25" s="56">
        <v>-9</v>
      </c>
      <c r="H25" s="56">
        <v>-9</v>
      </c>
      <c r="I25" s="56">
        <v>-9</v>
      </c>
      <c r="J25" s="56">
        <v>-9</v>
      </c>
      <c r="K25" s="4"/>
    </row>
    <row r="26" spans="1:11" x14ac:dyDescent="0.25">
      <c r="A26" s="4"/>
      <c r="B26" s="103" t="s">
        <v>22</v>
      </c>
      <c r="C26" s="110"/>
      <c r="D26" s="111"/>
      <c r="E26" s="56">
        <v>811</v>
      </c>
      <c r="F26" s="56">
        <v>771</v>
      </c>
      <c r="G26" s="56">
        <v>793</v>
      </c>
      <c r="H26" s="56">
        <v>787</v>
      </c>
      <c r="I26" s="56">
        <v>756</v>
      </c>
      <c r="J26" s="56">
        <v>691</v>
      </c>
      <c r="K26" s="4"/>
    </row>
    <row r="27" spans="1:11" x14ac:dyDescent="0.25">
      <c r="A27" s="4"/>
      <c r="B27" s="103" t="s">
        <v>23</v>
      </c>
      <c r="C27" s="110"/>
      <c r="D27" s="111"/>
      <c r="E27" s="56">
        <v>18</v>
      </c>
      <c r="F27" s="56">
        <v>22</v>
      </c>
      <c r="G27" s="56">
        <v>34</v>
      </c>
      <c r="H27" s="56">
        <v>26</v>
      </c>
      <c r="I27" s="56">
        <v>18</v>
      </c>
      <c r="J27" s="56">
        <v>27</v>
      </c>
      <c r="K27" s="4"/>
    </row>
    <row r="28" spans="1:11" x14ac:dyDescent="0.25">
      <c r="A28" s="4"/>
      <c r="B28" s="103" t="s">
        <v>52</v>
      </c>
      <c r="C28" s="110"/>
      <c r="D28" s="111"/>
      <c r="E28" s="61" t="s">
        <v>6</v>
      </c>
      <c r="F28" s="61" t="s">
        <v>6</v>
      </c>
      <c r="G28" s="61" t="s">
        <v>6</v>
      </c>
      <c r="H28" s="61" t="s">
        <v>6</v>
      </c>
      <c r="I28" s="61"/>
      <c r="J28" s="61"/>
      <c r="K28" s="4"/>
    </row>
    <row r="29" spans="1:11" x14ac:dyDescent="0.25">
      <c r="A29" s="4"/>
      <c r="B29" s="103" t="s">
        <v>48</v>
      </c>
      <c r="C29" s="110"/>
      <c r="D29" s="111"/>
      <c r="E29" s="56">
        <v>6887</v>
      </c>
      <c r="F29" s="56">
        <v>6493</v>
      </c>
      <c r="G29" s="56">
        <v>6366</v>
      </c>
      <c r="H29" s="56">
        <v>6064</v>
      </c>
      <c r="I29" s="56">
        <v>5760</v>
      </c>
      <c r="J29" s="56">
        <v>5396</v>
      </c>
      <c r="K29" s="4"/>
    </row>
    <row r="30" spans="1:1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1:11" x14ac:dyDescent="0.25">
      <c r="A31" s="4"/>
      <c r="B31" s="127"/>
      <c r="C31" s="128"/>
      <c r="D31" s="4"/>
      <c r="E31" s="4"/>
      <c r="F31" s="4"/>
      <c r="G31" s="4"/>
      <c r="H31" s="4"/>
      <c r="I31" s="4"/>
      <c r="J31" s="4"/>
      <c r="K31" s="4"/>
    </row>
    <row r="32" spans="1:11" x14ac:dyDescent="0.25">
      <c r="A32" s="4"/>
      <c r="B32" s="121" t="s">
        <v>11</v>
      </c>
      <c r="C32" s="124"/>
      <c r="D32" s="124"/>
      <c r="E32" s="14">
        <f t="shared" ref="E32:J32" si="0">MAX(E16,0)+MAX(E17,0)+MAX(E18,0)+MAX(E19,0)+MAX(E20,0)+MAX(E21,0)+MAX(E22,0)+MAX(E23,0)+MAX(E24,0)+MAX(E25,0)+MAX(E26,0)+MAX(E27,0)</f>
        <v>6887</v>
      </c>
      <c r="F32" s="14">
        <f t="shared" si="0"/>
        <v>6493</v>
      </c>
      <c r="G32" s="14">
        <f t="shared" si="0"/>
        <v>6366</v>
      </c>
      <c r="H32" s="14">
        <f t="shared" si="0"/>
        <v>6064</v>
      </c>
      <c r="I32" s="14">
        <f t="shared" si="0"/>
        <v>5760</v>
      </c>
      <c r="J32" s="14">
        <f t="shared" si="0"/>
        <v>5396</v>
      </c>
      <c r="K32" s="4"/>
    </row>
  </sheetData>
  <sheetProtection sheet="1" objects="1" scenarios="1"/>
  <mergeCells count="21">
    <mergeCell ref="B29:D29"/>
    <mergeCell ref="B31:C31"/>
    <mergeCell ref="B32:D32"/>
    <mergeCell ref="B23:D23"/>
    <mergeCell ref="B24:D24"/>
    <mergeCell ref="B25:D25"/>
    <mergeCell ref="B26:D26"/>
    <mergeCell ref="B27:D27"/>
    <mergeCell ref="B28:D28"/>
    <mergeCell ref="B22:D22"/>
    <mergeCell ref="A1:C1"/>
    <mergeCell ref="D7:I7"/>
    <mergeCell ref="B12:J12"/>
    <mergeCell ref="B14:D15"/>
    <mergeCell ref="E14:J14"/>
    <mergeCell ref="B16:D16"/>
    <mergeCell ref="B17:D17"/>
    <mergeCell ref="B18:D18"/>
    <mergeCell ref="B19:D19"/>
    <mergeCell ref="B20:D20"/>
    <mergeCell ref="B21:D21"/>
  </mergeCells>
  <conditionalFormatting sqref="E32:J32">
    <cfRule type="expression" dxfId="7" priority="1" stopIfTrue="1">
      <formula>MAX(E29,0)&lt;&gt;E32</formula>
    </cfRule>
  </conditionalFormatting>
  <pageMargins left="0.53" right="0.62" top="0.75" bottom="0.88" header="0.5" footer="0.5"/>
  <pageSetup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36"/>
  <sheetViews>
    <sheetView zoomScaleNormal="100" workbookViewId="0">
      <selection activeCell="A31" sqref="A31"/>
    </sheetView>
  </sheetViews>
  <sheetFormatPr defaultRowHeight="15" x14ac:dyDescent="0.25"/>
  <cols>
    <col min="1" max="1" width="7.28515625" customWidth="1"/>
    <col min="2" max="2" width="10.7109375" customWidth="1"/>
    <col min="3" max="3" width="22.5703125" customWidth="1"/>
    <col min="4" max="8" width="15.42578125" customWidth="1"/>
    <col min="9" max="9" width="21" customWidth="1"/>
    <col min="10" max="10" width="12.85546875" customWidth="1"/>
    <col min="11" max="11" width="9.85546875" hidden="1" customWidth="1"/>
    <col min="12" max="12" width="7.7109375" hidden="1" customWidth="1"/>
    <col min="13" max="13" width="7.7109375" customWidth="1"/>
    <col min="14" max="14" width="2.7109375" hidden="1" customWidth="1"/>
  </cols>
  <sheetData>
    <row r="1" spans="1:14" x14ac:dyDescent="0.25">
      <c r="A1" s="98" t="s">
        <v>0</v>
      </c>
      <c r="B1" s="98"/>
      <c r="C1" s="98"/>
      <c r="D1" s="4"/>
      <c r="E1" s="4"/>
      <c r="F1" s="4"/>
      <c r="G1" s="4"/>
      <c r="H1" s="4" t="s">
        <v>6</v>
      </c>
      <c r="I1" s="75" t="s">
        <v>53</v>
      </c>
    </row>
    <row r="2" spans="1:14" x14ac:dyDescent="0.25">
      <c r="A2" s="48"/>
      <c r="B2" s="48"/>
      <c r="C2" s="48"/>
      <c r="D2" s="49"/>
      <c r="E2" s="49"/>
      <c r="F2" s="49"/>
      <c r="G2" s="49"/>
      <c r="H2" s="49"/>
      <c r="I2" s="4"/>
    </row>
    <row r="3" spans="1:14" x14ac:dyDescent="0.25">
      <c r="A3" s="48"/>
      <c r="B3" s="48"/>
      <c r="C3" s="48"/>
      <c r="D3" s="4"/>
      <c r="E3" s="4"/>
      <c r="F3" s="4"/>
      <c r="G3" s="4"/>
      <c r="H3" s="4"/>
      <c r="I3" s="63"/>
    </row>
    <row r="4" spans="1:14" x14ac:dyDescent="0.25">
      <c r="A4" s="48"/>
      <c r="B4" s="48"/>
      <c r="C4" s="99" t="s">
        <v>2</v>
      </c>
      <c r="D4" s="99"/>
      <c r="E4" s="99"/>
      <c r="F4" s="99"/>
      <c r="G4" s="99"/>
      <c r="H4" s="99"/>
      <c r="I4" s="99"/>
    </row>
    <row r="5" spans="1:14" x14ac:dyDescent="0.25">
      <c r="A5" s="48"/>
      <c r="B5" s="48"/>
      <c r="C5" s="99" t="s">
        <v>3</v>
      </c>
      <c r="D5" s="99"/>
      <c r="E5" s="99"/>
      <c r="F5" s="99"/>
      <c r="G5" s="99"/>
      <c r="H5" s="99"/>
      <c r="I5" s="99"/>
    </row>
    <row r="6" spans="1:14" x14ac:dyDescent="0.25">
      <c r="A6" s="4"/>
      <c r="B6" s="4"/>
      <c r="C6" s="4"/>
      <c r="D6" s="4"/>
      <c r="E6" s="4"/>
      <c r="F6" s="4"/>
      <c r="G6" s="4"/>
      <c r="H6" s="4"/>
      <c r="I6" s="4"/>
    </row>
    <row r="7" spans="1:14" x14ac:dyDescent="0.25">
      <c r="A7" s="4"/>
      <c r="B7" s="4"/>
      <c r="C7" s="4"/>
      <c r="D7" s="116" t="str">
        <f>"Reporting Year: "&amp;'[1]PAGE 1'!E6</f>
        <v>Reporting Year: 2020</v>
      </c>
      <c r="E7" s="116"/>
      <c r="F7" s="116"/>
      <c r="G7" s="116"/>
      <c r="H7" s="116"/>
      <c r="I7" s="4"/>
    </row>
    <row r="8" spans="1:14" x14ac:dyDescent="0.25">
      <c r="A8" s="4"/>
      <c r="B8" s="4"/>
      <c r="C8" s="4"/>
      <c r="D8" s="5"/>
      <c r="E8" s="5"/>
      <c r="F8" s="5"/>
      <c r="G8" s="5"/>
      <c r="H8" s="5"/>
    </row>
    <row r="9" spans="1:14" x14ac:dyDescent="0.25">
      <c r="A9" s="4"/>
      <c r="B9" s="4"/>
      <c r="C9" s="4"/>
      <c r="D9" s="4"/>
      <c r="E9" s="4"/>
      <c r="F9" s="4"/>
      <c r="G9" s="4"/>
      <c r="H9" s="4"/>
    </row>
    <row r="10" spans="1:14" x14ac:dyDescent="0.25">
      <c r="A10" s="4"/>
      <c r="B10" s="4"/>
      <c r="C10" s="4"/>
      <c r="D10" s="4"/>
      <c r="E10" s="4"/>
      <c r="F10" s="4"/>
      <c r="G10" s="4"/>
      <c r="H10" s="4"/>
    </row>
    <row r="11" spans="1:14" x14ac:dyDescent="0.25">
      <c r="A11" s="129" t="s">
        <v>54</v>
      </c>
      <c r="B11" s="129"/>
      <c r="C11" s="129"/>
      <c r="D11" s="129"/>
      <c r="E11" s="129"/>
      <c r="F11" s="129"/>
      <c r="G11" s="129"/>
      <c r="H11" s="129"/>
      <c r="I11" s="4"/>
    </row>
    <row r="12" spans="1:14" x14ac:dyDescent="0.25">
      <c r="I12" s="4"/>
    </row>
    <row r="13" spans="1:14" x14ac:dyDescent="0.25">
      <c r="A13" s="89" t="s">
        <v>7</v>
      </c>
      <c r="B13" s="90"/>
      <c r="C13" s="91"/>
      <c r="D13" s="95" t="s">
        <v>8</v>
      </c>
      <c r="E13" s="96"/>
      <c r="F13" s="96"/>
      <c r="G13" s="96"/>
      <c r="H13" s="96"/>
      <c r="I13" s="97"/>
    </row>
    <row r="14" spans="1:14" x14ac:dyDescent="0.25">
      <c r="A14" s="130"/>
      <c r="B14" s="129"/>
      <c r="C14" s="131"/>
      <c r="D14" s="64"/>
      <c r="E14" s="64"/>
      <c r="F14" s="64"/>
      <c r="G14" s="64"/>
      <c r="H14" s="65"/>
      <c r="I14" s="65" t="s">
        <v>9</v>
      </c>
      <c r="J14" s="5" t="s">
        <v>55</v>
      </c>
      <c r="K14" s="28"/>
      <c r="L14" s="28"/>
      <c r="M14" s="28" t="s">
        <v>6</v>
      </c>
      <c r="N14">
        <v>7</v>
      </c>
    </row>
    <row r="15" spans="1:14" x14ac:dyDescent="0.25">
      <c r="A15" s="92"/>
      <c r="B15" s="93"/>
      <c r="C15" s="94"/>
      <c r="D15" s="55">
        <v>18</v>
      </c>
      <c r="E15" s="55">
        <v>19</v>
      </c>
      <c r="F15" s="55">
        <v>20</v>
      </c>
      <c r="G15" s="55">
        <v>21</v>
      </c>
      <c r="H15" s="66" t="s">
        <v>9</v>
      </c>
      <c r="I15" s="55" t="s">
        <v>56</v>
      </c>
      <c r="J15" s="5" t="s">
        <v>57</v>
      </c>
      <c r="K15" s="28"/>
      <c r="L15" s="28"/>
      <c r="M15" s="28"/>
    </row>
    <row r="16" spans="1:14" x14ac:dyDescent="0.25">
      <c r="A16" s="103" t="s">
        <v>12</v>
      </c>
      <c r="B16" s="110"/>
      <c r="C16" s="111"/>
      <c r="D16" s="67">
        <v>298</v>
      </c>
      <c r="E16" s="67">
        <v>217</v>
      </c>
      <c r="F16" s="67">
        <v>182</v>
      </c>
      <c r="G16" s="67">
        <v>51</v>
      </c>
      <c r="H16" s="67">
        <v>3896</v>
      </c>
      <c r="I16" s="68">
        <f>IF(MIN(H16,H29)&lt;=0,0,H16/H29)</f>
        <v>4.8833070116066281E-2</v>
      </c>
      <c r="J16" s="46">
        <f t="shared" ref="J16:J27" si="0">MAX(D16,0)+MAX(E16,0)+MAX(F16,0)+MAX(G16,0)+K16+L16</f>
        <v>3896</v>
      </c>
      <c r="K16" s="46">
        <f>MAX('[1]PAGE 3'!E15,0)+MAX('[1]PAGE 3'!F15,0)+MAX('[1]PAGE 3'!G15,0)+MAX('[1]PAGE 3'!H15,0)+MAX('[1]PAGE 3'!I15,0)+MAX('[1]PAGE 3'!J15,0)+MAX('[1]PAGE 3'!K15,0)</f>
        <v>994</v>
      </c>
      <c r="L16" s="46">
        <f>MAX('[1]PAGE 4'!E16,0)+MAX('[1]PAGE 4'!F16,0)+MAX('[1]PAGE 4'!G16,0)+MAX('[1]PAGE 4'!H16,0)+MAX('[1]PAGE 4'!I16,0)+MAX('[1]PAGE 4'!J16,0)</f>
        <v>2154</v>
      </c>
    </row>
    <row r="17" spans="1:12" x14ac:dyDescent="0.25">
      <c r="A17" s="103" t="s">
        <v>13</v>
      </c>
      <c r="B17" s="110"/>
      <c r="C17" s="111"/>
      <c r="D17" s="67">
        <v>16</v>
      </c>
      <c r="E17" s="67">
        <v>7</v>
      </c>
      <c r="F17" s="67">
        <v>5</v>
      </c>
      <c r="G17" s="67">
        <v>0</v>
      </c>
      <c r="H17" s="67">
        <v>883</v>
      </c>
      <c r="I17" s="68">
        <f>IF(MIN(H17,H29)&lt;=0,0,H17/H29)</f>
        <v>1.1067659371788123E-2</v>
      </c>
      <c r="J17" s="46">
        <f t="shared" si="0"/>
        <v>883</v>
      </c>
      <c r="K17" s="46">
        <f>MAX('[1]PAGE 3'!E16,0)+MAX('[1]PAGE 3'!F16,0)+MAX('[1]PAGE 3'!G16,0)+MAX('[1]PAGE 3'!H16,0)+MAX('[1]PAGE 3'!I16,0)+MAX('[1]PAGE 3'!J16,0)+MAX('[1]PAGE 3'!K16,0)</f>
        <v>492</v>
      </c>
      <c r="L17" s="46">
        <f>MAX('[1]PAGE 4'!E17,0)+MAX('[1]PAGE 4'!F17,0)+MAX('[1]PAGE 4'!G17,0)+MAX('[1]PAGE 4'!H17,0)+MAX('[1]PAGE 4'!I17,0)+MAX('[1]PAGE 4'!J17,0)</f>
        <v>363</v>
      </c>
    </row>
    <row r="18" spans="1:12" x14ac:dyDescent="0.25">
      <c r="A18" s="103" t="s">
        <v>14</v>
      </c>
      <c r="B18" s="110"/>
      <c r="C18" s="111"/>
      <c r="D18" s="67">
        <v>88</v>
      </c>
      <c r="E18" s="67">
        <v>29</v>
      </c>
      <c r="F18" s="67">
        <v>17</v>
      </c>
      <c r="G18" s="67">
        <v>4</v>
      </c>
      <c r="H18" s="67">
        <v>17237</v>
      </c>
      <c r="I18" s="68">
        <f>IF(MIN(H18,H29)&lt;=0,0,H18/H29)</f>
        <v>0.21605123962798625</v>
      </c>
      <c r="J18" s="46">
        <f t="shared" si="0"/>
        <v>17237</v>
      </c>
      <c r="K18" s="46">
        <f>MAX('[1]PAGE 3'!E17,0)+MAX('[1]PAGE 3'!F17,0)+MAX('[1]PAGE 3'!G17,0)+MAX('[1]PAGE 3'!H17,0)+MAX('[1]PAGE 3'!I17,0)+MAX('[1]PAGE 3'!J17,0)+MAX('[1]PAGE 3'!K17,0)</f>
        <v>14669</v>
      </c>
      <c r="L18" s="46">
        <f>MAX('[1]PAGE 4'!E18,0)+MAX('[1]PAGE 4'!F18,0)+MAX('[1]PAGE 4'!G18,0)+MAX('[1]PAGE 4'!H18,0)+MAX('[1]PAGE 4'!I18,0)+MAX('[1]PAGE 4'!J18,0)</f>
        <v>2430</v>
      </c>
    </row>
    <row r="19" spans="1:12" x14ac:dyDescent="0.25">
      <c r="A19" s="103" t="s">
        <v>15</v>
      </c>
      <c r="B19" s="110"/>
      <c r="C19" s="111"/>
      <c r="D19" s="67">
        <v>12</v>
      </c>
      <c r="E19" s="67">
        <v>3</v>
      </c>
      <c r="F19" s="67">
        <v>2</v>
      </c>
      <c r="G19" s="67">
        <v>0</v>
      </c>
      <c r="H19" s="67">
        <v>315</v>
      </c>
      <c r="I19" s="68">
        <f>IF(MIN(H19,H29)&lt;=0,0,H19/H29)</f>
        <v>3.9482590057907802E-3</v>
      </c>
      <c r="J19" s="46">
        <f t="shared" si="0"/>
        <v>315</v>
      </c>
      <c r="K19" s="46">
        <f>MAX('[1]PAGE 3'!E18,0)+MAX('[1]PAGE 3'!F18,0)+MAX('[1]PAGE 3'!G18,0)+MAX('[1]PAGE 3'!H18,0)+MAX('[1]PAGE 3'!I18,0)+MAX('[1]PAGE 3'!J18,0)+MAX('[1]PAGE 3'!K18,0)</f>
        <v>153</v>
      </c>
      <c r="L19" s="46">
        <f>MAX('[1]PAGE 4'!E19,0)+MAX('[1]PAGE 4'!F19,0)+MAX('[1]PAGE 4'!G19,0)+MAX('[1]PAGE 4'!H19,0)+MAX('[1]PAGE 4'!I19,0)+MAX('[1]PAGE 4'!J19,0)</f>
        <v>145</v>
      </c>
    </row>
    <row r="20" spans="1:12" x14ac:dyDescent="0.25">
      <c r="A20" s="103" t="s">
        <v>16</v>
      </c>
      <c r="B20" s="110"/>
      <c r="C20" s="111"/>
      <c r="D20" s="67">
        <v>200</v>
      </c>
      <c r="E20" s="67">
        <v>62</v>
      </c>
      <c r="F20" s="67">
        <v>37</v>
      </c>
      <c r="G20" s="67">
        <v>7</v>
      </c>
      <c r="H20" s="67">
        <v>5425</v>
      </c>
      <c r="I20" s="68">
        <f>IF(MIN(H20,H29)&lt;=0,0,H20/H29)</f>
        <v>6.7997793988618993E-2</v>
      </c>
      <c r="J20" s="46">
        <f t="shared" si="0"/>
        <v>5425</v>
      </c>
      <c r="K20" s="46">
        <f>MAX('[1]PAGE 3'!E19,0)+MAX('[1]PAGE 3'!F19,0)+MAX('[1]PAGE 3'!G19,0)+MAX('[1]PAGE 3'!H19,0)+MAX('[1]PAGE 3'!I19,0)+MAX('[1]PAGE 3'!J19,0)+MAX('[1]PAGE 3'!K19,0)</f>
        <v>1971</v>
      </c>
      <c r="L20" s="46">
        <f>MAX('[1]PAGE 4'!E20,0)+MAX('[1]PAGE 4'!F20,0)+MAX('[1]PAGE 4'!G20,0)+MAX('[1]PAGE 4'!H20,0)+MAX('[1]PAGE 4'!I20,0)+MAX('[1]PAGE 4'!J20,0)</f>
        <v>3148</v>
      </c>
    </row>
    <row r="21" spans="1:12" x14ac:dyDescent="0.25">
      <c r="A21" s="103" t="s">
        <v>17</v>
      </c>
      <c r="B21" s="110"/>
      <c r="C21" s="111"/>
      <c r="D21" s="67">
        <v>21</v>
      </c>
      <c r="E21" s="67">
        <v>19</v>
      </c>
      <c r="F21" s="67">
        <v>20</v>
      </c>
      <c r="G21" s="67">
        <v>8</v>
      </c>
      <c r="H21" s="67">
        <v>598</v>
      </c>
      <c r="I21" s="68">
        <f>IF(MIN(H21,H29)&lt;=0,0,H21/H29)</f>
        <v>7.4954250332155119E-3</v>
      </c>
      <c r="J21" s="46">
        <f t="shared" si="0"/>
        <v>598</v>
      </c>
      <c r="K21" s="46">
        <f>MAX('[1]PAGE 3'!E20,0)+MAX('[1]PAGE 3'!F20,0)+MAX('[1]PAGE 3'!G20,0)+MAX('[1]PAGE 3'!H20,0)+MAX('[1]PAGE 3'!I20,0)+MAX('[1]PAGE 3'!J20,0)+MAX('[1]PAGE 3'!K20,0)</f>
        <v>337</v>
      </c>
      <c r="L21" s="46">
        <f>MAX('[1]PAGE 4'!E21,0)+MAX('[1]PAGE 4'!F21,0)+MAX('[1]PAGE 4'!G21,0)+MAX('[1]PAGE 4'!H21,0)+MAX('[1]PAGE 4'!I21,0)+MAX('[1]PAGE 4'!J21,0)</f>
        <v>193</v>
      </c>
    </row>
    <row r="22" spans="1:12" x14ac:dyDescent="0.25">
      <c r="A22" s="103" t="s">
        <v>18</v>
      </c>
      <c r="B22" s="110"/>
      <c r="C22" s="111"/>
      <c r="D22" s="67">
        <v>505</v>
      </c>
      <c r="E22" s="67">
        <v>132</v>
      </c>
      <c r="F22" s="67">
        <v>87</v>
      </c>
      <c r="G22" s="67">
        <v>13</v>
      </c>
      <c r="H22" s="67">
        <v>14822</v>
      </c>
      <c r="I22" s="68">
        <f>IF(MIN(H22,H29)&lt;=0,0,H22/H29)</f>
        <v>0.18578125391692363</v>
      </c>
      <c r="J22" s="46">
        <f t="shared" si="0"/>
        <v>14822</v>
      </c>
      <c r="K22" s="46">
        <f>MAX('[1]PAGE 3'!E21,0)+MAX('[1]PAGE 3'!F21,0)+MAX('[1]PAGE 3'!G21,0)+MAX('[1]PAGE 3'!H21,0)+MAX('[1]PAGE 3'!I21,0)+MAX('[1]PAGE 3'!J21,0)+MAX('[1]PAGE 3'!K21,0)</f>
        <v>5697</v>
      </c>
      <c r="L22" s="46">
        <f>MAX('[1]PAGE 4'!E22,0)+MAX('[1]PAGE 4'!F22,0)+MAX('[1]PAGE 4'!G22,0)+MAX('[1]PAGE 4'!H22,0)+MAX('[1]PAGE 4'!I22,0)+MAX('[1]PAGE 4'!J22,0)</f>
        <v>8388</v>
      </c>
    </row>
    <row r="23" spans="1:12" x14ac:dyDescent="0.25">
      <c r="A23" s="103" t="s">
        <v>19</v>
      </c>
      <c r="B23" s="110"/>
      <c r="C23" s="111"/>
      <c r="D23" s="67">
        <v>962</v>
      </c>
      <c r="E23" s="67">
        <v>146</v>
      </c>
      <c r="F23" s="67">
        <v>54</v>
      </c>
      <c r="G23" s="67">
        <v>7</v>
      </c>
      <c r="H23" s="67">
        <v>23345</v>
      </c>
      <c r="I23" s="68">
        <f>IF(MIN(H23,H29)&lt;=0,0,H23/H29)</f>
        <v>0.29260986187360555</v>
      </c>
      <c r="J23" s="46">
        <f t="shared" si="0"/>
        <v>23345</v>
      </c>
      <c r="K23" s="46">
        <f>MAX('[1]PAGE 3'!E22,0)+MAX('[1]PAGE 3'!F22,0)+MAX('[1]PAGE 3'!G22,0)+MAX('[1]PAGE 3'!H22,0)+MAX('[1]PAGE 3'!I22,0)+MAX('[1]PAGE 3'!J22,0)+MAX('[1]PAGE 3'!K22,0)</f>
        <v>6793</v>
      </c>
      <c r="L23" s="46">
        <f>MAX('[1]PAGE 4'!E23,0)+MAX('[1]PAGE 4'!F23,0)+MAX('[1]PAGE 4'!G23,0)+MAX('[1]PAGE 4'!H23,0)+MAX('[1]PAGE 4'!I23,0)+MAX('[1]PAGE 4'!J23,0)</f>
        <v>15383</v>
      </c>
    </row>
    <row r="24" spans="1:12" x14ac:dyDescent="0.25">
      <c r="A24" s="103" t="s">
        <v>20</v>
      </c>
      <c r="B24" s="110"/>
      <c r="C24" s="111"/>
      <c r="D24" s="67">
        <v>1</v>
      </c>
      <c r="E24" s="67">
        <v>1</v>
      </c>
      <c r="F24" s="67">
        <v>0</v>
      </c>
      <c r="G24" s="67">
        <v>0</v>
      </c>
      <c r="H24" s="67">
        <v>25</v>
      </c>
      <c r="I24" s="68">
        <f>IF(MIN(H24,H29)&lt;=0,0,H24/H29)</f>
        <v>3.1335388934847458E-4</v>
      </c>
      <c r="J24" s="46">
        <f t="shared" si="0"/>
        <v>25</v>
      </c>
      <c r="K24" s="46">
        <f>MAX('[1]PAGE 3'!E23,0)+MAX('[1]PAGE 3'!F23,0)+MAX('[1]PAGE 3'!G23,0)+MAX('[1]PAGE 3'!H23,0)+MAX('[1]PAGE 3'!I23,0)+MAX('[1]PAGE 3'!J23,0)+MAX('[1]PAGE 3'!K23,0)</f>
        <v>15</v>
      </c>
      <c r="L24" s="46">
        <f>MAX('[1]PAGE 4'!E24,0)+MAX('[1]PAGE 4'!F24,0)+MAX('[1]PAGE 4'!G24,0)+MAX('[1]PAGE 4'!H24,0)+MAX('[1]PAGE 4'!I24,0)+MAX('[1]PAGE 4'!J24,0)</f>
        <v>8</v>
      </c>
    </row>
    <row r="25" spans="1:12" x14ac:dyDescent="0.25">
      <c r="A25" s="103" t="s">
        <v>21</v>
      </c>
      <c r="B25" s="110"/>
      <c r="C25" s="111"/>
      <c r="D25" s="67">
        <v>-9</v>
      </c>
      <c r="E25" s="67">
        <v>-9</v>
      </c>
      <c r="F25" s="67">
        <v>-9</v>
      </c>
      <c r="G25" s="67">
        <v>-9</v>
      </c>
      <c r="H25" s="67">
        <v>-9</v>
      </c>
      <c r="I25" s="68">
        <f>IF(MIN(H25,H29)&lt;=0,0,H25/H29)</f>
        <v>0</v>
      </c>
      <c r="J25" s="46">
        <f t="shared" si="0"/>
        <v>0</v>
      </c>
      <c r="K25" s="46">
        <f>MAX('[1]PAGE 3'!E24,0)+MAX('[1]PAGE 3'!F24,0)+MAX('[1]PAGE 3'!G24,0)+MAX('[1]PAGE 3'!H24,0)+MAX('[1]PAGE 3'!I24,0)+MAX('[1]PAGE 3'!J24,0)+MAX('[1]PAGE 3'!K24,0)</f>
        <v>0</v>
      </c>
      <c r="L25" s="46">
        <f>MAX('[1]PAGE 4'!E25,0)+MAX('[1]PAGE 4'!F25,0)+MAX('[1]PAGE 4'!G25,0)+MAX('[1]PAGE 4'!H25,0)+MAX('[1]PAGE 4'!I25,0)+MAX('[1]PAGE 4'!J25,0)</f>
        <v>0</v>
      </c>
    </row>
    <row r="26" spans="1:12" x14ac:dyDescent="0.25">
      <c r="A26" s="103" t="s">
        <v>22</v>
      </c>
      <c r="B26" s="110"/>
      <c r="C26" s="111"/>
      <c r="D26" s="67">
        <v>439</v>
      </c>
      <c r="E26" s="67">
        <v>212</v>
      </c>
      <c r="F26" s="67">
        <v>198</v>
      </c>
      <c r="G26" s="67">
        <v>47</v>
      </c>
      <c r="H26" s="67">
        <v>10570</v>
      </c>
      <c r="I26" s="68">
        <f>IF(MIN(H26,H29)&lt;=0,0,H26/H29)</f>
        <v>0.13248602441653506</v>
      </c>
      <c r="J26" s="46">
        <f t="shared" si="0"/>
        <v>10570</v>
      </c>
      <c r="K26" s="46">
        <f>MAX('[1]PAGE 3'!E25,0)+MAX('[1]PAGE 3'!F25,0)+MAX('[1]PAGE 3'!G25,0)+MAX('[1]PAGE 3'!H25,0)+MAX('[1]PAGE 3'!I25,0)+MAX('[1]PAGE 3'!J25,0)+MAX('[1]PAGE 3'!K25,0)</f>
        <v>5065</v>
      </c>
      <c r="L26" s="46">
        <f>MAX('[1]PAGE 4'!E26,0)+MAX('[1]PAGE 4'!F26,0)+MAX('[1]PAGE 4'!G26,0)+MAX('[1]PAGE 4'!H26,0)+MAX('[1]PAGE 4'!I26,0)+MAX('[1]PAGE 4'!J26,0)</f>
        <v>4609</v>
      </c>
    </row>
    <row r="27" spans="1:12" x14ac:dyDescent="0.25">
      <c r="A27" s="103" t="s">
        <v>23</v>
      </c>
      <c r="B27" s="110"/>
      <c r="C27" s="111"/>
      <c r="D27" s="67">
        <v>20</v>
      </c>
      <c r="E27" s="67">
        <v>6</v>
      </c>
      <c r="F27" s="67">
        <v>5</v>
      </c>
      <c r="G27" s="67">
        <v>1</v>
      </c>
      <c r="H27" s="67">
        <v>298</v>
      </c>
      <c r="I27" s="68">
        <f>IF(MIN(H27,H29)&lt;=0,0,H27/H29)</f>
        <v>3.735178361033817E-3</v>
      </c>
      <c r="J27" s="46">
        <f t="shared" si="0"/>
        <v>298</v>
      </c>
      <c r="K27" s="46">
        <f>MAX('[1]PAGE 3'!E26,0)+MAX('[1]PAGE 3'!F26,0)+MAX('[1]PAGE 3'!G26,0)+MAX('[1]PAGE 3'!H26,0)+MAX('[1]PAGE 3'!I26,0)+MAX('[1]PAGE 3'!J26,0)+MAX('[1]PAGE 3'!K26,0)</f>
        <v>121</v>
      </c>
      <c r="L27" s="46">
        <f>MAX('[1]PAGE 4'!E27,0)+MAX('[1]PAGE 4'!F27,0)+MAX('[1]PAGE 4'!G27,0)+MAX('[1]PAGE 4'!H27,0)+MAX('[1]PAGE 4'!I27,0)+MAX('[1]PAGE 4'!J27,0)</f>
        <v>145</v>
      </c>
    </row>
    <row r="28" spans="1:12" x14ac:dyDescent="0.25">
      <c r="A28" s="103" t="s">
        <v>24</v>
      </c>
      <c r="B28" s="110"/>
      <c r="C28" s="111"/>
      <c r="D28" s="69" t="s">
        <v>6</v>
      </c>
      <c r="E28" s="69"/>
      <c r="F28" s="69"/>
      <c r="G28" s="69" t="s">
        <v>6</v>
      </c>
      <c r="H28" s="67">
        <v>2368</v>
      </c>
      <c r="I28" s="68">
        <f>IF(MIN(H28,H29)&lt;=0,0,H28/H29)</f>
        <v>2.9680880399087513E-2</v>
      </c>
      <c r="J28" s="46">
        <f>K28</f>
        <v>2368</v>
      </c>
      <c r="K28" s="46">
        <f>MAX('[1]PAGE 3'!E27,0)+MAX('[1]PAGE 3'!F27,0)+MAX('[1]PAGE 3'!G27,0)+MAX('[1]PAGE 3'!H27,0)+MAX('[1]PAGE 3'!I27,0)+MAX('[1]PAGE 3'!J27,0)+MAX('[1]PAGE 3'!K27,0)</f>
        <v>2368</v>
      </c>
      <c r="L28" s="46"/>
    </row>
    <row r="29" spans="1:12" x14ac:dyDescent="0.25">
      <c r="A29" s="103" t="s">
        <v>58</v>
      </c>
      <c r="B29" s="110"/>
      <c r="C29" s="111"/>
      <c r="D29" s="67">
        <v>2562</v>
      </c>
      <c r="E29" s="67">
        <v>834</v>
      </c>
      <c r="F29" s="67">
        <v>607</v>
      </c>
      <c r="G29" s="67">
        <v>138</v>
      </c>
      <c r="H29" s="67">
        <v>79782</v>
      </c>
      <c r="I29" s="68">
        <f>IF(H29&lt;=0,0,H29/H29)</f>
        <v>1</v>
      </c>
      <c r="J29" s="46">
        <f>MAX(D29,0)+MAX(E29,0)+MAX(F29,0)+MAX(G29,0)+K29+L29</f>
        <v>79782</v>
      </c>
      <c r="K29" s="46">
        <f>MAX('[1]PAGE 3'!E28,0)+MAX('[1]PAGE 3'!F28,0)+MAX('[1]PAGE 3'!G28,0)+MAX('[1]PAGE 3'!H28,0)+MAX('[1]PAGE 3'!I28,0)+MAX('[1]PAGE 3'!J28,0)+MAX('[1]PAGE 3'!K28,0)</f>
        <v>38675</v>
      </c>
      <c r="L29" s="46">
        <f>MAX('[1]PAGE 4'!E29,0)+MAX('[1]PAGE 4'!F29,0)+MAX('[1]PAGE 4'!G29,0)+MAX('[1]PAGE 4'!H29,0)+MAX('[1]PAGE 4'!I29,0)+MAX('[1]PAGE 4'!J29,0)</f>
        <v>36966</v>
      </c>
    </row>
    <row r="30" spans="1:12" s="3" customFormat="1" x14ac:dyDescent="0.25">
      <c r="A30" s="59"/>
      <c r="B30" s="59"/>
      <c r="C30" s="59"/>
      <c r="D30" s="60"/>
      <c r="E30" s="60"/>
      <c r="F30" s="60"/>
      <c r="G30" s="60"/>
      <c r="H30" s="60"/>
      <c r="I30" s="70"/>
    </row>
    <row r="31" spans="1:12" x14ac:dyDescent="0.25">
      <c r="A31" s="71" t="s">
        <v>59</v>
      </c>
      <c r="B31" s="72"/>
    </row>
    <row r="32" spans="1:12" s="8" customFormat="1" ht="11.25" x14ac:dyDescent="0.2">
      <c r="A32" s="73" t="s">
        <v>60</v>
      </c>
      <c r="B32" s="74"/>
      <c r="C32" s="74"/>
      <c r="D32" s="74"/>
      <c r="E32" s="74"/>
      <c r="F32" s="74"/>
      <c r="G32" s="74"/>
      <c r="H32" s="74"/>
      <c r="I32" s="74"/>
    </row>
    <row r="34" spans="1:8" x14ac:dyDescent="0.25">
      <c r="A34" s="8"/>
    </row>
    <row r="35" spans="1:8" x14ac:dyDescent="0.25">
      <c r="A35" s="132" t="s">
        <v>11</v>
      </c>
      <c r="B35" s="132"/>
      <c r="C35" s="132"/>
      <c r="D35" s="46">
        <f>MAX(D16,0)+MAX(D17,0)+MAX(D18,0)+MAX(D19,0)+MAX(D20,0)+MAX(D21,0)+MAX(D22,0)+MAX(D23,0)+MAX(D24,0)+MAX(D25,0)+MAX(D26,0)+MAX(D27,0)</f>
        <v>2562</v>
      </c>
      <c r="E35" s="46">
        <f>MAX(E16,0)+MAX(E17,0)+MAX(E18,0)+MAX(E19,0)+MAX(E20,0)+MAX(E21,0)+MAX(E22,0)+MAX(E23,0)+MAX(E24,0)+MAX(E25,0)+MAX(E26,0)+MAX(E27,0)</f>
        <v>834</v>
      </c>
      <c r="F35" s="46">
        <f>MAX(F16,0)+MAX(F17,0)+MAX(F18,0)+MAX(F19,0)+MAX(F20,0)+MAX(F21,0)+MAX(F22,0)+MAX(F23,0)+MAX(F24,0)+MAX(F25,0)+MAX(F26,0)+MAX(F27,0)</f>
        <v>607</v>
      </c>
      <c r="G35" s="46">
        <f>MAX(G16,0)+MAX(G17,0)+MAX(G18,0)+MAX(G19,0)+MAX(G20,0)+MAX(G21,0)+MAX(G22,0)+MAX(G23,0)+MAX(G24,0)+MAX(G25,0)+MAX(G26,0)+MAX(G27,0)</f>
        <v>138</v>
      </c>
      <c r="H35" s="46">
        <f>MAX(H16,0)+MAX(H17,0)+MAX(H18,0)+MAX(H19,0)+MAX(H20,0)+MAX(H21,0)+MAX(H22,0)+MAX(H23,0)+MAX(H24,0)+MAX(H25,0)+MAX(H26,0)+MAX(H27,0)+MAX(H28,0)</f>
        <v>79782</v>
      </c>
    </row>
    <row r="36" spans="1:8" x14ac:dyDescent="0.25">
      <c r="A36" s="8"/>
    </row>
  </sheetData>
  <sheetProtection sheet="1" objects="1" scenarios="1"/>
  <mergeCells count="22">
    <mergeCell ref="A28:C28"/>
    <mergeCell ref="A29:C29"/>
    <mergeCell ref="A35:C35"/>
    <mergeCell ref="A22:C22"/>
    <mergeCell ref="A23:C23"/>
    <mergeCell ref="A24:C24"/>
    <mergeCell ref="A25:C25"/>
    <mergeCell ref="A26:C26"/>
    <mergeCell ref="A27:C27"/>
    <mergeCell ref="A21:C21"/>
    <mergeCell ref="A1:C1"/>
    <mergeCell ref="C4:I4"/>
    <mergeCell ref="C5:I5"/>
    <mergeCell ref="D7:H7"/>
    <mergeCell ref="A11:H11"/>
    <mergeCell ref="A13:C15"/>
    <mergeCell ref="D13:I13"/>
    <mergeCell ref="A16:C16"/>
    <mergeCell ref="A17:C17"/>
    <mergeCell ref="A18:C18"/>
    <mergeCell ref="A19:C19"/>
    <mergeCell ref="A20:C20"/>
  </mergeCells>
  <conditionalFormatting sqref="J30">
    <cfRule type="cellIs" dxfId="6" priority="1" stopIfTrue="1" operator="notEqual">
      <formula>H30</formula>
    </cfRule>
  </conditionalFormatting>
  <conditionalFormatting sqref="D35:H35">
    <cfRule type="expression" dxfId="5" priority="2" stopIfTrue="1">
      <formula>MAX(D29,0)&lt;&gt;D35</formula>
    </cfRule>
  </conditionalFormatting>
  <conditionalFormatting sqref="J17:J29">
    <cfRule type="expression" dxfId="4" priority="3" stopIfTrue="1">
      <formula>MAX(H17,0)&lt;&gt;J17</formula>
    </cfRule>
  </conditionalFormatting>
  <conditionalFormatting sqref="J16">
    <cfRule type="expression" dxfId="3" priority="4" stopIfTrue="1">
      <formula>MAX(H16,0)&lt;&gt;J16</formula>
    </cfRule>
  </conditionalFormatting>
  <pageMargins left="0.53" right="0.62" top="0.75" bottom="0.88" header="0.5" footer="0.5"/>
  <pageSetup scale="90" orientation="landscape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37"/>
  <sheetViews>
    <sheetView zoomScaleNormal="100" workbookViewId="0">
      <selection activeCell="A35" sqref="A35"/>
    </sheetView>
  </sheetViews>
  <sheetFormatPr defaultRowHeight="15" x14ac:dyDescent="0.25"/>
  <cols>
    <col min="1" max="1" width="37.140625" customWidth="1"/>
    <col min="2" max="5" width="15.7109375" customWidth="1"/>
    <col min="6" max="6" width="18.85546875" customWidth="1"/>
    <col min="7" max="9" width="15.5703125" customWidth="1"/>
    <col min="10" max="10" width="12.85546875" customWidth="1"/>
    <col min="11" max="11" width="13.7109375" customWidth="1"/>
    <col min="15" max="15" width="6.140625" hidden="1" customWidth="1"/>
    <col min="17" max="17" width="9.140625" hidden="1" customWidth="1"/>
  </cols>
  <sheetData>
    <row r="1" spans="1:15" x14ac:dyDescent="0.25">
      <c r="A1" s="4" t="s">
        <v>0</v>
      </c>
      <c r="B1" s="49"/>
      <c r="C1" s="76"/>
      <c r="D1" s="76"/>
      <c r="E1" s="76"/>
      <c r="F1" s="76"/>
      <c r="I1" s="75" t="s">
        <v>61</v>
      </c>
    </row>
    <row r="2" spans="1:15" x14ac:dyDescent="0.25">
      <c r="A2" s="4"/>
    </row>
    <row r="3" spans="1:15" x14ac:dyDescent="0.25">
      <c r="A3" s="4"/>
      <c r="B3" s="49" t="s">
        <v>62</v>
      </c>
      <c r="C3" s="76"/>
      <c r="D3" s="76"/>
      <c r="E3" s="76"/>
      <c r="F3" s="76"/>
    </row>
    <row r="4" spans="1:15" x14ac:dyDescent="0.25">
      <c r="A4" s="4"/>
      <c r="B4" s="49" t="s">
        <v>3</v>
      </c>
      <c r="C4" s="76"/>
      <c r="D4" s="76"/>
      <c r="E4" s="76"/>
      <c r="F4" s="76"/>
    </row>
    <row r="5" spans="1:15" x14ac:dyDescent="0.25">
      <c r="A5" s="4"/>
    </row>
    <row r="6" spans="1:15" x14ac:dyDescent="0.25">
      <c r="A6" s="8"/>
      <c r="B6" s="76"/>
      <c r="C6" s="141" t="str">
        <f>"Reporting Year: "&amp;'[1]PAGE 1'!E6</f>
        <v>Reporting Year: 2020</v>
      </c>
      <c r="D6" s="141"/>
      <c r="E6" s="141"/>
    </row>
    <row r="7" spans="1:15" x14ac:dyDescent="0.25">
      <c r="A7" s="8"/>
    </row>
    <row r="9" spans="1:15" x14ac:dyDescent="0.25">
      <c r="A9" s="32" t="s">
        <v>63</v>
      </c>
      <c r="B9" s="77"/>
      <c r="C9" s="77"/>
      <c r="D9" s="77"/>
      <c r="E9" s="77"/>
      <c r="F9" s="77"/>
      <c r="G9" s="77"/>
    </row>
    <row r="10" spans="1:15" x14ac:dyDescent="0.25">
      <c r="B10" s="78"/>
      <c r="C10" s="78"/>
      <c r="D10" s="78"/>
      <c r="E10" s="78"/>
      <c r="F10" s="78"/>
      <c r="G10" s="78"/>
      <c r="J10" s="4"/>
    </row>
    <row r="11" spans="1:15" x14ac:dyDescent="0.25">
      <c r="A11" s="142" t="s">
        <v>7</v>
      </c>
      <c r="B11" s="95" t="s">
        <v>30</v>
      </c>
      <c r="C11" s="96"/>
      <c r="D11" s="96"/>
      <c r="E11" s="96"/>
      <c r="F11" s="96"/>
      <c r="G11" s="96"/>
      <c r="H11" s="96"/>
      <c r="I11" s="97"/>
      <c r="J11" s="79"/>
      <c r="K11" s="4"/>
    </row>
    <row r="12" spans="1:15" ht="18.75" customHeight="1" x14ac:dyDescent="0.25">
      <c r="A12" s="143"/>
      <c r="B12" s="135" t="s">
        <v>31</v>
      </c>
      <c r="C12" s="135" t="s">
        <v>64</v>
      </c>
      <c r="D12" s="133" t="s">
        <v>33</v>
      </c>
      <c r="E12" s="135" t="s">
        <v>65</v>
      </c>
      <c r="F12" s="135" t="s">
        <v>35</v>
      </c>
      <c r="G12" s="133" t="s">
        <v>36</v>
      </c>
      <c r="H12" s="135" t="s">
        <v>66</v>
      </c>
      <c r="I12" s="80"/>
      <c r="J12" s="137" t="s">
        <v>11</v>
      </c>
      <c r="K12" s="138" t="s">
        <v>67</v>
      </c>
    </row>
    <row r="13" spans="1:15" ht="18.75" customHeight="1" x14ac:dyDescent="0.25">
      <c r="A13" s="144"/>
      <c r="B13" s="136"/>
      <c r="C13" s="136"/>
      <c r="D13" s="134"/>
      <c r="E13" s="136"/>
      <c r="F13" s="136"/>
      <c r="G13" s="134"/>
      <c r="H13" s="136"/>
      <c r="I13" s="55" t="s">
        <v>9</v>
      </c>
      <c r="J13" s="137"/>
      <c r="K13" s="138"/>
    </row>
    <row r="14" spans="1:15" x14ac:dyDescent="0.25">
      <c r="A14" s="81" t="s">
        <v>12</v>
      </c>
      <c r="B14" s="82">
        <v>1153</v>
      </c>
      <c r="C14" s="82">
        <v>64</v>
      </c>
      <c r="D14" s="82">
        <v>104</v>
      </c>
      <c r="E14" s="82">
        <v>146</v>
      </c>
      <c r="F14" s="82">
        <v>32</v>
      </c>
      <c r="G14" s="82">
        <v>2179</v>
      </c>
      <c r="H14" s="82">
        <v>218</v>
      </c>
      <c r="I14" s="82">
        <v>3896</v>
      </c>
      <c r="J14" s="14">
        <f t="shared" ref="J14:J27" si="0">MAX(B14,0)+MAX(C14,0)+MAX(D14,0)+MAX(E14,0)+MAX(F14,0)+MAX(G14,0)+MAX(H14,0)</f>
        <v>3896</v>
      </c>
      <c r="K14" s="83">
        <f>'[1]PAGE 5'!H16</f>
        <v>3896</v>
      </c>
      <c r="O14">
        <v>8</v>
      </c>
    </row>
    <row r="15" spans="1:15" x14ac:dyDescent="0.25">
      <c r="A15" s="81" t="s">
        <v>13</v>
      </c>
      <c r="B15" s="82">
        <v>291</v>
      </c>
      <c r="C15" s="82">
        <v>8</v>
      </c>
      <c r="D15" s="82">
        <v>37</v>
      </c>
      <c r="E15" s="82">
        <v>22</v>
      </c>
      <c r="F15" s="82">
        <v>14</v>
      </c>
      <c r="G15" s="82">
        <v>465</v>
      </c>
      <c r="H15" s="82">
        <v>46</v>
      </c>
      <c r="I15" s="82">
        <v>883</v>
      </c>
      <c r="J15" s="14">
        <f t="shared" si="0"/>
        <v>883</v>
      </c>
      <c r="K15" s="83">
        <f>'[1]PAGE 5'!H17</f>
        <v>883</v>
      </c>
    </row>
    <row r="16" spans="1:15" x14ac:dyDescent="0.25">
      <c r="A16" s="81" t="s">
        <v>14</v>
      </c>
      <c r="B16" s="82">
        <v>4992</v>
      </c>
      <c r="C16" s="82">
        <v>243</v>
      </c>
      <c r="D16" s="82">
        <v>452</v>
      </c>
      <c r="E16" s="82">
        <v>425</v>
      </c>
      <c r="F16" s="82">
        <v>103</v>
      </c>
      <c r="G16" s="82">
        <v>9909</v>
      </c>
      <c r="H16" s="82">
        <v>1113</v>
      </c>
      <c r="I16" s="82">
        <v>17237</v>
      </c>
      <c r="J16" s="14">
        <f t="shared" si="0"/>
        <v>17237</v>
      </c>
      <c r="K16" s="83">
        <f>'[1]PAGE 5'!H18</f>
        <v>17237</v>
      </c>
    </row>
    <row r="17" spans="1:11" x14ac:dyDescent="0.25">
      <c r="A17" s="81" t="s">
        <v>15</v>
      </c>
      <c r="B17" s="82">
        <v>74</v>
      </c>
      <c r="C17" s="82">
        <v>4</v>
      </c>
      <c r="D17" s="82">
        <v>10</v>
      </c>
      <c r="E17" s="82">
        <v>11</v>
      </c>
      <c r="F17" s="82">
        <v>4</v>
      </c>
      <c r="G17" s="82">
        <v>194</v>
      </c>
      <c r="H17" s="82">
        <v>18</v>
      </c>
      <c r="I17" s="82">
        <v>315</v>
      </c>
      <c r="J17" s="14">
        <f t="shared" si="0"/>
        <v>315</v>
      </c>
      <c r="K17" s="83">
        <f>'[1]PAGE 5'!H19</f>
        <v>315</v>
      </c>
    </row>
    <row r="18" spans="1:11" x14ac:dyDescent="0.25">
      <c r="A18" s="81" t="s">
        <v>16</v>
      </c>
      <c r="B18" s="82">
        <v>996</v>
      </c>
      <c r="C18" s="82">
        <v>85</v>
      </c>
      <c r="D18" s="82">
        <v>52</v>
      </c>
      <c r="E18" s="82">
        <v>216</v>
      </c>
      <c r="F18" s="82">
        <v>26</v>
      </c>
      <c r="G18" s="82">
        <v>3605</v>
      </c>
      <c r="H18" s="82">
        <v>445</v>
      </c>
      <c r="I18" s="82">
        <v>5425</v>
      </c>
      <c r="J18" s="14">
        <f t="shared" si="0"/>
        <v>5425</v>
      </c>
      <c r="K18" s="83">
        <f>'[1]PAGE 5'!H20</f>
        <v>5425</v>
      </c>
    </row>
    <row r="19" spans="1:11" x14ac:dyDescent="0.25">
      <c r="A19" s="81" t="s">
        <v>17</v>
      </c>
      <c r="B19" s="82">
        <v>116</v>
      </c>
      <c r="C19" s="82">
        <v>6</v>
      </c>
      <c r="D19" s="82">
        <v>22</v>
      </c>
      <c r="E19" s="82">
        <v>13</v>
      </c>
      <c r="F19" s="82">
        <v>7</v>
      </c>
      <c r="G19" s="82">
        <v>404</v>
      </c>
      <c r="H19" s="82">
        <v>30</v>
      </c>
      <c r="I19" s="82">
        <v>598</v>
      </c>
      <c r="J19" s="14">
        <f t="shared" si="0"/>
        <v>598</v>
      </c>
      <c r="K19" s="83">
        <f>'[1]PAGE 5'!H21</f>
        <v>598</v>
      </c>
    </row>
    <row r="20" spans="1:11" x14ac:dyDescent="0.25">
      <c r="A20" s="81" t="s">
        <v>18</v>
      </c>
      <c r="B20" s="82">
        <v>2828</v>
      </c>
      <c r="C20" s="82">
        <v>256</v>
      </c>
      <c r="D20" s="82">
        <v>158</v>
      </c>
      <c r="E20" s="82">
        <v>498</v>
      </c>
      <c r="F20" s="82">
        <v>61</v>
      </c>
      <c r="G20" s="82">
        <v>9856</v>
      </c>
      <c r="H20" s="82">
        <v>1165</v>
      </c>
      <c r="I20" s="82">
        <v>14822</v>
      </c>
      <c r="J20" s="14">
        <f t="shared" si="0"/>
        <v>14822</v>
      </c>
      <c r="K20" s="83">
        <f>'[1]PAGE 5'!H22</f>
        <v>14822</v>
      </c>
    </row>
    <row r="21" spans="1:11" x14ac:dyDescent="0.25">
      <c r="A21" s="81" t="s">
        <v>19</v>
      </c>
      <c r="B21" s="82">
        <v>7416</v>
      </c>
      <c r="C21" s="82">
        <v>525</v>
      </c>
      <c r="D21" s="82">
        <v>242</v>
      </c>
      <c r="E21" s="82">
        <v>681</v>
      </c>
      <c r="F21" s="82">
        <v>120</v>
      </c>
      <c r="G21" s="82">
        <v>13017</v>
      </c>
      <c r="H21" s="82">
        <v>1344</v>
      </c>
      <c r="I21" s="82">
        <v>23345</v>
      </c>
      <c r="J21" s="14">
        <f t="shared" si="0"/>
        <v>23345</v>
      </c>
      <c r="K21" s="83">
        <f>'[1]PAGE 5'!H23</f>
        <v>23345</v>
      </c>
    </row>
    <row r="22" spans="1:11" x14ac:dyDescent="0.25">
      <c r="A22" s="81" t="s">
        <v>20</v>
      </c>
      <c r="B22" s="82">
        <v>4</v>
      </c>
      <c r="C22" s="82">
        <v>0</v>
      </c>
      <c r="D22" s="82">
        <v>0</v>
      </c>
      <c r="E22" s="82">
        <v>0</v>
      </c>
      <c r="F22" s="82">
        <v>1</v>
      </c>
      <c r="G22" s="82">
        <v>19</v>
      </c>
      <c r="H22" s="82">
        <v>1</v>
      </c>
      <c r="I22" s="82">
        <v>25</v>
      </c>
      <c r="J22" s="14">
        <f t="shared" si="0"/>
        <v>25</v>
      </c>
      <c r="K22" s="83">
        <f>'[1]PAGE 5'!H24</f>
        <v>25</v>
      </c>
    </row>
    <row r="23" spans="1:11" x14ac:dyDescent="0.25">
      <c r="A23" s="81" t="s">
        <v>21</v>
      </c>
      <c r="B23" s="84">
        <v>-9</v>
      </c>
      <c r="C23" s="84">
        <v>-9</v>
      </c>
      <c r="D23" s="84">
        <v>-9</v>
      </c>
      <c r="E23" s="84">
        <v>-9</v>
      </c>
      <c r="F23" s="84">
        <v>-9</v>
      </c>
      <c r="G23" s="84">
        <v>-9</v>
      </c>
      <c r="H23" s="84">
        <v>-9</v>
      </c>
      <c r="I23" s="84">
        <v>-9</v>
      </c>
      <c r="J23" s="14">
        <f t="shared" si="0"/>
        <v>0</v>
      </c>
      <c r="K23" s="83">
        <f>'[1]PAGE 5'!H25</f>
        <v>-9</v>
      </c>
    </row>
    <row r="24" spans="1:11" x14ac:dyDescent="0.25">
      <c r="A24" s="81" t="s">
        <v>22</v>
      </c>
      <c r="B24" s="82">
        <v>1948</v>
      </c>
      <c r="C24" s="82">
        <v>112</v>
      </c>
      <c r="D24" s="82">
        <v>493</v>
      </c>
      <c r="E24" s="82">
        <v>279</v>
      </c>
      <c r="F24" s="82">
        <v>63</v>
      </c>
      <c r="G24" s="82">
        <v>6868</v>
      </c>
      <c r="H24" s="82">
        <v>807</v>
      </c>
      <c r="I24" s="82">
        <v>10570</v>
      </c>
      <c r="J24" s="14">
        <f t="shared" si="0"/>
        <v>10570</v>
      </c>
      <c r="K24" s="83">
        <f>'[1]PAGE 5'!H26</f>
        <v>10570</v>
      </c>
    </row>
    <row r="25" spans="1:11" x14ac:dyDescent="0.25">
      <c r="A25" s="81" t="s">
        <v>23</v>
      </c>
      <c r="B25" s="82">
        <v>67</v>
      </c>
      <c r="C25" s="82">
        <v>12</v>
      </c>
      <c r="D25" s="82">
        <v>7</v>
      </c>
      <c r="E25" s="82">
        <v>15</v>
      </c>
      <c r="F25" s="82">
        <v>1</v>
      </c>
      <c r="G25" s="82">
        <v>178</v>
      </c>
      <c r="H25" s="82">
        <v>18</v>
      </c>
      <c r="I25" s="82">
        <v>298</v>
      </c>
      <c r="J25" s="14">
        <f t="shared" si="0"/>
        <v>298</v>
      </c>
      <c r="K25" s="83">
        <f>'[1]PAGE 5'!H27</f>
        <v>298</v>
      </c>
    </row>
    <row r="26" spans="1:11" x14ac:dyDescent="0.25">
      <c r="A26" s="81" t="s">
        <v>47</v>
      </c>
      <c r="B26" s="82">
        <v>708</v>
      </c>
      <c r="C26" s="82">
        <v>39</v>
      </c>
      <c r="D26" s="82">
        <v>79</v>
      </c>
      <c r="E26" s="82">
        <v>82</v>
      </c>
      <c r="F26" s="82">
        <v>22</v>
      </c>
      <c r="G26" s="82">
        <v>1276</v>
      </c>
      <c r="H26" s="82">
        <v>162</v>
      </c>
      <c r="I26" s="82">
        <v>2368</v>
      </c>
      <c r="J26" s="14">
        <f t="shared" si="0"/>
        <v>2368</v>
      </c>
      <c r="K26" s="83">
        <f>'[1]PAGE 5'!H28</f>
        <v>2368</v>
      </c>
    </row>
    <row r="27" spans="1:11" x14ac:dyDescent="0.25">
      <c r="A27" s="81" t="s">
        <v>58</v>
      </c>
      <c r="B27" s="82">
        <v>20593</v>
      </c>
      <c r="C27" s="82">
        <v>1354</v>
      </c>
      <c r="D27" s="82">
        <v>1656</v>
      </c>
      <c r="E27" s="82">
        <v>2388</v>
      </c>
      <c r="F27" s="82">
        <v>454</v>
      </c>
      <c r="G27" s="82">
        <v>47970</v>
      </c>
      <c r="H27" s="82">
        <v>5367</v>
      </c>
      <c r="I27" s="82">
        <v>79782</v>
      </c>
      <c r="J27" s="14">
        <f t="shared" si="0"/>
        <v>79782</v>
      </c>
      <c r="K27" s="83">
        <f>'[1]PAGE 5'!H29</f>
        <v>79782</v>
      </c>
    </row>
    <row r="28" spans="1:11" x14ac:dyDescent="0.25">
      <c r="A28" s="81" t="s">
        <v>40</v>
      </c>
      <c r="B28" s="13">
        <f>IF(MIN(B27,I27)&lt;=0,0,B27/I27)</f>
        <v>0.25811586573412548</v>
      </c>
      <c r="C28" s="13">
        <f>IF(MIN(C27,I27)&lt;=0,0,C27/I27)</f>
        <v>1.6971246647113383E-2</v>
      </c>
      <c r="D28" s="13">
        <f>IF(MIN(D27,I27)&lt;=0,0,D27/I27)</f>
        <v>2.0756561630442958E-2</v>
      </c>
      <c r="E28" s="13">
        <f>IF(MIN(E27,I27)&lt;=0,0,E27/I27)</f>
        <v>2.9931563510566292E-2</v>
      </c>
      <c r="F28" s="13">
        <f>IF(MIN(F27,I27)&lt;=0,0,F27/I27)</f>
        <v>5.6905066305682987E-3</v>
      </c>
      <c r="G28" s="13">
        <f>IF(MIN(G27,I27)&lt;=0,0,G27/I27)</f>
        <v>0.60126344288185307</v>
      </c>
      <c r="H28" s="13">
        <f>IF(MIN(H27,I27)&lt;=0,0,H27/I27)</f>
        <v>6.7270812965330523E-2</v>
      </c>
      <c r="I28" s="13">
        <f>IF(I27&lt;=0,0,I27/I27)</f>
        <v>1</v>
      </c>
      <c r="J28" s="85"/>
      <c r="K28" s="85"/>
    </row>
    <row r="29" spans="1:11" s="20" customFormat="1" x14ac:dyDescent="0.25">
      <c r="A29" s="86"/>
      <c r="B29" s="17"/>
      <c r="C29" s="17"/>
      <c r="D29" s="17"/>
      <c r="E29" s="17"/>
      <c r="F29" s="17"/>
      <c r="G29" s="17"/>
      <c r="H29" s="87"/>
      <c r="I29" s="87"/>
    </row>
    <row r="30" spans="1:11" s="20" customFormat="1" x14ac:dyDescent="0.25">
      <c r="A30" s="139" t="s">
        <v>68</v>
      </c>
      <c r="B30" s="140"/>
      <c r="C30" s="140"/>
      <c r="D30" s="140"/>
      <c r="E30" s="140"/>
      <c r="F30" s="140"/>
      <c r="G30" s="140"/>
      <c r="H30" s="87"/>
      <c r="I30" s="87"/>
    </row>
    <row r="31" spans="1:11" s="3" customFormat="1" x14ac:dyDescent="0.25">
      <c r="A31" s="86" t="s">
        <v>69</v>
      </c>
    </row>
    <row r="32" spans="1:11" s="3" customFormat="1" x14ac:dyDescent="0.25">
      <c r="A32" s="145" t="s">
        <v>6</v>
      </c>
      <c r="B32" s="146"/>
      <c r="C32" s="146"/>
      <c r="D32" s="146"/>
      <c r="E32" s="146"/>
      <c r="F32" s="146"/>
      <c r="G32" s="146"/>
    </row>
    <row r="33" spans="1:9" s="3" customFormat="1" x14ac:dyDescent="0.25">
      <c r="A33" s="24"/>
    </row>
    <row r="34" spans="1:9" s="3" customFormat="1" x14ac:dyDescent="0.25">
      <c r="A34" s="88" t="s">
        <v>11</v>
      </c>
      <c r="B34" s="23">
        <f t="shared" ref="B34:I34" si="1">MAX(B14,0)+MAX(B15,0)+MAX(B16,0)+MAX(B17,0)+MAX(B18,0)+MAX(B19,0)+MAX(B20,0)+MAX(B21,0)+MAX(B22,0)+MAX(B23,0)+MAX(B24,0)+MAX(B25,0)+MAX(B26,0)</f>
        <v>20593</v>
      </c>
      <c r="C34" s="23">
        <f t="shared" si="1"/>
        <v>1354</v>
      </c>
      <c r="D34" s="23">
        <f t="shared" si="1"/>
        <v>1656</v>
      </c>
      <c r="E34" s="23">
        <f t="shared" si="1"/>
        <v>2388</v>
      </c>
      <c r="F34" s="23">
        <f t="shared" si="1"/>
        <v>454</v>
      </c>
      <c r="G34" s="23">
        <f t="shared" si="1"/>
        <v>47970</v>
      </c>
      <c r="H34" s="23">
        <f t="shared" si="1"/>
        <v>5367</v>
      </c>
      <c r="I34" s="23">
        <f t="shared" si="1"/>
        <v>79782</v>
      </c>
    </row>
    <row r="35" spans="1:9" s="3" customFormat="1" x14ac:dyDescent="0.25">
      <c r="A35" s="24"/>
    </row>
    <row r="36" spans="1:9" x14ac:dyDescent="0.25">
      <c r="A36" s="62"/>
    </row>
    <row r="37" spans="1:9" x14ac:dyDescent="0.25">
      <c r="A37" s="4"/>
    </row>
  </sheetData>
  <sheetProtection sheet="1" objects="1" scenarios="1"/>
  <mergeCells count="14">
    <mergeCell ref="A32:G32"/>
    <mergeCell ref="C6:E6"/>
    <mergeCell ref="A11:A13"/>
    <mergeCell ref="B11:I11"/>
    <mergeCell ref="B12:B13"/>
    <mergeCell ref="C12:C13"/>
    <mergeCell ref="D12:D13"/>
    <mergeCell ref="E12:E13"/>
    <mergeCell ref="F12:F13"/>
    <mergeCell ref="G12:G13"/>
    <mergeCell ref="H12:H13"/>
    <mergeCell ref="J12:J13"/>
    <mergeCell ref="K12:K13"/>
    <mergeCell ref="A30:G30"/>
  </mergeCells>
  <conditionalFormatting sqref="K14:K27">
    <cfRule type="cellIs" dxfId="2" priority="1" stopIfTrue="1" operator="notEqual">
      <formula>I14</formula>
    </cfRule>
  </conditionalFormatting>
  <conditionalFormatting sqref="J14:J27">
    <cfRule type="expression" dxfId="1" priority="2" stopIfTrue="1">
      <formula>MAX(I14,0)&lt;&gt;J14</formula>
    </cfRule>
  </conditionalFormatting>
  <conditionalFormatting sqref="B34:I34">
    <cfRule type="expression" dxfId="0" priority="3" stopIfTrue="1">
      <formula>MAX(B27,0)&lt;&gt;B34</formula>
    </cfRule>
  </conditionalFormatting>
  <pageMargins left="0.53" right="0.62" top="0.75" bottom="0.88" header="0.5" footer="0.5"/>
  <pageSetup scale="75" orientation="landscape" r:id="rId1"/>
  <colBreaks count="1" manualBreakCount="1">
    <brk id="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E3A0F89BB9954C8B253FD585569827" ma:contentTypeVersion="7" ma:contentTypeDescription="Create a new document." ma:contentTypeScope="" ma:versionID="a81cf9d4b13597e61b9efcf1db968191">
  <xsd:schema xmlns:xsd="http://www.w3.org/2001/XMLSchema" xmlns:xs="http://www.w3.org/2001/XMLSchema" xmlns:p="http://schemas.microsoft.com/office/2006/metadata/properties" xmlns:ns1="http://schemas.microsoft.com/sharepoint/v3" xmlns:ns2="b4311169-ef95-4eb4-ad55-0b8e815ccd7b" xmlns:ns3="626a857a-181d-4963-b522-a6055312c9f6" targetNamespace="http://schemas.microsoft.com/office/2006/metadata/properties" ma:root="true" ma:fieldsID="502f16f298c31747db7e96094745dff6" ns1:_="" ns2:_="" ns3:_="">
    <xsd:import namespace="http://schemas.microsoft.com/sharepoint/v3"/>
    <xsd:import namespace="b4311169-ef95-4eb4-ad55-0b8e815ccd7b"/>
    <xsd:import namespace="626a857a-181d-4963-b522-a6055312c9f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311169-ef95-4eb4-ad55-0b8e815ccd7b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a857a-181d-4963-b522-a6055312c9f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b4311169-ef95-4eb4-ad55-0b8e815ccd7b">2021-04-16T07:00:00+00:00</Estimated_x0020_Creation_x0020_Date>
    <PublishingExpirationDate xmlns="http://schemas.microsoft.com/sharepoint/v3" xsi:nil="true"/>
    <PublishingStartDate xmlns="http://schemas.microsoft.com/sharepoint/v3" xsi:nil="true"/>
    <Priority xmlns="b4311169-ef95-4eb4-ad55-0b8e815ccd7b">New</Priority>
    <Remediation_x0020_Date xmlns="b4311169-ef95-4eb4-ad55-0b8e815ccd7b">2021-04-28T07:00:00+00:00</Remediation_x0020_Date>
  </documentManagement>
</p:properties>
</file>

<file path=customXml/itemProps1.xml><?xml version="1.0" encoding="utf-8"?>
<ds:datastoreItem xmlns:ds="http://schemas.openxmlformats.org/officeDocument/2006/customXml" ds:itemID="{6123BE17-8165-43BE-A1A8-C3054F641CEF}"/>
</file>

<file path=customXml/itemProps2.xml><?xml version="1.0" encoding="utf-8"?>
<ds:datastoreItem xmlns:ds="http://schemas.openxmlformats.org/officeDocument/2006/customXml" ds:itemID="{BD629D04-4A8F-4672-8096-0DFC79643EDF}"/>
</file>

<file path=customXml/itemProps3.xml><?xml version="1.0" encoding="utf-8"?>
<ds:datastoreItem xmlns:ds="http://schemas.openxmlformats.org/officeDocument/2006/customXml" ds:itemID="{A2F37DB9-A074-4BA9-B903-68FA75F2BF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Page 1</vt:lpstr>
      <vt:lpstr>Page 2</vt:lpstr>
      <vt:lpstr>Page 3</vt:lpstr>
      <vt:lpstr>Page 4</vt:lpstr>
      <vt:lpstr>Page 5</vt:lpstr>
      <vt:lpstr>Page 6</vt:lpstr>
      <vt:lpstr>'Page 1'!Print_Area</vt:lpstr>
      <vt:lpstr>'Page 2'!Print_Area</vt:lpstr>
      <vt:lpstr>'Page 3'!Print_Area</vt:lpstr>
      <vt:lpstr>'Page 4'!Print_Area</vt:lpstr>
      <vt:lpstr>'Page 5'!Print_Area</vt:lpstr>
      <vt:lpstr>'Page 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2020-2021 Table 1, Part B Chlid Count</dc:title>
  <dc:creator/>
  <cp:lastModifiedBy/>
  <dcterms:created xsi:type="dcterms:W3CDTF">2015-06-05T18:17:20Z</dcterms:created>
  <dcterms:modified xsi:type="dcterms:W3CDTF">2021-04-28T22:08:58Z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0x01010054E3A0F89BB9954C8B253FD585569827</vt:lpwstr>
  </property>
</Properties>
</file>