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1-2022 (Next year)\DTS\Part B Table 3 - Environments (Not Done)\"/>
    </mc:Choice>
  </mc:AlternateContent>
  <bookViews>
    <workbookView xWindow="0" yWindow="0" windowWidth="28800" windowHeight="12285" tabRatio="878"/>
  </bookViews>
  <sheets>
    <sheet name="PAGE 1" sheetId="10" r:id="rId1"/>
    <sheet name="PAGE 2" sheetId="21" r:id="rId2"/>
    <sheet name="PAGE 3" sheetId="22" r:id="rId3"/>
    <sheet name="PAGE 4" sheetId="26" r:id="rId4"/>
    <sheet name="PAGE 5" sheetId="27" r:id="rId5"/>
    <sheet name="PAGE 6" sheetId="29" r:id="rId6"/>
    <sheet name="PAGE 7" sheetId="30" r:id="rId7"/>
    <sheet name="PAGE 8" sheetId="33" state="hidden" r:id="rId8"/>
    <sheet name="PAGE8" sheetId="60" r:id="rId9"/>
    <sheet name="PAGE 9" sheetId="36" state="hidden" r:id="rId10"/>
    <sheet name="PAGE9" sheetId="61" r:id="rId11"/>
    <sheet name="PAGE 10" sheetId="39" r:id="rId12"/>
    <sheet name="PAGE 11" sheetId="40" r:id="rId13"/>
    <sheet name="PAGE 12" sheetId="1" r:id="rId14"/>
    <sheet name="PAGE 13" sheetId="6" r:id="rId15"/>
    <sheet name="PAGE 14" sheetId="7" r:id="rId16"/>
    <sheet name="PAGE 15" sheetId="8" r:id="rId17"/>
    <sheet name="PAGE 16" sheetId="55" r:id="rId18"/>
    <sheet name="PAGE 17" sheetId="12" r:id="rId19"/>
    <sheet name="PAGE 18" sheetId="45" r:id="rId20"/>
    <sheet name=" PAGE 19 a" sheetId="48" state="hidden" r:id="rId21"/>
    <sheet name="PAGE 20 a" sheetId="51" state="hidden" r:id="rId22"/>
    <sheet name="PAGE19" sheetId="58" r:id="rId23"/>
    <sheet name="PAGE20" sheetId="59" r:id="rId24"/>
    <sheet name="PAGE 21" sheetId="49" r:id="rId25"/>
    <sheet name="PAGE 22" sheetId="53" r:id="rId26"/>
  </sheets>
  <definedNames>
    <definedName name="asdftgqwae">#REF!</definedName>
    <definedName name="asrwega">#REF!</definedName>
    <definedName name="COL_A_C">'PAGE 12'!$C$35:$E$35</definedName>
    <definedName name="COL_A_R">'PAGE 12'!$C$31:$E$31</definedName>
    <definedName name="COL_B_C">'PAGE 12'!$F$35:$H$35</definedName>
    <definedName name="COL_B_R">'PAGE 12'!$F$31:$H$31</definedName>
    <definedName name="COL_C_C">#REF!</definedName>
    <definedName name="COL_C_R">#REF!</definedName>
    <definedName name="COL_D_C">#REF!</definedName>
    <definedName name="COL_D_R">#REF!</definedName>
    <definedName name="COL_E_C">'PAGE 14'!$C$29:$E$29</definedName>
    <definedName name="COL_E_R">'PAGE 14'!$C$27:$E$27</definedName>
    <definedName name="COL_F_C">'PAGE 14'!$F$29:$H$29</definedName>
    <definedName name="COL_F_R">'PAGE 14'!$F$27:$H$27</definedName>
    <definedName name="COL_G_C" localSheetId="17">'PAGE 16'!$B$33:$D$33</definedName>
    <definedName name="COL_G_C">'PAGE 15'!$C$29:$E$29</definedName>
    <definedName name="COL_G_R" localSheetId="17">'PAGE 16'!$B$31:$D$31</definedName>
    <definedName name="COL_G_R">'PAGE 15'!$C$27:$E$27</definedName>
    <definedName name="COL_RACE" localSheetId="19">'PAGE 18'!$B$22:$I$22</definedName>
    <definedName name="COL_RACE">'PAGE 17'!$B$22:$I$22</definedName>
    <definedName name="COL_RACE_2">#REF!</definedName>
    <definedName name="COL_RACE_2C">#REF!</definedName>
    <definedName name="COL_RACE_C" localSheetId="19">'PAGE 18'!#REF!</definedName>
    <definedName name="COL_RACE_C">'PAGE 17'!$B$25:$I$25</definedName>
    <definedName name="COL3_5C" localSheetId="20">' PAGE 19 a'!#REF!</definedName>
    <definedName name="COL3_5C" localSheetId="11">'PAGE 10'!$D$28:$G$28</definedName>
    <definedName name="COL3_5C" localSheetId="12">'PAGE 11'!#REF!</definedName>
    <definedName name="COL3_5C" localSheetId="21">'PAGE 20 a'!#REF!</definedName>
    <definedName name="COL3_5C" localSheetId="24">'PAGE 21'!#REF!</definedName>
    <definedName name="COL3_5C" localSheetId="25">'PAGE 22'!#REF!</definedName>
    <definedName name="COL3_5C" localSheetId="7">'PAGE 8'!$D$28:$G$28</definedName>
    <definedName name="COL3_5C" localSheetId="9">'PAGE 9'!#REF!</definedName>
    <definedName name="COL3_5C">'PAGE 1'!$C$27:$F$27</definedName>
    <definedName name="COL3_5R" localSheetId="20">' PAGE 19 a'!$D$23:$G$23</definedName>
    <definedName name="COL3_5R" localSheetId="11">'PAGE 10'!$D$24:$G$24</definedName>
    <definedName name="COL3_5R" localSheetId="12">'PAGE 11'!$D$24:$G$24</definedName>
    <definedName name="COL3_5R" localSheetId="21">'PAGE 20 a'!$D$24:$G$24</definedName>
    <definedName name="COL3_5R" localSheetId="24">'PAGE 21'!$D$23:$G$23</definedName>
    <definedName name="COL3_5R" localSheetId="25">'PAGE 22'!$D$24:$G$24</definedName>
    <definedName name="COL3_5R" localSheetId="7">'PAGE 8'!$D$24:$G$24</definedName>
    <definedName name="COL3_5R" localSheetId="9">'PAGE 9'!$D$25:$G$25</definedName>
    <definedName name="COL3_5R">'PAGE 1'!$C$24:$F$24</definedName>
    <definedName name="CORR_C">#REF!</definedName>
    <definedName name="CORR_R">#REF!</definedName>
    <definedName name="ghjkg">#REF!</definedName>
    <definedName name="l.il">#REF!</definedName>
    <definedName name="loioo">#REF!</definedName>
    <definedName name="_xlnm.Print_Area" localSheetId="20">' PAGE 19 a'!$A$1:$G$25</definedName>
    <definedName name="_xlnm.Print_Area" localSheetId="0">'PAGE 1'!$A$1:$G$26</definedName>
    <definedName name="_xlnm.Print_Area" localSheetId="11">'PAGE 10'!$A$1:$G$27</definedName>
    <definedName name="_xlnm.Print_Area" localSheetId="12">'PAGE 11'!$A$1:$H$30</definedName>
    <definedName name="_xlnm.Print_Area" localSheetId="13">'PAGE 12'!$A$1:$I$34</definedName>
    <definedName name="_xlnm.Print_Area" localSheetId="14">'PAGE 13'!$A$1:$I$33</definedName>
    <definedName name="_xlnm.Print_Area" localSheetId="15">'PAGE 14'!$A$1:$I$34</definedName>
    <definedName name="_xlnm.Print_Area" localSheetId="16">'PAGE 15'!$A$1:$I$33</definedName>
    <definedName name="_xlnm.Print_Area" localSheetId="17">'PAGE 16'!$A$1:$I$40</definedName>
    <definedName name="_xlnm.Print_Area" localSheetId="18">'PAGE 17'!$A$1:$J$24</definedName>
    <definedName name="_xlnm.Print_Area" localSheetId="19">'PAGE 18'!$A$1:$J$26</definedName>
    <definedName name="_xlnm.Print_Area" localSheetId="1">'PAGE 2'!$A$1:$J$36</definedName>
    <definedName name="_xlnm.Print_Area" localSheetId="21">'PAGE 20 a'!$A$1:$H$30</definedName>
    <definedName name="_xlnm.Print_Area" localSheetId="24">'PAGE 21'!$A$1:$G$25</definedName>
    <definedName name="_xlnm.Print_Area" localSheetId="25">'PAGE 22'!$A$1:$G$29</definedName>
    <definedName name="_xlnm.Print_Area" localSheetId="2">'PAGE 3'!$A$1:$I$35</definedName>
    <definedName name="_xlnm.Print_Area" localSheetId="3">'PAGE 4'!$A$1:$J$39</definedName>
    <definedName name="_xlnm.Print_Area" localSheetId="4">'PAGE 5'!$A$1:$I$37</definedName>
    <definedName name="_xlnm.Print_Area" localSheetId="5">'PAGE 6'!$A$1:$K$29</definedName>
    <definedName name="_xlnm.Print_Area" localSheetId="6">'PAGE 7'!$A$1:$K$31</definedName>
    <definedName name="_xlnm.Print_Area" localSheetId="7">'PAGE 8'!$A$1:$G$27</definedName>
    <definedName name="_xlnm.Print_Area" localSheetId="9">'PAGE 9'!$A$1:$I$36</definedName>
    <definedName name="_xlnm.Print_Area" localSheetId="22">PAGE19!$A$1:$H$24</definedName>
    <definedName name="_xlnm.Print_Area" localSheetId="23">PAGE20!$A$1:$I$29</definedName>
    <definedName name="_xlnm.Print_Area" localSheetId="8">PAGE8!$A$1:$H$28</definedName>
    <definedName name="rewtwe4rt">#REF!</definedName>
    <definedName name="ROW_C">#REF!</definedName>
    <definedName name="ROW_R">#REF!</definedName>
    <definedName name="ROW_RACE" localSheetId="19">'PAGE 18'!$I$14:$I$22</definedName>
    <definedName name="ROW_RACE">'PAGE 17'!$I$14:$I$22</definedName>
    <definedName name="ROW_RACE_2">#REF!</definedName>
    <definedName name="ROW_RACE_2C">#REF!</definedName>
    <definedName name="ROW_RACE_C" localSheetId="19">'PAGE 18'!$J$14:$J$22</definedName>
    <definedName name="ROW_RACE_C">'PAGE 17'!$J$14:$J$22</definedName>
    <definedName name="ROW3_5C" localSheetId="20">' PAGE 19 a'!$I$15:$I$23</definedName>
    <definedName name="ROW3_5C" localSheetId="11">'PAGE 10'!$I$15:$I$24</definedName>
    <definedName name="ROW3_5C" localSheetId="12">'PAGE 11'!$I$15:$I$24</definedName>
    <definedName name="ROW3_5C" localSheetId="21">'PAGE 20 a'!$I$16:$I$24</definedName>
    <definedName name="ROW3_5C" localSheetId="24">'PAGE 21'!$I$15:$I$23</definedName>
    <definedName name="ROW3_5C" localSheetId="25">'PAGE 22'!$I$16:$I$24</definedName>
    <definedName name="ROW3_5C" localSheetId="7">'PAGE 8'!$I$15:$I$24</definedName>
    <definedName name="ROW3_5C" localSheetId="9">'PAGE 9'!$I$16:$I$25</definedName>
    <definedName name="ROW3_5C">'PAGE 1'!$H$15:$H$24</definedName>
    <definedName name="ROW3_5R" localSheetId="20">' PAGE 19 a'!$G$15:$G$23</definedName>
    <definedName name="ROW3_5R" localSheetId="11">'PAGE 10'!$G$15:$G$24</definedName>
    <definedName name="ROW3_5R" localSheetId="12">'PAGE 11'!$G$15:$G$24</definedName>
    <definedName name="ROW3_5R" localSheetId="21">'PAGE 20 a'!$G$16:$G$24</definedName>
    <definedName name="ROW3_5R" localSheetId="24">'PAGE 21'!$G$15:$G$23</definedName>
    <definedName name="ROW3_5R" localSheetId="25">'PAGE 22'!$G$16:$G$24</definedName>
    <definedName name="ROW3_5R" localSheetId="7">'PAGE 8'!$G$15:$G$24</definedName>
    <definedName name="ROW3_5R" localSheetId="9">'PAGE 9'!$G$16:$G$25</definedName>
    <definedName name="ROW3_5R">'PAGE 1'!$F$15:$F$24</definedName>
    <definedName name="tyuityu">#REF!</definedName>
    <definedName name="tyuityui">#REF!</definedName>
    <definedName name="tyuityujmbgkjgh">#REF!</definedName>
    <definedName name="wertw">#REF!</definedName>
    <definedName name="wertwer">#REF!</definedName>
    <definedName name="wertwwretry6546">#REF!</definedName>
    <definedName name="werwertwert">#REF!</definedName>
    <definedName name="yuiotuyi">#REF!</definedName>
    <definedName name="yyuilyuio">#REF!</definedName>
    <definedName name="Z_42BAA098_7A52_4D1D_A823_FCD82DBB77F5_.wvu.Cols" localSheetId="20" hidden="1">' PAGE 19 a'!$L:$M</definedName>
    <definedName name="Z_42BAA098_7A52_4D1D_A823_FCD82DBB77F5_.wvu.Cols" localSheetId="0" hidden="1">'PAGE 1'!$K:$L</definedName>
    <definedName name="Z_42BAA098_7A52_4D1D_A823_FCD82DBB77F5_.wvu.Cols" localSheetId="11" hidden="1">'PAGE 10'!$L:$M</definedName>
    <definedName name="Z_42BAA098_7A52_4D1D_A823_FCD82DBB77F5_.wvu.Cols" localSheetId="12" hidden="1">'PAGE 11'!$L:$M</definedName>
    <definedName name="Z_42BAA098_7A52_4D1D_A823_FCD82DBB77F5_.wvu.Cols" localSheetId="13" hidden="1">'PAGE 12'!$M:$M</definedName>
    <definedName name="Z_42BAA098_7A52_4D1D_A823_FCD82DBB77F5_.wvu.Cols" localSheetId="14" hidden="1">#REF!</definedName>
    <definedName name="Z_42BAA098_7A52_4D1D_A823_FCD82DBB77F5_.wvu.Cols" localSheetId="15" hidden="1">'PAGE 14'!$M:$M</definedName>
    <definedName name="Z_42BAA098_7A52_4D1D_A823_FCD82DBB77F5_.wvu.Cols" localSheetId="16" hidden="1">'PAGE 15'!$M:$M</definedName>
    <definedName name="Z_42BAA098_7A52_4D1D_A823_FCD82DBB77F5_.wvu.Cols" localSheetId="17" hidden="1">'PAGE 16'!$L:$L</definedName>
    <definedName name="Z_42BAA098_7A52_4D1D_A823_FCD82DBB77F5_.wvu.Cols" localSheetId="18" hidden="1">'PAGE 17'!$O:$O</definedName>
    <definedName name="Z_42BAA098_7A52_4D1D_A823_FCD82DBB77F5_.wvu.Cols" localSheetId="19" hidden="1">'PAGE 18'!$N:$N</definedName>
    <definedName name="Z_42BAA098_7A52_4D1D_A823_FCD82DBB77F5_.wvu.Cols" localSheetId="21" hidden="1">'PAGE 20 a'!$L:$M</definedName>
    <definedName name="Z_42BAA098_7A52_4D1D_A823_FCD82DBB77F5_.wvu.Cols" localSheetId="24" hidden="1">'PAGE 21'!$L:$M</definedName>
    <definedName name="Z_42BAA098_7A52_4D1D_A823_FCD82DBB77F5_.wvu.Cols" localSheetId="25" hidden="1">'PAGE 22'!$L:$M</definedName>
    <definedName name="Z_42BAA098_7A52_4D1D_A823_FCD82DBB77F5_.wvu.Cols" localSheetId="7" hidden="1">'PAGE 8'!$L:$M</definedName>
    <definedName name="Z_42BAA098_7A52_4D1D_A823_FCD82DBB77F5_.wvu.Cols" localSheetId="9" hidden="1">'PAGE 9'!$L:$M</definedName>
    <definedName name="Z_42BAA098_7A52_4D1D_A823_FCD82DBB77F5_.wvu.PrintArea" localSheetId="20" hidden="1">' PAGE 19 a'!$A$1:$I$26</definedName>
    <definedName name="Z_42BAA098_7A52_4D1D_A823_FCD82DBB77F5_.wvu.PrintArea" localSheetId="0" hidden="1">'PAGE 1'!$A$1:$H$27</definedName>
    <definedName name="Z_42BAA098_7A52_4D1D_A823_FCD82DBB77F5_.wvu.PrintArea" localSheetId="11" hidden="1">'PAGE 10'!$A$1:$I$28</definedName>
    <definedName name="Z_42BAA098_7A52_4D1D_A823_FCD82DBB77F5_.wvu.PrintArea" localSheetId="12" hidden="1">'PAGE 11'!$A$1:$I$26</definedName>
    <definedName name="Z_42BAA098_7A52_4D1D_A823_FCD82DBB77F5_.wvu.PrintArea" localSheetId="13" hidden="1">'PAGE 12'!$A$1:$H$36</definedName>
    <definedName name="Z_42BAA098_7A52_4D1D_A823_FCD82DBB77F5_.wvu.PrintArea" localSheetId="14" hidden="1">#REF!</definedName>
    <definedName name="Z_42BAA098_7A52_4D1D_A823_FCD82DBB77F5_.wvu.PrintArea" localSheetId="15" hidden="1">'PAGE 14'!$A$1:$I$35</definedName>
    <definedName name="Z_42BAA098_7A52_4D1D_A823_FCD82DBB77F5_.wvu.PrintArea" localSheetId="16" hidden="1">'PAGE 15'!$A$1:$I$34</definedName>
    <definedName name="Z_42BAA098_7A52_4D1D_A823_FCD82DBB77F5_.wvu.PrintArea" localSheetId="17" hidden="1">'PAGE 16'!$A$1:$H$37</definedName>
    <definedName name="Z_42BAA098_7A52_4D1D_A823_FCD82DBB77F5_.wvu.PrintArea" localSheetId="18" hidden="1">'PAGE 17'!$A$1:$J$28</definedName>
    <definedName name="Z_42BAA098_7A52_4D1D_A823_FCD82DBB77F5_.wvu.PrintArea" localSheetId="19" hidden="1">'PAGE 18'!$A$1:$J$29</definedName>
    <definedName name="Z_42BAA098_7A52_4D1D_A823_FCD82DBB77F5_.wvu.PrintArea" localSheetId="21" hidden="1">'PAGE 20 a'!$A$1:$I$25</definedName>
    <definedName name="Z_42BAA098_7A52_4D1D_A823_FCD82DBB77F5_.wvu.PrintArea" localSheetId="24" hidden="1">'PAGE 21'!$A$1:$I$26</definedName>
    <definedName name="Z_42BAA098_7A52_4D1D_A823_FCD82DBB77F5_.wvu.PrintArea" localSheetId="25" hidden="1">'PAGE 22'!$A$1:$I$25</definedName>
    <definedName name="Z_42BAA098_7A52_4D1D_A823_FCD82DBB77F5_.wvu.PrintArea" localSheetId="7" hidden="1">'PAGE 8'!$A$1:$I$26</definedName>
    <definedName name="Z_42BAA098_7A52_4D1D_A823_FCD82DBB77F5_.wvu.PrintArea" localSheetId="9" hidden="1">'PAGE 9'!$A$1:$I$28</definedName>
    <definedName name="Z_A8D5DEF8_4F89_11D5_A668_00B0D092E341_.wvu.Cols" localSheetId="20" hidden="1">' PAGE 19 a'!$L:$M</definedName>
    <definedName name="Z_A8D5DEF8_4F89_11D5_A668_00B0D092E341_.wvu.Cols" localSheetId="0" hidden="1">'PAGE 1'!$K:$L</definedName>
    <definedName name="Z_A8D5DEF8_4F89_11D5_A668_00B0D092E341_.wvu.Cols" localSheetId="11" hidden="1">'PAGE 10'!$L:$M</definedName>
    <definedName name="Z_A8D5DEF8_4F89_11D5_A668_00B0D092E341_.wvu.Cols" localSheetId="12" hidden="1">'PAGE 11'!$L:$M</definedName>
    <definedName name="Z_A8D5DEF8_4F89_11D5_A668_00B0D092E341_.wvu.Cols" localSheetId="13" hidden="1">'PAGE 12'!$M:$M</definedName>
    <definedName name="Z_A8D5DEF8_4F89_11D5_A668_00B0D092E341_.wvu.Cols" localSheetId="14" hidden="1">#REF!</definedName>
    <definedName name="Z_A8D5DEF8_4F89_11D5_A668_00B0D092E341_.wvu.Cols" localSheetId="15" hidden="1">'PAGE 14'!$M:$M</definedName>
    <definedName name="Z_A8D5DEF8_4F89_11D5_A668_00B0D092E341_.wvu.Cols" localSheetId="16" hidden="1">'PAGE 15'!$M:$M</definedName>
    <definedName name="Z_A8D5DEF8_4F89_11D5_A668_00B0D092E341_.wvu.Cols" localSheetId="17" hidden="1">'PAGE 16'!$L:$L</definedName>
    <definedName name="Z_A8D5DEF8_4F89_11D5_A668_00B0D092E341_.wvu.Cols" localSheetId="18" hidden="1">'PAGE 17'!$O:$O</definedName>
    <definedName name="Z_A8D5DEF8_4F89_11D5_A668_00B0D092E341_.wvu.Cols" localSheetId="19" hidden="1">'PAGE 18'!$N:$N</definedName>
    <definedName name="Z_A8D5DEF8_4F89_11D5_A668_00B0D092E341_.wvu.Cols" localSheetId="21" hidden="1">'PAGE 20 a'!$L:$M</definedName>
    <definedName name="Z_A8D5DEF8_4F89_11D5_A668_00B0D092E341_.wvu.Cols" localSheetId="24" hidden="1">'PAGE 21'!$L:$M</definedName>
    <definedName name="Z_A8D5DEF8_4F89_11D5_A668_00B0D092E341_.wvu.Cols" localSheetId="25" hidden="1">'PAGE 22'!$L:$M</definedName>
    <definedName name="Z_A8D5DEF8_4F89_11D5_A668_00B0D092E341_.wvu.Cols" localSheetId="7" hidden="1">'PAGE 8'!$L:$M</definedName>
    <definedName name="Z_A8D5DEF8_4F89_11D5_A668_00B0D092E341_.wvu.Cols" localSheetId="9" hidden="1">'PAGE 9'!$L:$M</definedName>
    <definedName name="Z_A8D5DEF8_4F89_11D5_A668_00B0D092E341_.wvu.PrintArea" localSheetId="20" hidden="1">' PAGE 19 a'!$A$1:$I$26</definedName>
    <definedName name="Z_A8D5DEF8_4F89_11D5_A668_00B0D092E341_.wvu.PrintArea" localSheetId="0" hidden="1">'PAGE 1'!$A$1:$H$27</definedName>
    <definedName name="Z_A8D5DEF8_4F89_11D5_A668_00B0D092E341_.wvu.PrintArea" localSheetId="11" hidden="1">'PAGE 10'!$A$1:$I$28</definedName>
    <definedName name="Z_A8D5DEF8_4F89_11D5_A668_00B0D092E341_.wvu.PrintArea" localSheetId="12" hidden="1">'PAGE 11'!$A$1:$I$26</definedName>
    <definedName name="Z_A8D5DEF8_4F89_11D5_A668_00B0D092E341_.wvu.PrintArea" localSheetId="13" hidden="1">'PAGE 12'!$A$1:$H$36</definedName>
    <definedName name="Z_A8D5DEF8_4F89_11D5_A668_00B0D092E341_.wvu.PrintArea" localSheetId="14" hidden="1">#REF!</definedName>
    <definedName name="Z_A8D5DEF8_4F89_11D5_A668_00B0D092E341_.wvu.PrintArea" localSheetId="15" hidden="1">'PAGE 14'!$A$1:$I$35</definedName>
    <definedName name="Z_A8D5DEF8_4F89_11D5_A668_00B0D092E341_.wvu.PrintArea" localSheetId="16" hidden="1">'PAGE 15'!$A$1:$I$34</definedName>
    <definedName name="Z_A8D5DEF8_4F89_11D5_A668_00B0D092E341_.wvu.PrintArea" localSheetId="17" hidden="1">'PAGE 16'!$A$1:$H$37</definedName>
    <definedName name="Z_A8D5DEF8_4F89_11D5_A668_00B0D092E341_.wvu.PrintArea" localSheetId="18" hidden="1">'PAGE 17'!$A$1:$J$28</definedName>
    <definedName name="Z_A8D5DEF8_4F89_11D5_A668_00B0D092E341_.wvu.PrintArea" localSheetId="19" hidden="1">'PAGE 18'!$A$1:$J$29</definedName>
    <definedName name="Z_A8D5DEF8_4F89_11D5_A668_00B0D092E341_.wvu.PrintArea" localSheetId="21" hidden="1">'PAGE 20 a'!$A$1:$I$25</definedName>
    <definedName name="Z_A8D5DEF8_4F89_11D5_A668_00B0D092E341_.wvu.PrintArea" localSheetId="24" hidden="1">'PAGE 21'!$A$1:$I$26</definedName>
    <definedName name="Z_A8D5DEF8_4F89_11D5_A668_00B0D092E341_.wvu.PrintArea" localSheetId="25" hidden="1">'PAGE 22'!$A$1:$I$25</definedName>
    <definedName name="Z_A8D5DEF8_4F89_11D5_A668_00B0D092E341_.wvu.PrintArea" localSheetId="7" hidden="1">'PAGE 8'!$A$1:$I$26</definedName>
    <definedName name="Z_A8D5DEF8_4F89_11D5_A668_00B0D092E341_.wvu.PrintArea" localSheetId="9" hidden="1">'PAGE 9'!$A$1:$I$28</definedName>
    <definedName name="Z_D365D4ED_8FDA_11D4_90D6_00C09F02E77C_.wvu.Cols" localSheetId="20" hidden="1">' PAGE 19 a'!$L:$M</definedName>
    <definedName name="Z_D365D4ED_8FDA_11D4_90D6_00C09F02E77C_.wvu.Cols" localSheetId="0" hidden="1">'PAGE 1'!$K:$L</definedName>
    <definedName name="Z_D365D4ED_8FDA_11D4_90D6_00C09F02E77C_.wvu.Cols" localSheetId="11" hidden="1">'PAGE 10'!$L:$M</definedName>
    <definedName name="Z_D365D4ED_8FDA_11D4_90D6_00C09F02E77C_.wvu.Cols" localSheetId="12" hidden="1">'PAGE 11'!$L:$M</definedName>
    <definedName name="Z_D365D4ED_8FDA_11D4_90D6_00C09F02E77C_.wvu.Cols" localSheetId="13" hidden="1">'PAGE 12'!$M:$M</definedName>
    <definedName name="Z_D365D4ED_8FDA_11D4_90D6_00C09F02E77C_.wvu.Cols" localSheetId="14" hidden="1">#REF!</definedName>
    <definedName name="Z_D365D4ED_8FDA_11D4_90D6_00C09F02E77C_.wvu.Cols" localSheetId="15" hidden="1">'PAGE 14'!$M:$M</definedName>
    <definedName name="Z_D365D4ED_8FDA_11D4_90D6_00C09F02E77C_.wvu.Cols" localSheetId="16" hidden="1">'PAGE 15'!$M:$M</definedName>
    <definedName name="Z_D365D4ED_8FDA_11D4_90D6_00C09F02E77C_.wvu.Cols" localSheetId="17" hidden="1">'PAGE 16'!$L:$L</definedName>
    <definedName name="Z_D365D4ED_8FDA_11D4_90D6_00C09F02E77C_.wvu.Cols" localSheetId="18" hidden="1">'PAGE 17'!$O:$O</definedName>
    <definedName name="Z_D365D4ED_8FDA_11D4_90D6_00C09F02E77C_.wvu.Cols" localSheetId="19" hidden="1">'PAGE 18'!$N:$N</definedName>
    <definedName name="Z_D365D4ED_8FDA_11D4_90D6_00C09F02E77C_.wvu.Cols" localSheetId="21" hidden="1">'PAGE 20 a'!$L:$M</definedName>
    <definedName name="Z_D365D4ED_8FDA_11D4_90D6_00C09F02E77C_.wvu.Cols" localSheetId="24" hidden="1">'PAGE 21'!$L:$M</definedName>
    <definedName name="Z_D365D4ED_8FDA_11D4_90D6_00C09F02E77C_.wvu.Cols" localSheetId="25" hidden="1">'PAGE 22'!$L:$M</definedName>
    <definedName name="Z_D365D4ED_8FDA_11D4_90D6_00C09F02E77C_.wvu.Cols" localSheetId="7" hidden="1">'PAGE 8'!$L:$M</definedName>
    <definedName name="Z_D365D4ED_8FDA_11D4_90D6_00C09F02E77C_.wvu.Cols" localSheetId="9" hidden="1">'PAGE 9'!$L:$M</definedName>
    <definedName name="Z_D365D4ED_8FDA_11D4_90D6_00C09F02E77C_.wvu.PrintArea" localSheetId="20" hidden="1">' PAGE 19 a'!$A$1:$G$23</definedName>
    <definedName name="Z_D365D4ED_8FDA_11D4_90D6_00C09F02E77C_.wvu.PrintArea" localSheetId="0" hidden="1">'PAGE 1'!$A$1:$F$24</definedName>
    <definedName name="Z_D365D4ED_8FDA_11D4_90D6_00C09F02E77C_.wvu.PrintArea" localSheetId="11" hidden="1">'PAGE 10'!$A$1:$G$24</definedName>
    <definedName name="Z_D365D4ED_8FDA_11D4_90D6_00C09F02E77C_.wvu.PrintArea" localSheetId="12" hidden="1">'PAGE 11'!$A$1:$G$24</definedName>
    <definedName name="Z_D365D4ED_8FDA_11D4_90D6_00C09F02E77C_.wvu.PrintArea" localSheetId="13" hidden="1">'PAGE 12'!$A$1:$H$32</definedName>
    <definedName name="Z_D365D4ED_8FDA_11D4_90D6_00C09F02E77C_.wvu.PrintArea" localSheetId="14" hidden="1">#REF!</definedName>
    <definedName name="Z_D365D4ED_8FDA_11D4_90D6_00C09F02E77C_.wvu.PrintArea" localSheetId="15" hidden="1">'PAGE 14'!$A$1:$I$28</definedName>
    <definedName name="Z_D365D4ED_8FDA_11D4_90D6_00C09F02E77C_.wvu.PrintArea" localSheetId="16" hidden="1">'PAGE 15'!$A$1:$I$28</definedName>
    <definedName name="Z_D365D4ED_8FDA_11D4_90D6_00C09F02E77C_.wvu.PrintArea" localSheetId="17" hidden="1">'PAGE 16'!$A$1:$H$32</definedName>
    <definedName name="Z_D365D4ED_8FDA_11D4_90D6_00C09F02E77C_.wvu.PrintArea" localSheetId="18" hidden="1">'PAGE 17'!$A$1:$I$22</definedName>
    <definedName name="Z_D365D4ED_8FDA_11D4_90D6_00C09F02E77C_.wvu.PrintArea" localSheetId="19" hidden="1">'PAGE 18'!$A$1:$I$22</definedName>
    <definedName name="Z_D365D4ED_8FDA_11D4_90D6_00C09F02E77C_.wvu.PrintArea" localSheetId="21" hidden="1">'PAGE 20 a'!$A$1:$G$24</definedName>
    <definedName name="Z_D365D4ED_8FDA_11D4_90D6_00C09F02E77C_.wvu.PrintArea" localSheetId="24" hidden="1">'PAGE 21'!$A$1:$G$23</definedName>
    <definedName name="Z_D365D4ED_8FDA_11D4_90D6_00C09F02E77C_.wvu.PrintArea" localSheetId="25" hidden="1">'PAGE 22'!$A$1:$G$24</definedName>
    <definedName name="Z_D365D4ED_8FDA_11D4_90D6_00C09F02E77C_.wvu.PrintArea" localSheetId="7" hidden="1">'PAGE 8'!$A$1:$G$24</definedName>
    <definedName name="Z_D365D4ED_8FDA_11D4_90D6_00C09F02E77C_.wvu.PrintArea" localSheetId="9" hidden="1">'PAGE 9'!$A$1:$G$25</definedName>
  </definedNames>
  <calcPr calcId="162913"/>
  <customWorkbookViews>
    <customWorkbookView name="CAO_Y - Personal View" guid="{A8D5DEF8-4F89-11D5-A668-00B0D092E341}" mergeInterval="0" personalView="1" maximized="1" windowWidth="1020" windowHeight="606" tabRatio="661" activeSheetId="10"/>
    <customWorkbookView name="mulbrandon_m - Personal View" guid="{42BAA098-7A52-4D1D-A823-FCD82DBB77F5}" mergeInterval="0" personalView="1" maximized="1" windowWidth="796" windowHeight="438" tabRatio="661" activeSheetId="11"/>
    <customWorkbookView name="John Lee - Personal View" guid="{D365D4ED-8FDA-11D4-90D6-00C09F02E77C}" mergeInterval="0" personalView="1" maximized="1" windowWidth="796" windowHeight="438" tabRatio="66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61" l="1"/>
  <c r="G18" i="61"/>
  <c r="G19" i="61"/>
  <c r="G20" i="61"/>
  <c r="G21" i="61"/>
  <c r="G22" i="61"/>
  <c r="G23" i="61"/>
  <c r="G24" i="61"/>
  <c r="G25" i="61"/>
  <c r="G16" i="61"/>
  <c r="F17" i="61"/>
  <c r="F18" i="61"/>
  <c r="F19" i="61"/>
  <c r="F20" i="61"/>
  <c r="F21" i="61"/>
  <c r="F22" i="61"/>
  <c r="F23" i="61"/>
  <c r="F24" i="61"/>
  <c r="F25" i="61"/>
  <c r="E17" i="61"/>
  <c r="E18" i="61"/>
  <c r="E19" i="61"/>
  <c r="E20" i="61"/>
  <c r="E21" i="61"/>
  <c r="E22" i="61"/>
  <c r="E23" i="61"/>
  <c r="E24" i="61"/>
  <c r="E25" i="61"/>
  <c r="D17" i="61"/>
  <c r="D18" i="61"/>
  <c r="D19" i="61"/>
  <c r="D20" i="61"/>
  <c r="D21" i="61"/>
  <c r="D22" i="61"/>
  <c r="D23" i="61"/>
  <c r="D24" i="61"/>
  <c r="D25" i="61"/>
  <c r="F16" i="61"/>
  <c r="E16" i="61"/>
  <c r="D16" i="61"/>
  <c r="C7" i="61"/>
  <c r="I16" i="60"/>
  <c r="I17" i="60"/>
  <c r="I18" i="60"/>
  <c r="I19" i="60"/>
  <c r="I20" i="60"/>
  <c r="I21" i="60"/>
  <c r="I22" i="60"/>
  <c r="I23" i="60"/>
  <c r="I24" i="60"/>
  <c r="I15" i="60"/>
  <c r="G28" i="60"/>
  <c r="E28" i="60"/>
  <c r="D28" i="60"/>
  <c r="R24" i="60"/>
  <c r="J24" i="60"/>
  <c r="J23" i="60"/>
  <c r="R22" i="60"/>
  <c r="J22" i="60"/>
  <c r="R21" i="60"/>
  <c r="J21" i="60"/>
  <c r="R20" i="60"/>
  <c r="J20" i="60"/>
  <c r="R19" i="60"/>
  <c r="J19" i="60"/>
  <c r="R18" i="60"/>
  <c r="J18" i="60"/>
  <c r="R17" i="60"/>
  <c r="J17" i="60"/>
  <c r="R16" i="60"/>
  <c r="J16" i="60"/>
  <c r="R15" i="60"/>
  <c r="J15" i="60"/>
  <c r="C7" i="60"/>
  <c r="F22" i="58" l="1"/>
  <c r="J21" i="58" l="1"/>
  <c r="J20" i="58"/>
  <c r="J19" i="58"/>
  <c r="J18" i="58"/>
  <c r="J17" i="58"/>
  <c r="J16" i="58"/>
  <c r="J14" i="58"/>
  <c r="J15" i="58"/>
  <c r="D16" i="59" l="1"/>
  <c r="D25" i="58"/>
  <c r="G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G20" i="59"/>
  <c r="F20" i="59"/>
  <c r="E20" i="59"/>
  <c r="D20" i="59"/>
  <c r="G19" i="59"/>
  <c r="F19" i="59"/>
  <c r="E19" i="59"/>
  <c r="D19" i="59"/>
  <c r="G18" i="59"/>
  <c r="F18" i="59"/>
  <c r="E18" i="59"/>
  <c r="D18" i="59"/>
  <c r="G17" i="59"/>
  <c r="F17" i="59"/>
  <c r="E17" i="59"/>
  <c r="D17" i="59"/>
  <c r="G16" i="59"/>
  <c r="F16" i="59"/>
  <c r="E16" i="59"/>
  <c r="G25" i="58"/>
  <c r="F25" i="58"/>
  <c r="E25" i="58"/>
  <c r="S22" i="58"/>
  <c r="S21" i="58"/>
  <c r="I21" i="58"/>
  <c r="S20" i="58"/>
  <c r="I20" i="58"/>
  <c r="S19" i="58"/>
  <c r="I19" i="58"/>
  <c r="S18" i="58"/>
  <c r="I18" i="58"/>
  <c r="S17" i="58"/>
  <c r="I17" i="58"/>
  <c r="S16" i="58"/>
  <c r="I16" i="58"/>
  <c r="S15" i="58"/>
  <c r="I15" i="58"/>
  <c r="S14" i="58"/>
  <c r="I14" i="58"/>
  <c r="C7" i="53"/>
  <c r="C7" i="49"/>
  <c r="C7" i="51"/>
  <c r="C7" i="48"/>
  <c r="C7" i="45"/>
  <c r="D7" i="12"/>
  <c r="E7" i="55"/>
  <c r="E7" i="8"/>
  <c r="E7" i="7"/>
  <c r="E7" i="6"/>
  <c r="E7" i="1"/>
  <c r="C7" i="40"/>
  <c r="C7" i="39"/>
  <c r="C7" i="36"/>
  <c r="C7" i="33"/>
  <c r="E7" i="30"/>
  <c r="E7" i="29"/>
  <c r="F7" i="27"/>
  <c r="F7" i="26"/>
  <c r="F7" i="22"/>
  <c r="F7" i="21"/>
  <c r="F28" i="39"/>
  <c r="D28" i="39"/>
  <c r="E28" i="39"/>
  <c r="D30" i="29"/>
  <c r="E30" i="29"/>
  <c r="E28" i="33"/>
  <c r="F28" i="33"/>
  <c r="D28" i="33"/>
  <c r="F30" i="29"/>
  <c r="G30" i="29"/>
  <c r="H30" i="29"/>
  <c r="I30" i="29"/>
  <c r="J30" i="29"/>
  <c r="K30" i="29"/>
  <c r="D23" i="40"/>
  <c r="E23" i="40"/>
  <c r="F23" i="40"/>
  <c r="I23" i="39"/>
  <c r="I22" i="39"/>
  <c r="I21" i="39"/>
  <c r="I20" i="39"/>
  <c r="I19" i="39"/>
  <c r="I18" i="39"/>
  <c r="I17" i="39"/>
  <c r="H23" i="39"/>
  <c r="F24" i="36"/>
  <c r="D24" i="36"/>
  <c r="E24" i="36"/>
  <c r="I23" i="33"/>
  <c r="I22" i="33"/>
  <c r="I21" i="33"/>
  <c r="I20" i="33"/>
  <c r="I19" i="33"/>
  <c r="I18" i="33"/>
  <c r="I17" i="33"/>
  <c r="H23" i="33"/>
  <c r="D26" i="30"/>
  <c r="E26" i="30"/>
  <c r="F26" i="30"/>
  <c r="G26" i="30"/>
  <c r="H26" i="30"/>
  <c r="I26" i="30"/>
  <c r="J26" i="30"/>
  <c r="K26" i="30"/>
  <c r="N26" i="29"/>
  <c r="N25" i="29"/>
  <c r="N24" i="29"/>
  <c r="N23" i="29"/>
  <c r="N22" i="29"/>
  <c r="N21" i="29"/>
  <c r="N20" i="29"/>
  <c r="M26" i="29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38" i="21"/>
  <c r="G38" i="21"/>
  <c r="H37" i="21"/>
  <c r="D27" i="10"/>
  <c r="E27" i="10"/>
  <c r="F27" i="10"/>
  <c r="C27" i="10"/>
  <c r="H17" i="10"/>
  <c r="E20" i="26"/>
  <c r="R23" i="49"/>
  <c r="R22" i="49"/>
  <c r="R21" i="49"/>
  <c r="R20" i="49"/>
  <c r="R19" i="49"/>
  <c r="R18" i="49"/>
  <c r="R17" i="49"/>
  <c r="R16" i="49"/>
  <c r="R15" i="49"/>
  <c r="R23" i="48"/>
  <c r="R22" i="48"/>
  <c r="R21" i="48"/>
  <c r="R20" i="48"/>
  <c r="R19" i="48"/>
  <c r="R18" i="48"/>
  <c r="R17" i="48"/>
  <c r="R16" i="48"/>
  <c r="R15" i="48"/>
  <c r="R22" i="12"/>
  <c r="R21" i="12"/>
  <c r="R20" i="12"/>
  <c r="R19" i="12"/>
  <c r="R18" i="12"/>
  <c r="R17" i="12"/>
  <c r="R16" i="12"/>
  <c r="R15" i="12"/>
  <c r="R14" i="12"/>
  <c r="R29" i="8"/>
  <c r="R30" i="8"/>
  <c r="R28" i="8"/>
  <c r="R27" i="8"/>
  <c r="R26" i="8"/>
  <c r="R25" i="8"/>
  <c r="R24" i="8"/>
  <c r="R23" i="8"/>
  <c r="R22" i="8"/>
  <c r="R21" i="8"/>
  <c r="R29" i="7"/>
  <c r="R30" i="7"/>
  <c r="R28" i="7"/>
  <c r="R27" i="7"/>
  <c r="R26" i="7"/>
  <c r="R25" i="7"/>
  <c r="R24" i="7"/>
  <c r="R23" i="7"/>
  <c r="R22" i="7"/>
  <c r="R21" i="7"/>
  <c r="R20" i="7"/>
  <c r="R19" i="7"/>
  <c r="R29" i="6"/>
  <c r="R30" i="6"/>
  <c r="R28" i="6"/>
  <c r="R27" i="6"/>
  <c r="R26" i="6"/>
  <c r="R25" i="6"/>
  <c r="R24" i="6"/>
  <c r="R23" i="6"/>
  <c r="R22" i="6"/>
  <c r="R21" i="6"/>
  <c r="R20" i="6"/>
  <c r="R30" i="1"/>
  <c r="R31" i="1"/>
  <c r="R29" i="1"/>
  <c r="R28" i="1"/>
  <c r="R27" i="1"/>
  <c r="R26" i="1"/>
  <c r="R25" i="1"/>
  <c r="R24" i="1"/>
  <c r="R23" i="1"/>
  <c r="R22" i="1"/>
  <c r="R21" i="1"/>
  <c r="R24" i="39"/>
  <c r="R22" i="39"/>
  <c r="R21" i="39"/>
  <c r="R20" i="39"/>
  <c r="R19" i="39"/>
  <c r="R18" i="39"/>
  <c r="R17" i="39"/>
  <c r="R16" i="39"/>
  <c r="R15" i="39"/>
  <c r="R24" i="33"/>
  <c r="R22" i="33"/>
  <c r="R21" i="33"/>
  <c r="R20" i="33"/>
  <c r="R19" i="33"/>
  <c r="R18" i="33"/>
  <c r="R17" i="33"/>
  <c r="R16" i="33"/>
  <c r="R15" i="33"/>
  <c r="R27" i="29"/>
  <c r="R25" i="29"/>
  <c r="R24" i="29"/>
  <c r="R23" i="29"/>
  <c r="R22" i="29"/>
  <c r="R21" i="29"/>
  <c r="R20" i="29"/>
  <c r="R19" i="29"/>
  <c r="R18" i="29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Q24" i="10"/>
  <c r="Q23" i="10"/>
  <c r="Q22" i="10"/>
  <c r="Q21" i="10"/>
  <c r="Q20" i="10"/>
  <c r="Q19" i="10"/>
  <c r="Q18" i="10"/>
  <c r="Q16" i="10"/>
  <c r="Q15" i="10"/>
  <c r="K19" i="30"/>
  <c r="K18" i="30"/>
  <c r="F25" i="36"/>
  <c r="F23" i="36"/>
  <c r="F22" i="36"/>
  <c r="F21" i="36"/>
  <c r="F20" i="36"/>
  <c r="F19" i="36"/>
  <c r="F18" i="36"/>
  <c r="F17" i="36"/>
  <c r="F16" i="36"/>
  <c r="F24" i="40"/>
  <c r="F22" i="40"/>
  <c r="F21" i="40"/>
  <c r="F20" i="40"/>
  <c r="F19" i="40"/>
  <c r="F18" i="40"/>
  <c r="F17" i="40"/>
  <c r="F16" i="40"/>
  <c r="F15" i="40"/>
  <c r="F24" i="53"/>
  <c r="F23" i="53"/>
  <c r="F22" i="53"/>
  <c r="F21" i="53"/>
  <c r="F20" i="53"/>
  <c r="F19" i="53"/>
  <c r="F18" i="53"/>
  <c r="F17" i="53"/>
  <c r="F16" i="53"/>
  <c r="F24" i="51"/>
  <c r="F23" i="51"/>
  <c r="F22" i="51"/>
  <c r="F21" i="51"/>
  <c r="F20" i="51"/>
  <c r="F19" i="51"/>
  <c r="F18" i="51"/>
  <c r="F17" i="51"/>
  <c r="F16" i="51"/>
  <c r="I22" i="45"/>
  <c r="I21" i="45"/>
  <c r="I20" i="45"/>
  <c r="I19" i="45"/>
  <c r="I18" i="45"/>
  <c r="I17" i="45"/>
  <c r="I16" i="45"/>
  <c r="I15" i="45"/>
  <c r="I14" i="45"/>
  <c r="F22" i="45"/>
  <c r="F21" i="45"/>
  <c r="F20" i="45"/>
  <c r="F19" i="45"/>
  <c r="F18" i="45"/>
  <c r="F17" i="45"/>
  <c r="F16" i="45"/>
  <c r="F15" i="45"/>
  <c r="F14" i="45"/>
  <c r="E22" i="45"/>
  <c r="E21" i="45"/>
  <c r="E20" i="45"/>
  <c r="E19" i="45"/>
  <c r="E18" i="45"/>
  <c r="E17" i="45"/>
  <c r="E16" i="45"/>
  <c r="E15" i="45"/>
  <c r="E14" i="45"/>
  <c r="K22" i="12"/>
  <c r="K21" i="12"/>
  <c r="K20" i="12"/>
  <c r="K19" i="12"/>
  <c r="K18" i="12"/>
  <c r="K17" i="12"/>
  <c r="K16" i="12"/>
  <c r="K15" i="12"/>
  <c r="K14" i="12"/>
  <c r="F25" i="12"/>
  <c r="E25" i="12"/>
  <c r="I59" i="55"/>
  <c r="I34" i="55"/>
  <c r="H59" i="55"/>
  <c r="H34" i="55" s="1"/>
  <c r="G59" i="55"/>
  <c r="G34" i="55" s="1"/>
  <c r="F59" i="55"/>
  <c r="F34" i="55" s="1"/>
  <c r="E59" i="55"/>
  <c r="D59" i="55"/>
  <c r="D34" i="55" s="1"/>
  <c r="B59" i="55"/>
  <c r="B34" i="55" s="1"/>
  <c r="C59" i="55"/>
  <c r="H34" i="8"/>
  <c r="G34" i="8"/>
  <c r="E34" i="8"/>
  <c r="D34" i="8"/>
  <c r="H35" i="7"/>
  <c r="G35" i="7"/>
  <c r="E35" i="7"/>
  <c r="D35" i="7"/>
  <c r="H34" i="6"/>
  <c r="G34" i="6"/>
  <c r="E34" i="6"/>
  <c r="D34" i="6"/>
  <c r="H35" i="1"/>
  <c r="G35" i="1"/>
  <c r="E35" i="1"/>
  <c r="D35" i="1"/>
  <c r="K27" i="30"/>
  <c r="K25" i="30"/>
  <c r="K24" i="30"/>
  <c r="K23" i="30"/>
  <c r="K22" i="30"/>
  <c r="K21" i="30"/>
  <c r="K20" i="30"/>
  <c r="H27" i="30"/>
  <c r="H25" i="30"/>
  <c r="H24" i="30"/>
  <c r="H23" i="30"/>
  <c r="H22" i="30"/>
  <c r="H21" i="30"/>
  <c r="H20" i="30"/>
  <c r="H19" i="30"/>
  <c r="H18" i="30"/>
  <c r="G27" i="30"/>
  <c r="G25" i="30"/>
  <c r="G24" i="30"/>
  <c r="G23" i="30"/>
  <c r="G22" i="30"/>
  <c r="G21" i="30"/>
  <c r="G20" i="30"/>
  <c r="G19" i="30"/>
  <c r="G18" i="30"/>
  <c r="M27" i="29"/>
  <c r="M25" i="29"/>
  <c r="M24" i="29"/>
  <c r="M23" i="29"/>
  <c r="M22" i="29"/>
  <c r="M21" i="29"/>
  <c r="M20" i="29"/>
  <c r="M19" i="29"/>
  <c r="M18" i="29"/>
  <c r="I32" i="27"/>
  <c r="H32" i="27"/>
  <c r="G32" i="27"/>
  <c r="F32" i="27"/>
  <c r="E32" i="27"/>
  <c r="G33" i="26"/>
  <c r="F33" i="26"/>
  <c r="E33" i="26"/>
  <c r="L20" i="12"/>
  <c r="L21" i="12"/>
  <c r="I24" i="39"/>
  <c r="I16" i="39"/>
  <c r="I15" i="39"/>
  <c r="I24" i="33"/>
  <c r="I16" i="33"/>
  <c r="I15" i="33"/>
  <c r="N27" i="29"/>
  <c r="N19" i="29"/>
  <c r="N18" i="29"/>
  <c r="I37" i="22"/>
  <c r="H37" i="22"/>
  <c r="G37" i="22"/>
  <c r="F37" i="22"/>
  <c r="E37" i="22"/>
  <c r="F38" i="21"/>
  <c r="E38" i="21"/>
  <c r="I22" i="49"/>
  <c r="I21" i="49"/>
  <c r="I20" i="49"/>
  <c r="I19" i="49"/>
  <c r="I18" i="49"/>
  <c r="I17" i="49"/>
  <c r="I16" i="49"/>
  <c r="I15" i="49"/>
  <c r="H16" i="10"/>
  <c r="H18" i="10"/>
  <c r="H19" i="10"/>
  <c r="H20" i="10"/>
  <c r="H21" i="10"/>
  <c r="H22" i="10"/>
  <c r="H23" i="10"/>
  <c r="H24" i="10"/>
  <c r="H15" i="10"/>
  <c r="H15" i="39"/>
  <c r="H16" i="39"/>
  <c r="H17" i="39"/>
  <c r="H18" i="39"/>
  <c r="H19" i="39"/>
  <c r="H20" i="39"/>
  <c r="H21" i="39"/>
  <c r="H22" i="39"/>
  <c r="H24" i="39"/>
  <c r="E24" i="40"/>
  <c r="D24" i="40"/>
  <c r="E22" i="40"/>
  <c r="D22" i="40"/>
  <c r="E21" i="40"/>
  <c r="D21" i="40"/>
  <c r="E20" i="40"/>
  <c r="D20" i="40"/>
  <c r="E19" i="40"/>
  <c r="D19" i="40"/>
  <c r="E18" i="40"/>
  <c r="D18" i="40"/>
  <c r="E17" i="40"/>
  <c r="D17" i="40"/>
  <c r="E16" i="40"/>
  <c r="D16" i="40"/>
  <c r="E15" i="40"/>
  <c r="D15" i="40"/>
  <c r="F35" i="1"/>
  <c r="C35" i="1"/>
  <c r="F34" i="6"/>
  <c r="C34" i="6"/>
  <c r="F35" i="7"/>
  <c r="C35" i="7"/>
  <c r="F34" i="8"/>
  <c r="C34" i="8"/>
  <c r="I58" i="55"/>
  <c r="I33" i="55" s="1"/>
  <c r="I57" i="55"/>
  <c r="I32" i="55" s="1"/>
  <c r="I56" i="55"/>
  <c r="I55" i="55"/>
  <c r="I54" i="55"/>
  <c r="I53" i="55"/>
  <c r="I52" i="55"/>
  <c r="I51" i="55"/>
  <c r="I26" i="55" s="1"/>
  <c r="I50" i="55"/>
  <c r="I25" i="55" s="1"/>
  <c r="I49" i="55"/>
  <c r="I48" i="55"/>
  <c r="I47" i="55"/>
  <c r="I46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F58" i="55"/>
  <c r="F33" i="55" s="1"/>
  <c r="F57" i="55"/>
  <c r="F32" i="55" s="1"/>
  <c r="F56" i="55"/>
  <c r="F31" i="55" s="1"/>
  <c r="F55" i="55"/>
  <c r="F30" i="55" s="1"/>
  <c r="F54" i="55"/>
  <c r="F29" i="55" s="1"/>
  <c r="F53" i="55"/>
  <c r="F52" i="55"/>
  <c r="F27" i="55" s="1"/>
  <c r="F51" i="55"/>
  <c r="F50" i="55"/>
  <c r="F25" i="55" s="1"/>
  <c r="F49" i="55"/>
  <c r="F24" i="55" s="1"/>
  <c r="F48" i="55"/>
  <c r="F23" i="55" s="1"/>
  <c r="F47" i="55"/>
  <c r="F22" i="55" s="1"/>
  <c r="F46" i="55"/>
  <c r="F21" i="55" s="1"/>
  <c r="E58" i="55"/>
  <c r="E57" i="55"/>
  <c r="E56" i="55"/>
  <c r="E31" i="55" s="1"/>
  <c r="E55" i="55"/>
  <c r="E54" i="55"/>
  <c r="E53" i="55"/>
  <c r="E52" i="55"/>
  <c r="E51" i="55"/>
  <c r="E50" i="55"/>
  <c r="E25" i="55" s="1"/>
  <c r="E49" i="55"/>
  <c r="E48" i="55"/>
  <c r="E47" i="55"/>
  <c r="E22" i="55" s="1"/>
  <c r="E46" i="55"/>
  <c r="D58" i="55"/>
  <c r="D57" i="55"/>
  <c r="D56" i="55"/>
  <c r="D55" i="55"/>
  <c r="D54" i="55"/>
  <c r="D53" i="55"/>
  <c r="D52" i="55"/>
  <c r="D51" i="55"/>
  <c r="D50" i="55"/>
  <c r="D49" i="55"/>
  <c r="D48" i="55"/>
  <c r="D47" i="55"/>
  <c r="D46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B58" i="55"/>
  <c r="B57" i="55"/>
  <c r="B56" i="55"/>
  <c r="B55" i="55"/>
  <c r="B54" i="55"/>
  <c r="B53" i="55"/>
  <c r="B52" i="55"/>
  <c r="B51" i="55"/>
  <c r="B50" i="55"/>
  <c r="B49" i="55"/>
  <c r="B48" i="55"/>
  <c r="B47" i="55"/>
  <c r="B46" i="55"/>
  <c r="L17" i="12"/>
  <c r="L19" i="12"/>
  <c r="L18" i="12"/>
  <c r="L16" i="12"/>
  <c r="L15" i="12"/>
  <c r="L14" i="12"/>
  <c r="I25" i="12"/>
  <c r="H25" i="12"/>
  <c r="G25" i="12"/>
  <c r="D25" i="12"/>
  <c r="C25" i="12"/>
  <c r="B25" i="12"/>
  <c r="H22" i="45"/>
  <c r="G22" i="45"/>
  <c r="D22" i="45"/>
  <c r="C22" i="45"/>
  <c r="B22" i="45"/>
  <c r="H21" i="45"/>
  <c r="G21" i="45"/>
  <c r="D21" i="45"/>
  <c r="C21" i="45"/>
  <c r="B21" i="45"/>
  <c r="H20" i="45"/>
  <c r="G20" i="45"/>
  <c r="D20" i="45"/>
  <c r="C20" i="45"/>
  <c r="B20" i="45"/>
  <c r="H19" i="45"/>
  <c r="G19" i="45"/>
  <c r="D19" i="45"/>
  <c r="C19" i="45"/>
  <c r="B19" i="45"/>
  <c r="H18" i="45"/>
  <c r="G18" i="45"/>
  <c r="D18" i="45"/>
  <c r="C18" i="45"/>
  <c r="B18" i="45"/>
  <c r="H17" i="45"/>
  <c r="G17" i="45"/>
  <c r="D17" i="45"/>
  <c r="C17" i="45"/>
  <c r="B17" i="45"/>
  <c r="H16" i="45"/>
  <c r="G16" i="45"/>
  <c r="D16" i="45"/>
  <c r="C16" i="45"/>
  <c r="B16" i="45"/>
  <c r="H15" i="45"/>
  <c r="G15" i="45"/>
  <c r="D15" i="45"/>
  <c r="C15" i="45"/>
  <c r="B15" i="45"/>
  <c r="H14" i="45"/>
  <c r="G14" i="45"/>
  <c r="D14" i="45"/>
  <c r="C14" i="45"/>
  <c r="B14" i="45"/>
  <c r="I18" i="48"/>
  <c r="I21" i="48"/>
  <c r="I17" i="48"/>
  <c r="I22" i="48"/>
  <c r="I20" i="48"/>
  <c r="I19" i="48"/>
  <c r="I16" i="48"/>
  <c r="I15" i="48"/>
  <c r="H23" i="48"/>
  <c r="H22" i="48"/>
  <c r="H21" i="48"/>
  <c r="H20" i="48"/>
  <c r="H19" i="48"/>
  <c r="H18" i="48"/>
  <c r="H17" i="48"/>
  <c r="H16" i="48"/>
  <c r="H15" i="48"/>
  <c r="F26" i="48"/>
  <c r="E26" i="48"/>
  <c r="D26" i="48"/>
  <c r="G37" i="21"/>
  <c r="F37" i="21"/>
  <c r="E37" i="21"/>
  <c r="E24" i="51"/>
  <c r="E23" i="51"/>
  <c r="E22" i="51"/>
  <c r="E21" i="51"/>
  <c r="E20" i="51"/>
  <c r="E19" i="51"/>
  <c r="E18" i="51"/>
  <c r="E17" i="51"/>
  <c r="E16" i="51"/>
  <c r="D24" i="51"/>
  <c r="D23" i="51"/>
  <c r="D22" i="51"/>
  <c r="D21" i="51"/>
  <c r="D20" i="51"/>
  <c r="D19" i="51"/>
  <c r="D18" i="51"/>
  <c r="D17" i="51"/>
  <c r="D16" i="51"/>
  <c r="H23" i="49"/>
  <c r="H22" i="49"/>
  <c r="H21" i="49"/>
  <c r="H20" i="49"/>
  <c r="H19" i="49"/>
  <c r="H18" i="49"/>
  <c r="H17" i="49"/>
  <c r="H16" i="49"/>
  <c r="H15" i="49"/>
  <c r="F26" i="49"/>
  <c r="E26" i="49"/>
  <c r="D26" i="49"/>
  <c r="E24" i="53"/>
  <c r="D24" i="53"/>
  <c r="E23" i="53"/>
  <c r="D23" i="53"/>
  <c r="E22" i="53"/>
  <c r="D22" i="53"/>
  <c r="E21" i="53"/>
  <c r="D21" i="53"/>
  <c r="E20" i="53"/>
  <c r="D20" i="53"/>
  <c r="E19" i="53"/>
  <c r="D19" i="53"/>
  <c r="E18" i="53"/>
  <c r="D18" i="53"/>
  <c r="E17" i="53"/>
  <c r="D17" i="53"/>
  <c r="E16" i="53"/>
  <c r="D16" i="53"/>
  <c r="I36" i="22"/>
  <c r="H36" i="22"/>
  <c r="G36" i="22"/>
  <c r="F36" i="22"/>
  <c r="E36" i="22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J27" i="30"/>
  <c r="I27" i="30"/>
  <c r="F27" i="30"/>
  <c r="E27" i="30"/>
  <c r="D27" i="30"/>
  <c r="J25" i="30"/>
  <c r="I25" i="30"/>
  <c r="F25" i="30"/>
  <c r="E25" i="30"/>
  <c r="D25" i="30"/>
  <c r="J24" i="30"/>
  <c r="I24" i="30"/>
  <c r="F24" i="30"/>
  <c r="E24" i="30"/>
  <c r="D24" i="30"/>
  <c r="J23" i="30"/>
  <c r="I23" i="30"/>
  <c r="F23" i="30"/>
  <c r="E23" i="30"/>
  <c r="D23" i="30"/>
  <c r="J22" i="30"/>
  <c r="I22" i="30"/>
  <c r="F22" i="30"/>
  <c r="E22" i="30"/>
  <c r="D22" i="30"/>
  <c r="J21" i="30"/>
  <c r="I21" i="30"/>
  <c r="F21" i="30"/>
  <c r="E21" i="30"/>
  <c r="D21" i="30"/>
  <c r="J20" i="30"/>
  <c r="I20" i="30"/>
  <c r="F20" i="30"/>
  <c r="E20" i="30"/>
  <c r="D20" i="30"/>
  <c r="J19" i="30"/>
  <c r="I19" i="30"/>
  <c r="F19" i="30"/>
  <c r="E19" i="30"/>
  <c r="D19" i="30"/>
  <c r="J18" i="30"/>
  <c r="I18" i="30"/>
  <c r="F18" i="30"/>
  <c r="E18" i="30"/>
  <c r="D18" i="30"/>
  <c r="H24" i="33"/>
  <c r="H22" i="33"/>
  <c r="H21" i="33"/>
  <c r="H20" i="33"/>
  <c r="H19" i="33"/>
  <c r="H18" i="33"/>
  <c r="H17" i="33"/>
  <c r="H16" i="33"/>
  <c r="H15" i="33"/>
  <c r="E25" i="36"/>
  <c r="D25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F28" i="55"/>
  <c r="E33" i="55"/>
  <c r="B29" i="55" l="1"/>
  <c r="B24" i="55"/>
  <c r="B32" i="55"/>
  <c r="B25" i="55"/>
  <c r="B33" i="55"/>
  <c r="B26" i="55"/>
  <c r="C22" i="55"/>
  <c r="G33" i="55"/>
  <c r="G26" i="55"/>
  <c r="I23" i="55"/>
  <c r="I22" i="55"/>
  <c r="G27" i="55"/>
  <c r="G22" i="55"/>
  <c r="G29" i="55"/>
  <c r="G28" i="55"/>
  <c r="G23" i="55"/>
  <c r="G32" i="55"/>
  <c r="F26" i="55"/>
  <c r="I28" i="55"/>
  <c r="I27" i="55"/>
  <c r="I24" i="55"/>
  <c r="I30" i="55"/>
  <c r="I21" i="55"/>
  <c r="I29" i="55"/>
  <c r="I31" i="55"/>
  <c r="H21" i="55"/>
  <c r="H25" i="55"/>
  <c r="H24" i="55"/>
  <c r="H30" i="55"/>
  <c r="H22" i="55"/>
  <c r="H32" i="55"/>
  <c r="H29" i="55"/>
  <c r="H33" i="55"/>
  <c r="H31" i="55"/>
  <c r="H26" i="55"/>
  <c r="H23" i="55"/>
  <c r="H28" i="55"/>
  <c r="H27" i="55"/>
  <c r="G31" i="55"/>
  <c r="G21" i="55"/>
  <c r="G30" i="55"/>
  <c r="G25" i="55"/>
  <c r="E32" i="55"/>
  <c r="E30" i="55"/>
  <c r="E26" i="55"/>
  <c r="E34" i="55"/>
  <c r="E21" i="55"/>
  <c r="E24" i="55"/>
  <c r="D26" i="55"/>
  <c r="D28" i="55"/>
  <c r="D31" i="55"/>
  <c r="D21" i="55"/>
  <c r="D29" i="55"/>
  <c r="D30" i="55"/>
  <c r="D27" i="55"/>
  <c r="D23" i="55"/>
  <c r="D22" i="55"/>
  <c r="D33" i="55"/>
  <c r="D32" i="55"/>
  <c r="D24" i="55"/>
  <c r="C25" i="55"/>
  <c r="C27" i="55"/>
  <c r="C24" i="55"/>
  <c r="C34" i="55"/>
  <c r="C30" i="55"/>
  <c r="C21" i="55"/>
  <c r="C23" i="55"/>
  <c r="C31" i="55"/>
  <c r="C32" i="55"/>
  <c r="C26" i="55"/>
  <c r="C28" i="55"/>
  <c r="C29" i="55"/>
  <c r="C33" i="55"/>
  <c r="B27" i="55"/>
  <c r="B23" i="55"/>
  <c r="B28" i="55"/>
  <c r="B21" i="55"/>
  <c r="B22" i="55"/>
  <c r="B30" i="55"/>
  <c r="B31" i="55"/>
  <c r="G24" i="55"/>
  <c r="E27" i="55"/>
  <c r="E29" i="55"/>
  <c r="E28" i="55"/>
  <c r="D25" i="55"/>
  <c r="E23" i="55"/>
  <c r="F24" i="59"/>
  <c r="I22" i="58"/>
</calcChain>
</file>

<file path=xl/sharedStrings.xml><?xml version="1.0" encoding="utf-8"?>
<sst xmlns="http://schemas.openxmlformats.org/spreadsheetml/2006/main" count="767" uniqueCount="242">
  <si>
    <t>HEARING IMPAIRMENTS</t>
  </si>
  <si>
    <t>EMOTIONAL DISTURBANCE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</si>
  <si>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</si>
  <si>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</si>
  <si>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</si>
  <si>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</si>
  <si>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</si>
  <si>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</si>
  <si>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</si>
  <si>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</si>
  <si>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</si>
  <si>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</si>
  <si>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</si>
  <si>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</si>
  <si>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</si>
  <si>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</si>
  <si>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</si>
  <si>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</si>
  <si>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</si>
  <si>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</si>
  <si>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</si>
  <si>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</si>
  <si>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</si>
  <si>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</si>
  <si>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</si>
  <si>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</si>
  <si>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</si>
  <si>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</si>
  <si>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</si>
  <si>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</si>
  <si>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</si>
  <si>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</si>
  <si>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</si>
  <si>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</si>
  <si>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</si>
  <si>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</si>
  <si>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</si>
  <si>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</si>
  <si>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</si>
  <si>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</si>
  <si>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</si>
  <si>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</si>
  <si>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</si>
  <si>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</si>
  <si>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</si>
  <si>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</si>
  <si>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</si>
  <si>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</si>
  <si>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</si>
  <si>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</si>
  <si>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</si>
  <si>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</si>
  <si>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</si>
  <si>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</si>
  <si>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</si>
  <si>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</si>
  <si>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</si>
  <si>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</si>
  <si>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</si>
  <si>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</si>
  <si>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</si>
  <si>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</si>
  <si>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</si>
  <si>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</si>
  <si>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</si>
  <si>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</si>
  <si>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</si>
  <si>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</si>
  <si>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</si>
  <si>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</si>
  <si>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</si>
  <si>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</si>
  <si>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</si>
  <si>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</si>
  <si>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</si>
  <si>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</si>
  <si>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</si>
  <si>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</si>
  <si>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</si>
  <si>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</si>
  <si>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</si>
  <si>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</si>
  <si>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</si>
  <si>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</si>
  <si>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</si>
  <si>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</si>
  <si>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</si>
  <si>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</si>
  <si>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</si>
  <si>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</si>
  <si>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</si>
  <si>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</si>
  <si>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</si>
  <si>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</si>
  <si>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</si>
  <si>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</si>
  <si>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</si>
  <si>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</si>
  <si>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</si>
  <si>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</si>
  <si>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</si>
  <si>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</si>
  <si>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</si>
  <si>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</si>
  <si>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</si>
  <si>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</si>
  <si>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</si>
  <si>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</si>
  <si>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</si>
  <si>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</si>
  <si>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</si>
  <si>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</si>
  <si>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</si>
  <si>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</si>
  <si>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</si>
  <si>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</si>
  <si>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</si>
  <si>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</si>
  <si>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</si>
  <si>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</si>
  <si>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</si>
  <si>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</si>
  <si>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</si>
  <si>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</si>
  <si>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</si>
  <si>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</si>
  <si>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</si>
  <si>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</si>
  <si>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</si>
  <si>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</si>
  <si>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</si>
  <si>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</si>
  <si>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</si>
  <si>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</si>
  <si>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</si>
  <si>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</si>
  <si>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</si>
  <si>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</si>
  <si>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</si>
  <si>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</si>
  <si>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</si>
  <si>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</si>
  <si>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</si>
  <si>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</si>
  <si>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</si>
  <si>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</si>
  <si>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</si>
  <si>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</si>
  <si>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</si>
  <si>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</si>
  <si>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</si>
  <si>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</si>
  <si>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</si>
  <si>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</si>
  <si>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</si>
  <si>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</si>
  <si>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</si>
  <si>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</si>
  <si>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</si>
  <si>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</si>
  <si>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</si>
  <si>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</si>
  <si>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</si>
  <si>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</si>
  <si>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</si>
  <si>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</si>
  <si>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</si>
  <si>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</si>
  <si>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</si>
  <si>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</si>
  <si>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</si>
  <si>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</si>
  <si>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</si>
  <si>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</si>
  <si>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</si>
  <si>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</si>
  <si>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</si>
  <si>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</si>
  <si>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</si>
  <si>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</si>
  <si>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</si>
  <si>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</si>
  <si>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</si>
  <si>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</si>
  <si>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</si>
  <si>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</si>
  <si>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</si>
  <si>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</si>
  <si>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</si>
  <si>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</si>
  <si>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</si>
  <si>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</si>
  <si>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</si>
  <si>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>Reporting Date:</t>
  </si>
  <si>
    <r>
      <t>5-11</t>
    </r>
    <r>
      <rPr>
        <b/>
        <vertAlign val="superscript"/>
        <sz val="8"/>
        <rFont val="Arial"/>
        <family val="2"/>
      </rPr>
      <t>2</t>
    </r>
  </si>
  <si>
    <r>
      <t>5-11</t>
    </r>
    <r>
      <rPr>
        <b/>
        <vertAlign val="superscript"/>
        <sz val="9"/>
        <rFont val="Arial"/>
        <family val="2"/>
      </rPr>
      <t>2</t>
    </r>
  </si>
  <si>
    <t>SECTION D: Distribution of children with disabilities (IDEA) ages 3 through 5 receiving special education by gender and early childhood environment.</t>
  </si>
  <si>
    <t xml:space="preserve">SECTION E: Distribution of children with disabilities (IDEA) ages 3 through 5 receiving special education by English learner status and early childhood environment. 
</t>
  </si>
  <si>
    <t>ENGLISH LEARNER STATUS</t>
  </si>
  <si>
    <r>
      <t>ENGLISH LEARNER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</si>
  <si>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ENGLISH LEARNER</t>
  </si>
  <si>
    <t>NON-ENGLISH LEARNER</t>
  </si>
  <si>
    <t>ENGLISH LEARNER
(PERCENT)</t>
  </si>
  <si>
    <t>NON-ENGLISH LEARNER
(PERCENT)</t>
  </si>
  <si>
    <t xml:space="preserve">SECTION H: Distribution of children with disabilities (IDEA) age 5 in kindergarten through age 21 receiving special education by educational environment and sex. 
</t>
  </si>
  <si>
    <r>
      <t>ENGLISH LEARNER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</si>
  <si>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IDEA Data Center (IDC)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</si>
  <si>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</si>
  <si>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</si>
  <si>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t>SECTION F: Distribution of children with disabilities (IDEA) age 5 in kindergarten through age 21 receiving special education by disability, educational environment, and age group.</t>
  </si>
  <si>
    <t xml:space="preserve">SECTION G: Distribution of children with disabilities (IDEA) age 5 in kindergarten through age 21 receiving special education by race ethnicity and educational environment. </t>
  </si>
  <si>
    <t xml:space="preserve">SECTION I: Distribution of children with disabilities (IDEA) age 5 in kindergarten through age 21 receiving special education by educational environment and English learner status.
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</si>
  <si>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</si>
  <si>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SPEECH OR LANGUAGE IMPAIRMENT</t>
  </si>
  <si>
    <t>VISUAL IMPAIRMENT</t>
  </si>
  <si>
    <t>ORTHOPEDIC IMPAIRMENT</t>
  </si>
  <si>
    <t>OTHER HEALTH IMPAIRMENT</t>
  </si>
  <si>
    <t>HEARING IMPAIRMENT</t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</si>
  <si>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</si>
  <si>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THE STATES ENTER COUNTS.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</si>
  <si>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</si>
  <si>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</si>
  <si>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t>ROW Set (D)
CHILDREN ATTENDING NEITHER A
REGULAR EARLY CHILDHOOD PROGRAM
NOR A SPECIAL EDUCATION PROGRAM
(NOT INCLUDED IN ROW SETS A, B, OR C)</t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</si>
  <si>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B, OR C)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</si>
  <si>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The inclusion of 5-year-old kindergartners is optional for school year 2019-2020 and is required for school year 2020-2021 forward.
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</si>
  <si>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</si>
  <si>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>1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8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</si>
  <si>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9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</si>
  <si>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</si>
  <si>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ENER THE COUNTS.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</si>
  <si>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</si>
  <si>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 xml:space="preserve">SECTION H: Distribution of children with disabilities (IDEA) ages 6 through 21 receiving special education by educational environment and sex. 
</t>
  </si>
  <si>
    <t>MALE (M)</t>
  </si>
  <si>
    <t>FEMALE (F)</t>
  </si>
  <si>
    <t>NON-BINARY (X)</t>
  </si>
  <si>
    <t>MALE (M)
(PERCENT)</t>
  </si>
  <si>
    <t>FEMALE (F)
(PERCENT)</t>
  </si>
  <si>
    <t>NON-BINARY (X)
(PERCENT)</t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</si>
  <si>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</si>
  <si>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t>Reporting Date: 2021</t>
  </si>
  <si>
    <t>NON-BINARY</t>
  </si>
  <si>
    <t>NON-BINARY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</si>
</sst>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0" fillId="0" borderId="0" xfId="0" applyProtection="1"/>
    <xf numFmtId="164" fontId="0" fillId="0" borderId="0" xfId="0" applyNumberFormat="1" applyAlignment="1">
      <alignment horizontal="left"/>
    </xf>
    <xf numFmtId="0" fontId="3" fillId="0" borderId="0" xfId="0" applyFont="1" applyProtection="1"/>
    <xf numFmtId="164" fontId="0" fillId="0" borderId="0" xfId="0" applyNumberFormat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Border="1" applyProtection="1"/>
    <xf numFmtId="0" fontId="3" fillId="0" borderId="0" xfId="0" applyFont="1" applyAlignment="1" applyProtection="1"/>
    <xf numFmtId="0" fontId="6" fillId="0" borderId="0" xfId="0" applyFont="1" applyProtection="1"/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7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0" fontId="9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2" fillId="0" borderId="0" xfId="0" applyFont="1" applyProtection="1"/>
    <xf numFmtId="0" fontId="3" fillId="0" borderId="0" xfId="0" applyFont="1" applyFill="1" applyBorder="1" applyAlignment="1" applyProtection="1"/>
    <xf numFmtId="1" fontId="0" fillId="0" borderId="0" xfId="0" applyNumberFormat="1" applyProtection="1"/>
    <xf numFmtId="1" fontId="3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Alignment="1" applyProtection="1">
      <alignment horizontal="left"/>
    </xf>
    <xf numFmtId="0" fontId="3" fillId="0" borderId="3" xfId="0" applyFont="1" applyBorder="1" applyProtection="1"/>
    <xf numFmtId="0" fontId="3" fillId="0" borderId="0" xfId="0" applyFont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1" fontId="3" fillId="0" borderId="0" xfId="0" applyNumberFormat="1" applyFont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3" fillId="0" borderId="4" xfId="0" applyFont="1" applyBorder="1" applyProtection="1"/>
    <xf numFmtId="1" fontId="3" fillId="0" borderId="0" xfId="0" applyNumberFormat="1" applyFont="1" applyFill="1" applyBorder="1" applyAlignment="1" applyProtection="1">
      <alignment wrapText="1"/>
    </xf>
    <xf numFmtId="164" fontId="6" fillId="0" borderId="0" xfId="0" applyNumberFormat="1" applyFont="1" applyAlignment="1" applyProtection="1">
      <alignment horizontal="left"/>
    </xf>
    <xf numFmtId="0" fontId="4" fillId="0" borderId="0" xfId="0" applyFont="1" applyAlignment="1" applyProtection="1"/>
    <xf numFmtId="0" fontId="0" fillId="0" borderId="0" xfId="0" applyAlignment="1" applyProtection="1"/>
    <xf numFmtId="0" fontId="0" fillId="0" borderId="3" xfId="0" applyBorder="1" applyProtection="1"/>
    <xf numFmtId="0" fontId="0" fillId="0" borderId="5" xfId="0" applyBorder="1" applyProtection="1"/>
    <xf numFmtId="0" fontId="3" fillId="0" borderId="5" xfId="0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"/>
    </xf>
    <xf numFmtId="0" fontId="0" fillId="0" borderId="8" xfId="0" applyBorder="1" applyProtection="1"/>
    <xf numFmtId="0" fontId="3" fillId="0" borderId="10" xfId="0" applyFont="1" applyBorder="1" applyAlignment="1" applyProtection="1"/>
    <xf numFmtId="0" fontId="0" fillId="0" borderId="6" xfId="0" applyBorder="1" applyProtection="1"/>
    <xf numFmtId="0" fontId="2" fillId="0" borderId="2" xfId="0" applyFont="1" applyBorder="1" applyAlignment="1" applyProtection="1">
      <alignment horizontal="center"/>
    </xf>
    <xf numFmtId="0" fontId="0" fillId="0" borderId="7" xfId="0" applyBorder="1" applyProtection="1"/>
    <xf numFmtId="0" fontId="3" fillId="0" borderId="7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0" fillId="0" borderId="9" xfId="0" applyBorder="1" applyProtection="1"/>
    <xf numFmtId="0" fontId="3" fillId="0" borderId="6" xfId="0" applyFont="1" applyBorder="1" applyAlignment="1" applyProtection="1">
      <alignment vertical="top"/>
    </xf>
    <xf numFmtId="0" fontId="3" fillId="0" borderId="9" xfId="0" applyFont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7" fillId="0" borderId="0" xfId="0" applyFont="1" applyProtection="1"/>
    <xf numFmtId="0" fontId="8" fillId="0" borderId="0" xfId="0" applyFont="1" applyAlignment="1" applyProtection="1"/>
    <xf numFmtId="0" fontId="7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Border="1" applyAlignment="1" applyProtection="1">
      <alignment vertical="top"/>
    </xf>
    <xf numFmtId="0" fontId="6" fillId="0" borderId="11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 applyProtection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9" fontId="6" fillId="4" borderId="9" xfId="0" applyNumberFormat="1" applyFont="1" applyFill="1" applyBorder="1" applyProtection="1"/>
    <xf numFmtId="9" fontId="6" fillId="0" borderId="10" xfId="0" applyNumberFormat="1" applyFont="1" applyFill="1" applyBorder="1" applyProtection="1"/>
    <xf numFmtId="9" fontId="6" fillId="4" borderId="10" xfId="0" applyNumberFormat="1" applyFont="1" applyFill="1" applyBorder="1" applyProtection="1"/>
    <xf numFmtId="0" fontId="11" fillId="0" borderId="0" xfId="0" applyFont="1" applyProtection="1"/>
    <xf numFmtId="0" fontId="11" fillId="0" borderId="0" xfId="0" applyFont="1"/>
    <xf numFmtId="9" fontId="6" fillId="4" borderId="13" xfId="0" applyNumberFormat="1" applyFont="1" applyFill="1" applyBorder="1" applyProtection="1"/>
    <xf numFmtId="9" fontId="6" fillId="0" borderId="13" xfId="0" applyNumberFormat="1" applyFont="1" applyFill="1" applyBorder="1" applyProtection="1"/>
    <xf numFmtId="9" fontId="6" fillId="0" borderId="9" xfId="0" applyNumberFormat="1" applyFont="1" applyFill="1" applyBorder="1" applyProtection="1"/>
    <xf numFmtId="1" fontId="1" fillId="0" borderId="0" xfId="0" applyNumberFormat="1" applyFont="1" applyProtection="1"/>
    <xf numFmtId="1" fontId="6" fillId="3" borderId="10" xfId="0" applyNumberFormat="1" applyFont="1" applyFill="1" applyBorder="1" applyAlignment="1" applyProtection="1">
      <protection locked="0"/>
    </xf>
    <xf numFmtId="1" fontId="6" fillId="5" borderId="10" xfId="0" applyNumberFormat="1" applyFont="1" applyFill="1" applyBorder="1" applyAlignment="1" applyProtection="1"/>
    <xf numFmtId="0" fontId="6" fillId="0" borderId="0" xfId="0" applyFont="1" applyAlignment="1" applyProtection="1"/>
    <xf numFmtId="9" fontId="6" fillId="4" borderId="9" xfId="0" applyNumberFormat="1" applyFont="1" applyFill="1" applyBorder="1" applyAlignment="1" applyProtection="1"/>
    <xf numFmtId="0" fontId="3" fillId="0" borderId="14" xfId="0" applyFont="1" applyBorder="1" applyAlignment="1" applyProtection="1">
      <alignment horizontal="centerContinuous"/>
    </xf>
    <xf numFmtId="1" fontId="6" fillId="3" borderId="10" xfId="0" applyNumberFormat="1" applyFont="1" applyFill="1" applyBorder="1" applyAlignment="1" applyProtection="1">
      <alignment wrapText="1"/>
      <protection locked="0"/>
    </xf>
    <xf numFmtId="9" fontId="6" fillId="4" borderId="10" xfId="0" applyNumberFormat="1" applyFont="1" applyFill="1" applyBorder="1" applyAlignment="1" applyProtection="1">
      <alignment wrapText="1"/>
    </xf>
    <xf numFmtId="1" fontId="1" fillId="0" borderId="0" xfId="0" applyNumberFormat="1" applyFont="1"/>
    <xf numFmtId="49" fontId="12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/>
    <xf numFmtId="1" fontId="6" fillId="0" borderId="0" xfId="0" applyNumberFormat="1" applyFont="1" applyFill="1" applyBorder="1" applyProtection="1"/>
    <xf numFmtId="1" fontId="6" fillId="0" borderId="0" xfId="0" applyNumberFormat="1" applyFont="1" applyAlignment="1" applyProtection="1">
      <alignment wrapText="1"/>
    </xf>
    <xf numFmtId="0" fontId="11" fillId="0" borderId="0" xfId="0" applyFont="1" applyAlignment="1" applyProtection="1">
      <alignment horizontal="right"/>
    </xf>
    <xf numFmtId="1" fontId="6" fillId="0" borderId="0" xfId="0" applyNumberFormat="1" applyFont="1" applyAlignment="1" applyProtection="1">
      <alignment horizontal="right" wrapText="1"/>
    </xf>
    <xf numFmtId="1" fontId="6" fillId="0" borderId="0" xfId="0" applyNumberFormat="1" applyFont="1" applyAlignment="1" applyProtection="1"/>
    <xf numFmtId="9" fontId="6" fillId="0" borderId="9" xfId="0" applyNumberFormat="1" applyFont="1" applyFill="1" applyBorder="1" applyAlignment="1" applyProtection="1"/>
    <xf numFmtId="9" fontId="6" fillId="0" borderId="10" xfId="0" applyNumberFormat="1" applyFont="1" applyFill="1" applyBorder="1" applyAlignment="1" applyProtection="1">
      <alignment wrapText="1"/>
    </xf>
    <xf numFmtId="14" fontId="6" fillId="0" borderId="0" xfId="0" applyNumberFormat="1" applyFont="1" applyProtection="1"/>
    <xf numFmtId="0" fontId="6" fillId="0" borderId="0" xfId="0" applyFont="1" applyProtection="1">
      <protection locked="0"/>
    </xf>
    <xf numFmtId="0" fontId="16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6" fillId="0" borderId="0" xfId="0" applyFont="1" applyProtection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/>
    <xf numFmtId="0" fontId="2" fillId="0" borderId="4" xfId="0" applyFont="1" applyBorder="1" applyProtection="1"/>
    <xf numFmtId="0" fontId="2" fillId="0" borderId="8" xfId="0" applyFont="1" applyBorder="1" applyProtection="1"/>
    <xf numFmtId="0" fontId="2" fillId="0" borderId="1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vertical="center"/>
    </xf>
    <xf numFmtId="0" fontId="16" fillId="0" borderId="0" xfId="0" applyFont="1"/>
    <xf numFmtId="0" fontId="6" fillId="0" borderId="0" xfId="0" applyFont="1" applyAlignment="1" applyProtection="1">
      <alignment horizontal="center"/>
    </xf>
    <xf numFmtId="0" fontId="18" fillId="0" borderId="0" xfId="0" applyFont="1" applyAlignment="1" applyProtection="1"/>
    <xf numFmtId="0" fontId="18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/>
    <xf numFmtId="49" fontId="18" fillId="0" borderId="12" xfId="0" applyNumberFormat="1" applyFont="1" applyBorder="1" applyAlignment="1" applyProtection="1">
      <alignment horizontal="center"/>
    </xf>
    <xf numFmtId="49" fontId="18" fillId="0" borderId="7" xfId="0" applyNumberFormat="1" applyFont="1" applyBorder="1" applyAlignment="1" applyProtection="1">
      <alignment horizontal="center"/>
    </xf>
    <xf numFmtId="49" fontId="16" fillId="0" borderId="13" xfId="0" applyNumberFormat="1" applyFont="1" applyBorder="1" applyAlignment="1" applyProtection="1">
      <alignment horizontal="center"/>
    </xf>
    <xf numFmtId="49" fontId="16" fillId="0" borderId="9" xfId="0" applyNumberFormat="1" applyFont="1" applyBorder="1" applyAlignment="1" applyProtection="1">
      <alignment horizontal="center"/>
    </xf>
    <xf numFmtId="1" fontId="18" fillId="3" borderId="10" xfId="0" applyNumberFormat="1" applyFont="1" applyFill="1" applyBorder="1" applyAlignment="1" applyProtection="1">
      <protection locked="0"/>
    </xf>
    <xf numFmtId="1" fontId="18" fillId="5" borderId="10" xfId="0" applyNumberFormat="1" applyFont="1" applyFill="1" applyBorder="1" applyAlignment="1" applyProtection="1"/>
    <xf numFmtId="1" fontId="18" fillId="0" borderId="0" xfId="0" applyNumberFormat="1" applyFont="1" applyAlignment="1" applyProtection="1"/>
    <xf numFmtId="0" fontId="3" fillId="0" borderId="0" xfId="0" applyFont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0" fontId="2" fillId="0" borderId="15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9" fontId="6" fillId="4" borderId="13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/>
    <xf numFmtId="0" fontId="2" fillId="0" borderId="0" xfId="0" applyFont="1" applyAlignment="1" applyProtection="1">
      <alignment horizontal="left"/>
    </xf>
    <xf numFmtId="1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Protection="1"/>
    <xf numFmtId="0" fontId="2" fillId="0" borderId="0" xfId="0" applyFont="1" applyAlignment="1">
      <alignment horizontal="center"/>
    </xf>
    <xf numFmtId="0" fontId="1" fillId="0" borderId="0" xfId="1"/>
    <xf numFmtId="10" fontId="1" fillId="4" borderId="13" xfId="0" applyNumberFormat="1" applyFont="1" applyFill="1" applyBorder="1" applyProtection="1"/>
    <xf numFmtId="9" fontId="1" fillId="0" borderId="13" xfId="0" applyNumberFormat="1" applyFont="1" applyFill="1" applyBorder="1" applyProtection="1"/>
    <xf numFmtId="1" fontId="1" fillId="3" borderId="10" xfId="0" applyNumberFormat="1" applyFont="1" applyFill="1" applyBorder="1" applyAlignment="1" applyProtection="1">
      <protection locked="0"/>
    </xf>
    <xf numFmtId="0" fontId="2" fillId="0" borderId="9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10" fontId="6" fillId="4" borderId="13" xfId="0" applyNumberFormat="1" applyFont="1" applyFill="1" applyBorder="1" applyProtection="1"/>
    <xf numFmtId="0" fontId="13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/>
    <xf numFmtId="0" fontId="3" fillId="0" borderId="15" xfId="0" applyFont="1" applyBorder="1" applyAlignment="1" applyProtection="1"/>
    <xf numFmtId="0" fontId="3" fillId="0" borderId="14" xfId="0" applyFont="1" applyBorder="1" applyAlignment="1" applyProtection="1"/>
    <xf numFmtId="0" fontId="3" fillId="0" borderId="7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15" xfId="0" applyFont="1" applyBorder="1" applyAlignment="1" applyProtection="1"/>
    <xf numFmtId="0" fontId="2" fillId="0" borderId="14" xfId="0" applyFont="1" applyBorder="1" applyAlignment="1" applyProtection="1"/>
    <xf numFmtId="0" fontId="2" fillId="0" borderId="3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0" borderId="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vertical="top" wrapText="1"/>
    </xf>
    <xf numFmtId="0" fontId="0" fillId="0" borderId="1" xfId="0" applyBorder="1" applyAlignment="1"/>
    <xf numFmtId="0" fontId="2" fillId="0" borderId="13" xfId="0" applyFont="1" applyBorder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left" vertical="top" wrapText="1"/>
    </xf>
    <xf numFmtId="0" fontId="16" fillId="0" borderId="3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left" vertical="top"/>
    </xf>
    <xf numFmtId="0" fontId="9" fillId="0" borderId="11" xfId="0" applyFont="1" applyBorder="1" applyAlignment="1" applyProtection="1">
      <alignment horizontal="left" wrapText="1"/>
    </xf>
    <xf numFmtId="0" fontId="9" fillId="0" borderId="11" xfId="0" applyFont="1" applyBorder="1" applyAlignment="1" applyProtection="1">
      <alignment horizontal="left"/>
    </xf>
    <xf numFmtId="0" fontId="19" fillId="0" borderId="11" xfId="0" applyFont="1" applyBorder="1" applyAlignment="1" applyProtection="1">
      <alignment horizontal="left" wrapText="1"/>
    </xf>
    <xf numFmtId="0" fontId="16" fillId="0" borderId="6" xfId="0" applyFont="1" applyBorder="1" applyAlignment="1" applyProtection="1">
      <alignment horizontal="center" wrapText="1"/>
    </xf>
    <xf numFmtId="0" fontId="16" fillId="0" borderId="7" xfId="0" applyFont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/>
    <xf numFmtId="0" fontId="1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2" fillId="0" borderId="1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1" fillId="0" borderId="10" xfId="0" applyFont="1" applyBorder="1" applyAlignment="1" applyProtection="1">
      <alignment horizontal="left"/>
    </xf>
  </cellXfs>
  <cellStyles count="3">
    <cellStyle name="Normal" xfId="0" builtinId="0"/>
    <cellStyle name="Normal 2" xfId="1"/>
    <cellStyle name="Percent 2" xfId="2"/>
  </cellStyles>
  <dxfs count="98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15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35"/>
  <sheetViews>
    <sheetView tabSelected="1" zoomScale="90" zoomScaleNormal="90" workbookViewId="0">
      <selection activeCell="A30" sqref="A30"/>
    </sheetView>
  </sheetViews>
  <sheetFormatPr defaultColWidth="9.140625" defaultRowHeight="12.75" x14ac:dyDescent="0.2"/>
  <cols>
    <col min="1" max="1" width="33.5703125" style="6" customWidth="1"/>
    <col min="2" max="2" width="36.5703125" style="6" customWidth="1"/>
    <col min="3" max="3" width="17.42578125" style="6" customWidth="1"/>
    <col min="4" max="4" width="20.5703125" style="6" customWidth="1"/>
    <col min="5" max="6" width="18.42578125" style="6" customWidth="1"/>
    <col min="7" max="7" width="3.42578125" style="6" customWidth="1"/>
    <col min="8" max="8" width="9" style="6" customWidth="1"/>
    <col min="9" max="9" width="8.5703125" style="6" customWidth="1"/>
    <col min="10" max="10" width="8.140625" style="6" customWidth="1"/>
    <col min="11" max="11" width="7.42578125" style="77" customWidth="1"/>
    <col min="12" max="12" width="3.42578125" style="6" hidden="1" customWidth="1"/>
    <col min="13" max="13" width="8.140625" style="77" hidden="1" customWidth="1"/>
    <col min="14" max="16" width="9.140625" style="6"/>
    <col min="17" max="17" width="9.140625" style="6" hidden="1" customWidth="1"/>
    <col min="18" max="16384" width="9.140625" style="6"/>
  </cols>
  <sheetData>
    <row r="1" spans="1:17" s="13" customFormat="1" ht="12" customHeight="1" x14ac:dyDescent="0.2">
      <c r="A1" s="147" t="s">
        <v>206</v>
      </c>
      <c r="B1" s="8"/>
      <c r="C1" s="12"/>
      <c r="D1" s="8"/>
      <c r="E1" s="8"/>
      <c r="F1" s="28" t="s">
        <v>47</v>
      </c>
      <c r="K1" s="109"/>
      <c r="M1" s="109"/>
    </row>
    <row r="2" spans="1:17" s="13" customFormat="1" ht="9.6" customHeight="1" x14ac:dyDescent="0.2">
      <c r="A2" s="12"/>
      <c r="C2" s="29"/>
      <c r="D2" s="8"/>
      <c r="E2" s="8"/>
      <c r="F2" s="12"/>
      <c r="K2" s="109"/>
      <c r="M2" s="109"/>
    </row>
    <row r="3" spans="1:17" s="13" customFormat="1" ht="9.6" customHeight="1" x14ac:dyDescent="0.2">
      <c r="A3" s="12"/>
      <c r="B3" s="108"/>
      <c r="D3" s="8"/>
      <c r="E3"/>
      <c r="F3"/>
      <c r="K3" s="109"/>
      <c r="M3" s="109"/>
    </row>
    <row r="4" spans="1:17" s="13" customFormat="1" ht="12" customHeight="1" x14ac:dyDescent="0.2">
      <c r="A4" s="12"/>
      <c r="C4" s="112" t="s">
        <v>17</v>
      </c>
      <c r="D4" s="8"/>
      <c r="E4"/>
      <c r="F4"/>
      <c r="K4" s="109"/>
      <c r="M4" s="109"/>
    </row>
    <row r="5" spans="1:17" s="13" customFormat="1" ht="12" customHeight="1" x14ac:dyDescent="0.2">
      <c r="A5" s="12"/>
      <c r="C5" s="29"/>
      <c r="D5" s="8"/>
      <c r="F5"/>
      <c r="K5" s="109"/>
      <c r="M5" s="109"/>
    </row>
    <row r="6" spans="1:17" s="13" customFormat="1" ht="12" customHeight="1" x14ac:dyDescent="0.2">
      <c r="A6" s="8"/>
      <c r="D6" s="12"/>
      <c r="E6"/>
      <c r="F6"/>
      <c r="K6" s="109"/>
      <c r="M6" s="109"/>
    </row>
    <row r="7" spans="1:17" s="13" customFormat="1" ht="12" customHeight="1" x14ac:dyDescent="0.2">
      <c r="A7" s="8"/>
      <c r="C7" s="111" t="s">
        <v>193</v>
      </c>
      <c r="D7" s="160">
        <v>2021</v>
      </c>
      <c r="E7"/>
      <c r="F7"/>
      <c r="K7" s="109"/>
      <c r="M7" s="109"/>
    </row>
    <row r="8" spans="1:17" s="13" customFormat="1" ht="9.6" customHeight="1" x14ac:dyDescent="0.2">
      <c r="A8" s="8"/>
      <c r="C8" s="8"/>
      <c r="D8" s="12"/>
      <c r="E8"/>
      <c r="F8"/>
      <c r="K8" s="109"/>
      <c r="M8" s="109"/>
    </row>
    <row r="9" spans="1:17" ht="9.6" customHeight="1" x14ac:dyDescent="0.2">
      <c r="A9" s="8"/>
      <c r="B9" s="30"/>
      <c r="C9" s="12"/>
      <c r="D9" s="12"/>
      <c r="E9" s="12"/>
      <c r="F9" s="8"/>
    </row>
    <row r="10" spans="1:17" ht="10.5" customHeight="1" x14ac:dyDescent="0.2">
      <c r="A10" s="8"/>
      <c r="B10" s="175" t="s">
        <v>99</v>
      </c>
      <c r="C10" s="175"/>
      <c r="D10" s="175"/>
      <c r="G10" s="99"/>
      <c r="H10" s="23"/>
    </row>
    <row r="11" spans="1:17" ht="15" customHeight="1" x14ac:dyDescent="0.2"/>
    <row r="12" spans="1:17" ht="15" customHeight="1" x14ac:dyDescent="0.2">
      <c r="A12" s="110" t="s">
        <v>207</v>
      </c>
      <c r="B12" s="32"/>
    </row>
    <row r="13" spans="1:17" ht="15" customHeight="1" x14ac:dyDescent="0.2">
      <c r="A13" s="181" t="s">
        <v>33</v>
      </c>
      <c r="B13" s="182"/>
      <c r="C13" s="176" t="s">
        <v>32</v>
      </c>
      <c r="D13" s="177"/>
      <c r="E13" s="177"/>
      <c r="F13" s="178"/>
      <c r="H13" s="8" t="s">
        <v>19</v>
      </c>
    </row>
    <row r="14" spans="1:17" ht="15" customHeight="1" x14ac:dyDescent="0.2">
      <c r="A14" s="75" t="s">
        <v>100</v>
      </c>
      <c r="B14" s="60" t="s">
        <v>101</v>
      </c>
      <c r="C14" s="114">
        <v>3</v>
      </c>
      <c r="D14" s="115">
        <v>4</v>
      </c>
      <c r="E14" s="115">
        <v>5</v>
      </c>
      <c r="F14" s="115" t="s">
        <v>18</v>
      </c>
      <c r="H14" s="8" t="s">
        <v>45</v>
      </c>
    </row>
    <row r="15" spans="1:17" ht="60.75" customHeight="1" x14ac:dyDescent="0.2">
      <c r="A15" s="183" t="s">
        <v>102</v>
      </c>
      <c r="B15" s="67" t="s">
        <v>103</v>
      </c>
      <c r="C15" s="162">
        <v>718</v>
      </c>
      <c r="D15" s="162">
        <v>1536</v>
      </c>
      <c r="E15" s="162">
        <v>441</v>
      </c>
      <c r="F15" s="162">
        <v>2695</v>
      </c>
      <c r="H15" s="79">
        <f>MAX(C15,0)+MAX(D15,0)+MAX(E15,0)</f>
        <v>2695</v>
      </c>
      <c r="L15" s="6">
        <v>2</v>
      </c>
      <c r="Q15" s="6">
        <f t="shared" ref="Q15:Q24" si="0">MIN(LEN(TRIM(C15)),LEN(TRIM(D15)),LEN(TRIM(E15)),LEN(TRIM(F15)))</f>
        <v>3</v>
      </c>
    </row>
    <row r="16" spans="1:17" ht="39" customHeight="1" x14ac:dyDescent="0.2">
      <c r="A16" s="184"/>
      <c r="B16" s="67" t="s">
        <v>104</v>
      </c>
      <c r="C16" s="78">
        <v>172</v>
      </c>
      <c r="D16" s="78">
        <v>319</v>
      </c>
      <c r="E16" s="78">
        <v>103</v>
      </c>
      <c r="F16" s="78">
        <v>594</v>
      </c>
      <c r="H16" s="79">
        <f t="shared" ref="H16:H24" si="1">MAX(C16,0)+MAX(D16,0)+MAX(E16,0)</f>
        <v>594</v>
      </c>
      <c r="M16" s="77">
        <v>2</v>
      </c>
      <c r="Q16" s="6">
        <f t="shared" si="0"/>
        <v>3</v>
      </c>
    </row>
    <row r="17" spans="1:17" ht="39" customHeight="1" x14ac:dyDescent="0.2">
      <c r="A17" s="183" t="s">
        <v>105</v>
      </c>
      <c r="B17" s="67" t="s">
        <v>106</v>
      </c>
      <c r="C17" s="162">
        <v>175</v>
      </c>
      <c r="D17" s="162">
        <v>269</v>
      </c>
      <c r="E17" s="162">
        <v>66</v>
      </c>
      <c r="F17" s="162">
        <v>510</v>
      </c>
      <c r="H17" s="79">
        <f t="shared" si="1"/>
        <v>510</v>
      </c>
    </row>
    <row r="18" spans="1:17" ht="42.75" customHeight="1" x14ac:dyDescent="0.2">
      <c r="A18" s="184"/>
      <c r="B18" s="67" t="s">
        <v>107</v>
      </c>
      <c r="C18" s="78">
        <v>81</v>
      </c>
      <c r="D18" s="78">
        <v>104</v>
      </c>
      <c r="E18" s="78">
        <v>35</v>
      </c>
      <c r="F18" s="78">
        <v>220</v>
      </c>
      <c r="H18" s="79">
        <f t="shared" si="1"/>
        <v>220</v>
      </c>
      <c r="L18" s="77">
        <v>2</v>
      </c>
      <c r="Q18" s="6">
        <f t="shared" si="0"/>
        <v>2</v>
      </c>
    </row>
    <row r="19" spans="1:17" ht="30" customHeight="1" x14ac:dyDescent="0.2">
      <c r="A19" s="185" t="s">
        <v>113</v>
      </c>
      <c r="B19" s="67" t="s">
        <v>108</v>
      </c>
      <c r="C19" s="78">
        <v>476</v>
      </c>
      <c r="D19" s="78">
        <v>653</v>
      </c>
      <c r="E19" s="78">
        <v>134</v>
      </c>
      <c r="F19" s="162">
        <v>1263</v>
      </c>
      <c r="H19" s="79">
        <f t="shared" si="1"/>
        <v>1263</v>
      </c>
      <c r="Q19" s="6">
        <f t="shared" si="0"/>
        <v>3</v>
      </c>
    </row>
    <row r="20" spans="1:17" ht="26.25" customHeight="1" x14ac:dyDescent="0.2">
      <c r="A20" s="185"/>
      <c r="B20" s="67" t="s">
        <v>109</v>
      </c>
      <c r="C20" s="78">
        <v>11</v>
      </c>
      <c r="D20" s="78">
        <v>10</v>
      </c>
      <c r="E20" s="78">
        <v>1</v>
      </c>
      <c r="F20" s="162">
        <v>22</v>
      </c>
      <c r="H20" s="79">
        <f t="shared" si="1"/>
        <v>22</v>
      </c>
      <c r="Q20" s="6">
        <f t="shared" si="0"/>
        <v>1</v>
      </c>
    </row>
    <row r="21" spans="1:17" ht="26.25" customHeight="1" x14ac:dyDescent="0.2">
      <c r="A21" s="184"/>
      <c r="B21" s="67" t="s">
        <v>110</v>
      </c>
      <c r="C21" s="78">
        <v>0</v>
      </c>
      <c r="D21" s="78">
        <v>0</v>
      </c>
      <c r="E21" s="78">
        <v>0</v>
      </c>
      <c r="F21" s="78">
        <v>0</v>
      </c>
      <c r="H21" s="79">
        <f t="shared" si="1"/>
        <v>0</v>
      </c>
      <c r="Q21" s="6">
        <f t="shared" si="0"/>
        <v>1</v>
      </c>
    </row>
    <row r="22" spans="1:17" ht="39" customHeight="1" x14ac:dyDescent="0.2">
      <c r="A22" s="183" t="s">
        <v>223</v>
      </c>
      <c r="B22" s="67" t="s">
        <v>134</v>
      </c>
      <c r="C22" s="78">
        <v>759</v>
      </c>
      <c r="D22" s="78">
        <v>494</v>
      </c>
      <c r="E22" s="78">
        <v>120</v>
      </c>
      <c r="F22" s="78">
        <v>1373</v>
      </c>
      <c r="H22" s="79">
        <f t="shared" si="1"/>
        <v>1373</v>
      </c>
      <c r="Q22" s="6">
        <f t="shared" si="0"/>
        <v>3</v>
      </c>
    </row>
    <row r="23" spans="1:17" ht="48" customHeight="1" x14ac:dyDescent="0.2">
      <c r="A23" s="184"/>
      <c r="B23" s="68" t="s">
        <v>137</v>
      </c>
      <c r="C23" s="162">
        <v>71</v>
      </c>
      <c r="D23" s="78">
        <v>75</v>
      </c>
      <c r="E23" s="78">
        <v>22</v>
      </c>
      <c r="F23" s="78">
        <v>168</v>
      </c>
      <c r="H23" s="79">
        <f t="shared" si="1"/>
        <v>168</v>
      </c>
      <c r="Q23" s="6">
        <f t="shared" si="0"/>
        <v>2</v>
      </c>
    </row>
    <row r="24" spans="1:17" ht="28.5" customHeight="1" x14ac:dyDescent="0.2">
      <c r="A24" s="179" t="s">
        <v>114</v>
      </c>
      <c r="B24" s="180"/>
      <c r="C24" s="78">
        <v>2463</v>
      </c>
      <c r="D24" s="78">
        <v>3460</v>
      </c>
      <c r="E24" s="78">
        <v>922</v>
      </c>
      <c r="F24" s="78">
        <v>6845</v>
      </c>
      <c r="H24" s="79">
        <f t="shared" si="1"/>
        <v>6845</v>
      </c>
      <c r="Q24" s="6">
        <f t="shared" si="0"/>
        <v>3</v>
      </c>
    </row>
    <row r="25" spans="1:17" x14ac:dyDescent="0.2">
      <c r="A25" s="8"/>
    </row>
    <row r="26" spans="1:17" x14ac:dyDescent="0.2">
      <c r="A26" s="37"/>
    </row>
    <row r="27" spans="1:17" x14ac:dyDescent="0.2">
      <c r="B27" s="28" t="s">
        <v>43</v>
      </c>
      <c r="C27" s="35">
        <f>MAX(C15,0)+MAX(C16,0)+MAX(C17,0)+MAX(C18,0)+MAX(C19,0)+MAX(C20,0)+MAX(C21,0)+MAX(C22,0)+MAX(C23,0)</f>
        <v>2463</v>
      </c>
      <c r="D27" s="35">
        <f>MAX(D15,0)+MAX(D16,0)+MAX(D17,0)+MAX(D18,0)+MAX(D19,0)+MAX(D20,0)+MAX(D21,0)+MAX(D22,0)+MAX(D23,0)</f>
        <v>3460</v>
      </c>
      <c r="E27" s="35">
        <f>MAX(E15,0)+MAX(E16,0)+MAX(E17,0)+MAX(E18,0)+MAX(E19,0)+MAX(E20,0)+MAX(E21,0)+MAX(E22,0)+MAX(E23,0)</f>
        <v>922</v>
      </c>
      <c r="F27" s="35">
        <f>MAX(F15,0)+MAX(F16,0)+MAX(F17,0)+MAX(F18,0)+MAX(F19,0)+MAX(F20,0)+MAX(F21,0)+MAX(F22,0)+MAX(F23,0)</f>
        <v>6845</v>
      </c>
    </row>
    <row r="28" spans="1:17" x14ac:dyDescent="0.2">
      <c r="B28" s="36"/>
    </row>
    <row r="30" spans="1:17" x14ac:dyDescent="0.2">
      <c r="F30" s="9"/>
    </row>
    <row r="33" spans="6:9" x14ac:dyDescent="0.2">
      <c r="F33" s="8"/>
      <c r="I33" s="9"/>
    </row>
    <row r="34" spans="6:9" x14ac:dyDescent="0.2">
      <c r="F34" s="38"/>
    </row>
    <row r="35" spans="6:9" x14ac:dyDescent="0.2">
      <c r="F35" s="38"/>
    </row>
  </sheetData>
  <sheetProtection password="CDE0" sheet="1" objects="1" scenarios="1"/>
  <customSheetViews>
    <customSheetView guid="{A8D5DEF8-4F89-11D5-A668-00B0D092E341}" scale="70" hiddenColumns="1" showRuler="0">
      <selection activeCell="C8" sqref="C8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C11" sqref="C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>
      <selection activeCell="G26" sqref="G26"/>
      <pageMargins left="0.5" right="0.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8">
    <mergeCell ref="B10:D10"/>
    <mergeCell ref="C13:F13"/>
    <mergeCell ref="A24:B24"/>
    <mergeCell ref="A13:B13"/>
    <mergeCell ref="A15:A16"/>
    <mergeCell ref="A17:A18"/>
    <mergeCell ref="A19:A21"/>
    <mergeCell ref="A22:A23"/>
  </mergeCells>
  <phoneticPr fontId="0" type="noConversion"/>
  <conditionalFormatting sqref="C28:F28">
    <cfRule type="expression" dxfId="97" priority="4" stopIfTrue="1">
      <formula>AND(C28&gt;=0,C28&lt;&gt;C25)</formula>
    </cfRule>
  </conditionalFormatting>
  <conditionalFormatting sqref="H16:H24">
    <cfRule type="expression" dxfId="96" priority="5" stopIfTrue="1">
      <formula>MAX(F16,0)&lt;&gt;H16</formula>
    </cfRule>
  </conditionalFormatting>
  <conditionalFormatting sqref="C27:F27">
    <cfRule type="expression" dxfId="95" priority="6" stopIfTrue="1">
      <formula>MAX(C24,0)&lt;&gt;C27</formula>
    </cfRule>
  </conditionalFormatting>
  <conditionalFormatting sqref="H15">
    <cfRule type="expression" dxfId="94" priority="8" stopIfTrue="1">
      <formula>MAX(F15,0)&lt;&gt;H15</formula>
    </cfRule>
  </conditionalFormatting>
  <conditionalFormatting sqref="C16:F16 C18:F24">
    <cfRule type="expression" dxfId="93" priority="9" stopIfTrue="1">
      <formula>LEN(TRIM(C16))=0</formula>
    </cfRule>
  </conditionalFormatting>
  <conditionalFormatting sqref="B10:D10">
    <cfRule type="expression" dxfId="92" priority="10" stopIfTrue="1">
      <formula>MIN(Q15:Q24)=0</formula>
    </cfRule>
  </conditionalFormatting>
  <conditionalFormatting sqref="C15:F15">
    <cfRule type="expression" dxfId="91" priority="2" stopIfTrue="1">
      <formula>LEN(TRIM(C15))=0</formula>
    </cfRule>
  </conditionalFormatting>
  <conditionalFormatting sqref="C17:F17">
    <cfRule type="expression" dxfId="90" priority="1" stopIfTrue="1">
      <formula>LEN(TRIM(C17))=0</formula>
    </cfRule>
  </conditionalFormatting>
  <pageMargins left="0.8" right="0.3" top="0.9" bottom="0" header="0.5" footer="0.5"/>
  <pageSetup scale="87" orientation="landscape" r:id="rId4"/>
  <headerFooter alignWithMargins="0">
    <oddFooter>&amp;L&amp;8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36"/>
  <sheetViews>
    <sheetView topLeftCell="A4" zoomScale="90" zoomScaleNormal="90" workbookViewId="0">
      <selection activeCell="J24" sqref="J24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42" style="6" customWidth="1"/>
    <col min="4" max="6" width="12.42578125" style="6" customWidth="1"/>
    <col min="7" max="7" width="14" style="6" customWidth="1"/>
    <col min="8" max="8" width="8.5703125" style="6" customWidth="1"/>
    <col min="9" max="9" width="9" style="6" customWidth="1"/>
    <col min="10" max="10" width="8.5703125" style="6" customWidth="1"/>
    <col min="11" max="11" width="8.140625" style="6" customWidth="1"/>
    <col min="12" max="12" width="5.5703125" style="6" customWidth="1"/>
    <col min="13" max="13" width="3.42578125" style="6" hidden="1" customWidth="1"/>
    <col min="14" max="14" width="8.85546875" style="6" customWidth="1"/>
    <col min="15" max="16384" width="9.140625" style="6"/>
  </cols>
  <sheetData>
    <row r="1" spans="1:13" s="13" customFormat="1" ht="12" customHeight="1" x14ac:dyDescent="0.2">
      <c r="A1" s="147" t="s">
        <v>206</v>
      </c>
      <c r="C1" s="8"/>
      <c r="D1" s="12"/>
      <c r="E1" s="8"/>
      <c r="F1" s="8"/>
      <c r="G1" s="28" t="s">
        <v>56</v>
      </c>
    </row>
    <row r="2" spans="1:13" s="13" customFormat="1" ht="9.6" customHeight="1" x14ac:dyDescent="0.2">
      <c r="A2" s="12"/>
      <c r="D2" s="29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12" customHeight="1" x14ac:dyDescent="0.2">
      <c r="A4" s="12"/>
      <c r="B4" s="8"/>
      <c r="C4" s="29" t="s">
        <v>17</v>
      </c>
      <c r="E4" s="8"/>
      <c r="F4"/>
      <c r="G4"/>
    </row>
    <row r="5" spans="1:13" s="13" customFormat="1" ht="12" customHeight="1" x14ac:dyDescent="0.2">
      <c r="A5" s="12"/>
      <c r="C5" s="29" t="s">
        <v>44</v>
      </c>
      <c r="E5" s="8"/>
      <c r="F5"/>
      <c r="G5"/>
    </row>
    <row r="6" spans="1:13" s="13" customFormat="1" ht="12" customHeight="1" x14ac:dyDescent="0.2">
      <c r="A6" s="8"/>
      <c r="B6" s="12"/>
      <c r="E6" s="12"/>
      <c r="F6"/>
      <c r="G6"/>
    </row>
    <row r="7" spans="1:13" s="13" customFormat="1" ht="12" customHeight="1" x14ac:dyDescent="0.2">
      <c r="A7" s="8"/>
      <c r="B7" s="12"/>
      <c r="C7" s="151" t="str">
        <f>"Reporting Date: "&amp;'PAGE 1'!D7</f>
        <v>Reporting Date: 2021</v>
      </c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30"/>
      <c r="C9" s="30"/>
      <c r="D9" s="12"/>
      <c r="E9" s="12"/>
      <c r="F9"/>
      <c r="G9"/>
    </row>
    <row r="10" spans="1:13" ht="9.6" customHeight="1" x14ac:dyDescent="0.2">
      <c r="A10" s="8"/>
      <c r="B10" s="30"/>
      <c r="C10" s="30"/>
      <c r="D10" s="12"/>
      <c r="F10"/>
      <c r="G10"/>
      <c r="H10" s="23"/>
    </row>
    <row r="11" spans="1:13" ht="15" customHeight="1" x14ac:dyDescent="0.2"/>
    <row r="12" spans="1:13" ht="15" customHeight="1" x14ac:dyDescent="0.2">
      <c r="A12" s="110" t="s">
        <v>55</v>
      </c>
      <c r="C12" s="32"/>
    </row>
    <row r="13" spans="1:13" ht="26.25" customHeight="1" x14ac:dyDescent="0.2">
      <c r="A13" s="263" t="s">
        <v>33</v>
      </c>
      <c r="B13" s="264"/>
      <c r="C13" s="265"/>
      <c r="D13" s="218" t="s">
        <v>148</v>
      </c>
      <c r="E13" s="219"/>
      <c r="F13" s="220"/>
      <c r="G13" s="33"/>
      <c r="H13" s="8"/>
    </row>
    <row r="14" spans="1:13" ht="15" customHeight="1" x14ac:dyDescent="0.2">
      <c r="A14" s="266"/>
      <c r="B14" s="198"/>
      <c r="C14" s="198"/>
      <c r="D14" s="229" t="s">
        <v>166</v>
      </c>
      <c r="E14" s="229" t="s">
        <v>167</v>
      </c>
      <c r="F14" s="229" t="s">
        <v>165</v>
      </c>
      <c r="G14" s="33"/>
      <c r="H14" s="8"/>
    </row>
    <row r="15" spans="1:13" ht="15" customHeight="1" x14ac:dyDescent="0.2">
      <c r="A15" s="266"/>
      <c r="B15" s="198"/>
      <c r="C15" s="198"/>
      <c r="D15" s="231"/>
      <c r="E15" s="231"/>
      <c r="F15" s="231"/>
      <c r="G15" s="66"/>
      <c r="H15" s="8"/>
      <c r="M15" s="6">
        <v>10</v>
      </c>
    </row>
    <row r="16" spans="1:13" ht="38.25" customHeight="1" x14ac:dyDescent="0.2">
      <c r="A16" s="232" t="s">
        <v>102</v>
      </c>
      <c r="B16" s="233"/>
      <c r="C16" s="67" t="s">
        <v>103</v>
      </c>
      <c r="D16" s="87">
        <f>IF(MIN('PAGE 8'!D15,'PAGE 8'!F15)&lt;=0, 0, 'PAGE 8'!D15/'PAGE 8'!F15)</f>
        <v>0.68274582560296848</v>
      </c>
      <c r="E16" s="87">
        <f>IF(MIN('PAGE 8'!E15,'PAGE 8'!F15)&lt;=0, 0, 'PAGE 8'!E15/'PAGE 8'!F15)</f>
        <v>0.31502782931354362</v>
      </c>
      <c r="F16" s="88">
        <f>IF('PAGE 8'!F15&lt;=0, 0, 'PAGE 8'!F15/'PAGE 8'!F15)</f>
        <v>1</v>
      </c>
      <c r="G16" s="24"/>
      <c r="H16" s="34"/>
      <c r="I16" s="35"/>
    </row>
    <row r="17" spans="1:9" ht="39" customHeight="1" x14ac:dyDescent="0.2">
      <c r="A17" s="234"/>
      <c r="B17" s="235"/>
      <c r="C17" s="67" t="s">
        <v>104</v>
      </c>
      <c r="D17" s="87">
        <f>IF(MIN('PAGE 8'!D16,'PAGE 8'!F16)&lt;=0, 0, 'PAGE 8'!D16/'PAGE 8'!F16)</f>
        <v>0.6835016835016835</v>
      </c>
      <c r="E17" s="87">
        <f>IF(MIN('PAGE 8'!E16,'PAGE 8'!F16)&lt;=0, 0, 'PAGE 8'!E16/'PAGE 8'!F16)</f>
        <v>0.31481481481481483</v>
      </c>
      <c r="F17" s="88">
        <f>IF('PAGE 8'!F16&lt;=0, 0, 'PAGE 8'!F16/'PAGE 8'!F16)</f>
        <v>1</v>
      </c>
      <c r="G17" s="24"/>
      <c r="H17" s="34"/>
      <c r="I17" s="35"/>
    </row>
    <row r="18" spans="1:9" ht="42.75" customHeight="1" x14ac:dyDescent="0.2">
      <c r="A18" s="232" t="s">
        <v>105</v>
      </c>
      <c r="B18" s="233"/>
      <c r="C18" s="67" t="s">
        <v>106</v>
      </c>
      <c r="D18" s="87">
        <f>IF(MIN('PAGE 8'!D17,'PAGE 8'!F17)&lt;=0, 0, 'PAGE 8'!D17/'PAGE 8'!F17)</f>
        <v>0.67254901960784319</v>
      </c>
      <c r="E18" s="87">
        <f>IF(MIN('PAGE 8'!E17,'PAGE 8'!F17)&lt;=0, 0, 'PAGE 8'!E17/'PAGE 8'!F17)</f>
        <v>0.32549019607843138</v>
      </c>
      <c r="F18" s="88">
        <f>IF('PAGE 8'!F17&lt;=0, 0, 'PAGE 8'!F17/'PAGE 8'!F17)</f>
        <v>1</v>
      </c>
      <c r="G18" s="24"/>
      <c r="H18" s="34"/>
      <c r="I18" s="35"/>
    </row>
    <row r="19" spans="1:9" ht="36.75" customHeight="1" x14ac:dyDescent="0.2">
      <c r="A19" s="234"/>
      <c r="B19" s="235"/>
      <c r="C19" s="67" t="s">
        <v>107</v>
      </c>
      <c r="D19" s="87">
        <f>IF(MIN('PAGE 8'!D18,'PAGE 8'!F18)&lt;=0, 0, 'PAGE 8'!D18/'PAGE 8'!F18)</f>
        <v>0.65909090909090906</v>
      </c>
      <c r="E19" s="87">
        <f>IF(MIN('PAGE 8'!E18,'PAGE 8'!F18)&lt;=0, 0, 'PAGE 8'!E18/'PAGE 8'!F18)</f>
        <v>0.34090909090909088</v>
      </c>
      <c r="F19" s="88">
        <f>IF('PAGE 8'!F18&lt;=0, 0, 'PAGE 8'!F18/'PAGE 8'!F18)</f>
        <v>1</v>
      </c>
      <c r="G19" s="24"/>
      <c r="H19" s="34"/>
      <c r="I19" s="35"/>
    </row>
    <row r="20" spans="1:9" ht="26.25" customHeight="1" x14ac:dyDescent="0.2">
      <c r="A20" s="232" t="s">
        <v>112</v>
      </c>
      <c r="B20" s="233"/>
      <c r="C20" s="67" t="s">
        <v>108</v>
      </c>
      <c r="D20" s="87">
        <f>IF(MIN('PAGE 8'!D19,'PAGE 8'!F19)&lt;=0, 0, 'PAGE 8'!D19/'PAGE 8'!F19)</f>
        <v>0.71892319873317501</v>
      </c>
      <c r="E20" s="87">
        <f>IF(MIN('PAGE 8'!E19,'PAGE 8'!F19)&lt;=0, 0, 'PAGE 8'!E19/'PAGE 8'!F19)</f>
        <v>0.27870150435471103</v>
      </c>
      <c r="F20" s="88">
        <f>IF('PAGE 8'!F19&lt;=0, 0, 'PAGE 8'!F19/'PAGE 8'!F19)</f>
        <v>1</v>
      </c>
      <c r="G20" s="24"/>
      <c r="H20" s="34"/>
      <c r="I20" s="35"/>
    </row>
    <row r="21" spans="1:9" ht="26.25" customHeight="1" x14ac:dyDescent="0.2">
      <c r="A21" s="236"/>
      <c r="B21" s="237"/>
      <c r="C21" s="67" t="s">
        <v>109</v>
      </c>
      <c r="D21" s="87">
        <f>IF(MIN('PAGE 8'!D20,'PAGE 8'!F20)&lt;=0, 0, 'PAGE 8'!D20/'PAGE 8'!F20)</f>
        <v>0.68181818181818177</v>
      </c>
      <c r="E21" s="87">
        <f>IF(MIN('PAGE 8'!E20,'PAGE 8'!F20)&lt;=0, 0, 'PAGE 8'!E20/'PAGE 8'!F20)</f>
        <v>0.31818181818181818</v>
      </c>
      <c r="F21" s="88">
        <f>IF('PAGE 8'!F20&lt;=0, 0, 'PAGE 8'!F20/'PAGE 8'!F20)</f>
        <v>1</v>
      </c>
      <c r="G21" s="24"/>
      <c r="H21" s="34"/>
      <c r="I21" s="35"/>
    </row>
    <row r="22" spans="1:9" ht="29.25" customHeight="1" x14ac:dyDescent="0.2">
      <c r="A22" s="234"/>
      <c r="B22" s="235"/>
      <c r="C22" s="67" t="s">
        <v>110</v>
      </c>
      <c r="D22" s="87">
        <f>IF(MIN('PAGE 8'!D21,'PAGE 8'!F21)&lt;=0, 0, 'PAGE 8'!D21/'PAGE 8'!F21)</f>
        <v>0</v>
      </c>
      <c r="E22" s="87">
        <f>IF(MIN('PAGE 8'!E21,'PAGE 8'!F21)&lt;=0, 0, 'PAGE 8'!E21/'PAGE 8'!F21)</f>
        <v>0</v>
      </c>
      <c r="F22" s="88">
        <f>IF('PAGE 8'!F21&lt;=0, 0, 'PAGE 8'!F21/'PAGE 8'!F21)</f>
        <v>0</v>
      </c>
      <c r="G22" s="24"/>
      <c r="H22" s="34"/>
      <c r="I22" s="35"/>
    </row>
    <row r="23" spans="1:9" ht="37.5" customHeight="1" x14ac:dyDescent="0.2">
      <c r="A23" s="232" t="s">
        <v>222</v>
      </c>
      <c r="B23" s="233"/>
      <c r="C23" s="67" t="s">
        <v>134</v>
      </c>
      <c r="D23" s="87">
        <f>IF(MIN('PAGE 8'!D22,'PAGE 8'!F22)&lt;=0, 0, 'PAGE 8'!D22/'PAGE 8'!F22)</f>
        <v>0.67662053896576835</v>
      </c>
      <c r="E23" s="87">
        <f>IF(MIN('PAGE 8'!E22,'PAGE 8'!F22)&lt;=0, 0, 'PAGE 8'!E22/'PAGE 8'!F22)</f>
        <v>0.32119446467589219</v>
      </c>
      <c r="F23" s="88">
        <f>IF('PAGE 8'!F22&lt;=0, 0, 'PAGE 8'!F22/'PAGE 8'!F22)</f>
        <v>1</v>
      </c>
      <c r="G23" s="24"/>
      <c r="H23" s="34"/>
      <c r="I23" s="35"/>
    </row>
    <row r="24" spans="1:9" ht="45.75" customHeight="1" x14ac:dyDescent="0.2">
      <c r="A24" s="236"/>
      <c r="B24" s="237"/>
      <c r="C24" s="68" t="s">
        <v>135</v>
      </c>
      <c r="D24" s="87">
        <f>IF(MIN('PAGE 8'!D23,'PAGE 8'!F23)&lt;=0, 0, 'PAGE 8'!D23/'PAGE 8'!F23)</f>
        <v>0.67261904761904767</v>
      </c>
      <c r="E24" s="87">
        <f>IF(MIN('PAGE 8'!E23,'PAGE 8'!F23)&lt;=0, 0, 'PAGE 8'!E23/'PAGE 8'!F23)</f>
        <v>0.32738095238095238</v>
      </c>
      <c r="F24" s="88">
        <f>IF('PAGE 8'!F23&lt;=0, 0, 'PAGE 8'!F23/'PAGE 8'!F23)</f>
        <v>1</v>
      </c>
      <c r="G24" s="24"/>
      <c r="H24" s="34"/>
      <c r="I24" s="35"/>
    </row>
    <row r="25" spans="1:9" ht="20.100000000000001" customHeight="1" x14ac:dyDescent="0.2">
      <c r="A25" s="179" t="s">
        <v>136</v>
      </c>
      <c r="B25" s="262"/>
      <c r="C25" s="180"/>
      <c r="D25" s="87">
        <f>IF(MIN('PAGE 8'!D24,'PAGE 8'!F24)&lt;=0, 0, 'PAGE 8'!D24/'PAGE 8'!F24)</f>
        <v>0.68648648648648647</v>
      </c>
      <c r="E25" s="87">
        <f>IF(MIN('PAGE 8'!E24,'PAGE 8'!F24)&lt;=0, 0, 'PAGE 8'!E24/'PAGE 8'!F24)</f>
        <v>0.31146822498173848</v>
      </c>
      <c r="F25" s="88">
        <f>IF('PAGE 8'!F24&lt;=0, 0, 'PAGE 8'!F24/'PAGE 8'!F24)</f>
        <v>1</v>
      </c>
      <c r="G25" s="24"/>
      <c r="H25" s="34"/>
      <c r="I25" s="35"/>
    </row>
    <row r="26" spans="1:9" x14ac:dyDescent="0.2">
      <c r="A26" s="8"/>
    </row>
    <row r="27" spans="1:9" ht="13.5" customHeight="1" x14ac:dyDescent="0.2">
      <c r="A27" s="26" t="s">
        <v>221</v>
      </c>
    </row>
    <row r="28" spans="1:9" x14ac:dyDescent="0.2">
      <c r="A28" s="8"/>
    </row>
    <row r="29" spans="1:9" x14ac:dyDescent="0.2">
      <c r="A29" s="37"/>
    </row>
    <row r="31" spans="1:9" x14ac:dyDescent="0.2">
      <c r="B31" s="9"/>
      <c r="G31" s="9"/>
    </row>
    <row r="34" spans="7:10" x14ac:dyDescent="0.2">
      <c r="G34" s="8"/>
      <c r="J34" s="9"/>
    </row>
    <row r="35" spans="7:10" x14ac:dyDescent="0.2">
      <c r="G35" s="38"/>
    </row>
    <row r="36" spans="7:10" x14ac:dyDescent="0.2">
      <c r="G36" s="38"/>
    </row>
  </sheetData>
  <mergeCells count="10">
    <mergeCell ref="A16:B17"/>
    <mergeCell ref="D13:F13"/>
    <mergeCell ref="A13:C15"/>
    <mergeCell ref="A25:C25"/>
    <mergeCell ref="A23:B24"/>
    <mergeCell ref="A20:B22"/>
    <mergeCell ref="A18:B19"/>
    <mergeCell ref="F14:F15"/>
    <mergeCell ref="E14:E15"/>
    <mergeCell ref="D14:D15"/>
  </mergeCells>
  <phoneticPr fontId="0" type="noConversion"/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6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42" style="6" customWidth="1"/>
    <col min="4" max="7" width="12.42578125" style="6" customWidth="1"/>
    <col min="8" max="8" width="14" style="6" customWidth="1"/>
    <col min="9" max="9" width="8.5703125" style="6" customWidth="1"/>
    <col min="10" max="10" width="9" style="6" customWidth="1"/>
    <col min="11" max="11" width="8.5703125" style="6" customWidth="1"/>
    <col min="12" max="12" width="8.140625" style="6" customWidth="1"/>
    <col min="13" max="13" width="5.5703125" style="6" customWidth="1"/>
    <col min="14" max="14" width="3.42578125" style="6" hidden="1" customWidth="1"/>
    <col min="15" max="15" width="8.85546875" style="6" customWidth="1"/>
    <col min="16" max="16384" width="9.140625" style="6"/>
  </cols>
  <sheetData>
    <row r="1" spans="1:14" s="13" customFormat="1" ht="12" customHeight="1" x14ac:dyDescent="0.2">
      <c r="A1" s="147" t="s">
        <v>206</v>
      </c>
      <c r="C1" s="8"/>
      <c r="D1" s="12"/>
      <c r="E1" s="8"/>
      <c r="F1" s="8"/>
      <c r="G1" s="8"/>
      <c r="H1" s="28" t="s">
        <v>56</v>
      </c>
    </row>
    <row r="2" spans="1:14" s="13" customFormat="1" ht="9.6" customHeight="1" x14ac:dyDescent="0.2">
      <c r="A2" s="12"/>
      <c r="D2" s="29"/>
      <c r="E2" s="8"/>
      <c r="F2" s="8"/>
      <c r="G2" s="8"/>
      <c r="H2" s="12"/>
    </row>
    <row r="3" spans="1:14" s="13" customFormat="1" ht="9.6" customHeight="1" x14ac:dyDescent="0.2">
      <c r="A3" s="12"/>
      <c r="E3" s="8"/>
      <c r="F3" s="8"/>
      <c r="G3"/>
      <c r="H3"/>
    </row>
    <row r="4" spans="1:14" s="13" customFormat="1" ht="12" customHeight="1" x14ac:dyDescent="0.2">
      <c r="A4" s="12"/>
      <c r="B4" s="8"/>
      <c r="C4" s="29" t="s">
        <v>17</v>
      </c>
      <c r="E4" s="8"/>
      <c r="F4" s="8"/>
      <c r="G4"/>
      <c r="H4"/>
    </row>
    <row r="5" spans="1:14" s="13" customFormat="1" ht="12" customHeight="1" x14ac:dyDescent="0.2">
      <c r="A5" s="12"/>
      <c r="C5" s="29" t="s">
        <v>44</v>
      </c>
      <c r="E5" s="8"/>
      <c r="F5" s="8"/>
      <c r="G5"/>
      <c r="H5"/>
    </row>
    <row r="6" spans="1:14" s="13" customFormat="1" ht="12" customHeight="1" x14ac:dyDescent="0.2">
      <c r="A6" s="8"/>
      <c r="B6" s="12"/>
      <c r="E6" s="12"/>
      <c r="F6" s="12"/>
      <c r="G6"/>
      <c r="H6"/>
    </row>
    <row r="7" spans="1:14" s="13" customFormat="1" ht="12" customHeight="1" x14ac:dyDescent="0.2">
      <c r="A7" s="8"/>
      <c r="B7" s="12"/>
      <c r="C7" s="151" t="str">
        <f>"Reporting Date: "&amp;'PAGE 1'!D7</f>
        <v>Reporting Date: 2021</v>
      </c>
      <c r="E7" s="12"/>
      <c r="F7" s="12"/>
      <c r="G7"/>
      <c r="H7"/>
    </row>
    <row r="8" spans="1:14" s="13" customFormat="1" ht="9.6" customHeight="1" x14ac:dyDescent="0.2">
      <c r="A8" s="8"/>
      <c r="B8" s="12"/>
      <c r="D8" s="8"/>
      <c r="E8" s="12"/>
      <c r="F8" s="12"/>
      <c r="G8"/>
      <c r="H8"/>
    </row>
    <row r="9" spans="1:14" ht="9.6" customHeight="1" x14ac:dyDescent="0.2">
      <c r="A9" s="8"/>
      <c r="B9" s="30"/>
      <c r="C9" s="30"/>
      <c r="D9" s="12"/>
      <c r="E9" s="12"/>
      <c r="F9" s="12"/>
      <c r="G9"/>
      <c r="H9"/>
    </row>
    <row r="10" spans="1:14" ht="9.6" customHeight="1" x14ac:dyDescent="0.2">
      <c r="A10" s="8"/>
      <c r="B10" s="30"/>
      <c r="C10" s="30"/>
      <c r="D10" s="12"/>
      <c r="G10"/>
      <c r="H10"/>
      <c r="I10" s="23"/>
    </row>
    <row r="11" spans="1:14" ht="15" customHeight="1" x14ac:dyDescent="0.2"/>
    <row r="12" spans="1:14" ht="15" customHeight="1" x14ac:dyDescent="0.2">
      <c r="A12" s="110" t="s">
        <v>55</v>
      </c>
      <c r="C12" s="32"/>
    </row>
    <row r="13" spans="1:14" ht="26.25" customHeight="1" x14ac:dyDescent="0.2">
      <c r="A13" s="263" t="s">
        <v>33</v>
      </c>
      <c r="B13" s="264"/>
      <c r="C13" s="265"/>
      <c r="D13" s="218" t="s">
        <v>148</v>
      </c>
      <c r="E13" s="219"/>
      <c r="F13" s="219"/>
      <c r="G13" s="220"/>
      <c r="H13" s="33"/>
      <c r="I13" s="8"/>
    </row>
    <row r="14" spans="1:14" ht="15" customHeight="1" x14ac:dyDescent="0.2">
      <c r="A14" s="266"/>
      <c r="B14" s="198"/>
      <c r="C14" s="198"/>
      <c r="D14" s="229" t="s">
        <v>166</v>
      </c>
      <c r="E14" s="229" t="s">
        <v>167</v>
      </c>
      <c r="F14" s="229" t="s">
        <v>241</v>
      </c>
      <c r="G14" s="229" t="s">
        <v>165</v>
      </c>
      <c r="H14" s="33"/>
      <c r="I14" s="8"/>
    </row>
    <row r="15" spans="1:14" ht="15" customHeight="1" x14ac:dyDescent="0.2">
      <c r="A15" s="266"/>
      <c r="B15" s="198"/>
      <c r="C15" s="198"/>
      <c r="D15" s="231"/>
      <c r="E15" s="231"/>
      <c r="F15" s="231"/>
      <c r="G15" s="231"/>
      <c r="H15" s="66"/>
      <c r="I15" s="8"/>
      <c r="N15" s="6">
        <v>10</v>
      </c>
    </row>
    <row r="16" spans="1:14" ht="38.25" customHeight="1" x14ac:dyDescent="0.2">
      <c r="A16" s="232" t="s">
        <v>102</v>
      </c>
      <c r="B16" s="233"/>
      <c r="C16" s="67" t="s">
        <v>103</v>
      </c>
      <c r="D16" s="174">
        <f>IF(MIN(PAGE8!D15,PAGE8!G15)&lt;=0, 0, PAGE8!D15/PAGE8!G15)</f>
        <v>0.68274582560296848</v>
      </c>
      <c r="E16" s="174">
        <f>IF(MIN(PAGE8!E15,PAGE8!G15)&lt;=0, 0, PAGE8!E15/PAGE8!G15)</f>
        <v>0.31502782931354362</v>
      </c>
      <c r="F16" s="174">
        <f>IF(MIN(PAGE8!F15,PAGE8!G15)&lt;=0, 0, PAGE8!F15/PAGE8!G15)</f>
        <v>2.2263450834879408E-3</v>
      </c>
      <c r="G16" s="88">
        <f>IF(PAGE8!G15&lt;=0, 0, PAGE8!G15/PAGE8!G15)</f>
        <v>1</v>
      </c>
      <c r="H16" s="24"/>
      <c r="I16" s="34"/>
      <c r="J16" s="35"/>
    </row>
    <row r="17" spans="1:10" ht="39" customHeight="1" x14ac:dyDescent="0.2">
      <c r="A17" s="234"/>
      <c r="B17" s="235"/>
      <c r="C17" s="67" t="s">
        <v>104</v>
      </c>
      <c r="D17" s="174">
        <f>IF(MIN(PAGE8!D16,PAGE8!G16)&lt;=0, 0, PAGE8!D16/PAGE8!G16)</f>
        <v>0.6835016835016835</v>
      </c>
      <c r="E17" s="174">
        <f>IF(MIN(PAGE8!E16,PAGE8!G16)&lt;=0, 0, PAGE8!E16/PAGE8!G16)</f>
        <v>0.31481481481481483</v>
      </c>
      <c r="F17" s="174">
        <f>IF(MIN(PAGE8!F16,PAGE8!G16)&lt;=0, 0, PAGE8!F16/PAGE8!G16)</f>
        <v>1.6835016835016834E-3</v>
      </c>
      <c r="G17" s="88">
        <f>IF(PAGE8!G16&lt;=0, 0, PAGE8!G16/PAGE8!G16)</f>
        <v>1</v>
      </c>
      <c r="H17" s="24"/>
      <c r="I17" s="34"/>
      <c r="J17" s="35"/>
    </row>
    <row r="18" spans="1:10" ht="42.75" customHeight="1" x14ac:dyDescent="0.2">
      <c r="A18" s="232" t="s">
        <v>105</v>
      </c>
      <c r="B18" s="233"/>
      <c r="C18" s="67" t="s">
        <v>106</v>
      </c>
      <c r="D18" s="174">
        <f>IF(MIN(PAGE8!D17,PAGE8!G17)&lt;=0, 0, PAGE8!D17/PAGE8!G17)</f>
        <v>0.67254901960784319</v>
      </c>
      <c r="E18" s="174">
        <f>IF(MIN(PAGE8!E17,PAGE8!G17)&lt;=0, 0, PAGE8!E17/PAGE8!G17)</f>
        <v>0.32549019607843138</v>
      </c>
      <c r="F18" s="174">
        <f>IF(MIN(PAGE8!F17,PAGE8!G17)&lt;=0, 0, PAGE8!F17/PAGE8!G17)</f>
        <v>1.9607843137254902E-3</v>
      </c>
      <c r="G18" s="88">
        <f>IF(PAGE8!G17&lt;=0, 0, PAGE8!G17/PAGE8!G17)</f>
        <v>1</v>
      </c>
      <c r="H18" s="24"/>
      <c r="I18" s="34"/>
      <c r="J18" s="35"/>
    </row>
    <row r="19" spans="1:10" ht="36.75" customHeight="1" x14ac:dyDescent="0.2">
      <c r="A19" s="234"/>
      <c r="B19" s="235"/>
      <c r="C19" s="67" t="s">
        <v>107</v>
      </c>
      <c r="D19" s="174">
        <f>IF(MIN(PAGE8!D18,PAGE8!G18)&lt;=0, 0, PAGE8!D18/PAGE8!G18)</f>
        <v>0.65909090909090906</v>
      </c>
      <c r="E19" s="174">
        <f>IF(MIN(PAGE8!E18,PAGE8!G18)&lt;=0, 0, PAGE8!E18/PAGE8!G18)</f>
        <v>0.34090909090909088</v>
      </c>
      <c r="F19" s="174">
        <f>IF(MIN(PAGE8!F18,PAGE8!G18)&lt;=0, 0, PAGE8!F18/PAGE8!G18)</f>
        <v>0</v>
      </c>
      <c r="G19" s="88">
        <f>IF(PAGE8!G18&lt;=0, 0, PAGE8!G18/PAGE8!G18)</f>
        <v>1</v>
      </c>
      <c r="H19" s="24"/>
      <c r="I19" s="34"/>
      <c r="J19" s="35"/>
    </row>
    <row r="20" spans="1:10" ht="26.25" customHeight="1" x14ac:dyDescent="0.2">
      <c r="A20" s="232" t="s">
        <v>112</v>
      </c>
      <c r="B20" s="233"/>
      <c r="C20" s="67" t="s">
        <v>108</v>
      </c>
      <c r="D20" s="174">
        <f>IF(MIN(PAGE8!D19,PAGE8!G19)&lt;=0, 0, PAGE8!D19/PAGE8!G19)</f>
        <v>0.71892319873317501</v>
      </c>
      <c r="E20" s="174">
        <f>IF(MIN(PAGE8!E19,PAGE8!G19)&lt;=0, 0, PAGE8!E19/PAGE8!G19)</f>
        <v>0.27870150435471103</v>
      </c>
      <c r="F20" s="174">
        <f>IF(MIN(PAGE8!F19,PAGE8!G19)&lt;=0, 0, PAGE8!F19/PAGE8!G19)</f>
        <v>2.3752969121140144E-3</v>
      </c>
      <c r="G20" s="88">
        <f>IF(PAGE8!G19&lt;=0, 0, PAGE8!G19/PAGE8!G19)</f>
        <v>1</v>
      </c>
      <c r="H20" s="24"/>
      <c r="I20" s="34"/>
      <c r="J20" s="35"/>
    </row>
    <row r="21" spans="1:10" ht="26.25" customHeight="1" x14ac:dyDescent="0.2">
      <c r="A21" s="236"/>
      <c r="B21" s="237"/>
      <c r="C21" s="67" t="s">
        <v>109</v>
      </c>
      <c r="D21" s="174">
        <f>IF(MIN(PAGE8!D20,PAGE8!G20)&lt;=0, 0, PAGE8!D20/PAGE8!G20)</f>
        <v>0.68181818181818177</v>
      </c>
      <c r="E21" s="174">
        <f>IF(MIN(PAGE8!E20,PAGE8!G20)&lt;=0, 0, PAGE8!E20/PAGE8!G20)</f>
        <v>0.31818181818181818</v>
      </c>
      <c r="F21" s="174">
        <f>IF(MIN(PAGE8!F20,PAGE8!G20)&lt;=0, 0, PAGE8!F20/PAGE8!G20)</f>
        <v>0</v>
      </c>
      <c r="G21" s="88">
        <f>IF(PAGE8!G20&lt;=0, 0, PAGE8!G20/PAGE8!G20)</f>
        <v>1</v>
      </c>
      <c r="H21" s="24"/>
      <c r="I21" s="34"/>
      <c r="J21" s="35"/>
    </row>
    <row r="22" spans="1:10" ht="29.25" customHeight="1" x14ac:dyDescent="0.2">
      <c r="A22" s="234"/>
      <c r="B22" s="235"/>
      <c r="C22" s="67" t="s">
        <v>110</v>
      </c>
      <c r="D22" s="174">
        <f>IF(MIN(PAGE8!D21,PAGE8!G21)&lt;=0, 0, PAGE8!D21/PAGE8!G21)</f>
        <v>0</v>
      </c>
      <c r="E22" s="174">
        <f>IF(MIN(PAGE8!E21,PAGE8!G21)&lt;=0, 0, PAGE8!E21/PAGE8!G21)</f>
        <v>0</v>
      </c>
      <c r="F22" s="174">
        <f>IF(MIN(PAGE8!F21,PAGE8!G21)&lt;=0, 0, PAGE8!F21/PAGE8!G21)</f>
        <v>0</v>
      </c>
      <c r="G22" s="88">
        <f>IF(PAGE8!G21&lt;=0, 0, PAGE8!G21/PAGE8!G21)</f>
        <v>0</v>
      </c>
      <c r="H22" s="24"/>
      <c r="I22" s="34"/>
      <c r="J22" s="35"/>
    </row>
    <row r="23" spans="1:10" ht="37.5" customHeight="1" x14ac:dyDescent="0.2">
      <c r="A23" s="232" t="s">
        <v>222</v>
      </c>
      <c r="B23" s="233"/>
      <c r="C23" s="67" t="s">
        <v>134</v>
      </c>
      <c r="D23" s="174">
        <f>IF(MIN(PAGE8!D22,PAGE8!G22)&lt;=0, 0, PAGE8!D22/PAGE8!G22)</f>
        <v>0.67662053896576835</v>
      </c>
      <c r="E23" s="174">
        <f>IF(MIN(PAGE8!E22,PAGE8!G22)&lt;=0, 0, PAGE8!E22/PAGE8!G22)</f>
        <v>0.32119446467589219</v>
      </c>
      <c r="F23" s="174">
        <f>IF(MIN(PAGE8!F22,PAGE8!G22)&lt;=0, 0, PAGE8!F22/PAGE8!G22)</f>
        <v>2.1849963583394027E-3</v>
      </c>
      <c r="G23" s="88">
        <f>IF(PAGE8!G22&lt;=0, 0, PAGE8!G22/PAGE8!G22)</f>
        <v>1</v>
      </c>
      <c r="H23" s="24"/>
      <c r="I23" s="34"/>
      <c r="J23" s="35"/>
    </row>
    <row r="24" spans="1:10" ht="45.75" customHeight="1" x14ac:dyDescent="0.2">
      <c r="A24" s="236"/>
      <c r="B24" s="237"/>
      <c r="C24" s="68" t="s">
        <v>135</v>
      </c>
      <c r="D24" s="174">
        <f>IF(MIN(PAGE8!D23,PAGE8!G23)&lt;=0, 0, PAGE8!D23/PAGE8!G23)</f>
        <v>0.67261904761904767</v>
      </c>
      <c r="E24" s="174">
        <f>IF(MIN(PAGE8!E23,PAGE8!G23)&lt;=0, 0, PAGE8!E23/PAGE8!G23)</f>
        <v>0.32738095238095238</v>
      </c>
      <c r="F24" s="174">
        <f>IF(MIN(PAGE8!F23,PAGE8!G23)&lt;=0, 0, PAGE8!F23/PAGE8!G23)</f>
        <v>0</v>
      </c>
      <c r="G24" s="88">
        <f>IF(PAGE8!G23&lt;=0, 0, PAGE8!G23/PAGE8!G23)</f>
        <v>1</v>
      </c>
      <c r="H24" s="24"/>
      <c r="I24" s="34"/>
      <c r="J24" s="35"/>
    </row>
    <row r="25" spans="1:10" ht="20.100000000000001" customHeight="1" x14ac:dyDescent="0.2">
      <c r="A25" s="179" t="s">
        <v>136</v>
      </c>
      <c r="B25" s="262"/>
      <c r="C25" s="180"/>
      <c r="D25" s="174">
        <f>IF(MIN(PAGE8!D24,PAGE8!G24)&lt;=0, 0, PAGE8!D24/PAGE8!G24)</f>
        <v>0.68648648648648647</v>
      </c>
      <c r="E25" s="174">
        <f>IF(MIN(PAGE8!E24,PAGE8!G24)&lt;=0, 0, PAGE8!E24/PAGE8!G24)</f>
        <v>0.31146822498173848</v>
      </c>
      <c r="F25" s="174">
        <f>IF(MIN(PAGE8!F24,PAGE8!G24)&lt;=0, 0, PAGE8!F24/PAGE8!G24)</f>
        <v>2.0452885317750183E-3</v>
      </c>
      <c r="G25" s="88">
        <f>IF(PAGE8!G24&lt;=0, 0, PAGE8!G24/PAGE8!G24)</f>
        <v>1</v>
      </c>
      <c r="H25" s="24"/>
      <c r="I25" s="34"/>
      <c r="J25" s="35"/>
    </row>
    <row r="26" spans="1:10" x14ac:dyDescent="0.2">
      <c r="A26" s="8"/>
    </row>
    <row r="27" spans="1:10" ht="13.5" customHeight="1" x14ac:dyDescent="0.2">
      <c r="A27" s="26" t="s">
        <v>221</v>
      </c>
    </row>
    <row r="28" spans="1:10" x14ac:dyDescent="0.2">
      <c r="A28" s="8"/>
    </row>
    <row r="29" spans="1:10" x14ac:dyDescent="0.2">
      <c r="A29" s="37"/>
    </row>
    <row r="31" spans="1:10" x14ac:dyDescent="0.2">
      <c r="B31" s="9"/>
      <c r="H31" s="9"/>
    </row>
    <row r="34" spans="8:11" x14ac:dyDescent="0.2">
      <c r="H34" s="8"/>
      <c r="K34" s="9"/>
    </row>
    <row r="35" spans="8:11" x14ac:dyDescent="0.2">
      <c r="H35" s="38"/>
    </row>
    <row r="36" spans="8:11" x14ac:dyDescent="0.2">
      <c r="H36" s="38"/>
    </row>
  </sheetData>
  <sheetProtection sheet="1" objects="1" scenarios="1"/>
  <mergeCells count="11">
    <mergeCell ref="A18:B19"/>
    <mergeCell ref="A20:B22"/>
    <mergeCell ref="A23:B24"/>
    <mergeCell ref="A25:C25"/>
    <mergeCell ref="F14:F15"/>
    <mergeCell ref="A13:C15"/>
    <mergeCell ref="D13:G13"/>
    <mergeCell ref="D14:D15"/>
    <mergeCell ref="E14:E15"/>
    <mergeCell ref="G14:G15"/>
    <mergeCell ref="A16:B17"/>
  </mergeCells>
  <pageMargins left="0.8" right="0.3" top="0.9" bottom="0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R35"/>
  <sheetViews>
    <sheetView topLeftCell="A3" zoomScaleNormal="100" workbookViewId="0">
      <selection activeCell="A28" sqref="A28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34.85546875" style="6" customWidth="1"/>
    <col min="4" max="5" width="24.140625" style="6" customWidth="1"/>
    <col min="6" max="6" width="17.85546875" style="6" customWidth="1"/>
    <col min="7" max="7" width="13.140625" style="6" customWidth="1"/>
    <col min="8" max="8" width="9.85546875" style="6" customWidth="1"/>
    <col min="9" max="9" width="13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425781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47" t="s">
        <v>206</v>
      </c>
      <c r="C1" s="8"/>
      <c r="D1" s="12"/>
      <c r="E1" s="8"/>
      <c r="F1" s="8"/>
      <c r="G1" s="28" t="s">
        <v>58</v>
      </c>
    </row>
    <row r="2" spans="1:18" s="13" customFormat="1" ht="9.6" customHeight="1" x14ac:dyDescent="0.2">
      <c r="A2" s="12"/>
      <c r="D2" s="29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9.6" customHeight="1" x14ac:dyDescent="0.2">
      <c r="A4" s="12"/>
      <c r="B4" s="8"/>
      <c r="C4" s="29" t="s">
        <v>17</v>
      </c>
      <c r="E4" s="8"/>
      <c r="F4"/>
      <c r="G4"/>
    </row>
    <row r="5" spans="1:18" s="13" customFormat="1" ht="9.6" customHeight="1" x14ac:dyDescent="0.2">
      <c r="A5" s="12"/>
      <c r="C5" s="29" t="s">
        <v>44</v>
      </c>
      <c r="E5" s="8"/>
      <c r="F5"/>
      <c r="G5"/>
    </row>
    <row r="6" spans="1:18" s="13" customFormat="1" ht="9.6" customHeight="1" x14ac:dyDescent="0.2">
      <c r="A6" s="8"/>
      <c r="B6" s="12"/>
      <c r="C6" s="130"/>
      <c r="E6" s="12"/>
      <c r="F6"/>
      <c r="G6"/>
    </row>
    <row r="7" spans="1:18" s="13" customFormat="1" ht="12" customHeight="1" x14ac:dyDescent="0.2">
      <c r="A7" s="8"/>
      <c r="B7" s="12"/>
      <c r="C7" s="151" t="str">
        <f>"Reporting Date: "&amp;'PAGE 1'!D7</f>
        <v>Reporting Date: 2021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30"/>
      <c r="C9" s="30"/>
      <c r="D9" s="12"/>
      <c r="E9" s="12"/>
      <c r="F9"/>
      <c r="G9"/>
    </row>
    <row r="10" spans="1:18" ht="11.25" customHeight="1" x14ac:dyDescent="0.2">
      <c r="A10" s="8"/>
      <c r="B10" s="30"/>
      <c r="C10" s="175" t="s">
        <v>99</v>
      </c>
      <c r="D10" s="175"/>
      <c r="E10" s="175"/>
      <c r="F10"/>
      <c r="G10"/>
      <c r="H10" s="23"/>
    </row>
    <row r="11" spans="1:18" ht="15" customHeight="1" x14ac:dyDescent="0.2"/>
    <row r="12" spans="1:18" ht="25.35" customHeight="1" x14ac:dyDescent="0.2">
      <c r="A12" s="267" t="s">
        <v>197</v>
      </c>
      <c r="B12" s="268"/>
      <c r="C12" s="268"/>
      <c r="D12" s="268"/>
      <c r="E12" s="268"/>
      <c r="F12" s="268"/>
    </row>
    <row r="13" spans="1:18" ht="15" customHeight="1" x14ac:dyDescent="0.2">
      <c r="A13" s="202" t="s">
        <v>33</v>
      </c>
      <c r="B13" s="203"/>
      <c r="C13" s="204"/>
      <c r="D13" s="176" t="s">
        <v>198</v>
      </c>
      <c r="E13" s="177"/>
      <c r="F13" s="178"/>
      <c r="G13" s="33"/>
      <c r="H13" s="28" t="s">
        <v>19</v>
      </c>
      <c r="I13" s="28" t="s">
        <v>97</v>
      </c>
    </row>
    <row r="14" spans="1:18" ht="15" customHeight="1" x14ac:dyDescent="0.2">
      <c r="A14" s="205"/>
      <c r="B14" s="206"/>
      <c r="C14" s="207"/>
      <c r="D14" s="114" t="s">
        <v>200</v>
      </c>
      <c r="E14" s="115" t="s">
        <v>201</v>
      </c>
      <c r="F14" s="123" t="s">
        <v>18</v>
      </c>
      <c r="G14" s="66"/>
      <c r="H14" s="28" t="s">
        <v>45</v>
      </c>
      <c r="I14" s="28" t="s">
        <v>92</v>
      </c>
    </row>
    <row r="15" spans="1:18" ht="39.75" customHeight="1" x14ac:dyDescent="0.2">
      <c r="A15" s="232" t="s">
        <v>102</v>
      </c>
      <c r="B15" s="233"/>
      <c r="C15" s="67" t="s">
        <v>103</v>
      </c>
      <c r="D15" s="78">
        <v>377</v>
      </c>
      <c r="E15" s="78">
        <v>2318</v>
      </c>
      <c r="F15" s="78">
        <v>2695</v>
      </c>
      <c r="G15" s="24"/>
      <c r="H15" s="90">
        <f t="shared" ref="H15:H24" si="0">MAX(D15,0)+MAX(E15,0)</f>
        <v>2695</v>
      </c>
      <c r="I15" s="79">
        <f>'PAGE 1'!F15</f>
        <v>2695</v>
      </c>
      <c r="M15" s="6">
        <v>11</v>
      </c>
      <c r="R15" s="6">
        <f t="shared" ref="R15:R24" si="1">MIN(LEN(TRIM(D15)),LEN(TRIM(E15)),LEN(TRIM(F15)))</f>
        <v>3</v>
      </c>
    </row>
    <row r="16" spans="1:18" ht="41.25" customHeight="1" x14ac:dyDescent="0.2">
      <c r="A16" s="234"/>
      <c r="B16" s="235"/>
      <c r="C16" s="67" t="s">
        <v>104</v>
      </c>
      <c r="D16" s="78">
        <v>47</v>
      </c>
      <c r="E16" s="78">
        <v>547</v>
      </c>
      <c r="F16" s="78">
        <v>594</v>
      </c>
      <c r="G16" s="24"/>
      <c r="H16" s="90">
        <f t="shared" si="0"/>
        <v>594</v>
      </c>
      <c r="I16" s="79">
        <f>'PAGE 1'!F16</f>
        <v>594</v>
      </c>
      <c r="R16" s="6">
        <f t="shared" si="1"/>
        <v>2</v>
      </c>
    </row>
    <row r="17" spans="1:18" ht="35.25" customHeight="1" x14ac:dyDescent="0.2">
      <c r="A17" s="232" t="s">
        <v>105</v>
      </c>
      <c r="B17" s="233"/>
      <c r="C17" s="67" t="s">
        <v>138</v>
      </c>
      <c r="D17" s="78">
        <v>52</v>
      </c>
      <c r="E17" s="78">
        <v>458</v>
      </c>
      <c r="F17" s="78">
        <v>510</v>
      </c>
      <c r="G17" s="24"/>
      <c r="H17" s="90">
        <f t="shared" si="0"/>
        <v>510</v>
      </c>
      <c r="I17" s="79">
        <f>'PAGE 1'!F17</f>
        <v>510</v>
      </c>
      <c r="R17" s="6">
        <f t="shared" si="1"/>
        <v>2</v>
      </c>
    </row>
    <row r="18" spans="1:18" ht="39" customHeight="1" x14ac:dyDescent="0.2">
      <c r="A18" s="234"/>
      <c r="B18" s="235"/>
      <c r="C18" s="67" t="s">
        <v>107</v>
      </c>
      <c r="D18" s="78">
        <v>11</v>
      </c>
      <c r="E18" s="78">
        <v>209</v>
      </c>
      <c r="F18" s="78">
        <v>220</v>
      </c>
      <c r="G18" s="24"/>
      <c r="H18" s="90">
        <f t="shared" si="0"/>
        <v>220</v>
      </c>
      <c r="I18" s="79">
        <f>'PAGE 1'!F18</f>
        <v>220</v>
      </c>
      <c r="R18" s="6">
        <f t="shared" si="1"/>
        <v>2</v>
      </c>
    </row>
    <row r="19" spans="1:18" ht="26.25" customHeight="1" x14ac:dyDescent="0.2">
      <c r="A19" s="232" t="s">
        <v>112</v>
      </c>
      <c r="B19" s="233"/>
      <c r="C19" s="67" t="s">
        <v>108</v>
      </c>
      <c r="D19" s="78">
        <v>108</v>
      </c>
      <c r="E19" s="78">
        <v>1155</v>
      </c>
      <c r="F19" s="78">
        <v>1263</v>
      </c>
      <c r="G19" s="24"/>
      <c r="H19" s="90">
        <f t="shared" si="0"/>
        <v>1263</v>
      </c>
      <c r="I19" s="79">
        <f>'PAGE 1'!F19</f>
        <v>1263</v>
      </c>
      <c r="R19" s="6">
        <f t="shared" si="1"/>
        <v>3</v>
      </c>
    </row>
    <row r="20" spans="1:18" ht="26.25" customHeight="1" x14ac:dyDescent="0.2">
      <c r="A20" s="236"/>
      <c r="B20" s="237"/>
      <c r="C20" s="67" t="s">
        <v>109</v>
      </c>
      <c r="D20" s="78">
        <v>4</v>
      </c>
      <c r="E20" s="78">
        <v>18</v>
      </c>
      <c r="F20" s="78">
        <v>22</v>
      </c>
      <c r="G20" s="24"/>
      <c r="H20" s="90">
        <f t="shared" si="0"/>
        <v>22</v>
      </c>
      <c r="I20" s="79">
        <f>'PAGE 1'!F20</f>
        <v>22</v>
      </c>
      <c r="R20" s="6">
        <f t="shared" si="1"/>
        <v>1</v>
      </c>
    </row>
    <row r="21" spans="1:18" ht="29.25" customHeight="1" x14ac:dyDescent="0.2">
      <c r="A21" s="234"/>
      <c r="B21" s="235"/>
      <c r="C21" s="67" t="s">
        <v>110</v>
      </c>
      <c r="D21" s="78">
        <v>0</v>
      </c>
      <c r="E21" s="78">
        <v>0</v>
      </c>
      <c r="F21" s="78">
        <v>0</v>
      </c>
      <c r="G21" s="24"/>
      <c r="H21" s="90">
        <f t="shared" si="0"/>
        <v>0</v>
      </c>
      <c r="I21" s="79">
        <f>'PAGE 1'!F21</f>
        <v>0</v>
      </c>
      <c r="R21" s="6">
        <f t="shared" si="1"/>
        <v>1</v>
      </c>
    </row>
    <row r="22" spans="1:18" ht="39.75" customHeight="1" x14ac:dyDescent="0.2">
      <c r="A22" s="232" t="s">
        <v>111</v>
      </c>
      <c r="B22" s="233"/>
      <c r="C22" s="67" t="s">
        <v>134</v>
      </c>
      <c r="D22" s="78">
        <v>235</v>
      </c>
      <c r="E22" s="78">
        <v>1138</v>
      </c>
      <c r="F22" s="78">
        <v>1373</v>
      </c>
      <c r="G22" s="24"/>
      <c r="H22" s="90">
        <f t="shared" si="0"/>
        <v>1373</v>
      </c>
      <c r="I22" s="79">
        <f>'PAGE 1'!F22</f>
        <v>1373</v>
      </c>
      <c r="R22" s="6">
        <f t="shared" si="1"/>
        <v>3</v>
      </c>
    </row>
    <row r="23" spans="1:18" ht="51" customHeight="1" x14ac:dyDescent="0.2">
      <c r="A23" s="236"/>
      <c r="B23" s="237"/>
      <c r="C23" s="68" t="s">
        <v>135</v>
      </c>
      <c r="D23" s="78">
        <v>30</v>
      </c>
      <c r="E23" s="78">
        <v>138</v>
      </c>
      <c r="F23" s="78">
        <v>168</v>
      </c>
      <c r="G23" s="24"/>
      <c r="H23" s="90">
        <f>MAX(D23,0)+MAX(E23,0)</f>
        <v>168</v>
      </c>
      <c r="I23" s="79">
        <f>'PAGE 1'!F23</f>
        <v>168</v>
      </c>
    </row>
    <row r="24" spans="1:18" ht="22.5" customHeight="1" x14ac:dyDescent="0.2">
      <c r="A24" s="179" t="s">
        <v>136</v>
      </c>
      <c r="B24" s="262"/>
      <c r="C24" s="180"/>
      <c r="D24" s="78">
        <v>864</v>
      </c>
      <c r="E24" s="78">
        <v>5981</v>
      </c>
      <c r="F24" s="78">
        <v>6845</v>
      </c>
      <c r="G24" s="24"/>
      <c r="H24" s="90">
        <f t="shared" si="0"/>
        <v>6845</v>
      </c>
      <c r="I24" s="79">
        <f>'PAGE 1'!F24</f>
        <v>6845</v>
      </c>
      <c r="R24" s="6">
        <f t="shared" si="1"/>
        <v>3</v>
      </c>
    </row>
    <row r="25" spans="1:18" x14ac:dyDescent="0.2">
      <c r="A25" s="8"/>
    </row>
    <row r="26" spans="1:18" x14ac:dyDescent="0.2">
      <c r="C26" s="36"/>
    </row>
    <row r="27" spans="1:18" x14ac:dyDescent="0.2">
      <c r="A27" s="37"/>
    </row>
    <row r="28" spans="1:18" x14ac:dyDescent="0.2">
      <c r="C28" s="28" t="s">
        <v>43</v>
      </c>
      <c r="D28" s="79">
        <f>MAX(D15,0)+MAX(D16,0)+MAX(D17,0)+MAX(D18,0)+MAX(D19,0)+MAX(D20,0)+MAX(D21,0)+MAX(D22,0)+MAX(D23,0)</f>
        <v>864</v>
      </c>
      <c r="E28" s="79">
        <f>MAX(E15,0)+MAX(E16,0)+MAX(E17,0)+MAX(E18,0)+MAX(E19,0)+MAX(E20,0)+MAX(E21,0)+MAX(E22,0)+MAX(E23,0)</f>
        <v>5981</v>
      </c>
      <c r="F28" s="79">
        <f>MAX(F15,0)+MAX(F16,0)+MAX(F17,0)+MAX(F18,0)+MAX(F19,0)+MAX(F20,0)+MAX(F21,0)+MAX(F22,0)+MAX(F23,0)</f>
        <v>6845</v>
      </c>
      <c r="G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8"/>
    </row>
    <row r="35" spans="7:10" x14ac:dyDescent="0.2">
      <c r="G35" s="38"/>
    </row>
  </sheetData>
  <sheetProtection password="CDE0" sheet="1" objects="1" scenarios="1"/>
  <mergeCells count="9">
    <mergeCell ref="C10:E10"/>
    <mergeCell ref="D13:F13"/>
    <mergeCell ref="A13:C14"/>
    <mergeCell ref="A24:C24"/>
    <mergeCell ref="A22:B23"/>
    <mergeCell ref="A19:B21"/>
    <mergeCell ref="A12:F12"/>
    <mergeCell ref="A17:B18"/>
    <mergeCell ref="A15:B16"/>
  </mergeCells>
  <phoneticPr fontId="0" type="noConversion"/>
  <conditionalFormatting sqref="D26:G26">
    <cfRule type="expression" dxfId="59" priority="1" stopIfTrue="1">
      <formula>AND(D26&gt;=0,D26&lt;&gt;D25)</formula>
    </cfRule>
  </conditionalFormatting>
  <conditionalFormatting sqref="D28:F28">
    <cfRule type="expression" dxfId="58" priority="2" stopIfTrue="1">
      <formula>MAX(D24,0)&lt;&gt;D28</formula>
    </cfRule>
  </conditionalFormatting>
  <conditionalFormatting sqref="H15:H24">
    <cfRule type="expression" dxfId="57" priority="3" stopIfTrue="1">
      <formula>MAX(F15,0)&lt;&gt;H15</formula>
    </cfRule>
  </conditionalFormatting>
  <conditionalFormatting sqref="I15:I24">
    <cfRule type="expression" dxfId="56" priority="5" stopIfTrue="1">
      <formula>AND(OR(I15&lt;&gt;-9, F15&lt;&gt;-9), I15&lt;&gt;F15)</formula>
    </cfRule>
  </conditionalFormatting>
  <conditionalFormatting sqref="D15:F24">
    <cfRule type="expression" dxfId="55" priority="6" stopIfTrue="1">
      <formula>LEN(TRIM(D15))=0</formula>
    </cfRule>
  </conditionalFormatting>
  <conditionalFormatting sqref="C10:E10">
    <cfRule type="expression" dxfId="54" priority="7" stopIfTrue="1">
      <formula>MIN(R15:R24)=0</formula>
    </cfRule>
  </conditionalFormatting>
  <pageMargins left="0.8" right="0.3" top="0.9" bottom="0" header="0.5" footer="0.5"/>
  <pageSetup scale="92" orientation="landscape" r:id="rId1"/>
  <headerFooter alignWithMargins="0">
    <oddFooter>&amp;L&amp;8
CURRENT DATE: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35"/>
  <sheetViews>
    <sheetView topLeftCell="A7" zoomScaleNormal="100" workbookViewId="0">
      <selection activeCell="A28" sqref="A28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36.85546875" style="6" customWidth="1"/>
    <col min="4" max="4" width="16" style="6" customWidth="1"/>
    <col min="5" max="5" width="15.5703125" style="6" customWidth="1"/>
    <col min="6" max="6" width="14.5703125" style="6" customWidth="1"/>
    <col min="7" max="7" width="14" style="6" customWidth="1"/>
    <col min="8" max="8" width="8.570312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2.140625" style="6" hidden="1" customWidth="1"/>
    <col min="14" max="14" width="8.85546875" style="6" customWidth="1"/>
    <col min="15" max="16384" width="9.140625" style="6"/>
  </cols>
  <sheetData>
    <row r="1" spans="1:13" s="13" customFormat="1" ht="12" customHeight="1" x14ac:dyDescent="0.2">
      <c r="A1" s="147" t="s">
        <v>206</v>
      </c>
      <c r="C1" s="8"/>
      <c r="D1" s="12"/>
      <c r="E1" s="8"/>
      <c r="F1" s="8"/>
      <c r="G1" s="28" t="s">
        <v>60</v>
      </c>
    </row>
    <row r="2" spans="1:13" s="13" customFormat="1" ht="9.6" customHeight="1" x14ac:dyDescent="0.2">
      <c r="A2" s="12"/>
      <c r="D2" s="29"/>
      <c r="E2" s="8"/>
      <c r="F2" s="8"/>
      <c r="G2" s="12"/>
    </row>
    <row r="3" spans="1:13" s="13" customFormat="1" ht="11.25" customHeight="1" x14ac:dyDescent="0.2">
      <c r="A3" s="12"/>
      <c r="E3" s="8"/>
      <c r="F3"/>
      <c r="G3"/>
    </row>
    <row r="4" spans="1:13" s="13" customFormat="1" ht="11.25" customHeight="1" x14ac:dyDescent="0.2">
      <c r="A4" s="12"/>
      <c r="B4" s="8"/>
      <c r="C4" s="29" t="s">
        <v>17</v>
      </c>
      <c r="E4" s="8"/>
      <c r="F4"/>
      <c r="G4"/>
    </row>
    <row r="5" spans="1:13" s="13" customFormat="1" ht="11.25" customHeight="1" x14ac:dyDescent="0.2">
      <c r="A5" s="12"/>
      <c r="C5" s="29" t="s">
        <v>44</v>
      </c>
      <c r="E5" s="8"/>
      <c r="F5"/>
      <c r="G5"/>
    </row>
    <row r="6" spans="1:13" s="13" customFormat="1" ht="11.25" customHeight="1" x14ac:dyDescent="0.2">
      <c r="A6" s="8"/>
      <c r="B6" s="12"/>
      <c r="E6" s="12"/>
      <c r="F6"/>
      <c r="G6"/>
    </row>
    <row r="7" spans="1:13" s="154" customFormat="1" ht="12" customHeight="1" x14ac:dyDescent="0.2">
      <c r="A7" s="153"/>
      <c r="B7" s="153"/>
      <c r="C7" s="151" t="str">
        <f>"Reporting Date: "&amp;'PAGE 1'!D7</f>
        <v>Reporting Date: 2021</v>
      </c>
      <c r="E7" s="153"/>
      <c r="F7" s="155"/>
      <c r="G7" s="155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30"/>
      <c r="C9" s="30"/>
      <c r="D9" s="12"/>
      <c r="F9"/>
      <c r="G9"/>
      <c r="H9" s="23"/>
    </row>
    <row r="10" spans="1:13" ht="15" customHeight="1" x14ac:dyDescent="0.2"/>
    <row r="11" spans="1:13" ht="15" customHeight="1" x14ac:dyDescent="0.2">
      <c r="A11" s="110" t="s">
        <v>59</v>
      </c>
      <c r="C11" s="32"/>
    </row>
    <row r="12" spans="1:13" ht="24.75" customHeight="1" x14ac:dyDescent="0.2">
      <c r="A12" s="202" t="s">
        <v>33</v>
      </c>
      <c r="B12" s="203"/>
      <c r="C12" s="204"/>
      <c r="D12" s="218" t="s">
        <v>199</v>
      </c>
      <c r="E12" s="219"/>
      <c r="F12" s="220"/>
      <c r="G12" s="33"/>
      <c r="H12" s="8"/>
    </row>
    <row r="13" spans="1:13" ht="18.75" customHeight="1" x14ac:dyDescent="0.2">
      <c r="A13" s="205"/>
      <c r="B13" s="206"/>
      <c r="C13" s="206"/>
      <c r="D13" s="229" t="s">
        <v>202</v>
      </c>
      <c r="E13" s="229" t="s">
        <v>203</v>
      </c>
      <c r="F13" s="229" t="s">
        <v>165</v>
      </c>
      <c r="G13" s="33"/>
      <c r="H13" s="8"/>
    </row>
    <row r="14" spans="1:13" ht="15" customHeight="1" x14ac:dyDescent="0.2">
      <c r="A14" s="205"/>
      <c r="B14" s="206"/>
      <c r="C14" s="206"/>
      <c r="D14" s="231"/>
      <c r="E14" s="231"/>
      <c r="F14" s="231"/>
      <c r="G14" s="66"/>
      <c r="H14" s="8"/>
      <c r="M14" s="6">
        <v>12</v>
      </c>
    </row>
    <row r="15" spans="1:13" ht="44.25" customHeight="1" x14ac:dyDescent="0.2">
      <c r="A15" s="232" t="s">
        <v>102</v>
      </c>
      <c r="B15" s="233"/>
      <c r="C15" s="67" t="s">
        <v>103</v>
      </c>
      <c r="D15" s="87">
        <f>IF(MIN('PAGE 10'!D15,'PAGE 10'!F15)&lt;=0, 0, 'PAGE 10'!D15/'PAGE 10'!F15)</f>
        <v>0.13988868274582561</v>
      </c>
      <c r="E15" s="87">
        <f>IF(MIN('PAGE 10'!E15,'PAGE 10'!F15)&lt;=0, 0, 'PAGE 10'!E15/'PAGE 10'!F15)</f>
        <v>0.86011131725417445</v>
      </c>
      <c r="F15" s="88">
        <f>IF('PAGE 10'!F15&lt;=0, 0, 'PAGE 10'!F15/'PAGE 10'!F15)</f>
        <v>1</v>
      </c>
      <c r="G15" s="24"/>
      <c r="H15" s="34"/>
      <c r="I15" s="35"/>
    </row>
    <row r="16" spans="1:13" ht="45" customHeight="1" x14ac:dyDescent="0.2">
      <c r="A16" s="234"/>
      <c r="B16" s="235"/>
      <c r="C16" s="67" t="s">
        <v>104</v>
      </c>
      <c r="D16" s="87">
        <f>IF(MIN('PAGE 10'!D16,'PAGE 10'!F16)&lt;=0, 0, 'PAGE 10'!D16/'PAGE 10'!F16)</f>
        <v>7.9124579124579125E-2</v>
      </c>
      <c r="E16" s="87">
        <f>IF(MIN('PAGE 10'!E16,'PAGE 10'!F16)&lt;=0, 0, 'PAGE 10'!E16/'PAGE 10'!F16)</f>
        <v>0.92087542087542085</v>
      </c>
      <c r="F16" s="88">
        <f>IF('PAGE 10'!F16&lt;=0, 0, 'PAGE 10'!F16/'PAGE 10'!F16)</f>
        <v>1</v>
      </c>
      <c r="G16" s="24"/>
      <c r="H16" s="34"/>
      <c r="I16" s="35"/>
    </row>
    <row r="17" spans="1:9" ht="42.75" customHeight="1" x14ac:dyDescent="0.2">
      <c r="A17" s="232" t="s">
        <v>105</v>
      </c>
      <c r="B17" s="233"/>
      <c r="C17" s="67" t="s">
        <v>138</v>
      </c>
      <c r="D17" s="87">
        <f>IF(MIN('PAGE 10'!D17,'PAGE 10'!F17)&lt;=0, 0, 'PAGE 10'!D17/'PAGE 10'!F17)</f>
        <v>0.10196078431372549</v>
      </c>
      <c r="E17" s="87">
        <f>IF(MIN('PAGE 10'!E17,'PAGE 10'!F17)&lt;=0, 0, 'PAGE 10'!E17/'PAGE 10'!F17)</f>
        <v>0.89803921568627454</v>
      </c>
      <c r="F17" s="88">
        <f>IF('PAGE 10'!F17&lt;=0, 0, 'PAGE 10'!F17/'PAGE 10'!F17)</f>
        <v>1</v>
      </c>
      <c r="G17" s="24"/>
      <c r="H17" s="34"/>
      <c r="I17" s="35"/>
    </row>
    <row r="18" spans="1:9" ht="38.25" customHeight="1" x14ac:dyDescent="0.2">
      <c r="A18" s="234"/>
      <c r="B18" s="235"/>
      <c r="C18" s="67" t="s">
        <v>107</v>
      </c>
      <c r="D18" s="87">
        <f>IF(MIN('PAGE 10'!D18,'PAGE 10'!F18)&lt;=0, 0, 'PAGE 10'!D18/'PAGE 10'!F18)</f>
        <v>0.05</v>
      </c>
      <c r="E18" s="87">
        <f>IF(MIN('PAGE 10'!E18,'PAGE 10'!F18)&lt;=0, 0, 'PAGE 10'!E18/'PAGE 10'!F18)</f>
        <v>0.95</v>
      </c>
      <c r="F18" s="88">
        <f>IF('PAGE 10'!F18&lt;=0, 0, 'PAGE 10'!F18/'PAGE 10'!F18)</f>
        <v>1</v>
      </c>
      <c r="G18" s="24"/>
      <c r="H18" s="34"/>
      <c r="I18" s="35"/>
    </row>
    <row r="19" spans="1:9" ht="26.25" customHeight="1" x14ac:dyDescent="0.2">
      <c r="A19" s="232" t="s">
        <v>112</v>
      </c>
      <c r="B19" s="233"/>
      <c r="C19" s="67" t="s">
        <v>108</v>
      </c>
      <c r="D19" s="87">
        <f>IF(MIN('PAGE 10'!D19,'PAGE 10'!F19)&lt;=0, 0, 'PAGE 10'!D19/'PAGE 10'!F19)</f>
        <v>8.5510688836104506E-2</v>
      </c>
      <c r="E19" s="87">
        <f>IF(MIN('PAGE 10'!E19,'PAGE 10'!F19)&lt;=0, 0, 'PAGE 10'!E19/'PAGE 10'!F19)</f>
        <v>0.91448931116389554</v>
      </c>
      <c r="F19" s="88">
        <f>IF('PAGE 10'!F19&lt;=0, 0, 'PAGE 10'!F19/'PAGE 10'!F19)</f>
        <v>1</v>
      </c>
      <c r="G19" s="24"/>
      <c r="H19" s="34"/>
      <c r="I19" s="35"/>
    </row>
    <row r="20" spans="1:9" ht="26.25" customHeight="1" x14ac:dyDescent="0.2">
      <c r="A20" s="236"/>
      <c r="B20" s="237"/>
      <c r="C20" s="67" t="s">
        <v>109</v>
      </c>
      <c r="D20" s="87">
        <f>IF(MIN('PAGE 10'!D20,'PAGE 10'!F20)&lt;=0, 0, 'PAGE 10'!D20/'PAGE 10'!F20)</f>
        <v>0.18181818181818182</v>
      </c>
      <c r="E20" s="87">
        <f>IF(MIN('PAGE 10'!E20,'PAGE 10'!F20)&lt;=0, 0, 'PAGE 10'!E20/'PAGE 10'!F20)</f>
        <v>0.81818181818181823</v>
      </c>
      <c r="F20" s="88">
        <f>IF('PAGE 10'!F20&lt;=0, 0, 'PAGE 10'!F20/'PAGE 10'!F20)</f>
        <v>1</v>
      </c>
      <c r="G20" s="24"/>
      <c r="H20" s="34"/>
      <c r="I20" s="35"/>
    </row>
    <row r="21" spans="1:9" ht="29.25" customHeight="1" x14ac:dyDescent="0.2">
      <c r="A21" s="234"/>
      <c r="B21" s="235"/>
      <c r="C21" s="67" t="s">
        <v>110</v>
      </c>
      <c r="D21" s="87">
        <f>IF(MIN('PAGE 10'!D21,'PAGE 10'!F21)&lt;=0, 0, 'PAGE 10'!D21/'PAGE 10'!F21)</f>
        <v>0</v>
      </c>
      <c r="E21" s="87">
        <f>IF(MIN('PAGE 10'!E21,'PAGE 10'!F21)&lt;=0, 0, 'PAGE 10'!E21/'PAGE 10'!F21)</f>
        <v>0</v>
      </c>
      <c r="F21" s="88">
        <f>IF('PAGE 10'!F21&lt;=0, 0, 'PAGE 10'!F21/'PAGE 10'!F21)</f>
        <v>0</v>
      </c>
      <c r="G21" s="24"/>
      <c r="H21" s="34"/>
      <c r="I21" s="35"/>
    </row>
    <row r="22" spans="1:9" ht="39.75" customHeight="1" x14ac:dyDescent="0.2">
      <c r="A22" s="232" t="s">
        <v>111</v>
      </c>
      <c r="B22" s="233"/>
      <c r="C22" s="67" t="s">
        <v>134</v>
      </c>
      <c r="D22" s="87">
        <f>IF(MIN('PAGE 10'!D22,'PAGE 10'!F22)&lt;=0, 0, 'PAGE 10'!D22/'PAGE 10'!F22)</f>
        <v>0.17115804806991988</v>
      </c>
      <c r="E22" s="87">
        <f>IF(MIN('PAGE 10'!E22,'PAGE 10'!F22)&lt;=0, 0, 'PAGE 10'!E22/'PAGE 10'!F22)</f>
        <v>0.82884195193008015</v>
      </c>
      <c r="F22" s="88">
        <f>IF('PAGE 10'!F22&lt;=0, 0, 'PAGE 10'!F22/'PAGE 10'!F22)</f>
        <v>1</v>
      </c>
      <c r="G22" s="24"/>
      <c r="H22" s="34"/>
      <c r="I22" s="35"/>
    </row>
    <row r="23" spans="1:9" ht="50.25" customHeight="1" x14ac:dyDescent="0.2">
      <c r="A23" s="236"/>
      <c r="B23" s="237"/>
      <c r="C23" s="68" t="s">
        <v>135</v>
      </c>
      <c r="D23" s="87">
        <f>IF(MIN('PAGE 10'!D23,'PAGE 10'!F23)&lt;=0, 0, 'PAGE 10'!D23/'PAGE 10'!F23)</f>
        <v>0.17857142857142858</v>
      </c>
      <c r="E23" s="87">
        <f>IF(MIN('PAGE 10'!E23,'PAGE 10'!F23)&lt;=0, 0, 'PAGE 10'!E23/'PAGE 10'!F23)</f>
        <v>0.8214285714285714</v>
      </c>
      <c r="F23" s="88">
        <f>IF('PAGE 10'!F23&lt;=0, 0, 'PAGE 10'!F23/'PAGE 10'!F23)</f>
        <v>1</v>
      </c>
      <c r="G23" s="24"/>
      <c r="H23" s="34"/>
      <c r="I23" s="35"/>
    </row>
    <row r="24" spans="1:9" ht="20.100000000000001" customHeight="1" x14ac:dyDescent="0.2">
      <c r="A24" s="241" t="s">
        <v>136</v>
      </c>
      <c r="B24" s="242"/>
      <c r="C24" s="269"/>
      <c r="D24" s="87">
        <f>IF(MIN('PAGE 10'!D24,'PAGE 10'!F24)&lt;=0, 0, 'PAGE 10'!D24/'PAGE 10'!F24)</f>
        <v>0.12622352081811541</v>
      </c>
      <c r="E24" s="87">
        <f>IF(MIN('PAGE 10'!E24,'PAGE 10'!F24)&lt;=0, 0, 'PAGE 10'!E24/'PAGE 10'!F24)</f>
        <v>0.87377647918188461</v>
      </c>
      <c r="F24" s="88">
        <f>IF('PAGE 10'!F24&lt;=0, 0, 'PAGE 10'!F24/'PAGE 10'!F24)</f>
        <v>1</v>
      </c>
      <c r="G24" s="24"/>
      <c r="H24" s="34"/>
      <c r="I24" s="35"/>
    </row>
    <row r="25" spans="1:9" x14ac:dyDescent="0.2">
      <c r="A25" s="8"/>
    </row>
    <row r="26" spans="1:9" x14ac:dyDescent="0.2">
      <c r="A26" s="26" t="s">
        <v>229</v>
      </c>
    </row>
    <row r="27" spans="1:9" x14ac:dyDescent="0.2">
      <c r="C27" s="36"/>
    </row>
    <row r="28" spans="1:9" x14ac:dyDescent="0.2">
      <c r="A28" s="37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8"/>
    </row>
    <row r="35" spans="7:10" x14ac:dyDescent="0.2">
      <c r="G35" s="38"/>
    </row>
  </sheetData>
  <mergeCells count="10">
    <mergeCell ref="A15:B16"/>
    <mergeCell ref="D12:F12"/>
    <mergeCell ref="A12:C14"/>
    <mergeCell ref="A24:C24"/>
    <mergeCell ref="A22:B23"/>
    <mergeCell ref="A19:B21"/>
    <mergeCell ref="A17:B18"/>
    <mergeCell ref="F13:F14"/>
    <mergeCell ref="E13:E14"/>
    <mergeCell ref="D13:D14"/>
  </mergeCells>
  <phoneticPr fontId="0" type="noConversion"/>
  <conditionalFormatting sqref="D27:G27">
    <cfRule type="expression" dxfId="53" priority="1" stopIfTrue="1">
      <formula>AND(D27&gt;=0,D27&lt;&gt;D25)</formula>
    </cfRule>
  </conditionalFormatting>
  <pageMargins left="0.8" right="0.3" top="0.9" bottom="0" header="0.5" footer="0.5"/>
  <pageSetup scale="86" orientation="landscape" r:id="rId1"/>
  <headerFooter alignWithMargins="0">
    <oddFooter>&amp;L&amp;8
CURRENT DATE: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37"/>
  <sheetViews>
    <sheetView zoomScaleNormal="100" workbookViewId="0">
      <selection activeCell="A38" sqref="A38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18.85546875" style="6" customWidth="1"/>
    <col min="6" max="8" width="21" style="6" customWidth="1"/>
    <col min="9" max="9" width="4.42578125" style="6" customWidth="1"/>
    <col min="10" max="11" width="9.140625" style="6"/>
    <col min="12" max="12" width="8.85546875" style="6" customWidth="1"/>
    <col min="13" max="13" width="3.140625" style="6" hidden="1" customWidth="1"/>
    <col min="14" max="14" width="7.14062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2" customHeight="1" x14ac:dyDescent="0.2">
      <c r="A1" s="240" t="s">
        <v>206</v>
      </c>
      <c r="B1" s="240"/>
      <c r="C1" s="12"/>
      <c r="D1" s="12"/>
      <c r="E1" s="12"/>
      <c r="F1" s="12"/>
      <c r="H1" s="28" t="s">
        <v>64</v>
      </c>
    </row>
    <row r="2" spans="1:22" s="8" customFormat="1" ht="9.6" customHeight="1" x14ac:dyDescent="0.2">
      <c r="A2" s="12"/>
      <c r="C2" s="12"/>
      <c r="E2" s="29"/>
      <c r="F2" s="12"/>
      <c r="H2" s="12"/>
    </row>
    <row r="3" spans="1:22" s="8" customFormat="1" ht="9.6" customHeight="1" x14ac:dyDescent="0.2">
      <c r="A3" s="12"/>
      <c r="E3" s="29"/>
      <c r="F3" s="29"/>
      <c r="G3"/>
      <c r="H3"/>
    </row>
    <row r="4" spans="1:22" s="8" customFormat="1" ht="11.25" customHeight="1" x14ac:dyDescent="0.2">
      <c r="A4" s="12"/>
      <c r="E4" s="29" t="s">
        <v>17</v>
      </c>
      <c r="F4" s="12"/>
      <c r="G4"/>
      <c r="H4"/>
    </row>
    <row r="5" spans="1:22" s="8" customFormat="1" ht="11.25" customHeight="1" x14ac:dyDescent="0.2">
      <c r="A5" s="12"/>
      <c r="E5" s="29" t="s">
        <v>44</v>
      </c>
      <c r="F5" s="12"/>
      <c r="G5"/>
      <c r="H5"/>
    </row>
    <row r="6" spans="1:22" s="8" customFormat="1" ht="11.25" customHeight="1" x14ac:dyDescent="0.2">
      <c r="B6" s="12"/>
      <c r="E6" s="29"/>
      <c r="F6" s="29"/>
      <c r="G6"/>
      <c r="H6"/>
    </row>
    <row r="7" spans="1:22" s="8" customFormat="1" ht="12" customHeight="1" x14ac:dyDescent="0.2">
      <c r="B7" s="12"/>
      <c r="E7" s="151" t="str">
        <f>"Reporting Date: "&amp;'PAGE 1'!D7</f>
        <v>Reporting Date: 2021</v>
      </c>
      <c r="F7" s="29"/>
      <c r="G7"/>
      <c r="H7"/>
    </row>
    <row r="8" spans="1:22" s="8" customFormat="1" ht="9.6" customHeight="1" x14ac:dyDescent="0.2">
      <c r="B8" s="12"/>
      <c r="F8" s="29"/>
      <c r="G8"/>
      <c r="H8"/>
    </row>
    <row r="9" spans="1:22" ht="10.5" customHeight="1" x14ac:dyDescent="0.2">
      <c r="B9" s="48"/>
      <c r="C9" s="49"/>
      <c r="D9" s="238" t="s">
        <v>99</v>
      </c>
      <c r="E9" s="238"/>
      <c r="F9" s="238"/>
      <c r="G9"/>
      <c r="H9"/>
      <c r="I9" s="11"/>
    </row>
    <row r="10" spans="1:22" x14ac:dyDescent="0.2">
      <c r="B10" s="48"/>
      <c r="C10" s="49"/>
      <c r="D10" s="49"/>
      <c r="E10" s="49"/>
      <c r="F10" s="49"/>
      <c r="G10" s="49"/>
      <c r="H10" s="49"/>
      <c r="I10" s="11"/>
    </row>
    <row r="11" spans="1:22" ht="27" customHeight="1" x14ac:dyDescent="0.2">
      <c r="B11" s="280" t="s">
        <v>209</v>
      </c>
      <c r="C11" s="280"/>
      <c r="D11" s="280"/>
      <c r="E11" s="280"/>
      <c r="F11" s="280"/>
      <c r="G11" s="280"/>
      <c r="H11" s="280"/>
      <c r="Q11"/>
      <c r="R11"/>
      <c r="S11"/>
      <c r="T11"/>
      <c r="U11"/>
      <c r="V11"/>
    </row>
    <row r="12" spans="1:22" ht="12" customHeight="1" x14ac:dyDescent="0.2">
      <c r="B12" s="56"/>
      <c r="C12" s="271" t="s">
        <v>168</v>
      </c>
      <c r="D12" s="272"/>
      <c r="E12" s="273"/>
      <c r="F12" s="271" t="s">
        <v>169</v>
      </c>
      <c r="G12" s="272"/>
      <c r="H12" s="273"/>
      <c r="Q12"/>
      <c r="R12"/>
      <c r="S12"/>
      <c r="T12"/>
      <c r="U12"/>
      <c r="V12"/>
    </row>
    <row r="13" spans="1:22" ht="12" customHeight="1" x14ac:dyDescent="0.2">
      <c r="B13" s="58"/>
      <c r="C13" s="274"/>
      <c r="D13" s="275"/>
      <c r="E13" s="276"/>
      <c r="F13" s="274"/>
      <c r="G13" s="275"/>
      <c r="H13" s="276"/>
      <c r="Q13"/>
      <c r="R13"/>
      <c r="S13"/>
      <c r="T13"/>
      <c r="U13"/>
      <c r="V13"/>
    </row>
    <row r="14" spans="1:22" ht="12" customHeight="1" x14ac:dyDescent="0.2">
      <c r="B14" s="58"/>
      <c r="C14" s="274"/>
      <c r="D14" s="275"/>
      <c r="E14" s="276"/>
      <c r="F14" s="274"/>
      <c r="G14" s="275"/>
      <c r="H14" s="276"/>
      <c r="Q14"/>
      <c r="R14"/>
      <c r="S14"/>
      <c r="T14"/>
      <c r="U14"/>
      <c r="V14"/>
    </row>
    <row r="15" spans="1:22" ht="12" customHeight="1" x14ac:dyDescent="0.2">
      <c r="B15" s="59"/>
      <c r="C15" s="277"/>
      <c r="D15" s="278"/>
      <c r="E15" s="279"/>
      <c r="F15" s="277"/>
      <c r="G15" s="278"/>
      <c r="H15" s="279"/>
      <c r="Q15"/>
      <c r="R15"/>
      <c r="S15"/>
      <c r="T15"/>
      <c r="U15"/>
      <c r="V15"/>
    </row>
    <row r="16" spans="1:22" ht="15" customHeight="1" x14ac:dyDescent="0.2">
      <c r="B16" s="116" t="s">
        <v>16</v>
      </c>
      <c r="C16" s="61" t="s">
        <v>36</v>
      </c>
      <c r="D16" s="53" t="s">
        <v>8</v>
      </c>
      <c r="E16" s="53" t="s">
        <v>9</v>
      </c>
      <c r="F16" s="53" t="s">
        <v>10</v>
      </c>
      <c r="G16" s="53" t="s">
        <v>37</v>
      </c>
      <c r="H16" s="53" t="s">
        <v>11</v>
      </c>
      <c r="M16" s="6">
        <v>13</v>
      </c>
      <c r="Q16"/>
      <c r="R16"/>
      <c r="S16"/>
      <c r="T16"/>
      <c r="U16"/>
      <c r="V16"/>
    </row>
    <row r="17" spans="2:22" ht="15" customHeight="1" x14ac:dyDescent="0.2">
      <c r="B17" s="63"/>
      <c r="C17" s="117" t="s">
        <v>194</v>
      </c>
      <c r="D17" s="118" t="s">
        <v>14</v>
      </c>
      <c r="E17" s="118" t="s">
        <v>15</v>
      </c>
      <c r="F17" s="118" t="s">
        <v>194</v>
      </c>
      <c r="G17" s="118" t="s">
        <v>14</v>
      </c>
      <c r="H17" s="118" t="s">
        <v>15</v>
      </c>
      <c r="Q17"/>
      <c r="R17"/>
      <c r="S17"/>
      <c r="T17"/>
      <c r="U17"/>
      <c r="V17"/>
    </row>
    <row r="18" spans="2:22" ht="18" customHeight="1" x14ac:dyDescent="0.2">
      <c r="B18" s="65" t="s">
        <v>140</v>
      </c>
      <c r="C18" s="91">
        <v>288</v>
      </c>
      <c r="D18" s="91">
        <v>413</v>
      </c>
      <c r="E18" s="91">
        <v>108</v>
      </c>
      <c r="F18" s="91">
        <v>207</v>
      </c>
      <c r="G18" s="91">
        <v>788</v>
      </c>
      <c r="H18" s="91">
        <v>285</v>
      </c>
      <c r="K18" s="6" t="s">
        <v>7</v>
      </c>
      <c r="M18" s="6" t="s">
        <v>7</v>
      </c>
      <c r="Q18"/>
      <c r="R18"/>
      <c r="S18"/>
      <c r="T18"/>
      <c r="U18"/>
      <c r="V18"/>
    </row>
    <row r="19" spans="2:22" ht="18" customHeight="1" x14ac:dyDescent="0.2">
      <c r="B19" s="55" t="s">
        <v>217</v>
      </c>
      <c r="C19" s="91">
        <v>403</v>
      </c>
      <c r="D19" s="91">
        <v>274</v>
      </c>
      <c r="E19" s="91">
        <v>15</v>
      </c>
      <c r="F19" s="91">
        <v>29</v>
      </c>
      <c r="G19" s="91">
        <v>33</v>
      </c>
      <c r="H19" s="91">
        <v>7</v>
      </c>
      <c r="Q19"/>
      <c r="R19"/>
      <c r="S19"/>
      <c r="T19"/>
      <c r="U19"/>
      <c r="V19"/>
    </row>
    <row r="20" spans="2:22" ht="18" customHeight="1" x14ac:dyDescent="0.2">
      <c r="B20" s="55" t="s">
        <v>213</v>
      </c>
      <c r="C20" s="91">
        <v>13388</v>
      </c>
      <c r="D20" s="91">
        <v>2167</v>
      </c>
      <c r="E20" s="91">
        <v>82</v>
      </c>
      <c r="F20" s="91">
        <v>216</v>
      </c>
      <c r="G20" s="91">
        <v>273</v>
      </c>
      <c r="H20" s="91">
        <v>34</v>
      </c>
      <c r="Q20"/>
      <c r="R20"/>
      <c r="S20"/>
      <c r="T20"/>
      <c r="U20"/>
      <c r="V20"/>
    </row>
    <row r="21" spans="2:22" ht="18" customHeight="1" x14ac:dyDescent="0.2">
      <c r="B21" s="55" t="s">
        <v>214</v>
      </c>
      <c r="C21" s="91">
        <v>102</v>
      </c>
      <c r="D21" s="91">
        <v>105</v>
      </c>
      <c r="E21" s="91">
        <v>5</v>
      </c>
      <c r="F21" s="91">
        <v>19</v>
      </c>
      <c r="G21" s="91">
        <v>8</v>
      </c>
      <c r="H21" s="91">
        <v>7</v>
      </c>
      <c r="R21" s="6">
        <f t="shared" ref="R21:R29" si="0">MIN(LEN(TRIM(C21)),LEN(TRIM(D21)),LEN(TRIM(E21)),LEN(TRIM(F21)),LEN(TRIM(G21)),LEN(TRIM(H21)))</f>
        <v>1</v>
      </c>
    </row>
    <row r="22" spans="2:22" ht="18" customHeight="1" x14ac:dyDescent="0.2">
      <c r="B22" s="55" t="s">
        <v>1</v>
      </c>
      <c r="C22" s="91">
        <v>985</v>
      </c>
      <c r="D22" s="91">
        <v>2098</v>
      </c>
      <c r="E22" s="91">
        <v>182</v>
      </c>
      <c r="F22" s="91">
        <v>201</v>
      </c>
      <c r="G22" s="91">
        <v>493</v>
      </c>
      <c r="H22" s="91">
        <v>76</v>
      </c>
      <c r="R22" s="6">
        <f t="shared" si="0"/>
        <v>2</v>
      </c>
    </row>
    <row r="23" spans="2:22" ht="18" customHeight="1" x14ac:dyDescent="0.2">
      <c r="B23" s="55" t="s">
        <v>215</v>
      </c>
      <c r="C23" s="91">
        <v>134</v>
      </c>
      <c r="D23" s="91">
        <v>70</v>
      </c>
      <c r="E23" s="91">
        <v>8</v>
      </c>
      <c r="F23" s="91">
        <v>35</v>
      </c>
      <c r="G23" s="91">
        <v>32</v>
      </c>
      <c r="H23" s="91">
        <v>10</v>
      </c>
      <c r="R23" s="6">
        <f t="shared" si="0"/>
        <v>1</v>
      </c>
    </row>
    <row r="24" spans="2:22" ht="18" customHeight="1" x14ac:dyDescent="0.2">
      <c r="B24" s="55" t="s">
        <v>216</v>
      </c>
      <c r="C24" s="91">
        <v>3854</v>
      </c>
      <c r="D24" s="91">
        <v>6838</v>
      </c>
      <c r="E24" s="91">
        <v>543</v>
      </c>
      <c r="F24" s="91">
        <v>630</v>
      </c>
      <c r="G24" s="91">
        <v>1069</v>
      </c>
      <c r="H24" s="91">
        <v>166</v>
      </c>
      <c r="R24" s="6">
        <f t="shared" si="0"/>
        <v>3</v>
      </c>
    </row>
    <row r="25" spans="2:22" ht="18" customHeight="1" x14ac:dyDescent="0.2">
      <c r="B25" s="55" t="s">
        <v>218</v>
      </c>
      <c r="C25" s="91">
        <v>5445</v>
      </c>
      <c r="D25" s="91">
        <v>13432</v>
      </c>
      <c r="E25" s="91">
        <v>941</v>
      </c>
      <c r="F25" s="91">
        <v>528</v>
      </c>
      <c r="G25" s="91">
        <v>1599</v>
      </c>
      <c r="H25" s="91">
        <v>128</v>
      </c>
      <c r="R25" s="6">
        <f t="shared" si="0"/>
        <v>3</v>
      </c>
    </row>
    <row r="26" spans="2:22" ht="18" customHeight="1" x14ac:dyDescent="0.2">
      <c r="B26" s="55" t="s">
        <v>4</v>
      </c>
      <c r="C26" s="91">
        <v>5</v>
      </c>
      <c r="D26" s="91">
        <v>4</v>
      </c>
      <c r="E26" s="91">
        <v>1</v>
      </c>
      <c r="F26" s="91">
        <v>1</v>
      </c>
      <c r="G26" s="91">
        <v>3</v>
      </c>
      <c r="H26" s="91">
        <v>0</v>
      </c>
      <c r="R26" s="6">
        <f t="shared" si="0"/>
        <v>1</v>
      </c>
    </row>
    <row r="27" spans="2:22" ht="18" customHeight="1" x14ac:dyDescent="0.2">
      <c r="B27" s="55" t="s">
        <v>2</v>
      </c>
      <c r="C27" s="91">
        <v>-9</v>
      </c>
      <c r="D27" s="91">
        <v>-9</v>
      </c>
      <c r="E27" s="91">
        <v>-9</v>
      </c>
      <c r="F27" s="91">
        <v>-9</v>
      </c>
      <c r="G27" s="91">
        <v>-9</v>
      </c>
      <c r="H27" s="91">
        <v>-9</v>
      </c>
      <c r="R27" s="6">
        <f t="shared" si="0"/>
        <v>2</v>
      </c>
    </row>
    <row r="28" spans="2:22" ht="18" customHeight="1" x14ac:dyDescent="0.2">
      <c r="B28" s="55" t="s">
        <v>3</v>
      </c>
      <c r="C28" s="91">
        <v>2703</v>
      </c>
      <c r="D28" s="91">
        <v>2652</v>
      </c>
      <c r="E28" s="91">
        <v>291</v>
      </c>
      <c r="F28" s="91">
        <v>637</v>
      </c>
      <c r="G28" s="91">
        <v>891</v>
      </c>
      <c r="H28" s="91">
        <v>291</v>
      </c>
      <c r="R28" s="6">
        <f t="shared" si="0"/>
        <v>3</v>
      </c>
    </row>
    <row r="29" spans="2:22" ht="18" customHeight="1" x14ac:dyDescent="0.2">
      <c r="B29" s="55" t="s">
        <v>5</v>
      </c>
      <c r="C29" s="91">
        <v>83</v>
      </c>
      <c r="D29" s="91">
        <v>102</v>
      </c>
      <c r="E29" s="91">
        <v>15</v>
      </c>
      <c r="F29" s="91">
        <v>12</v>
      </c>
      <c r="G29" s="91">
        <v>26</v>
      </c>
      <c r="H29" s="91">
        <v>9</v>
      </c>
      <c r="R29" s="6">
        <f t="shared" si="0"/>
        <v>1</v>
      </c>
    </row>
    <row r="30" spans="2:22" ht="18" customHeight="1" x14ac:dyDescent="0.2">
      <c r="B30" s="55" t="s">
        <v>86</v>
      </c>
      <c r="C30" s="91">
        <v>2923</v>
      </c>
      <c r="D30" s="92"/>
      <c r="E30" s="92"/>
      <c r="F30" s="91">
        <v>298</v>
      </c>
      <c r="G30" s="92"/>
      <c r="H30" s="92"/>
      <c r="R30" s="6">
        <f>MIN(LEN(TRIM(C30)),LEN(TRIM(F30)))</f>
        <v>3</v>
      </c>
    </row>
    <row r="31" spans="2:22" ht="18" customHeight="1" x14ac:dyDescent="0.2">
      <c r="B31" s="124" t="s">
        <v>6</v>
      </c>
      <c r="C31" s="91">
        <v>30313</v>
      </c>
      <c r="D31" s="91">
        <v>28155</v>
      </c>
      <c r="E31" s="91">
        <v>2191</v>
      </c>
      <c r="F31" s="91">
        <v>2813</v>
      </c>
      <c r="G31" s="91">
        <v>5215</v>
      </c>
      <c r="H31" s="91">
        <v>1013</v>
      </c>
      <c r="R31" s="6">
        <f>MIN(LEN(TRIM(C31)),LEN(TRIM(D31)),LEN(TRIM(E31)),LEN(TRIM(F31)),LEN(TRIM(G31)),LEN(TRIM(H31)))</f>
        <v>4</v>
      </c>
    </row>
    <row r="32" spans="2:22" ht="24" customHeight="1" x14ac:dyDescent="0.2">
      <c r="B32" s="270" t="s">
        <v>224</v>
      </c>
      <c r="C32" s="270"/>
      <c r="D32" s="270"/>
      <c r="E32" s="270"/>
      <c r="F32" s="270"/>
      <c r="G32" s="270"/>
      <c r="H32" s="270"/>
    </row>
    <row r="33" spans="2:8" ht="9" customHeight="1" x14ac:dyDescent="0.2"/>
    <row r="34" spans="2:8" x14ac:dyDescent="0.2">
      <c r="B34" s="8"/>
    </row>
    <row r="35" spans="2:8" ht="13.5" customHeight="1" x14ac:dyDescent="0.2">
      <c r="B35" s="28" t="s">
        <v>43</v>
      </c>
      <c r="C35" s="93">
        <f>MAX(C18,0)+MAX(C19,0)+MAX(C20,0)+MAX(C21,0)+MAX(C22,0)+MAX(C23,0)+MAX(C24,0)+MAX(C25,0)+MAX(C26,0)+MAX(C27,0)+MAX(C28,0)+MAX(C29,0)+MAX(C30,0)</f>
        <v>30313</v>
      </c>
      <c r="D35" s="105">
        <f>MAX(D18,0)+MAX(D19,0)+MAX(D20,0)+MAX(D21,0)+MAX(D22,0)+MAX(D23,0)+MAX(D24,0)+MAX(D25,0)+MAX(D26,0)+MAX(D27,0)+MAX(D28,0)+MAX(D29,0)</f>
        <v>28155</v>
      </c>
      <c r="E35" s="105">
        <f>MAX(E18,0)+MAX(E19,0)+MAX(E20,0)+MAX(E21,0)+MAX(E22,0)+MAX(E23,0)+MAX(E24,0)+MAX(E25,0)+MAX(E26,0)+MAX(E27,0)+MAX(E28,0)+MAX(E29,0)</f>
        <v>2191</v>
      </c>
      <c r="F35" s="93">
        <f>MAX(F18,0)+MAX(F19,0)+MAX(F20,0)+MAX(F21,0)+MAX(F22,0)+MAX(F23,0)+MAX(F24,0)+MAX(F25,0)+MAX(F26,0)+MAX(F27,0)+MAX(F28,0)+MAX(F29,0)+MAX(F30,0)</f>
        <v>2813</v>
      </c>
      <c r="G35" s="105">
        <f>MAX(G18,0)+MAX(G19,0)+MAX(G20,0)+MAX(G21,0)+MAX(G22,0)+MAX(G23,0)+MAX(G24,0)+MAX(G25,0)+MAX(G26,0)+MAX(G27,0)+MAX(G28,0)+MAX(G29,0)</f>
        <v>5215</v>
      </c>
      <c r="H35" s="105">
        <f>MAX(H18,0)+MAX(H19,0)+MAX(H20,0)+MAX(H21,0)+MAX(H22,0)+MAX(H23,0)+MAX(H24,0)+MAX(H25,0)+MAX(H26,0)+MAX(H27,0)+MAX(H28,0)+MAX(H29,0)</f>
        <v>1013</v>
      </c>
    </row>
    <row r="36" spans="2:8" x14ac:dyDescent="0.2">
      <c r="B36" s="9"/>
      <c r="H36" s="8"/>
    </row>
    <row r="37" spans="2:8" x14ac:dyDescent="0.2">
      <c r="H37" s="38"/>
    </row>
  </sheetData>
  <sheetProtection password="CDE0" sheet="1" objects="1" scenarios="1"/>
  <customSheetViews>
    <customSheetView guid="{A8D5DEF8-4F89-11D5-A668-00B0D092E341}" scale="70" hiddenColumns="1" showRuler="0">
      <selection activeCell="D8" sqref="D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>
      <selection activeCell="D22" sqref="D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5">
      <selection activeCell="H32" sqref="H32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6">
    <mergeCell ref="B32:H32"/>
    <mergeCell ref="A1:B1"/>
    <mergeCell ref="C12:E15"/>
    <mergeCell ref="F12:H15"/>
    <mergeCell ref="D9:F9"/>
    <mergeCell ref="B11:H11"/>
  </mergeCells>
  <phoneticPr fontId="0" type="noConversion"/>
  <conditionalFormatting sqref="C35:H35">
    <cfRule type="expression" dxfId="52" priority="1" stopIfTrue="1">
      <formula>MAX(C31,0)&lt;&gt;C35</formula>
    </cfRule>
  </conditionalFormatting>
  <conditionalFormatting sqref="C31:H31 C30 F30 C18:H29">
    <cfRule type="expression" dxfId="51" priority="2" stopIfTrue="1">
      <formula>LEN(TRIM(C18))=0</formula>
    </cfRule>
  </conditionalFormatting>
  <conditionalFormatting sqref="D9:F9">
    <cfRule type="expression" dxfId="50" priority="3" stopIfTrue="1">
      <formula>MIN(R18:R31)=0</formula>
    </cfRule>
  </conditionalFormatting>
  <pageMargins left="0.8" right="0.3" top="0.9" bottom="0" header="0.5" footer="0.5"/>
  <pageSetup scale="80" orientation="landscape" r:id="rId4"/>
  <headerFooter alignWithMargins="0">
    <oddFooter>&amp;L&amp;8
CURRENT DATE: &amp;D</oddFooter>
  </headerFooter>
  <ignoredErrors>
    <ignoredError sqref="C16:H16" numberStoredAsText="1"/>
    <ignoredError sqref="F3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Y36"/>
  <sheetViews>
    <sheetView zoomScaleNormal="100" workbookViewId="0">
      <selection activeCell="A36" sqref="A36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20.85546875" style="120" customWidth="1"/>
    <col min="6" max="8" width="21.42578125" style="6" customWidth="1"/>
    <col min="9" max="11" width="9.140625" style="6"/>
    <col min="12" max="12" width="7.5703125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5" s="8" customFormat="1" ht="12" customHeight="1" x14ac:dyDescent="0.2">
      <c r="A1" s="240" t="s">
        <v>206</v>
      </c>
      <c r="B1" s="240"/>
      <c r="C1" s="134"/>
      <c r="D1" s="134"/>
      <c r="E1" s="134"/>
      <c r="F1" s="12"/>
      <c r="H1" s="28" t="s">
        <v>63</v>
      </c>
    </row>
    <row r="2" spans="1:25" s="8" customFormat="1" ht="12.75" customHeight="1" x14ac:dyDescent="0.2">
      <c r="A2" s="12"/>
      <c r="C2" s="134"/>
      <c r="D2" s="120"/>
      <c r="E2" s="133"/>
      <c r="F2" s="12"/>
      <c r="H2" s="12"/>
    </row>
    <row r="3" spans="1:25" s="8" customFormat="1" ht="9.6" customHeight="1" x14ac:dyDescent="0.2">
      <c r="A3" s="12"/>
      <c r="C3" s="120"/>
      <c r="D3" s="120"/>
      <c r="E3" s="133"/>
      <c r="F3" s="29"/>
      <c r="G3"/>
      <c r="H3"/>
      <c r="I3"/>
    </row>
    <row r="4" spans="1:25" s="8" customFormat="1" ht="12.75" customHeight="1" x14ac:dyDescent="0.2">
      <c r="A4" s="12"/>
      <c r="C4" s="120"/>
      <c r="D4" s="120"/>
      <c r="E4" s="133" t="s">
        <v>17</v>
      </c>
      <c r="F4" s="12"/>
      <c r="G4"/>
      <c r="H4"/>
      <c r="I4"/>
    </row>
    <row r="5" spans="1:25" s="8" customFormat="1" ht="12.75" customHeight="1" x14ac:dyDescent="0.2">
      <c r="A5" s="12"/>
      <c r="C5" s="120"/>
      <c r="D5" s="120"/>
      <c r="E5" s="133" t="s">
        <v>44</v>
      </c>
      <c r="F5" s="12"/>
      <c r="G5"/>
      <c r="H5"/>
      <c r="I5"/>
    </row>
    <row r="6" spans="1:25" s="8" customFormat="1" ht="12.75" customHeight="1" x14ac:dyDescent="0.2">
      <c r="B6" s="12"/>
      <c r="C6" s="120"/>
      <c r="D6" s="120"/>
      <c r="E6" s="133"/>
      <c r="F6" s="29"/>
      <c r="G6"/>
      <c r="H6"/>
      <c r="I6"/>
    </row>
    <row r="7" spans="1:25" s="8" customFormat="1" ht="12" customHeight="1" x14ac:dyDescent="0.2">
      <c r="B7" s="12"/>
      <c r="C7" s="120"/>
      <c r="D7" s="120"/>
      <c r="E7" s="156" t="str">
        <f>"Reporting Date: "&amp;'PAGE 1'!D7</f>
        <v>Reporting Date: 2021</v>
      </c>
      <c r="F7" s="29"/>
      <c r="G7"/>
      <c r="H7"/>
      <c r="I7"/>
    </row>
    <row r="8" spans="1:25" s="8" customFormat="1" ht="9.6" customHeight="1" x14ac:dyDescent="0.2">
      <c r="B8" s="12"/>
      <c r="C8" s="120"/>
      <c r="D8" s="120"/>
      <c r="E8" s="120"/>
      <c r="F8" s="29"/>
      <c r="G8"/>
      <c r="H8"/>
      <c r="I8"/>
    </row>
    <row r="9" spans="1:25" ht="12" customHeight="1" x14ac:dyDescent="0.2">
      <c r="B9" s="48"/>
      <c r="C9" s="134"/>
      <c r="D9" s="238" t="s">
        <v>99</v>
      </c>
      <c r="E9" s="238"/>
      <c r="F9" s="238"/>
      <c r="G9"/>
      <c r="H9"/>
      <c r="I9"/>
    </row>
    <row r="10" spans="1:25" x14ac:dyDescent="0.2">
      <c r="B10" s="48"/>
      <c r="C10" s="134"/>
      <c r="D10" s="134"/>
      <c r="E10" s="134"/>
      <c r="F10" s="49"/>
      <c r="G10" s="49"/>
      <c r="H10" s="49"/>
    </row>
    <row r="11" spans="1:25" ht="15" customHeight="1" x14ac:dyDescent="0.2">
      <c r="B11" s="128" t="s">
        <v>61</v>
      </c>
      <c r="D11" s="134"/>
      <c r="E11" s="134"/>
      <c r="F11" s="30"/>
      <c r="G11" s="30"/>
      <c r="H11" s="30"/>
    </row>
    <row r="12" spans="1:25" ht="12" customHeight="1" x14ac:dyDescent="0.2">
      <c r="B12" s="56"/>
      <c r="C12" s="271" t="s">
        <v>170</v>
      </c>
      <c r="D12" s="272"/>
      <c r="E12" s="273"/>
      <c r="F12" s="194" t="s">
        <v>171</v>
      </c>
      <c r="G12" s="281"/>
      <c r="H12" s="182"/>
      <c r="Q12"/>
      <c r="R12"/>
      <c r="S12"/>
      <c r="T12"/>
      <c r="U12"/>
      <c r="V12"/>
      <c r="W12"/>
      <c r="X12"/>
      <c r="Y12"/>
    </row>
    <row r="13" spans="1:25" ht="12" customHeight="1" x14ac:dyDescent="0.2">
      <c r="B13" s="58"/>
      <c r="C13" s="274"/>
      <c r="D13" s="275"/>
      <c r="E13" s="276"/>
      <c r="F13" s="226"/>
      <c r="G13" s="282"/>
      <c r="H13" s="225"/>
      <c r="Q13"/>
      <c r="R13"/>
      <c r="S13"/>
      <c r="T13"/>
      <c r="U13"/>
      <c r="V13"/>
      <c r="W13"/>
      <c r="X13"/>
      <c r="Y13"/>
    </row>
    <row r="14" spans="1:25" ht="12" customHeight="1" x14ac:dyDescent="0.2">
      <c r="B14" s="59" t="s">
        <v>7</v>
      </c>
      <c r="C14" s="277"/>
      <c r="D14" s="278"/>
      <c r="E14" s="279"/>
      <c r="F14" s="283"/>
      <c r="G14" s="284"/>
      <c r="H14" s="285"/>
      <c r="Q14"/>
      <c r="R14"/>
      <c r="S14"/>
      <c r="T14"/>
      <c r="U14"/>
      <c r="V14"/>
      <c r="W14"/>
      <c r="X14"/>
      <c r="Y14"/>
    </row>
    <row r="15" spans="1:25" ht="15" customHeight="1" x14ac:dyDescent="0.2">
      <c r="B15" s="116" t="s">
        <v>16</v>
      </c>
      <c r="C15" s="135" t="s">
        <v>12</v>
      </c>
      <c r="D15" s="136" t="s">
        <v>13</v>
      </c>
      <c r="E15" s="136" t="s">
        <v>38</v>
      </c>
      <c r="F15" s="53" t="s">
        <v>20</v>
      </c>
      <c r="G15" s="62" t="s">
        <v>21</v>
      </c>
      <c r="H15" s="53" t="s">
        <v>22</v>
      </c>
      <c r="Q15"/>
      <c r="R15"/>
      <c r="S15"/>
      <c r="T15"/>
      <c r="U15"/>
      <c r="V15"/>
      <c r="W15"/>
      <c r="X15"/>
      <c r="Y15"/>
    </row>
    <row r="16" spans="1:25" ht="15" customHeight="1" x14ac:dyDescent="0.2">
      <c r="B16" s="63"/>
      <c r="C16" s="137" t="s">
        <v>195</v>
      </c>
      <c r="D16" s="138" t="s">
        <v>14</v>
      </c>
      <c r="E16" s="138" t="s">
        <v>15</v>
      </c>
      <c r="F16" s="118" t="s">
        <v>194</v>
      </c>
      <c r="G16" s="118" t="s">
        <v>14</v>
      </c>
      <c r="H16" s="118" t="s">
        <v>15</v>
      </c>
      <c r="M16" s="6">
        <v>14</v>
      </c>
      <c r="Q16"/>
      <c r="R16"/>
      <c r="S16"/>
      <c r="T16"/>
      <c r="U16"/>
      <c r="V16"/>
      <c r="W16"/>
      <c r="X16"/>
      <c r="Y16"/>
    </row>
    <row r="17" spans="2:25" ht="18" customHeight="1" x14ac:dyDescent="0.2">
      <c r="B17" s="65" t="s">
        <v>140</v>
      </c>
      <c r="C17" s="139">
        <v>350</v>
      </c>
      <c r="D17" s="139">
        <v>843</v>
      </c>
      <c r="E17" s="139">
        <v>278</v>
      </c>
      <c r="F17" s="91">
        <v>6</v>
      </c>
      <c r="G17" s="91">
        <v>39</v>
      </c>
      <c r="H17" s="91">
        <v>20</v>
      </c>
      <c r="K17" s="6" t="s">
        <v>7</v>
      </c>
      <c r="M17" s="6" t="s">
        <v>7</v>
      </c>
      <c r="Q17"/>
      <c r="R17"/>
      <c r="S17"/>
      <c r="T17"/>
      <c r="U17"/>
      <c r="V17"/>
      <c r="W17"/>
      <c r="X17"/>
      <c r="Y17"/>
    </row>
    <row r="18" spans="2:25" ht="18" customHeight="1" x14ac:dyDescent="0.2">
      <c r="B18" s="55" t="s">
        <v>217</v>
      </c>
      <c r="C18" s="139">
        <v>45</v>
      </c>
      <c r="D18" s="139">
        <v>14</v>
      </c>
      <c r="E18" s="139">
        <v>2</v>
      </c>
      <c r="F18" s="91">
        <v>25</v>
      </c>
      <c r="G18" s="170">
        <v>33</v>
      </c>
      <c r="H18" s="91">
        <v>6</v>
      </c>
      <c r="Q18"/>
      <c r="R18"/>
      <c r="S18"/>
      <c r="T18"/>
      <c r="U18"/>
      <c r="V18"/>
      <c r="W18"/>
      <c r="X18"/>
      <c r="Y18"/>
    </row>
    <row r="19" spans="2:25" ht="18" customHeight="1" x14ac:dyDescent="0.2">
      <c r="B19" s="55" t="s">
        <v>213</v>
      </c>
      <c r="C19" s="139">
        <v>149</v>
      </c>
      <c r="D19" s="139">
        <v>50</v>
      </c>
      <c r="E19" s="139">
        <v>7</v>
      </c>
      <c r="F19" s="91">
        <v>4</v>
      </c>
      <c r="G19" s="91">
        <v>3</v>
      </c>
      <c r="H19" s="91">
        <v>0</v>
      </c>
      <c r="Q19"/>
      <c r="R19"/>
      <c r="S19"/>
      <c r="T19"/>
      <c r="U19"/>
      <c r="V19"/>
      <c r="W19"/>
      <c r="X19"/>
      <c r="Y19"/>
    </row>
    <row r="20" spans="2:25" ht="18" customHeight="1" x14ac:dyDescent="0.2">
      <c r="B20" s="55" t="s">
        <v>214</v>
      </c>
      <c r="C20" s="139">
        <v>27</v>
      </c>
      <c r="D20" s="139">
        <v>13</v>
      </c>
      <c r="E20" s="139">
        <v>1</v>
      </c>
      <c r="F20" s="91">
        <v>0</v>
      </c>
      <c r="G20" s="91">
        <v>1</v>
      </c>
      <c r="H20" s="91">
        <v>2</v>
      </c>
      <c r="R20" s="6">
        <f t="shared" ref="R20:R28" si="0">MIN(LEN(TRIM(C20)),LEN(TRIM(D20)),LEN(TRIM(E20)),LEN(TRIM(F20)),LEN(TRIM(G20)),LEN(TRIM(H20)))</f>
        <v>1</v>
      </c>
    </row>
    <row r="21" spans="2:25" ht="18" customHeight="1" x14ac:dyDescent="0.2">
      <c r="B21" s="55" t="s">
        <v>1</v>
      </c>
      <c r="C21" s="139">
        <v>304</v>
      </c>
      <c r="D21" s="139">
        <v>216</v>
      </c>
      <c r="E21" s="139">
        <v>19</v>
      </c>
      <c r="F21" s="91">
        <v>85</v>
      </c>
      <c r="G21" s="91">
        <v>194</v>
      </c>
      <c r="H21" s="91">
        <v>20</v>
      </c>
      <c r="R21" s="6">
        <f t="shared" si="0"/>
        <v>2</v>
      </c>
    </row>
    <row r="22" spans="2:25" ht="18" customHeight="1" x14ac:dyDescent="0.2">
      <c r="B22" s="55" t="s">
        <v>215</v>
      </c>
      <c r="C22" s="139">
        <v>111</v>
      </c>
      <c r="D22" s="139">
        <v>83</v>
      </c>
      <c r="E22" s="139">
        <v>22</v>
      </c>
      <c r="F22" s="91">
        <v>2</v>
      </c>
      <c r="G22" s="91">
        <v>1</v>
      </c>
      <c r="H22" s="91">
        <v>4</v>
      </c>
      <c r="R22" s="6">
        <f t="shared" si="0"/>
        <v>1</v>
      </c>
    </row>
    <row r="23" spans="2:25" ht="18" customHeight="1" x14ac:dyDescent="0.2">
      <c r="B23" s="55" t="s">
        <v>216</v>
      </c>
      <c r="C23" s="139">
        <v>567</v>
      </c>
      <c r="D23" s="139">
        <v>376</v>
      </c>
      <c r="E23" s="139">
        <v>57</v>
      </c>
      <c r="F23" s="91">
        <v>53</v>
      </c>
      <c r="G23" s="91">
        <v>118</v>
      </c>
      <c r="H23" s="91">
        <v>11</v>
      </c>
      <c r="R23" s="6">
        <f t="shared" si="0"/>
        <v>2</v>
      </c>
    </row>
    <row r="24" spans="2:25" ht="18" customHeight="1" x14ac:dyDescent="0.2">
      <c r="B24" s="55" t="s">
        <v>218</v>
      </c>
      <c r="C24" s="139">
        <v>47</v>
      </c>
      <c r="D24" s="139">
        <v>107</v>
      </c>
      <c r="E24" s="139">
        <v>22</v>
      </c>
      <c r="F24" s="91">
        <v>6</v>
      </c>
      <c r="G24" s="91">
        <v>12</v>
      </c>
      <c r="H24" s="91">
        <v>1</v>
      </c>
      <c r="R24" s="6">
        <f t="shared" si="0"/>
        <v>1</v>
      </c>
    </row>
    <row r="25" spans="2:25" ht="18" customHeight="1" x14ac:dyDescent="0.2">
      <c r="B25" s="55" t="s">
        <v>4</v>
      </c>
      <c r="C25" s="139">
        <v>7</v>
      </c>
      <c r="D25" s="139">
        <v>5</v>
      </c>
      <c r="E25" s="139">
        <v>3</v>
      </c>
      <c r="F25" s="91">
        <v>1</v>
      </c>
      <c r="G25" s="91">
        <v>1</v>
      </c>
      <c r="H25" s="91">
        <v>0</v>
      </c>
      <c r="R25" s="6">
        <f t="shared" si="0"/>
        <v>1</v>
      </c>
    </row>
    <row r="26" spans="2:25" ht="18" customHeight="1" x14ac:dyDescent="0.2">
      <c r="B26" s="55" t="s">
        <v>2</v>
      </c>
      <c r="C26" s="139">
        <v>-9</v>
      </c>
      <c r="D26" s="139">
        <v>-9</v>
      </c>
      <c r="E26" s="139">
        <v>-9</v>
      </c>
      <c r="F26" s="139">
        <v>-9</v>
      </c>
      <c r="G26" s="91">
        <v>-9</v>
      </c>
      <c r="H26" s="91">
        <v>-9</v>
      </c>
      <c r="R26" s="6">
        <f t="shared" si="0"/>
        <v>2</v>
      </c>
    </row>
    <row r="27" spans="2:25" ht="18" customHeight="1" x14ac:dyDescent="0.2">
      <c r="B27" s="55" t="s">
        <v>3</v>
      </c>
      <c r="C27" s="139">
        <v>1633</v>
      </c>
      <c r="D27" s="139">
        <v>941</v>
      </c>
      <c r="E27" s="139">
        <v>248</v>
      </c>
      <c r="F27" s="91">
        <v>53</v>
      </c>
      <c r="G27" s="91">
        <v>124</v>
      </c>
      <c r="H27" s="91">
        <v>50</v>
      </c>
      <c r="R27" s="6">
        <f t="shared" si="0"/>
        <v>2</v>
      </c>
    </row>
    <row r="28" spans="2:25" ht="18" customHeight="1" x14ac:dyDescent="0.2">
      <c r="B28" s="55" t="s">
        <v>5</v>
      </c>
      <c r="C28" s="139">
        <v>29</v>
      </c>
      <c r="D28" s="139">
        <v>21</v>
      </c>
      <c r="E28" s="139">
        <v>7</v>
      </c>
      <c r="F28" s="91">
        <v>0</v>
      </c>
      <c r="G28" s="91">
        <v>1</v>
      </c>
      <c r="H28" s="91">
        <v>1</v>
      </c>
      <c r="R28" s="6">
        <f t="shared" si="0"/>
        <v>1</v>
      </c>
    </row>
    <row r="29" spans="2:25" ht="18" customHeight="1" x14ac:dyDescent="0.2">
      <c r="B29" s="55" t="s">
        <v>86</v>
      </c>
      <c r="C29" s="139">
        <v>391</v>
      </c>
      <c r="D29" s="140"/>
      <c r="E29" s="140"/>
      <c r="F29" s="91">
        <v>11</v>
      </c>
      <c r="G29" s="92"/>
      <c r="H29" s="92"/>
      <c r="R29" s="6">
        <f>MIN(LEN(TRIM(C29)),LEN(TRIM(F29)))</f>
        <v>2</v>
      </c>
    </row>
    <row r="30" spans="2:25" ht="18" customHeight="1" x14ac:dyDescent="0.2">
      <c r="B30" s="124" t="s">
        <v>6</v>
      </c>
      <c r="C30" s="139">
        <v>3660</v>
      </c>
      <c r="D30" s="139">
        <v>2669</v>
      </c>
      <c r="E30" s="139">
        <v>666</v>
      </c>
      <c r="F30" s="91">
        <v>246</v>
      </c>
      <c r="G30" s="91">
        <v>527</v>
      </c>
      <c r="H30" s="91">
        <v>115</v>
      </c>
      <c r="R30" s="6">
        <f>MIN(LEN(TRIM(C30)),LEN(TRIM(D30)),LEN(TRIM(E30)),LEN(TRIM(F30)),LEN(TRIM(G30)),LEN(TRIM(H30)))</f>
        <v>3</v>
      </c>
    </row>
    <row r="31" spans="2:25" ht="24" customHeight="1" x14ac:dyDescent="0.2">
      <c r="B31" s="270" t="s">
        <v>225</v>
      </c>
      <c r="C31" s="286"/>
      <c r="D31" s="286"/>
      <c r="E31" s="286"/>
      <c r="F31" s="286"/>
      <c r="G31" s="286"/>
      <c r="H31" s="286"/>
    </row>
    <row r="32" spans="2:25" x14ac:dyDescent="0.2">
      <c r="C32" s="132"/>
      <c r="D32" s="132"/>
      <c r="E32" s="132"/>
    </row>
    <row r="33" spans="2:8" x14ac:dyDescent="0.2">
      <c r="B33" s="8"/>
      <c r="C33" s="132"/>
      <c r="D33" s="132"/>
      <c r="E33" s="132"/>
    </row>
    <row r="34" spans="2:8" ht="14.25" customHeight="1" x14ac:dyDescent="0.2">
      <c r="B34" s="28" t="s">
        <v>43</v>
      </c>
      <c r="C34" s="131">
        <f>MAX(C17,0)+MAX(C18,0)+MAX(C19,0)+MAX(C20,0)+MAX(C21,0)+MAX(C22,0)+MAX(C23,0)+MAX(C24,0)+MAX(C25,0)+MAX(C26,0)+MAX(C27,0)+MAX(C28,0)+MAX(C29,0)</f>
        <v>3660</v>
      </c>
      <c r="D34" s="141">
        <f>MAX(D17,0)+MAX(D18,0)+MAX(D19,0)+MAX(D20,0)+MAX(D21,0)+MAX(D22,0)+MAX(D23,0)+MAX(D24,0)+MAX(D25,0)+MAX(D26,0)+MAX(D27,0)+MAX(D28,0)</f>
        <v>2669</v>
      </c>
      <c r="E34" s="141">
        <f>MAX(E17,0)+MAX(E18,0)+MAX(E19,0)+MAX(E20,0)+MAX(E21,0)+MAX(E22,0)+MAX(E23,0)+MAX(E24,0)+MAX(E25,0)+MAX(E26,0)+MAX(E27,0)+MAX(E28,0)</f>
        <v>666</v>
      </c>
      <c r="F34" s="93">
        <f>MAX(F17,0)+MAX(F18,0)+MAX(F19,0)+MAX(F20,0)+MAX(F21,0)+MAX(F22,0)+MAX(F23,0)+MAX(F24,0)+MAX(F25,0)+MAX(F26,0)+MAX(F27,0)+MAX(F28,0)+MAX(F29,0)</f>
        <v>246</v>
      </c>
      <c r="G34" s="105">
        <f>MAX(G17,0)+MAX(G18,0)+MAX(G19,0)+MAX(G20,0)+MAX(G21,0)+MAX(G22,0)+MAX(G23,0)+MAX(G24,0)+MAX(G25,0)+MAX(G26,0)+MAX(G27,0)+MAX(G28,0)</f>
        <v>527</v>
      </c>
      <c r="H34" s="105">
        <f>MAX(H17,0)+MAX(H18,0)+MAX(H19,0)+MAX(H20,0)+MAX(H21,0)+MAX(H22,0)+MAX(H23,0)+MAX(H24,0)+MAX(H25,0)+MAX(H26,0)+MAX(H27,0)+MAX(H28,0)</f>
        <v>115</v>
      </c>
    </row>
    <row r="35" spans="2:8" x14ac:dyDescent="0.2">
      <c r="B35" s="9"/>
      <c r="H35" s="8"/>
    </row>
    <row r="36" spans="2:8" x14ac:dyDescent="0.2">
      <c r="H36" s="38"/>
    </row>
  </sheetData>
  <sheetProtection password="CDE0" sheet="1" objects="1" scenarios="1"/>
  <customSheetViews>
    <customSheetView guid="{A8D5DEF8-4F89-11D5-A668-00B0D092E341}" scale="70" hiddenColumns="1" showRuler="0" topLeftCell="A6">
      <selection activeCell="E18" sqref="E1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6">
      <selection activeCell="E18" sqref="E18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4">
      <selection activeCell="I30" sqref="I30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34:H34">
    <cfRule type="expression" dxfId="49" priority="1" stopIfTrue="1">
      <formula>MAX(C30,0)&lt;&gt;C34</formula>
    </cfRule>
  </conditionalFormatting>
  <conditionalFormatting sqref="C30:H30 C29 F29 C17:H28">
    <cfRule type="expression" dxfId="48" priority="2" stopIfTrue="1">
      <formula>LEN(TRIM(C17))=0</formula>
    </cfRule>
  </conditionalFormatting>
  <conditionalFormatting sqref="D9:F9">
    <cfRule type="expression" dxfId="47" priority="3" stopIfTrue="1">
      <formula>MIN(R17:R30)=0</formula>
    </cfRule>
  </conditionalFormatting>
  <pageMargins left="0.8" right="0.3" top="0.9" bottom="0" header="0.5" footer="0.5"/>
  <pageSetup scale="74" orientation="landscape" r:id="rId4"/>
  <headerFooter alignWithMargins="0">
    <oddFooter>&amp;L&amp;8
CURRENT DATE: &amp;D</oddFooter>
  </headerFooter>
  <ignoredErrors>
    <ignoredError sqref="F34" formula="1"/>
    <ignoredError sqref="C15:H1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36"/>
  <sheetViews>
    <sheetView zoomScaleNormal="100" workbookViewId="0">
      <selection activeCell="B37" sqref="B37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570312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2" customHeight="1" x14ac:dyDescent="0.2">
      <c r="A1" s="240" t="s">
        <v>206</v>
      </c>
      <c r="B1" s="240"/>
      <c r="C1" s="12"/>
      <c r="D1" s="12"/>
      <c r="E1" s="12"/>
      <c r="F1" s="12"/>
      <c r="H1" s="28" t="s">
        <v>62</v>
      </c>
    </row>
    <row r="2" spans="1:22" s="8" customFormat="1" ht="9.6" customHeight="1" x14ac:dyDescent="0.2">
      <c r="A2" s="12"/>
      <c r="C2" s="12"/>
      <c r="E2" s="29"/>
      <c r="F2" s="12"/>
      <c r="H2" s="12"/>
    </row>
    <row r="3" spans="1:22" s="8" customFormat="1" ht="9.6" customHeight="1" x14ac:dyDescent="0.2">
      <c r="A3" s="12"/>
      <c r="E3" s="29"/>
      <c r="F3" s="29"/>
      <c r="G3"/>
      <c r="H3"/>
      <c r="I3"/>
    </row>
    <row r="4" spans="1:22" s="8" customFormat="1" ht="9.6" customHeight="1" x14ac:dyDescent="0.2">
      <c r="A4" s="12"/>
      <c r="E4" s="29" t="s">
        <v>17</v>
      </c>
      <c r="F4" s="12"/>
      <c r="G4"/>
      <c r="H4"/>
      <c r="I4"/>
    </row>
    <row r="5" spans="1:22" s="8" customFormat="1" ht="9.6" customHeight="1" x14ac:dyDescent="0.2">
      <c r="A5" s="12"/>
      <c r="E5" s="29" t="s">
        <v>44</v>
      </c>
      <c r="F5" s="12"/>
      <c r="G5"/>
      <c r="H5"/>
      <c r="I5"/>
    </row>
    <row r="6" spans="1:22" s="8" customFormat="1" ht="9.6" customHeight="1" x14ac:dyDescent="0.2">
      <c r="B6" s="12"/>
      <c r="E6" s="29"/>
      <c r="F6" s="29"/>
      <c r="G6"/>
      <c r="H6"/>
      <c r="I6"/>
    </row>
    <row r="7" spans="1:22" s="8" customFormat="1" ht="12" customHeight="1" x14ac:dyDescent="0.2">
      <c r="B7" s="12"/>
      <c r="E7" s="151" t="str">
        <f>"Reporting Date: "&amp;'PAGE 1'!D7</f>
        <v>Reporting Date: 2021</v>
      </c>
      <c r="F7" s="29"/>
      <c r="G7"/>
      <c r="H7"/>
      <c r="I7"/>
    </row>
    <row r="8" spans="1:22" ht="9.6" customHeight="1" x14ac:dyDescent="0.2">
      <c r="B8" s="48"/>
      <c r="C8" s="49"/>
      <c r="E8" s="49"/>
      <c r="F8" s="49"/>
      <c r="G8"/>
      <c r="H8"/>
      <c r="I8"/>
    </row>
    <row r="9" spans="1:22" ht="12" customHeight="1" x14ac:dyDescent="0.2">
      <c r="B9" s="48"/>
      <c r="C9" s="49"/>
      <c r="D9" s="238" t="s">
        <v>99</v>
      </c>
      <c r="E9" s="238"/>
      <c r="F9" s="238"/>
      <c r="G9"/>
      <c r="H9"/>
      <c r="I9"/>
      <c r="P9"/>
      <c r="Q9"/>
      <c r="R9"/>
      <c r="S9"/>
      <c r="T9"/>
      <c r="U9"/>
      <c r="V9"/>
    </row>
    <row r="10" spans="1:22" x14ac:dyDescent="0.2">
      <c r="B10" s="48"/>
      <c r="C10" s="49"/>
      <c r="D10" s="49"/>
      <c r="E10" s="49"/>
      <c r="F10" s="49"/>
      <c r="G10" s="49"/>
      <c r="H10" s="49"/>
      <c r="P10"/>
      <c r="Q10"/>
      <c r="R10"/>
      <c r="S10"/>
      <c r="T10"/>
      <c r="U10"/>
      <c r="V10"/>
    </row>
    <row r="11" spans="1:22" ht="13.5" customHeight="1" x14ac:dyDescent="0.2">
      <c r="B11" s="110" t="s">
        <v>61</v>
      </c>
      <c r="D11" s="30"/>
      <c r="E11" s="30"/>
      <c r="F11" s="30"/>
      <c r="G11" s="30"/>
      <c r="H11" s="30"/>
      <c r="P11"/>
      <c r="Q11"/>
      <c r="R11"/>
      <c r="S11"/>
      <c r="T11"/>
      <c r="U11"/>
      <c r="V11"/>
    </row>
    <row r="12" spans="1:22" ht="13.5" customHeight="1" x14ac:dyDescent="0.2">
      <c r="B12" s="64"/>
      <c r="C12" s="271" t="s">
        <v>172</v>
      </c>
      <c r="D12" s="272"/>
      <c r="E12" s="273"/>
      <c r="F12" s="271" t="s">
        <v>173</v>
      </c>
      <c r="G12" s="272"/>
      <c r="H12" s="273"/>
      <c r="P12"/>
      <c r="Q12"/>
      <c r="R12"/>
      <c r="S12"/>
      <c r="T12"/>
      <c r="U12"/>
      <c r="V12"/>
    </row>
    <row r="13" spans="1:22" ht="12" customHeight="1" x14ac:dyDescent="0.2">
      <c r="B13" s="58"/>
      <c r="C13" s="274"/>
      <c r="D13" s="275"/>
      <c r="E13" s="276"/>
      <c r="F13" s="274"/>
      <c r="G13" s="275"/>
      <c r="H13" s="276"/>
      <c r="P13"/>
      <c r="Q13"/>
      <c r="R13"/>
      <c r="S13"/>
      <c r="T13"/>
      <c r="U13"/>
      <c r="V13"/>
    </row>
    <row r="14" spans="1:22" ht="12" customHeight="1" x14ac:dyDescent="0.2">
      <c r="B14" s="59"/>
      <c r="C14" s="277"/>
      <c r="D14" s="278"/>
      <c r="E14" s="279"/>
      <c r="F14" s="277"/>
      <c r="G14" s="278"/>
      <c r="H14" s="279"/>
      <c r="P14"/>
      <c r="Q14"/>
      <c r="R14"/>
      <c r="S14"/>
      <c r="T14"/>
      <c r="U14"/>
      <c r="V14"/>
    </row>
    <row r="15" spans="1:22" ht="15" customHeight="1" x14ac:dyDescent="0.2">
      <c r="B15" s="116" t="s">
        <v>16</v>
      </c>
      <c r="C15" s="61" t="s">
        <v>39</v>
      </c>
      <c r="D15" s="53" t="s">
        <v>23</v>
      </c>
      <c r="E15" s="53" t="s">
        <v>24</v>
      </c>
      <c r="F15" s="53" t="s">
        <v>25</v>
      </c>
      <c r="G15" s="53" t="s">
        <v>40</v>
      </c>
      <c r="H15" s="53" t="s">
        <v>26</v>
      </c>
      <c r="M15" s="6">
        <v>15</v>
      </c>
      <c r="P15"/>
      <c r="Q15"/>
      <c r="R15"/>
      <c r="S15"/>
      <c r="T15"/>
      <c r="U15"/>
      <c r="V15"/>
    </row>
    <row r="16" spans="1:22" ht="15" customHeight="1" x14ac:dyDescent="0.2">
      <c r="B16" s="63"/>
      <c r="C16" s="117" t="s">
        <v>194</v>
      </c>
      <c r="D16" s="118" t="s">
        <v>14</v>
      </c>
      <c r="E16" s="118" t="s">
        <v>15</v>
      </c>
      <c r="F16" s="118" t="s">
        <v>194</v>
      </c>
      <c r="G16" s="118" t="s">
        <v>14</v>
      </c>
      <c r="H16" s="118" t="s">
        <v>15</v>
      </c>
      <c r="P16"/>
      <c r="Q16"/>
      <c r="R16"/>
      <c r="S16"/>
      <c r="T16"/>
      <c r="U16"/>
      <c r="V16"/>
    </row>
    <row r="17" spans="2:22" ht="18" customHeight="1" x14ac:dyDescent="0.2">
      <c r="B17" s="55" t="s">
        <v>140</v>
      </c>
      <c r="C17" s="91">
        <v>1</v>
      </c>
      <c r="D17" s="91">
        <v>2</v>
      </c>
      <c r="E17" s="91">
        <v>1</v>
      </c>
      <c r="F17" s="91">
        <v>9</v>
      </c>
      <c r="G17" s="91">
        <v>14</v>
      </c>
      <c r="H17" s="91">
        <v>5</v>
      </c>
      <c r="K17" s="6" t="s">
        <v>7</v>
      </c>
      <c r="M17" s="6" t="s">
        <v>7</v>
      </c>
      <c r="P17"/>
      <c r="Q17"/>
      <c r="R17"/>
      <c r="S17"/>
      <c r="T17"/>
      <c r="U17"/>
      <c r="V17"/>
    </row>
    <row r="18" spans="2:22" ht="18" customHeight="1" x14ac:dyDescent="0.2">
      <c r="B18" s="55" t="s">
        <v>217</v>
      </c>
      <c r="C18" s="91">
        <v>6</v>
      </c>
      <c r="D18" s="91">
        <v>14</v>
      </c>
      <c r="E18" s="91">
        <v>4</v>
      </c>
      <c r="F18" s="91">
        <v>1</v>
      </c>
      <c r="G18" s="91">
        <v>0</v>
      </c>
      <c r="H18" s="91">
        <v>0</v>
      </c>
      <c r="P18"/>
      <c r="Q18"/>
      <c r="R18"/>
      <c r="S18"/>
      <c r="T18"/>
      <c r="U18"/>
      <c r="V18"/>
    </row>
    <row r="19" spans="2:22" ht="18" customHeight="1" x14ac:dyDescent="0.2">
      <c r="B19" s="55" t="s">
        <v>213</v>
      </c>
      <c r="C19" s="91">
        <v>0</v>
      </c>
      <c r="D19" s="91">
        <v>0</v>
      </c>
      <c r="E19" s="91">
        <v>0</v>
      </c>
      <c r="F19" s="91">
        <v>4</v>
      </c>
      <c r="G19" s="91">
        <v>3</v>
      </c>
      <c r="H19" s="91">
        <v>1</v>
      </c>
      <c r="R19" s="6">
        <f t="shared" ref="R19:R28" si="0">MIN(LEN(TRIM(C19)),LEN(TRIM(D19)),LEN(TRIM(E19)),LEN(TRIM(F19)),LEN(TRIM(G19)),LEN(TRIM(H19)))</f>
        <v>1</v>
      </c>
    </row>
    <row r="20" spans="2:22" ht="18" customHeight="1" x14ac:dyDescent="0.2">
      <c r="B20" s="55" t="s">
        <v>214</v>
      </c>
      <c r="C20" s="91">
        <v>0</v>
      </c>
      <c r="D20" s="91">
        <v>1</v>
      </c>
      <c r="E20" s="91">
        <v>1</v>
      </c>
      <c r="F20" s="91">
        <v>4</v>
      </c>
      <c r="G20" s="91">
        <v>0</v>
      </c>
      <c r="H20" s="91">
        <v>0</v>
      </c>
      <c r="R20" s="6">
        <f t="shared" si="0"/>
        <v>1</v>
      </c>
    </row>
    <row r="21" spans="2:22" ht="18" customHeight="1" x14ac:dyDescent="0.2">
      <c r="B21" s="55" t="s">
        <v>1</v>
      </c>
      <c r="C21" s="91">
        <v>0</v>
      </c>
      <c r="D21" s="91">
        <v>3</v>
      </c>
      <c r="E21" s="91">
        <v>0</v>
      </c>
      <c r="F21" s="91">
        <v>11</v>
      </c>
      <c r="G21" s="91">
        <v>23</v>
      </c>
      <c r="H21" s="91">
        <v>5</v>
      </c>
      <c r="R21" s="6">
        <f t="shared" si="0"/>
        <v>1</v>
      </c>
    </row>
    <row r="22" spans="2:22" ht="18" customHeight="1" x14ac:dyDescent="0.2">
      <c r="B22" s="55" t="s">
        <v>215</v>
      </c>
      <c r="C22" s="91">
        <v>0</v>
      </c>
      <c r="D22" s="91">
        <v>0</v>
      </c>
      <c r="E22" s="91">
        <v>0</v>
      </c>
      <c r="F22" s="91">
        <v>19</v>
      </c>
      <c r="G22" s="91">
        <v>11</v>
      </c>
      <c r="H22" s="91">
        <v>3</v>
      </c>
      <c r="R22" s="6">
        <f t="shared" si="0"/>
        <v>1</v>
      </c>
    </row>
    <row r="23" spans="2:22" ht="18" customHeight="1" x14ac:dyDescent="0.2">
      <c r="B23" s="55" t="s">
        <v>216</v>
      </c>
      <c r="C23" s="91">
        <v>0</v>
      </c>
      <c r="D23" s="91">
        <v>1</v>
      </c>
      <c r="E23" s="91">
        <v>0</v>
      </c>
      <c r="F23" s="91">
        <v>24</v>
      </c>
      <c r="G23" s="91">
        <v>37</v>
      </c>
      <c r="H23" s="91">
        <v>5</v>
      </c>
      <c r="R23" s="6">
        <f t="shared" si="0"/>
        <v>1</v>
      </c>
    </row>
    <row r="24" spans="2:22" ht="18" customHeight="1" x14ac:dyDescent="0.2">
      <c r="B24" s="55" t="s">
        <v>218</v>
      </c>
      <c r="C24" s="91">
        <v>0</v>
      </c>
      <c r="D24" s="91">
        <v>0</v>
      </c>
      <c r="E24" s="91">
        <v>0</v>
      </c>
      <c r="F24" s="91">
        <v>6</v>
      </c>
      <c r="G24" s="91">
        <v>8</v>
      </c>
      <c r="H24" s="170">
        <v>5</v>
      </c>
      <c r="R24" s="6">
        <f t="shared" si="0"/>
        <v>1</v>
      </c>
    </row>
    <row r="25" spans="2:22" ht="18" customHeight="1" x14ac:dyDescent="0.2">
      <c r="B25" s="55" t="s">
        <v>4</v>
      </c>
      <c r="C25" s="91">
        <v>0</v>
      </c>
      <c r="D25" s="91">
        <v>0</v>
      </c>
      <c r="E25" s="91">
        <v>0</v>
      </c>
      <c r="F25" s="170">
        <v>0</v>
      </c>
      <c r="G25" s="91">
        <v>0</v>
      </c>
      <c r="H25" s="91">
        <v>0</v>
      </c>
      <c r="R25" s="6">
        <f t="shared" si="0"/>
        <v>1</v>
      </c>
    </row>
    <row r="26" spans="2:22" ht="18" customHeight="1" x14ac:dyDescent="0.2">
      <c r="B26" s="55" t="s">
        <v>2</v>
      </c>
      <c r="C26" s="91">
        <v>-9</v>
      </c>
      <c r="D26" s="91">
        <v>-9</v>
      </c>
      <c r="E26" s="91">
        <v>-9</v>
      </c>
      <c r="F26" s="91">
        <v>-9</v>
      </c>
      <c r="G26" s="91">
        <v>-9</v>
      </c>
      <c r="H26" s="91">
        <v>0</v>
      </c>
      <c r="R26" s="6">
        <f t="shared" si="0"/>
        <v>1</v>
      </c>
    </row>
    <row r="27" spans="2:22" ht="18" customHeight="1" x14ac:dyDescent="0.2">
      <c r="B27" s="55" t="s">
        <v>3</v>
      </c>
      <c r="C27" s="91">
        <v>1</v>
      </c>
      <c r="D27" s="91">
        <v>1</v>
      </c>
      <c r="E27" s="91">
        <v>0</v>
      </c>
      <c r="F27" s="91">
        <v>17</v>
      </c>
      <c r="G27" s="91">
        <v>18</v>
      </c>
      <c r="H27" s="91">
        <v>5</v>
      </c>
      <c r="R27" s="6">
        <f t="shared" si="0"/>
        <v>1</v>
      </c>
    </row>
    <row r="28" spans="2:22" ht="18" customHeight="1" x14ac:dyDescent="0.2">
      <c r="B28" s="55" t="s">
        <v>5</v>
      </c>
      <c r="C28" s="91">
        <v>0</v>
      </c>
      <c r="D28" s="91">
        <v>0</v>
      </c>
      <c r="E28" s="91">
        <v>0</v>
      </c>
      <c r="F28" s="91">
        <v>1</v>
      </c>
      <c r="G28" s="91">
        <v>1</v>
      </c>
      <c r="H28" s="91">
        <v>0</v>
      </c>
      <c r="R28" s="6">
        <f t="shared" si="0"/>
        <v>1</v>
      </c>
    </row>
    <row r="29" spans="2:22" ht="18" customHeight="1" x14ac:dyDescent="0.2">
      <c r="B29" s="55" t="s">
        <v>86</v>
      </c>
      <c r="C29" s="91">
        <v>0</v>
      </c>
      <c r="D29" s="92"/>
      <c r="E29" s="92"/>
      <c r="F29" s="91">
        <v>4</v>
      </c>
      <c r="G29" s="92"/>
      <c r="H29" s="92"/>
      <c r="R29" s="6">
        <f>MIN(LEN(TRIM(C29)),LEN(TRIM(F29)))</f>
        <v>1</v>
      </c>
    </row>
    <row r="30" spans="2:22" ht="18" customHeight="1" x14ac:dyDescent="0.2">
      <c r="B30" s="124" t="s">
        <v>6</v>
      </c>
      <c r="C30" s="91">
        <v>8</v>
      </c>
      <c r="D30" s="91">
        <v>22</v>
      </c>
      <c r="E30" s="91">
        <v>6</v>
      </c>
      <c r="F30" s="91">
        <v>100</v>
      </c>
      <c r="G30" s="91">
        <v>115</v>
      </c>
      <c r="H30" s="91">
        <v>29</v>
      </c>
      <c r="R30" s="6">
        <f>MIN(LEN(TRIM(C30)),LEN(TRIM(D30)),LEN(TRIM(E30)),LEN(TRIM(F30)),LEN(TRIM(G30)),LEN(TRIM(H30)))</f>
        <v>1</v>
      </c>
    </row>
    <row r="31" spans="2:22" ht="36" customHeight="1" x14ac:dyDescent="0.2">
      <c r="B31" s="287" t="s">
        <v>226</v>
      </c>
      <c r="C31" s="288"/>
      <c r="D31" s="288"/>
      <c r="E31" s="288"/>
      <c r="F31" s="288"/>
      <c r="G31" s="288"/>
      <c r="H31" s="288"/>
    </row>
    <row r="32" spans="2:22" ht="10.5" customHeight="1" x14ac:dyDescent="0.2"/>
    <row r="33" spans="2:8" ht="10.5" customHeight="1" x14ac:dyDescent="0.2"/>
    <row r="34" spans="2:8" x14ac:dyDescent="0.2">
      <c r="B34" s="8"/>
    </row>
    <row r="35" spans="2:8" ht="12.75" customHeight="1" x14ac:dyDescent="0.2">
      <c r="B35" s="28" t="s">
        <v>43</v>
      </c>
      <c r="C35" s="93">
        <f>MAX(C17,0)+MAX(C18,0)+MAX(C19,0)+MAX(C20,0)+MAX(C21,0)+MAX(C22,0)+MAX(C23,0)+MAX(C24,0)+MAX(C25,0)+MAX(C26,0)+MAX(C27,0)+MAX(C28,0)+MAX(C29,0)</f>
        <v>8</v>
      </c>
      <c r="D35" s="105">
        <f>MAX(D17,0)+MAX(D18,0)+MAX(D19,0)+MAX(D20,0)+MAX(D21,0)+MAX(D22,0)+MAX(D23,0)+MAX(D24,0)+MAX(D25,0)+MAX(D26,0)+MAX(D27,0)+MAX(D28,0)</f>
        <v>22</v>
      </c>
      <c r="E35" s="105">
        <f>MAX(E17,0)+MAX(E18,0)+MAX(E19,0)+MAX(E20,0)+MAX(E21,0)+MAX(E22,0)+MAX(E23,0)+MAX(E24,0)+MAX(E25,0)+MAX(E26,0)+MAX(E27,0)+MAX(E28,0)</f>
        <v>6</v>
      </c>
      <c r="F35" s="93">
        <f>MAX(F17,0)+MAX(F18,0)+MAX(F19,0)+MAX(F20,0)+MAX(F21,0)+MAX(F22,0)+MAX(F23,0)+MAX(F24,0)+MAX(F25,0)+MAX(F26,0)+MAX(F27,0)+MAX(F28,0)+MAX(F29,0)</f>
        <v>100</v>
      </c>
      <c r="G35" s="105">
        <f>MAX(G17,0)+MAX(G18,0)+MAX(G19,0)+MAX(G20,0)+MAX(G21,0)+MAX(G22,0)+MAX(G23,0)+MAX(G24,0)+MAX(G25,0)+MAX(G26,0)+MAX(G27,0)+MAX(G28,0)</f>
        <v>115</v>
      </c>
      <c r="H35" s="105">
        <f>MAX(H17,0)+MAX(H18,0)+MAX(H19,0)+MAX(H20,0)+MAX(H21,0)+MAX(H22,0)+MAX(H23,0)+MAX(H24,0)+MAX(H25,0)+MAX(H26,0)+MAX(H27,0)+MAX(H28,0)</f>
        <v>29</v>
      </c>
    </row>
    <row r="36" spans="2:8" x14ac:dyDescent="0.2">
      <c r="H36" s="38"/>
    </row>
  </sheetData>
  <sheetProtection password="CDE0" sheet="1" objects="1" scenarios="1"/>
  <customSheetViews>
    <customSheetView guid="{A8D5DEF8-4F89-11D5-A668-00B0D092E341}" scale="70" hiddenColumns="1" showRuler="0" topLeftCell="A7">
      <selection activeCell="F22" sqref="F22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7">
      <selection activeCell="F22" sqref="F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L21" sqref="L2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35:H35">
    <cfRule type="expression" dxfId="46" priority="1" stopIfTrue="1">
      <formula>MAX(C30,0)&lt;&gt;C35</formula>
    </cfRule>
  </conditionalFormatting>
  <conditionalFormatting sqref="C17:H28 C30:H30 C29 F29">
    <cfRule type="expression" dxfId="45" priority="2" stopIfTrue="1">
      <formula>LEN(TRIM(C17))=0</formula>
    </cfRule>
  </conditionalFormatting>
  <conditionalFormatting sqref="D9:F9">
    <cfRule type="expression" dxfId="44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5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6"/>
  <sheetViews>
    <sheetView zoomScaleNormal="100" workbookViewId="0">
      <selection activeCell="B37" sqref="B37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570312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3" s="8" customFormat="1" ht="12" customHeight="1" x14ac:dyDescent="0.2">
      <c r="A1" s="240" t="s">
        <v>206</v>
      </c>
      <c r="B1" s="240"/>
      <c r="C1" s="12"/>
      <c r="D1" s="12"/>
      <c r="E1" s="12"/>
      <c r="F1" s="12"/>
      <c r="H1" s="28" t="s">
        <v>65</v>
      </c>
    </row>
    <row r="2" spans="1:23" s="8" customFormat="1" ht="9.6" customHeight="1" x14ac:dyDescent="0.2">
      <c r="A2" s="12"/>
      <c r="C2" s="12"/>
      <c r="E2" s="12"/>
      <c r="F2" s="12"/>
      <c r="H2" s="12"/>
    </row>
    <row r="3" spans="1:23" s="8" customFormat="1" ht="9.6" customHeight="1" x14ac:dyDescent="0.2">
      <c r="A3" s="12"/>
      <c r="F3" s="29"/>
      <c r="G3"/>
      <c r="H3"/>
      <c r="I3"/>
    </row>
    <row r="4" spans="1:23" s="8" customFormat="1" ht="9.6" customHeight="1" x14ac:dyDescent="0.2">
      <c r="A4" s="12"/>
      <c r="D4" s="12"/>
      <c r="E4" s="29" t="s">
        <v>17</v>
      </c>
      <c r="F4" s="12"/>
      <c r="G4"/>
      <c r="H4"/>
      <c r="I4"/>
    </row>
    <row r="5" spans="1:23" s="8" customFormat="1" ht="9.6" customHeight="1" x14ac:dyDescent="0.2">
      <c r="A5" s="12"/>
      <c r="D5" s="12"/>
      <c r="E5" s="29" t="s">
        <v>44</v>
      </c>
      <c r="F5" s="12"/>
      <c r="G5"/>
      <c r="H5"/>
      <c r="I5"/>
    </row>
    <row r="6" spans="1:23" s="8" customFormat="1" ht="9.6" customHeight="1" x14ac:dyDescent="0.2">
      <c r="B6" s="12"/>
      <c r="F6" s="29"/>
      <c r="G6"/>
      <c r="H6"/>
      <c r="I6"/>
    </row>
    <row r="7" spans="1:23" s="8" customFormat="1" ht="12" customHeight="1" x14ac:dyDescent="0.2">
      <c r="B7" s="12"/>
      <c r="E7" s="151" t="str">
        <f>"Reporting Date: "&amp;'PAGE 1'!D7</f>
        <v>Reporting Date: 2021</v>
      </c>
      <c r="F7" s="29"/>
      <c r="G7"/>
      <c r="H7"/>
      <c r="I7"/>
    </row>
    <row r="8" spans="1:23" s="8" customFormat="1" ht="9.6" customHeight="1" x14ac:dyDescent="0.2">
      <c r="B8" s="12"/>
      <c r="F8" s="29"/>
      <c r="G8"/>
      <c r="H8"/>
      <c r="I8"/>
    </row>
    <row r="9" spans="1:23" ht="11.25" customHeight="1" x14ac:dyDescent="0.2">
      <c r="B9" s="48"/>
      <c r="C9" s="49"/>
      <c r="D9" s="238" t="s">
        <v>99</v>
      </c>
      <c r="E9" s="238"/>
      <c r="F9" s="238"/>
      <c r="G9"/>
      <c r="H9"/>
      <c r="I9"/>
    </row>
    <row r="10" spans="1:23" x14ac:dyDescent="0.2">
      <c r="B10" s="48"/>
      <c r="C10" s="49"/>
      <c r="D10" s="49"/>
      <c r="E10" s="49"/>
      <c r="F10" s="49"/>
      <c r="G10" s="49"/>
      <c r="H10" s="49"/>
    </row>
    <row r="11" spans="1:23" ht="15" customHeight="1" x14ac:dyDescent="0.2">
      <c r="B11" s="110" t="s">
        <v>61</v>
      </c>
      <c r="D11" s="30"/>
      <c r="E11" s="30"/>
      <c r="F11" s="30"/>
      <c r="G11" s="30"/>
      <c r="H11" s="30"/>
    </row>
    <row r="12" spans="1:23" ht="12" customHeight="1" x14ac:dyDescent="0.2">
      <c r="B12" s="56"/>
      <c r="C12" s="194" t="s">
        <v>174</v>
      </c>
      <c r="D12" s="281"/>
      <c r="E12" s="182"/>
      <c r="F12" s="194" t="s">
        <v>175</v>
      </c>
      <c r="G12" s="281"/>
      <c r="H12" s="182"/>
      <c r="P12"/>
      <c r="Q12"/>
      <c r="R12"/>
      <c r="S12"/>
      <c r="T12"/>
      <c r="U12"/>
      <c r="V12"/>
      <c r="W12"/>
    </row>
    <row r="13" spans="1:23" ht="12" customHeight="1" x14ac:dyDescent="0.2">
      <c r="B13" s="58"/>
      <c r="C13" s="226"/>
      <c r="D13" s="282"/>
      <c r="E13" s="225"/>
      <c r="F13" s="226"/>
      <c r="G13" s="282"/>
      <c r="H13" s="225"/>
      <c r="P13"/>
      <c r="Q13"/>
      <c r="R13"/>
      <c r="S13"/>
      <c r="T13"/>
      <c r="U13"/>
      <c r="V13"/>
      <c r="W13"/>
    </row>
    <row r="14" spans="1:23" ht="12" customHeight="1" x14ac:dyDescent="0.2">
      <c r="B14" s="59"/>
      <c r="C14" s="283"/>
      <c r="D14" s="284"/>
      <c r="E14" s="285"/>
      <c r="F14" s="283"/>
      <c r="G14" s="284"/>
      <c r="H14" s="285"/>
      <c r="P14"/>
      <c r="Q14"/>
      <c r="R14"/>
      <c r="S14"/>
      <c r="T14"/>
      <c r="U14"/>
      <c r="V14"/>
      <c r="W14"/>
    </row>
    <row r="15" spans="1:23" ht="15" customHeight="1" x14ac:dyDescent="0.2">
      <c r="B15" s="116" t="s">
        <v>16</v>
      </c>
      <c r="C15" s="61" t="s">
        <v>27</v>
      </c>
      <c r="D15" s="53" t="s">
        <v>28</v>
      </c>
      <c r="E15" s="53" t="s">
        <v>41</v>
      </c>
      <c r="F15" s="53" t="s">
        <v>29</v>
      </c>
      <c r="G15" s="62" t="s">
        <v>30</v>
      </c>
      <c r="H15" s="53" t="s">
        <v>31</v>
      </c>
      <c r="M15" s="6">
        <v>16</v>
      </c>
      <c r="P15"/>
      <c r="Q15"/>
      <c r="R15"/>
      <c r="S15"/>
      <c r="T15"/>
      <c r="U15"/>
      <c r="V15"/>
      <c r="W15"/>
    </row>
    <row r="16" spans="1:23" ht="15" customHeight="1" x14ac:dyDescent="0.2">
      <c r="B16" s="63"/>
      <c r="C16" s="117" t="s">
        <v>194</v>
      </c>
      <c r="D16" s="118" t="s">
        <v>14</v>
      </c>
      <c r="E16" s="118" t="s">
        <v>15</v>
      </c>
      <c r="F16" s="118" t="s">
        <v>194</v>
      </c>
      <c r="G16" s="118" t="s">
        <v>14</v>
      </c>
      <c r="H16" s="118" t="s">
        <v>15</v>
      </c>
      <c r="P16"/>
      <c r="Q16"/>
      <c r="R16"/>
      <c r="S16"/>
      <c r="T16"/>
      <c r="U16"/>
      <c r="V16"/>
      <c r="W16"/>
    </row>
    <row r="17" spans="2:23" ht="18" customHeight="1" x14ac:dyDescent="0.2">
      <c r="B17" s="55" t="s">
        <v>140</v>
      </c>
      <c r="C17" s="91">
        <v>0</v>
      </c>
      <c r="D17" s="91">
        <v>2</v>
      </c>
      <c r="E17" s="91">
        <v>0</v>
      </c>
      <c r="F17" s="91">
        <v>5</v>
      </c>
      <c r="G17" s="91">
        <v>5</v>
      </c>
      <c r="H17" s="91">
        <v>2</v>
      </c>
      <c r="K17" s="6" t="s">
        <v>7</v>
      </c>
      <c r="M17" s="6" t="s">
        <v>7</v>
      </c>
      <c r="P17"/>
      <c r="Q17"/>
      <c r="R17"/>
      <c r="S17"/>
      <c r="T17"/>
      <c r="U17"/>
      <c r="V17"/>
      <c r="W17"/>
    </row>
    <row r="18" spans="2:23" ht="18" customHeight="1" x14ac:dyDescent="0.2">
      <c r="B18" s="55" t="s">
        <v>217</v>
      </c>
      <c r="C18" s="91">
        <v>0</v>
      </c>
      <c r="D18" s="91">
        <v>2</v>
      </c>
      <c r="E18" s="91">
        <v>0</v>
      </c>
      <c r="F18" s="91">
        <v>9</v>
      </c>
      <c r="G18" s="91">
        <v>5</v>
      </c>
      <c r="H18" s="91">
        <v>1</v>
      </c>
      <c r="P18"/>
      <c r="Q18"/>
      <c r="R18"/>
      <c r="S18"/>
      <c r="T18"/>
      <c r="U18"/>
      <c r="V18"/>
      <c r="W18"/>
    </row>
    <row r="19" spans="2:23" ht="18" customHeight="1" x14ac:dyDescent="0.2">
      <c r="B19" s="55" t="s">
        <v>213</v>
      </c>
      <c r="C19" s="91">
        <v>0</v>
      </c>
      <c r="D19" s="91">
        <v>2</v>
      </c>
      <c r="E19" s="91">
        <v>1</v>
      </c>
      <c r="F19" s="91">
        <v>329</v>
      </c>
      <c r="G19" s="91">
        <v>20</v>
      </c>
      <c r="H19" s="91">
        <v>0</v>
      </c>
      <c r="P19"/>
      <c r="Q19"/>
      <c r="R19"/>
      <c r="S19"/>
      <c r="T19"/>
      <c r="U19"/>
      <c r="V19"/>
      <c r="W19"/>
    </row>
    <row r="20" spans="2:23" ht="18" customHeight="1" x14ac:dyDescent="0.2">
      <c r="B20" s="55" t="s">
        <v>214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P20"/>
      <c r="Q20"/>
      <c r="R20"/>
      <c r="S20"/>
      <c r="T20"/>
      <c r="U20"/>
      <c r="V20"/>
      <c r="W20"/>
    </row>
    <row r="21" spans="2:23" ht="18" customHeight="1" x14ac:dyDescent="0.2">
      <c r="B21" s="55" t="s">
        <v>1</v>
      </c>
      <c r="C21" s="91">
        <v>1</v>
      </c>
      <c r="D21" s="91">
        <v>47</v>
      </c>
      <c r="E21" s="91">
        <v>13</v>
      </c>
      <c r="F21" s="91">
        <v>5</v>
      </c>
      <c r="G21" s="91">
        <v>5</v>
      </c>
      <c r="H21" s="91">
        <v>0</v>
      </c>
      <c r="R21" s="6">
        <f t="shared" ref="R21:R28" si="0">MIN(LEN(TRIM(C21)),LEN(TRIM(D21)),LEN(TRIM(E21)),LEN(TRIM(F21)),LEN(TRIM(G21)),LEN(TRIM(H21)))</f>
        <v>1</v>
      </c>
    </row>
    <row r="22" spans="2:23" ht="18" customHeight="1" x14ac:dyDescent="0.2">
      <c r="B22" s="55" t="s">
        <v>215</v>
      </c>
      <c r="C22" s="91">
        <v>0</v>
      </c>
      <c r="D22" s="91">
        <v>0</v>
      </c>
      <c r="E22" s="91">
        <v>0</v>
      </c>
      <c r="F22" s="91">
        <v>7</v>
      </c>
      <c r="G22" s="91">
        <v>0</v>
      </c>
      <c r="H22" s="91">
        <v>0</v>
      </c>
      <c r="R22" s="6">
        <f t="shared" si="0"/>
        <v>1</v>
      </c>
    </row>
    <row r="23" spans="2:23" ht="18" customHeight="1" x14ac:dyDescent="0.2">
      <c r="B23" s="55" t="s">
        <v>216</v>
      </c>
      <c r="C23" s="91">
        <v>1</v>
      </c>
      <c r="D23" s="91">
        <v>29</v>
      </c>
      <c r="E23" s="91">
        <v>16</v>
      </c>
      <c r="F23" s="91">
        <v>54</v>
      </c>
      <c r="G23" s="91">
        <v>29</v>
      </c>
      <c r="H23" s="91">
        <v>0</v>
      </c>
      <c r="R23" s="6">
        <f t="shared" si="0"/>
        <v>1</v>
      </c>
    </row>
    <row r="24" spans="2:23" ht="18" customHeight="1" x14ac:dyDescent="0.2">
      <c r="B24" s="55" t="s">
        <v>218</v>
      </c>
      <c r="C24" s="91">
        <v>0</v>
      </c>
      <c r="D24" s="91">
        <v>18</v>
      </c>
      <c r="E24" s="91">
        <v>10</v>
      </c>
      <c r="F24" s="91">
        <v>70</v>
      </c>
      <c r="G24" s="91">
        <v>56</v>
      </c>
      <c r="H24" s="91">
        <v>1</v>
      </c>
      <c r="R24" s="6">
        <f t="shared" si="0"/>
        <v>1</v>
      </c>
    </row>
    <row r="25" spans="2:23" ht="18" customHeight="1" x14ac:dyDescent="0.2">
      <c r="B25" s="55" t="s">
        <v>4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R25" s="6">
        <f t="shared" si="0"/>
        <v>1</v>
      </c>
    </row>
    <row r="26" spans="2:23" ht="18" customHeight="1" x14ac:dyDescent="0.2">
      <c r="B26" s="55" t="s">
        <v>2</v>
      </c>
      <c r="C26" s="91">
        <v>-9</v>
      </c>
      <c r="D26" s="91">
        <v>-9</v>
      </c>
      <c r="E26" s="91">
        <v>-9</v>
      </c>
      <c r="F26" s="91">
        <v>-9</v>
      </c>
      <c r="G26" s="91">
        <v>-9</v>
      </c>
      <c r="H26" s="91">
        <v>-9</v>
      </c>
      <c r="R26" s="6">
        <f t="shared" si="0"/>
        <v>2</v>
      </c>
    </row>
    <row r="27" spans="2:23" ht="18" customHeight="1" x14ac:dyDescent="0.2">
      <c r="B27" s="55" t="s">
        <v>3</v>
      </c>
      <c r="C27" s="91">
        <v>0</v>
      </c>
      <c r="D27" s="91">
        <v>1</v>
      </c>
      <c r="E27" s="91">
        <v>0</v>
      </c>
      <c r="F27" s="91">
        <v>54</v>
      </c>
      <c r="G27" s="91">
        <v>15</v>
      </c>
      <c r="H27" s="91">
        <v>2</v>
      </c>
      <c r="R27" s="6">
        <f t="shared" si="0"/>
        <v>1</v>
      </c>
    </row>
    <row r="28" spans="2:23" ht="18" customHeight="1" x14ac:dyDescent="0.2">
      <c r="B28" s="55" t="s">
        <v>5</v>
      </c>
      <c r="C28" s="91">
        <v>0</v>
      </c>
      <c r="D28" s="91">
        <v>1</v>
      </c>
      <c r="E28" s="91">
        <v>0</v>
      </c>
      <c r="F28" s="91">
        <v>3</v>
      </c>
      <c r="G28" s="91">
        <v>1</v>
      </c>
      <c r="H28" s="91">
        <v>0</v>
      </c>
      <c r="R28" s="6">
        <f t="shared" si="0"/>
        <v>1</v>
      </c>
    </row>
    <row r="29" spans="2:23" ht="18" customHeight="1" x14ac:dyDescent="0.2">
      <c r="B29" s="55" t="s">
        <v>86</v>
      </c>
      <c r="C29" s="91">
        <v>0</v>
      </c>
      <c r="D29" s="92"/>
      <c r="E29" s="92"/>
      <c r="F29" s="91">
        <v>29</v>
      </c>
      <c r="G29" s="92"/>
      <c r="H29" s="92"/>
      <c r="R29" s="6">
        <f>MIN(LEN(TRIM(C29)),LEN(TRIM(F29)))</f>
        <v>1</v>
      </c>
    </row>
    <row r="30" spans="2:23" ht="18" customHeight="1" x14ac:dyDescent="0.2">
      <c r="B30" s="124" t="s">
        <v>6</v>
      </c>
      <c r="C30" s="91">
        <v>2</v>
      </c>
      <c r="D30" s="91">
        <v>102</v>
      </c>
      <c r="E30" s="91">
        <v>40</v>
      </c>
      <c r="F30" s="91">
        <v>565</v>
      </c>
      <c r="G30" s="91">
        <v>136</v>
      </c>
      <c r="H30" s="91">
        <v>6</v>
      </c>
      <c r="R30" s="6">
        <f>MIN(LEN(TRIM(C30)),LEN(TRIM(D30)),LEN(TRIM(E30)),LEN(TRIM(F30)),LEN(TRIM(G30)),LEN(TRIM(H30)))</f>
        <v>1</v>
      </c>
    </row>
    <row r="31" spans="2:23" ht="40.5" customHeight="1" x14ac:dyDescent="0.2">
      <c r="B31" s="289" t="s">
        <v>227</v>
      </c>
      <c r="C31" s="289"/>
      <c r="D31" s="289"/>
      <c r="E31" s="289"/>
      <c r="F31" s="289"/>
      <c r="G31" s="289"/>
      <c r="H31" s="289"/>
    </row>
    <row r="33" spans="2:8" x14ac:dyDescent="0.2">
      <c r="B33" s="8"/>
    </row>
    <row r="34" spans="2:8" ht="13.5" customHeight="1" x14ac:dyDescent="0.2">
      <c r="B34" s="28" t="s">
        <v>43</v>
      </c>
      <c r="C34" s="93">
        <f>MAX(C17,0)+MAX(C18,0)+MAX(C19,0)+MAX(C20,0)+MAX(C21,0)+MAX(C22,0)+MAX(C23,0)+MAX(C24,0)+MAX(C25,0)+MAX(C26,0)+MAX(C27,0)+MAX(C28,0)+MAX(C29,0)</f>
        <v>2</v>
      </c>
      <c r="D34" s="105">
        <f>MAX(D17,0)+MAX(D18,0)+MAX(D19,0)+MAX(D20,0)+MAX(D21,0)+MAX(D22,0)+MAX(D23,0)+MAX(D24,0)+MAX(D25,0)+MAX(D26,0)+MAX(D27,0)+MAX(D28,0)</f>
        <v>102</v>
      </c>
      <c r="E34" s="105">
        <f>MAX(E17,0)+MAX(E18,0)+MAX(E19,0)+MAX(E20,0)+MAX(E21,0)+MAX(E22,0)+MAX(E23,0)+MAX(E24,0)+MAX(E25,0)+MAX(E26,0)+MAX(E27,0)+MAX(E28,0)</f>
        <v>40</v>
      </c>
      <c r="F34" s="93">
        <f>MAX(F17,0)+MAX(F18,0)+MAX(F19,0)+MAX(F20,0)+MAX(F21,0)+MAX(F22,0)+MAX(F23,0)+MAX(F24,0)+MAX(F25,0)+MAX(F26,0)+MAX(F27,0)+MAX(F28,0)+MAX(F29,0)</f>
        <v>565</v>
      </c>
      <c r="G34" s="105">
        <f>MAX(G17,0)+MAX(G18,0)+MAX(G19,0)+MAX(G20,0)+MAX(G21,0)+MAX(G22,0)+MAX(G23,0)+MAX(G24,0)+MAX(G25,0)+MAX(G26,0)+MAX(G27,0)+MAX(G28,0)</f>
        <v>136</v>
      </c>
      <c r="H34" s="105">
        <f>MAX(H17,0)+MAX(H18,0)+MAX(H19,0)+MAX(H20,0)+MAX(H21,0)+MAX(H22,0)+MAX(H23,0)+MAX(H24,0)+MAX(H25,0)+MAX(H26,0)+MAX(H27,0)+MAX(H28,0)</f>
        <v>6</v>
      </c>
    </row>
    <row r="35" spans="2:8" x14ac:dyDescent="0.2">
      <c r="B35" s="9"/>
      <c r="H35" s="8"/>
    </row>
    <row r="36" spans="2:8" x14ac:dyDescent="0.2">
      <c r="H36" s="38"/>
    </row>
  </sheetData>
  <sheetProtection password="CDE0" sheet="1" objects="1" scenarios="1"/>
  <customSheetViews>
    <customSheetView guid="{A8D5DEF8-4F89-11D5-A668-00B0D092E341}" scale="70" hiddenColumns="1" showRuler="0" topLeftCell="A5">
      <selection activeCell="F21" sqref="F21"/>
      <pageMargins left="0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 topLeftCell="A5">
      <selection activeCell="F21" sqref="F21"/>
      <pageMargins left="0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H31" sqref="H3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34:H34">
    <cfRule type="expression" dxfId="43" priority="1" stopIfTrue="1">
      <formula>MAX(C30,0)&lt;&gt;C34</formula>
    </cfRule>
  </conditionalFormatting>
  <conditionalFormatting sqref="C30:H30 C29 F29 C17:H28">
    <cfRule type="expression" dxfId="42" priority="2" stopIfTrue="1">
      <formula>LEN(TRIM(C17))=0</formula>
    </cfRule>
  </conditionalFormatting>
  <conditionalFormatting sqref="D9:F9">
    <cfRule type="expression" dxfId="41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59"/>
  <sheetViews>
    <sheetView topLeftCell="A4" zoomScale="90" zoomScaleNormal="90" workbookViewId="0">
      <selection activeCell="A42" sqref="A42"/>
    </sheetView>
  </sheetViews>
  <sheetFormatPr defaultColWidth="9.140625" defaultRowHeight="12.75" x14ac:dyDescent="0.2"/>
  <cols>
    <col min="1" max="1" width="30.42578125" style="6" customWidth="1"/>
    <col min="2" max="7" width="17.85546875" style="6" customWidth="1"/>
    <col min="8" max="8" width="19.5703125" style="6" customWidth="1"/>
    <col min="9" max="9" width="17.42578125" style="6" customWidth="1"/>
    <col min="10" max="10" width="9.140625" style="6"/>
    <col min="11" max="11" width="17" style="6" customWidth="1"/>
    <col min="12" max="12" width="0.85546875" style="6" hidden="1" customWidth="1"/>
    <col min="13" max="13" width="7" style="6" hidden="1" customWidth="1"/>
    <col min="14" max="16384" width="9.140625" style="6"/>
  </cols>
  <sheetData>
    <row r="1" spans="1:13" s="8" customFormat="1" ht="12" customHeight="1" x14ac:dyDescent="0.2">
      <c r="A1" s="147" t="s">
        <v>206</v>
      </c>
      <c r="B1" s="12"/>
      <c r="C1" s="12"/>
      <c r="D1" s="12"/>
      <c r="E1" s="12"/>
      <c r="I1" s="28" t="s">
        <v>91</v>
      </c>
    </row>
    <row r="2" spans="1:13" s="8" customFormat="1" ht="9.6" customHeight="1" x14ac:dyDescent="0.2">
      <c r="A2" s="12"/>
      <c r="B2" s="12"/>
      <c r="E2" s="12"/>
      <c r="I2" s="12"/>
    </row>
    <row r="3" spans="1:13" s="8" customFormat="1" ht="9.6" customHeight="1" x14ac:dyDescent="0.2">
      <c r="A3" s="12"/>
      <c r="H3"/>
      <c r="I3"/>
    </row>
    <row r="4" spans="1:13" s="8" customFormat="1" ht="11.25" customHeight="1" x14ac:dyDescent="0.2">
      <c r="A4" s="12"/>
      <c r="C4" s="12"/>
      <c r="E4" s="29" t="s">
        <v>17</v>
      </c>
      <c r="H4"/>
      <c r="I4"/>
    </row>
    <row r="5" spans="1:13" s="8" customFormat="1" ht="11.25" customHeight="1" x14ac:dyDescent="0.2">
      <c r="A5" s="12"/>
      <c r="C5" s="12"/>
      <c r="E5" s="29" t="s">
        <v>44</v>
      </c>
      <c r="H5"/>
      <c r="I5"/>
    </row>
    <row r="6" spans="1:13" s="8" customFormat="1" ht="11.25" customHeight="1" x14ac:dyDescent="0.2">
      <c r="A6" s="12"/>
      <c r="F6" s="12"/>
      <c r="H6"/>
      <c r="I6"/>
    </row>
    <row r="7" spans="1:13" s="8" customFormat="1" ht="12" customHeight="1" x14ac:dyDescent="0.2">
      <c r="A7" s="12"/>
      <c r="E7" s="151" t="str">
        <f>"Reporting Date: "&amp;'PAGE 1'!D7</f>
        <v>Reporting Date: 2021</v>
      </c>
      <c r="F7" s="12"/>
      <c r="H7"/>
      <c r="I7"/>
    </row>
    <row r="8" spans="1:13" s="8" customFormat="1" ht="9.6" customHeight="1" x14ac:dyDescent="0.2">
      <c r="A8" s="12"/>
      <c r="E8" s="29"/>
      <c r="F8" s="12"/>
      <c r="H8"/>
      <c r="I8"/>
    </row>
    <row r="9" spans="1:13" ht="9.6" customHeight="1" x14ac:dyDescent="0.2">
      <c r="A9" s="48"/>
      <c r="B9" s="49"/>
      <c r="C9" s="49"/>
      <c r="D9" s="49"/>
      <c r="H9"/>
      <c r="I9"/>
    </row>
    <row r="10" spans="1:13" x14ac:dyDescent="0.2">
      <c r="A10" s="48"/>
      <c r="B10" s="49"/>
      <c r="C10" s="49"/>
      <c r="D10" s="49"/>
      <c r="E10" s="49"/>
      <c r="F10" s="49"/>
      <c r="G10" s="49"/>
      <c r="H10"/>
      <c r="I10"/>
    </row>
    <row r="11" spans="1:13" ht="17.25" customHeight="1" x14ac:dyDescent="0.2">
      <c r="A11" s="128" t="s">
        <v>61</v>
      </c>
      <c r="C11" s="30"/>
      <c r="D11" s="30"/>
      <c r="E11" s="30"/>
      <c r="F11" s="30"/>
      <c r="G11" s="30"/>
    </row>
    <row r="12" spans="1:13" ht="12" customHeight="1" x14ac:dyDescent="0.2">
      <c r="A12" s="50"/>
      <c r="B12" s="181" t="s">
        <v>90</v>
      </c>
      <c r="C12" s="281"/>
      <c r="D12" s="281"/>
      <c r="E12" s="281"/>
      <c r="F12" s="281"/>
      <c r="G12" s="281"/>
      <c r="H12" s="281"/>
      <c r="I12" s="182"/>
    </row>
    <row r="13" spans="1:13" ht="12" customHeight="1" x14ac:dyDescent="0.2">
      <c r="A13" s="51"/>
      <c r="B13" s="283" t="s">
        <v>149</v>
      </c>
      <c r="C13" s="284"/>
      <c r="D13" s="284"/>
      <c r="E13" s="284"/>
      <c r="F13" s="284"/>
      <c r="G13" s="284"/>
      <c r="H13" s="284"/>
      <c r="I13" s="285"/>
    </row>
    <row r="14" spans="1:13" ht="12" customHeight="1" x14ac:dyDescent="0.2">
      <c r="A14" s="51"/>
      <c r="B14" s="290" t="s">
        <v>176</v>
      </c>
      <c r="C14" s="290" t="s">
        <v>177</v>
      </c>
      <c r="D14" s="290" t="s">
        <v>178</v>
      </c>
      <c r="E14" s="290" t="s">
        <v>179</v>
      </c>
      <c r="F14" s="290" t="s">
        <v>180</v>
      </c>
      <c r="G14" s="290" t="s">
        <v>181</v>
      </c>
      <c r="H14" s="290" t="s">
        <v>182</v>
      </c>
      <c r="I14" s="290" t="s">
        <v>183</v>
      </c>
      <c r="K14"/>
    </row>
    <row r="15" spans="1:13" ht="12" customHeight="1" x14ac:dyDescent="0.2">
      <c r="A15" s="52"/>
      <c r="B15" s="291"/>
      <c r="C15" s="291"/>
      <c r="D15" s="291"/>
      <c r="E15" s="291"/>
      <c r="F15" s="291"/>
      <c r="G15" s="291"/>
      <c r="H15" s="291"/>
      <c r="I15" s="291"/>
      <c r="K15"/>
      <c r="M15" s="6">
        <v>17</v>
      </c>
    </row>
    <row r="16" spans="1:13" ht="12" customHeight="1" x14ac:dyDescent="0.2">
      <c r="A16" s="52"/>
      <c r="B16" s="291"/>
      <c r="C16" s="291"/>
      <c r="D16" s="291"/>
      <c r="E16" s="291"/>
      <c r="F16" s="291"/>
      <c r="G16" s="291"/>
      <c r="H16" s="291"/>
      <c r="I16" s="291"/>
      <c r="K16"/>
    </row>
    <row r="17" spans="1:12" ht="12" customHeight="1" x14ac:dyDescent="0.2">
      <c r="A17" s="52"/>
      <c r="B17" s="291"/>
      <c r="C17" s="291"/>
      <c r="D17" s="291"/>
      <c r="E17" s="291"/>
      <c r="F17" s="291"/>
      <c r="G17" s="291"/>
      <c r="H17" s="291"/>
      <c r="I17" s="291"/>
      <c r="K17"/>
    </row>
    <row r="18" spans="1:12" ht="15" customHeight="1" x14ac:dyDescent="0.2">
      <c r="A18" s="51"/>
      <c r="B18" s="291"/>
      <c r="C18" s="291"/>
      <c r="D18" s="291"/>
      <c r="E18" s="291"/>
      <c r="F18" s="291"/>
      <c r="G18" s="291"/>
      <c r="H18" s="291"/>
      <c r="I18" s="291"/>
      <c r="K18"/>
    </row>
    <row r="19" spans="1:12" ht="15" customHeight="1" x14ac:dyDescent="0.2">
      <c r="A19" s="113" t="s">
        <v>16</v>
      </c>
      <c r="B19" s="291"/>
      <c r="C19" s="291"/>
      <c r="D19" s="291"/>
      <c r="E19" s="291"/>
      <c r="F19" s="291"/>
      <c r="G19" s="291"/>
      <c r="H19" s="291"/>
      <c r="I19" s="291"/>
      <c r="K19"/>
    </row>
    <row r="20" spans="1:12" ht="15" customHeight="1" x14ac:dyDescent="0.2">
      <c r="A20" s="54"/>
      <c r="B20" s="292"/>
      <c r="C20" s="292"/>
      <c r="D20" s="292"/>
      <c r="E20" s="292"/>
      <c r="F20" s="292"/>
      <c r="G20" s="292"/>
      <c r="H20" s="292"/>
      <c r="I20" s="292"/>
      <c r="K20"/>
    </row>
    <row r="21" spans="1:12" ht="18" customHeight="1" x14ac:dyDescent="0.2">
      <c r="A21" s="55" t="s">
        <v>140</v>
      </c>
      <c r="B21" s="94">
        <f t="shared" ref="B21:I21" si="0">IF(MIN(B46,B59)&lt;=0,0,B46/B59)</f>
        <v>1.3336850261296758E-2</v>
      </c>
      <c r="C21" s="94">
        <f t="shared" si="0"/>
        <v>0.1415772591527486</v>
      </c>
      <c r="D21" s="94">
        <f t="shared" si="0"/>
        <v>0.21029306647605434</v>
      </c>
      <c r="E21" s="94">
        <f t="shared" si="0"/>
        <v>7.31981981981982E-2</v>
      </c>
      <c r="F21" s="94">
        <f t="shared" si="0"/>
        <v>0.1111111111111111</v>
      </c>
      <c r="G21" s="94">
        <f t="shared" si="0"/>
        <v>0.11475409836065574</v>
      </c>
      <c r="H21" s="94">
        <f t="shared" si="0"/>
        <v>1.3888888888888888E-2</v>
      </c>
      <c r="I21" s="94">
        <f t="shared" si="0"/>
        <v>1.6973125884016973E-2</v>
      </c>
      <c r="J21" s="6" t="s">
        <v>7</v>
      </c>
      <c r="L21" s="6" t="s">
        <v>7</v>
      </c>
    </row>
    <row r="22" spans="1:12" ht="18" customHeight="1" x14ac:dyDescent="0.2">
      <c r="A22" s="55" t="s">
        <v>217</v>
      </c>
      <c r="B22" s="94">
        <f t="shared" ref="B22:I22" si="1">IF(MIN(B47,B59)&lt;=0,0,B47/B59)</f>
        <v>1.1408035081356436E-2</v>
      </c>
      <c r="C22" s="94">
        <f t="shared" si="1"/>
        <v>7.6318991262028539E-3</v>
      </c>
      <c r="D22" s="94">
        <f t="shared" si="1"/>
        <v>8.7205146533238034E-3</v>
      </c>
      <c r="E22" s="94">
        <f t="shared" si="1"/>
        <v>7.2072072072072071E-2</v>
      </c>
      <c r="F22" s="94">
        <f t="shared" si="1"/>
        <v>0.66666666666666663</v>
      </c>
      <c r="G22" s="94">
        <f t="shared" si="1"/>
        <v>4.0983606557377051E-3</v>
      </c>
      <c r="H22" s="94">
        <f t="shared" si="1"/>
        <v>1.3888888888888888E-2</v>
      </c>
      <c r="I22" s="94">
        <f t="shared" si="1"/>
        <v>2.1216407355021217E-2</v>
      </c>
    </row>
    <row r="23" spans="1:12" ht="18" customHeight="1" x14ac:dyDescent="0.2">
      <c r="A23" s="55" t="s">
        <v>213</v>
      </c>
      <c r="B23" s="94">
        <f t="shared" ref="B23:I23" si="2">IF(MIN(B48,B59)&lt;=0,0,B48/B59)</f>
        <v>0.25778532451903263</v>
      </c>
      <c r="C23" s="94">
        <f t="shared" si="2"/>
        <v>5.7847583231943368E-2</v>
      </c>
      <c r="D23" s="94">
        <f t="shared" si="2"/>
        <v>2.9449606862044318E-2</v>
      </c>
      <c r="E23" s="94">
        <f t="shared" si="2"/>
        <v>7.8828828828828822E-3</v>
      </c>
      <c r="F23" s="94">
        <f t="shared" si="2"/>
        <v>0</v>
      </c>
      <c r="G23" s="94">
        <f t="shared" si="2"/>
        <v>3.2786885245901641E-2</v>
      </c>
      <c r="H23" s="94">
        <f t="shared" si="2"/>
        <v>2.0833333333333332E-2</v>
      </c>
      <c r="I23" s="94">
        <f t="shared" si="2"/>
        <v>0.49363507779349364</v>
      </c>
    </row>
    <row r="24" spans="1:12" ht="18" customHeight="1" x14ac:dyDescent="0.2">
      <c r="A24" s="55" t="s">
        <v>214</v>
      </c>
      <c r="B24" s="94">
        <f t="shared" ref="B24:I24" si="3">IF(MIN(B49,B59)&lt;=0,0,B49/B59)</f>
        <v>3.4949471636525494E-3</v>
      </c>
      <c r="C24" s="94">
        <f t="shared" si="3"/>
        <v>3.7606459462448845E-3</v>
      </c>
      <c r="D24" s="94">
        <f t="shared" si="3"/>
        <v>5.8613295210864901E-3</v>
      </c>
      <c r="E24" s="94">
        <f t="shared" si="3"/>
        <v>3.3783783783783786E-3</v>
      </c>
      <c r="F24" s="94">
        <f t="shared" si="3"/>
        <v>5.5555555555555552E-2</v>
      </c>
      <c r="G24" s="94">
        <f t="shared" si="3"/>
        <v>1.6393442622950821E-2</v>
      </c>
      <c r="H24" s="94">
        <f t="shared" si="3"/>
        <v>0</v>
      </c>
      <c r="I24" s="94">
        <f t="shared" si="3"/>
        <v>0</v>
      </c>
    </row>
    <row r="25" spans="1:12" ht="18" customHeight="1" x14ac:dyDescent="0.2">
      <c r="A25" s="55" t="s">
        <v>1</v>
      </c>
      <c r="B25" s="94">
        <f t="shared" ref="B25:I25" si="4">IF(MIN(B50,B59)&lt;=0,0,B50/B59)</f>
        <v>5.3825483440214969E-2</v>
      </c>
      <c r="C25" s="94">
        <f t="shared" si="4"/>
        <v>8.5167569959075318E-2</v>
      </c>
      <c r="D25" s="94">
        <f t="shared" si="4"/>
        <v>7.7055039313795565E-2</v>
      </c>
      <c r="E25" s="94">
        <f t="shared" si="4"/>
        <v>0.33671171171171171</v>
      </c>
      <c r="F25" s="94">
        <f t="shared" si="4"/>
        <v>8.3333333333333329E-2</v>
      </c>
      <c r="G25" s="94">
        <f t="shared" si="4"/>
        <v>0.1598360655737705</v>
      </c>
      <c r="H25" s="94">
        <f t="shared" si="4"/>
        <v>0.4236111111111111</v>
      </c>
      <c r="I25" s="94">
        <f t="shared" si="4"/>
        <v>1.4144271570014143E-2</v>
      </c>
    </row>
    <row r="26" spans="1:12" ht="18" customHeight="1" x14ac:dyDescent="0.2">
      <c r="A26" s="55" t="s">
        <v>215</v>
      </c>
      <c r="B26" s="94">
        <f t="shared" ref="B26:I26" si="5">IF(MIN(B51,B59)&lt;=0,0,B51/B59)</f>
        <v>3.4949471636525494E-3</v>
      </c>
      <c r="C26" s="94">
        <f t="shared" si="5"/>
        <v>8.5167569959075321E-3</v>
      </c>
      <c r="D26" s="94">
        <f t="shared" si="5"/>
        <v>3.0879199428162973E-2</v>
      </c>
      <c r="E26" s="94">
        <f t="shared" si="5"/>
        <v>7.8828828828828822E-3</v>
      </c>
      <c r="F26" s="94">
        <f t="shared" si="5"/>
        <v>0</v>
      </c>
      <c r="G26" s="94">
        <f t="shared" si="5"/>
        <v>0.13524590163934427</v>
      </c>
      <c r="H26" s="94">
        <f t="shared" si="5"/>
        <v>0</v>
      </c>
      <c r="I26" s="94">
        <f t="shared" si="5"/>
        <v>9.9009900990099011E-3</v>
      </c>
    </row>
    <row r="27" spans="1:12" ht="18" customHeight="1" x14ac:dyDescent="0.2">
      <c r="A27" s="55" t="s">
        <v>216</v>
      </c>
      <c r="B27" s="94">
        <f t="shared" ref="B27:I27" si="6">IF(MIN(B52,B59)&lt;=0,0,B52/B59)</f>
        <v>0.18521571407375656</v>
      </c>
      <c r="C27" s="94">
        <f t="shared" si="6"/>
        <v>0.20628249087490322</v>
      </c>
      <c r="D27" s="94">
        <f t="shared" si="6"/>
        <v>0.14295925661186562</v>
      </c>
      <c r="E27" s="94">
        <f t="shared" si="6"/>
        <v>0.20495495495495494</v>
      </c>
      <c r="F27" s="94">
        <f t="shared" si="6"/>
        <v>2.7777777777777776E-2</v>
      </c>
      <c r="G27" s="94">
        <f t="shared" si="6"/>
        <v>0.27049180327868855</v>
      </c>
      <c r="H27" s="94">
        <f t="shared" si="6"/>
        <v>0.31944444444444442</v>
      </c>
      <c r="I27" s="94">
        <f t="shared" si="6"/>
        <v>0.1173974540311174</v>
      </c>
    </row>
    <row r="28" spans="1:12" ht="18" customHeight="1" x14ac:dyDescent="0.2">
      <c r="A28" s="55" t="s">
        <v>218</v>
      </c>
      <c r="B28" s="94">
        <f t="shared" ref="B28:I28" si="7">IF(MIN(B53,B59)&lt;=0,0,B53/B59)</f>
        <v>0.32671161740219917</v>
      </c>
      <c r="C28" s="94">
        <f t="shared" si="7"/>
        <v>0.2494193120230063</v>
      </c>
      <c r="D28" s="94">
        <f t="shared" si="7"/>
        <v>2.516082916368835E-2</v>
      </c>
      <c r="E28" s="94">
        <f t="shared" si="7"/>
        <v>2.1396396396396396E-2</v>
      </c>
      <c r="F28" s="94">
        <f t="shared" si="7"/>
        <v>0</v>
      </c>
      <c r="G28" s="94">
        <f t="shared" si="7"/>
        <v>7.7868852459016397E-2</v>
      </c>
      <c r="H28" s="94">
        <f t="shared" si="7"/>
        <v>0.19444444444444445</v>
      </c>
      <c r="I28" s="94">
        <f t="shared" si="7"/>
        <v>0.17963224893917965</v>
      </c>
    </row>
    <row r="29" spans="1:12" ht="18" customHeight="1" x14ac:dyDescent="0.2">
      <c r="A29" s="55" t="s">
        <v>4</v>
      </c>
      <c r="B29" s="94">
        <f t="shared" ref="B29:I29" si="8">IF(MIN(B54,B59)&lt;=0,0,B54/B59)</f>
        <v>1.6485599828549761E-4</v>
      </c>
      <c r="C29" s="94">
        <f t="shared" si="8"/>
        <v>4.4242893485233934E-4</v>
      </c>
      <c r="D29" s="94">
        <f t="shared" si="8"/>
        <v>2.1443888491779841E-3</v>
      </c>
      <c r="E29" s="94">
        <f t="shared" si="8"/>
        <v>2.2522522522522522E-3</v>
      </c>
      <c r="F29" s="94">
        <f t="shared" si="8"/>
        <v>0</v>
      </c>
      <c r="G29" s="94">
        <f t="shared" si="8"/>
        <v>0</v>
      </c>
      <c r="H29" s="94">
        <f t="shared" si="8"/>
        <v>0</v>
      </c>
      <c r="I29" s="94">
        <f t="shared" si="8"/>
        <v>0</v>
      </c>
    </row>
    <row r="30" spans="1:12" ht="18" customHeight="1" x14ac:dyDescent="0.2">
      <c r="A30" s="55" t="s">
        <v>2</v>
      </c>
      <c r="B30" s="94">
        <f t="shared" ref="B30:I30" si="9">IF(MIN(B55,B59)&lt;=0,0,B55/B59)</f>
        <v>0</v>
      </c>
      <c r="C30" s="94">
        <f t="shared" si="9"/>
        <v>0</v>
      </c>
      <c r="D30" s="94">
        <f t="shared" si="9"/>
        <v>0</v>
      </c>
      <c r="E30" s="94">
        <f t="shared" si="9"/>
        <v>0</v>
      </c>
      <c r="F30" s="94">
        <f t="shared" si="9"/>
        <v>0</v>
      </c>
      <c r="G30" s="94">
        <f t="shared" si="9"/>
        <v>0</v>
      </c>
      <c r="H30" s="94">
        <f t="shared" si="9"/>
        <v>0</v>
      </c>
      <c r="I30" s="94">
        <f t="shared" si="9"/>
        <v>0</v>
      </c>
    </row>
    <row r="31" spans="1:12" ht="18" customHeight="1" x14ac:dyDescent="0.2">
      <c r="A31" s="55" t="s">
        <v>3</v>
      </c>
      <c r="B31" s="94">
        <f t="shared" ref="B31:I31" si="10">IF(MIN(B56,B59)&lt;=0,0,B56/B59)</f>
        <v>9.307769663199196E-2</v>
      </c>
      <c r="C31" s="94">
        <f t="shared" si="10"/>
        <v>0.20119455812410131</v>
      </c>
      <c r="D31" s="94">
        <f t="shared" si="10"/>
        <v>0.40343102215868476</v>
      </c>
      <c r="E31" s="94">
        <f t="shared" si="10"/>
        <v>0.25563063063063063</v>
      </c>
      <c r="F31" s="94">
        <f t="shared" si="10"/>
        <v>5.5555555555555552E-2</v>
      </c>
      <c r="G31" s="94">
        <f t="shared" si="10"/>
        <v>0.16393442622950818</v>
      </c>
      <c r="H31" s="94">
        <f t="shared" si="10"/>
        <v>6.9444444444444441E-3</v>
      </c>
      <c r="I31" s="94">
        <f t="shared" si="10"/>
        <v>0.10042432814710042</v>
      </c>
    </row>
    <row r="32" spans="1:12" ht="18" customHeight="1" x14ac:dyDescent="0.2">
      <c r="A32" s="55" t="s">
        <v>5</v>
      </c>
      <c r="B32" s="94">
        <f t="shared" ref="B32:I32" si="11">IF(MIN(B57,B59)&lt;=0,0,B57/B59)</f>
        <v>3.2971199657099524E-3</v>
      </c>
      <c r="C32" s="94">
        <f t="shared" si="11"/>
        <v>5.1985399845149872E-3</v>
      </c>
      <c r="D32" s="94">
        <f t="shared" si="11"/>
        <v>8.1486776268763408E-3</v>
      </c>
      <c r="E32" s="94">
        <f t="shared" si="11"/>
        <v>2.2522522522522522E-3</v>
      </c>
      <c r="F32" s="94">
        <f t="shared" si="11"/>
        <v>0</v>
      </c>
      <c r="G32" s="94">
        <f t="shared" si="11"/>
        <v>8.1967213114754103E-3</v>
      </c>
      <c r="H32" s="94">
        <f t="shared" si="11"/>
        <v>6.9444444444444441E-3</v>
      </c>
      <c r="I32" s="94">
        <f t="shared" si="11"/>
        <v>5.6577086280056579E-3</v>
      </c>
    </row>
    <row r="33" spans="1:9" ht="18" customHeight="1" x14ac:dyDescent="0.2">
      <c r="A33" s="55" t="s">
        <v>85</v>
      </c>
      <c r="B33" s="94">
        <f t="shared" ref="B33:I33" si="12">IF(MIN(B58,B59)&lt;=0,0,B58/B59)</f>
        <v>4.8187408298850952E-2</v>
      </c>
      <c r="C33" s="94">
        <f t="shared" si="12"/>
        <v>3.2960955646499278E-2</v>
      </c>
      <c r="D33" s="94">
        <f t="shared" si="12"/>
        <v>5.5897069335239455E-2</v>
      </c>
      <c r="E33" s="94">
        <f t="shared" si="12"/>
        <v>1.2387387387387387E-2</v>
      </c>
      <c r="F33" s="94">
        <f t="shared" si="12"/>
        <v>0</v>
      </c>
      <c r="G33" s="94">
        <f t="shared" si="12"/>
        <v>1.6393442622950821E-2</v>
      </c>
      <c r="H33" s="94">
        <f t="shared" si="12"/>
        <v>0</v>
      </c>
      <c r="I33" s="94">
        <f t="shared" si="12"/>
        <v>4.1018387553041019E-2</v>
      </c>
    </row>
    <row r="34" spans="1:9" ht="18" customHeight="1" x14ac:dyDescent="0.2">
      <c r="A34" s="124" t="s">
        <v>6</v>
      </c>
      <c r="B34" s="106">
        <f t="shared" ref="B34:I34" si="13">IF(B59&lt;=0,0,B59/B59)</f>
        <v>1</v>
      </c>
      <c r="C34" s="106">
        <f t="shared" si="13"/>
        <v>1</v>
      </c>
      <c r="D34" s="106">
        <f t="shared" si="13"/>
        <v>1</v>
      </c>
      <c r="E34" s="106">
        <f t="shared" si="13"/>
        <v>1</v>
      </c>
      <c r="F34" s="106">
        <f t="shared" si="13"/>
        <v>1</v>
      </c>
      <c r="G34" s="106">
        <f t="shared" si="13"/>
        <v>1</v>
      </c>
      <c r="H34" s="106">
        <f t="shared" si="13"/>
        <v>1</v>
      </c>
      <c r="I34" s="106">
        <f t="shared" si="13"/>
        <v>1</v>
      </c>
    </row>
    <row r="36" spans="1:9" x14ac:dyDescent="0.2">
      <c r="A36" s="26" t="s">
        <v>221</v>
      </c>
    </row>
    <row r="37" spans="1:9" ht="15" customHeight="1" x14ac:dyDescent="0.2">
      <c r="A37" s="27" t="s">
        <v>220</v>
      </c>
      <c r="B37" s="10"/>
      <c r="C37" s="10"/>
      <c r="D37" s="10"/>
      <c r="E37" s="10"/>
      <c r="F37" s="10"/>
      <c r="G37" s="10"/>
    </row>
    <row r="38" spans="1:9" ht="11.25" customHeight="1" x14ac:dyDescent="0.2">
      <c r="A38" s="27"/>
      <c r="B38" s="10"/>
      <c r="C38" s="10"/>
      <c r="D38" s="10"/>
      <c r="E38" s="10"/>
      <c r="F38" s="10"/>
      <c r="G38" s="10"/>
    </row>
    <row r="39" spans="1:9" x14ac:dyDescent="0.2">
      <c r="A39" s="8"/>
    </row>
    <row r="40" spans="1:9" x14ac:dyDescent="0.2">
      <c r="A40" s="9"/>
      <c r="G40" s="8"/>
    </row>
    <row r="41" spans="1:9" x14ac:dyDescent="0.2">
      <c r="G41" s="38"/>
    </row>
    <row r="45" spans="1:9" ht="69.75" customHeight="1" x14ac:dyDescent="0.2"/>
    <row r="46" spans="1:9" ht="20.25" hidden="1" customHeight="1" x14ac:dyDescent="0.2">
      <c r="B46" s="34">
        <f>MAX('PAGE 12'!C18,0)+MAX('PAGE 12'!D18,0)+MAX('PAGE 12'!E18,0)</f>
        <v>809</v>
      </c>
      <c r="C46" s="34">
        <f>MAX('PAGE 12'!F18,0)+MAX('PAGE 12'!G18,0)+MAX('PAGE 12'!H18,0)</f>
        <v>1280</v>
      </c>
      <c r="D46" s="34">
        <f>MAX('PAGE 13'!C17,0)+MAX('PAGE 13'!D17,0)+MAX('PAGE 13'!E17,0)</f>
        <v>1471</v>
      </c>
      <c r="E46" s="34">
        <f>MAX('PAGE 13'!F17,0)+MAX('PAGE 13'!G17,0)+MAX('PAGE 13'!H17,0)</f>
        <v>65</v>
      </c>
      <c r="F46" s="34">
        <f>MAX('PAGE 14'!C17,0)+MAX('PAGE 14'!D17,0)+MAX('PAGE 14'!E17,0)</f>
        <v>4</v>
      </c>
      <c r="G46" s="34">
        <f>MAX('PAGE 14'!F17,0)+MAX('PAGE 14'!G17,0)+MAX('PAGE 14'!H17,0)</f>
        <v>28</v>
      </c>
      <c r="H46" s="34">
        <f>MAX('PAGE 15'!C17,0)+MAX('PAGE 15'!D17,0)+MAX('PAGE 15'!E17,0)</f>
        <v>2</v>
      </c>
      <c r="I46" s="34">
        <f>MAX('PAGE 15'!F17,0)+MAX('PAGE 15'!G17,0)+MAX('PAGE 15'!H17,0)</f>
        <v>12</v>
      </c>
    </row>
    <row r="47" spans="1:9" ht="18.75" hidden="1" customHeight="1" x14ac:dyDescent="0.2">
      <c r="B47" s="34">
        <f>MAX('PAGE 12'!C19,0)+MAX('PAGE 12'!D19,0)+MAX('PAGE 12'!E19,0)</f>
        <v>692</v>
      </c>
      <c r="C47" s="34">
        <f>MAX('PAGE 12'!F19,0)+MAX('PAGE 12'!G19,0)+MAX('PAGE 12'!H19,0)</f>
        <v>69</v>
      </c>
      <c r="D47" s="34">
        <f>MAX('PAGE 13'!C18,0)+MAX('PAGE 13'!D18,0)+MAX('PAGE 13'!E18,0)</f>
        <v>61</v>
      </c>
      <c r="E47" s="34">
        <f>MAX('PAGE 13'!F18,0)+MAX('PAGE 13'!G18,0)+MAX('PAGE 13'!H18,0)</f>
        <v>64</v>
      </c>
      <c r="F47" s="34">
        <f>MAX('PAGE 14'!C18,0)+MAX('PAGE 14'!D18,0)+MAX('PAGE 14'!E18,0)</f>
        <v>24</v>
      </c>
      <c r="G47" s="34">
        <f>MAX('PAGE 14'!F18,0)+MAX('PAGE 14'!G18,0)+MAX('PAGE 14'!H18,0)</f>
        <v>1</v>
      </c>
      <c r="H47" s="34">
        <f>MAX('PAGE 15'!C18,0)+MAX('PAGE 15'!D18,0)+MAX('PAGE 15'!E18,0)</f>
        <v>2</v>
      </c>
      <c r="I47" s="34">
        <f>MAX('PAGE 15'!F18,0)+MAX('PAGE 15'!G18,0)+MAX('PAGE 15'!H18,0)</f>
        <v>15</v>
      </c>
    </row>
    <row r="48" spans="1:9" ht="15.75" hidden="1" customHeight="1" x14ac:dyDescent="0.2">
      <c r="B48" s="34">
        <f>MAX('PAGE 12'!C20,0)+MAX('PAGE 12'!D20,0)+MAX('PAGE 12'!E20,0)</f>
        <v>15637</v>
      </c>
      <c r="C48" s="34">
        <f>MAX('PAGE 12'!F20,0)+MAX('PAGE 12'!G20,0)+MAX('PAGE 12'!H20,0)</f>
        <v>523</v>
      </c>
      <c r="D48" s="34">
        <f>MAX('PAGE 13'!C19,0)+MAX('PAGE 13'!D19,0)+MAX('PAGE 13'!E19,0)</f>
        <v>206</v>
      </c>
      <c r="E48" s="34">
        <f>MAX('PAGE 13'!F19,0)+MAX('PAGE 13'!G19,0)+MAX('PAGE 13'!H19,0)</f>
        <v>7</v>
      </c>
      <c r="F48" s="34">
        <f>MAX('PAGE 14'!C19,0)+MAX('PAGE 14'!D19,0)+MAX('PAGE 14'!E19,0)</f>
        <v>0</v>
      </c>
      <c r="G48" s="34">
        <f>MAX('PAGE 14'!F19,0)+MAX('PAGE 14'!G19,0)+MAX('PAGE 14'!H19,0)</f>
        <v>8</v>
      </c>
      <c r="H48" s="34">
        <f>MAX('PAGE 15'!C19,0)+MAX('PAGE 15'!D19,0)+MAX('PAGE 15'!E19,0)</f>
        <v>3</v>
      </c>
      <c r="I48" s="34">
        <f>MAX('PAGE 15'!F19,0)+MAX('PAGE 15'!G19,0)+MAX('PAGE 15'!H19,0)</f>
        <v>349</v>
      </c>
    </row>
    <row r="49" spans="2:9" ht="18.75" hidden="1" customHeight="1" x14ac:dyDescent="0.2">
      <c r="B49" s="34">
        <f>MAX('PAGE 12'!C21,0)+MAX('PAGE 12'!D21,0)+MAX('PAGE 12'!E21,0)</f>
        <v>212</v>
      </c>
      <c r="C49" s="34">
        <f>MAX('PAGE 12'!F21,0)+MAX('PAGE 12'!G21,0)+MAX('PAGE 12'!H21,0)</f>
        <v>34</v>
      </c>
      <c r="D49" s="34">
        <f>MAX('PAGE 13'!C20,0)+MAX('PAGE 13'!D20,0)+MAX('PAGE 13'!E20,0)</f>
        <v>41</v>
      </c>
      <c r="E49" s="34">
        <f>MAX('PAGE 13'!F20,0)+MAX('PAGE 13'!G20,0)+MAX('PAGE 13'!H20,0)</f>
        <v>3</v>
      </c>
      <c r="F49" s="34">
        <f>MAX('PAGE 14'!C20,0)+MAX('PAGE 14'!D20,0)+MAX('PAGE 14'!E20,0)</f>
        <v>2</v>
      </c>
      <c r="G49" s="34">
        <f>MAX('PAGE 14'!F20,0)+MAX('PAGE 14'!G20,0)+MAX('PAGE 14'!H20,0)</f>
        <v>4</v>
      </c>
      <c r="H49" s="34">
        <f>MAX('PAGE 15'!C20,0)+MAX('PAGE 15'!D20,0)+MAX('PAGE 15'!E20,0)</f>
        <v>0</v>
      </c>
      <c r="I49" s="34">
        <f>MAX('PAGE 15'!F20,0)+MAX('PAGE 15'!G20,0)+MAX('PAGE 15'!H20,0)</f>
        <v>0</v>
      </c>
    </row>
    <row r="50" spans="2:9" ht="16.5" hidden="1" customHeight="1" x14ac:dyDescent="0.2">
      <c r="B50" s="34">
        <f>MAX('PAGE 12'!C22,0)+MAX('PAGE 12'!D22,0)+MAX('PAGE 12'!E22,0)</f>
        <v>3265</v>
      </c>
      <c r="C50" s="34">
        <f>MAX('PAGE 12'!F22,0)+MAX('PAGE 12'!G22,0)+MAX('PAGE 12'!H22,0)</f>
        <v>770</v>
      </c>
      <c r="D50" s="34">
        <f>MAX('PAGE 13'!C21,0)+MAX('PAGE 13'!D21,0)+MAX('PAGE 13'!E21,0)</f>
        <v>539</v>
      </c>
      <c r="E50" s="34">
        <f>MAX('PAGE 13'!F21,0)+MAX('PAGE 13'!G21,0)+MAX('PAGE 13'!H21,0)</f>
        <v>299</v>
      </c>
      <c r="F50" s="34">
        <f>MAX('PAGE 14'!C21,0)+MAX('PAGE 14'!D21,0)+MAX('PAGE 14'!E21,0)</f>
        <v>3</v>
      </c>
      <c r="G50" s="34">
        <f>MAX('PAGE 14'!F21,0)+MAX('PAGE 14'!G21,0)+MAX('PAGE 14'!H21,0)</f>
        <v>39</v>
      </c>
      <c r="H50" s="34">
        <f>MAX('PAGE 15'!C21,0)+MAX('PAGE 15'!D21,0)+MAX('PAGE 15'!E21,0)</f>
        <v>61</v>
      </c>
      <c r="I50" s="34">
        <f>MAX('PAGE 15'!F21,0)+MAX('PAGE 15'!G21,0)+MAX('PAGE 15'!H21,0)</f>
        <v>10</v>
      </c>
    </row>
    <row r="51" spans="2:9" ht="14.25" hidden="1" customHeight="1" x14ac:dyDescent="0.2">
      <c r="B51" s="34">
        <f>MAX('PAGE 12'!C23,0)+MAX('PAGE 12'!D23,0)+MAX('PAGE 12'!E23,0)</f>
        <v>212</v>
      </c>
      <c r="C51" s="34">
        <f>MAX('PAGE 12'!F23,0)+MAX('PAGE 12'!G23,0)+MAX('PAGE 12'!H23,0)</f>
        <v>77</v>
      </c>
      <c r="D51" s="34">
        <f>MAX('PAGE 13'!C22,0)+MAX('PAGE 13'!D22,0)+MAX('PAGE 13'!E22,0)</f>
        <v>216</v>
      </c>
      <c r="E51" s="34">
        <f>MAX('PAGE 13'!F22,0)+MAX('PAGE 13'!G22,0)+MAX('PAGE 13'!H22,0)</f>
        <v>7</v>
      </c>
      <c r="F51" s="34">
        <f>MAX('PAGE 14'!C22,0)+MAX('PAGE 14'!D22,0)+MAX('PAGE 14'!E22,0)</f>
        <v>0</v>
      </c>
      <c r="G51" s="34">
        <f>MAX('PAGE 14'!F22,0)+MAX('PAGE 14'!G22,0)+MAX('PAGE 14'!H22,0)</f>
        <v>33</v>
      </c>
      <c r="H51" s="34">
        <f>MAX('PAGE 15'!C22,0)+MAX('PAGE 15'!D22,0)+MAX('PAGE 15'!E22,0)</f>
        <v>0</v>
      </c>
      <c r="I51" s="34">
        <f>MAX('PAGE 15'!F22,0)+MAX('PAGE 15'!G22,0)+MAX('PAGE 15'!H22,0)</f>
        <v>7</v>
      </c>
    </row>
    <row r="52" spans="2:9" ht="14.25" hidden="1" customHeight="1" x14ac:dyDescent="0.2">
      <c r="B52" s="34">
        <f>MAX('PAGE 12'!C24,0)+MAX('PAGE 12'!D24,0)+MAX('PAGE 12'!E24,0)</f>
        <v>11235</v>
      </c>
      <c r="C52" s="34">
        <f>MAX('PAGE 12'!F24,0)+MAX('PAGE 12'!G24,0)+MAX('PAGE 12'!H24,0)</f>
        <v>1865</v>
      </c>
      <c r="D52" s="34">
        <f>MAX('PAGE 13'!C23,0)+MAX('PAGE 13'!D23,0)+MAX('PAGE 13'!E23,0)</f>
        <v>1000</v>
      </c>
      <c r="E52" s="34">
        <f>MAX('PAGE 13'!F23,0)+MAX('PAGE 13'!G23,0)+MAX('PAGE 13'!H23,0)</f>
        <v>182</v>
      </c>
      <c r="F52" s="34">
        <f>MAX('PAGE 14'!C23,0)+MAX('PAGE 14'!D23,0)+MAX('PAGE 14'!E23,0)</f>
        <v>1</v>
      </c>
      <c r="G52" s="34">
        <f>MAX('PAGE 14'!F23,0)+MAX('PAGE 14'!G23,0)+MAX('PAGE 14'!H23,0)</f>
        <v>66</v>
      </c>
      <c r="H52" s="34">
        <f>MAX('PAGE 15'!C23,0)+MAX('PAGE 15'!D23,0)+MAX('PAGE 15'!E23,0)</f>
        <v>46</v>
      </c>
      <c r="I52" s="34">
        <f>MAX('PAGE 15'!F23,0)+MAX('PAGE 15'!G23,0)+MAX('PAGE 15'!H23,0)</f>
        <v>83</v>
      </c>
    </row>
    <row r="53" spans="2:9" ht="14.25" hidden="1" customHeight="1" x14ac:dyDescent="0.2">
      <c r="B53" s="34">
        <f>MAX('PAGE 12'!C25,0)+MAX('PAGE 12'!D25,0)+MAX('PAGE 12'!E25,0)</f>
        <v>19818</v>
      </c>
      <c r="C53" s="34">
        <f>MAX('PAGE 12'!F25,0)+MAX('PAGE 12'!G25,0)+MAX('PAGE 12'!H25,0)</f>
        <v>2255</v>
      </c>
      <c r="D53" s="34">
        <f>MAX('PAGE 13'!C24,0)+MAX('PAGE 13'!D24,0)+MAX('PAGE 13'!E24,0)</f>
        <v>176</v>
      </c>
      <c r="E53" s="34">
        <f>MAX('PAGE 13'!F24,0)+MAX('PAGE 13'!G24,0)+MAX('PAGE 13'!H24,0)</f>
        <v>19</v>
      </c>
      <c r="F53" s="34">
        <f>MAX('PAGE 14'!C24,0)+MAX('PAGE 14'!D24,0)+MAX('PAGE 14'!E24,0)</f>
        <v>0</v>
      </c>
      <c r="G53" s="34">
        <f>MAX('PAGE 14'!F24,0)+MAX('PAGE 14'!G24,0)+MAX('PAGE 14'!H24,0)</f>
        <v>19</v>
      </c>
      <c r="H53" s="34">
        <f>MAX('PAGE 15'!C24,0)+MAX('PAGE 15'!D24,0)+MAX('PAGE 15'!E24,0)</f>
        <v>28</v>
      </c>
      <c r="I53" s="34">
        <f>MAX('PAGE 15'!F24,0)+MAX('PAGE 15'!G24,0)+MAX('PAGE 15'!H24,0)</f>
        <v>127</v>
      </c>
    </row>
    <row r="54" spans="2:9" ht="11.25" hidden="1" customHeight="1" x14ac:dyDescent="0.2">
      <c r="B54" s="34">
        <f>MAX('PAGE 12'!C26,0)+MAX('PAGE 12'!D26,0)+MAX('PAGE 12'!E26,0)</f>
        <v>10</v>
      </c>
      <c r="C54" s="34">
        <f>MAX('PAGE 12'!F26,0)+MAX('PAGE 12'!G26,0)+MAX('PAGE 12'!H26,0)</f>
        <v>4</v>
      </c>
      <c r="D54" s="34">
        <f>MAX('PAGE 13'!C25,0)+MAX('PAGE 13'!D25,0)+MAX('PAGE 13'!E25,0)</f>
        <v>15</v>
      </c>
      <c r="E54" s="34">
        <f>MAX('PAGE 13'!F25,0)+MAX('PAGE 13'!G25,0)+MAX('PAGE 13'!H25,0)</f>
        <v>2</v>
      </c>
      <c r="F54" s="34">
        <f>MAX('PAGE 14'!C25,0)+MAX('PAGE 14'!D25,0)+MAX('PAGE 14'!E25,0)</f>
        <v>0</v>
      </c>
      <c r="G54" s="34">
        <f>MAX('PAGE 14'!F25,0)+MAX('PAGE 14'!G25,0)+MAX('PAGE 14'!H25,0)</f>
        <v>0</v>
      </c>
      <c r="H54" s="34">
        <f>MAX('PAGE 15'!C25,0)+MAX('PAGE 15'!D25,0)+MAX('PAGE 15'!E25,0)</f>
        <v>0</v>
      </c>
      <c r="I54" s="34">
        <f>MAX('PAGE 15'!F25,0)+MAX('PAGE 15'!G25,0)+MAX('PAGE 15'!H25,0)</f>
        <v>0</v>
      </c>
    </row>
    <row r="55" spans="2:9" ht="13.5" hidden="1" customHeight="1" x14ac:dyDescent="0.2">
      <c r="B55" s="34">
        <f>MAX('PAGE 12'!C27,0)+MAX('PAGE 12'!D27,0)+MAX('PAGE 12'!E27,0)</f>
        <v>0</v>
      </c>
      <c r="C55" s="34">
        <f>MAX('PAGE 12'!F27,0)+MAX('PAGE 12'!G27,0)+MAX('PAGE 12'!H27,0)</f>
        <v>0</v>
      </c>
      <c r="D55" s="34">
        <f>MAX('PAGE 13'!C26,0)+MAX('PAGE 13'!D26,0)+MAX('PAGE 13'!E26,0)</f>
        <v>0</v>
      </c>
      <c r="E55" s="34">
        <f>MAX('PAGE 13'!F26,0)+MAX('PAGE 13'!G26,0)+MAX('PAGE 13'!H26,0)</f>
        <v>0</v>
      </c>
      <c r="F55" s="34">
        <f>MAX('PAGE 14'!C26,0)+MAX('PAGE 14'!D26,0)+MAX('PAGE 14'!E26,0)</f>
        <v>0</v>
      </c>
      <c r="G55" s="34">
        <f>MAX('PAGE 14'!F26,0)+MAX('PAGE 14'!G26,0)+MAX('PAGE 14'!H26,0)</f>
        <v>0</v>
      </c>
      <c r="H55" s="34">
        <f>MAX('PAGE 15'!C26,0)+MAX('PAGE 15'!D26,0)+MAX('PAGE 15'!E26,0)</f>
        <v>0</v>
      </c>
      <c r="I55" s="34">
        <f>MAX('PAGE 15'!F26,0)+MAX('PAGE 15'!G26,0)+MAX('PAGE 15'!H26,0)</f>
        <v>0</v>
      </c>
    </row>
    <row r="56" spans="2:9" ht="21.75" hidden="1" customHeight="1" x14ac:dyDescent="0.2">
      <c r="B56" s="34">
        <f>MAX('PAGE 12'!C28,0)+MAX('PAGE 12'!D28,0)+MAX('PAGE 12'!E28,0)</f>
        <v>5646</v>
      </c>
      <c r="C56" s="34">
        <f>MAX('PAGE 12'!F28,0)+MAX('PAGE 12'!G28,0)+MAX('PAGE 12'!H28,0)</f>
        <v>1819</v>
      </c>
      <c r="D56" s="34">
        <f>MAX('PAGE 13'!C27,0)+MAX('PAGE 13'!D27,0)+MAX('PAGE 13'!E27,0)</f>
        <v>2822</v>
      </c>
      <c r="E56" s="34">
        <f>MAX('PAGE 13'!F27,0)+MAX('PAGE 13'!G27,0)+MAX('PAGE 13'!H27,0)</f>
        <v>227</v>
      </c>
      <c r="F56" s="34">
        <f>MAX('PAGE 14'!C27,0)+MAX('PAGE 14'!D27,0)+MAX('PAGE 14'!E27,0)</f>
        <v>2</v>
      </c>
      <c r="G56" s="34">
        <f>MAX('PAGE 14'!F27,0)+MAX('PAGE 14'!G27,0)+MAX('PAGE 14'!H27,0)</f>
        <v>40</v>
      </c>
      <c r="H56" s="34">
        <f>MAX('PAGE 15'!C27,0)+MAX('PAGE 15'!D27,0)+MAX('PAGE 15'!E27,0)</f>
        <v>1</v>
      </c>
      <c r="I56" s="34">
        <f>MAX('PAGE 15'!F27,0)+MAX('PAGE 15'!G27,0)+MAX('PAGE 15'!H27,0)</f>
        <v>71</v>
      </c>
    </row>
    <row r="57" spans="2:9" ht="27.75" hidden="1" customHeight="1" x14ac:dyDescent="0.2">
      <c r="B57" s="34">
        <f>MAX('PAGE 12'!C29,0)+MAX('PAGE 12'!D29,0)+MAX('PAGE 12'!E29,0)</f>
        <v>200</v>
      </c>
      <c r="C57" s="34">
        <f>MAX('PAGE 12'!F29,0)+MAX('PAGE 12'!G29,0)+MAX('PAGE 12'!H29,0)</f>
        <v>47</v>
      </c>
      <c r="D57" s="34">
        <f>MAX('PAGE 13'!C28,0)+MAX('PAGE 13'!D28,0)+MAX('PAGE 13'!E28,0)</f>
        <v>57</v>
      </c>
      <c r="E57" s="34">
        <f>MAX('PAGE 13'!F28,0)+MAX('PAGE 13'!G28,0)+MAX('PAGE 13'!H28,0)</f>
        <v>2</v>
      </c>
      <c r="F57" s="34">
        <f>MAX('PAGE 14'!C28,0)+MAX('PAGE 14'!D28,0)+MAX('PAGE 14'!E28,0)</f>
        <v>0</v>
      </c>
      <c r="G57" s="34">
        <f>MAX('PAGE 14'!F28,0)+MAX('PAGE 14'!G28,0)+MAX('PAGE 14'!H28,0)</f>
        <v>2</v>
      </c>
      <c r="H57" s="34">
        <f>MAX('PAGE 15'!C28,0)+MAX('PAGE 15'!D28,0)+MAX('PAGE 15'!E28,0)</f>
        <v>1</v>
      </c>
      <c r="I57" s="34">
        <f>MAX('PAGE 15'!F28,0)+MAX('PAGE 15'!G28,0)+MAX('PAGE 15'!H28,0)</f>
        <v>4</v>
      </c>
    </row>
    <row r="58" spans="2:9" ht="17.25" hidden="1" customHeight="1" x14ac:dyDescent="0.2">
      <c r="B58" s="34">
        <f>MAX('PAGE 12'!C30,0)</f>
        <v>2923</v>
      </c>
      <c r="C58" s="34">
        <f>MAX('PAGE 12'!F30,0)</f>
        <v>298</v>
      </c>
      <c r="D58" s="34">
        <f>MAX('PAGE 13'!C29,0)</f>
        <v>391</v>
      </c>
      <c r="E58" s="34">
        <f>MAX('PAGE 13'!F29,0)</f>
        <v>11</v>
      </c>
      <c r="F58" s="34">
        <f>MAX('PAGE 14'!C29,0)</f>
        <v>0</v>
      </c>
      <c r="G58" s="34">
        <f>MAX('PAGE 14'!F29,0)</f>
        <v>4</v>
      </c>
      <c r="H58" s="34">
        <f>MAX('PAGE 15'!C29,0)</f>
        <v>0</v>
      </c>
      <c r="I58" s="34">
        <f>MAX('PAGE 15'!F29,0)</f>
        <v>29</v>
      </c>
    </row>
    <row r="59" spans="2:9" ht="83.25" hidden="1" customHeight="1" x14ac:dyDescent="0.2">
      <c r="B59" s="34">
        <f>MAX('PAGE 12'!C31,0)+MAX('PAGE 12'!D31,0)+MAX('PAGE 12'!E31,0)</f>
        <v>60659</v>
      </c>
      <c r="C59" s="34">
        <f>MAX('PAGE 12'!F31,0)+MAX('PAGE 12'!G31,0)+MAX('PAGE 12'!H31,0)</f>
        <v>9041</v>
      </c>
      <c r="D59" s="34">
        <f>MAX('PAGE 13'!C30,0)+MAX('PAGE 13'!D30,0)+MAX('PAGE 13'!E30,0)</f>
        <v>6995</v>
      </c>
      <c r="E59" s="34">
        <f>MAX('PAGE 13'!F30,0)+MAX('PAGE 13'!G30,0)+MAX('PAGE 13'!H30,0)</f>
        <v>888</v>
      </c>
      <c r="F59" s="34">
        <f>MAX('PAGE 14'!C30,0)+MAX('PAGE 14'!D30,0)+MAX('PAGE 14'!E30,0)</f>
        <v>36</v>
      </c>
      <c r="G59" s="34">
        <f>MAX('PAGE 14'!F30,0)+MAX('PAGE 14'!G30,0)+MAX('PAGE 14'!H30,0)</f>
        <v>244</v>
      </c>
      <c r="H59" s="34">
        <f>MAX('PAGE 15'!C30,0)+MAX('PAGE 15'!D30,0)+MAX('PAGE 15'!E30,0)</f>
        <v>144</v>
      </c>
      <c r="I59" s="34">
        <f>MAX('PAGE 15'!F30,0)+MAX('PAGE 15'!G30,0)+MAX('PAGE 15'!H30,0)</f>
        <v>707</v>
      </c>
    </row>
  </sheetData>
  <sheetProtection password="CDE0"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honeticPr fontId="0" type="noConversion"/>
  <pageMargins left="0.8" right="0.3" top="0.9" bottom="0" header="0.5" footer="0.5"/>
  <pageSetup scale="73" orientation="landscape" r:id="rId1"/>
  <headerFooter alignWithMargins="0">
    <oddFooter>&amp;L&amp;8
CURRENT DATE: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6"/>
  <sheetViews>
    <sheetView zoomScaleNormal="100" workbookViewId="0">
      <selection activeCell="A28" sqref="A28"/>
    </sheetView>
  </sheetViews>
  <sheetFormatPr defaultColWidth="36.5703125" defaultRowHeight="12.75" x14ac:dyDescent="0.2"/>
  <cols>
    <col min="1" max="1" width="31.5703125" style="13" customWidth="1"/>
    <col min="2" max="2" width="16.5703125" style="13" customWidth="1"/>
    <col min="3" max="3" width="13.140625" style="13" customWidth="1"/>
    <col min="4" max="5" width="11.85546875" style="13" customWidth="1"/>
    <col min="6" max="6" width="12" style="13" customWidth="1"/>
    <col min="7" max="7" width="10.85546875" style="13" customWidth="1"/>
    <col min="8" max="8" width="10.42578125" style="13" customWidth="1"/>
    <col min="9" max="9" width="11.85546875" style="13" customWidth="1"/>
    <col min="10" max="10" width="4.85546875" style="13" customWidth="1"/>
    <col min="11" max="11" width="10" style="13" customWidth="1"/>
    <col min="12" max="12" width="11" style="13" customWidth="1"/>
    <col min="13" max="13" width="6.42578125" style="13" customWidth="1"/>
    <col min="14" max="14" width="6.5703125" style="13" customWidth="1"/>
    <col min="15" max="15" width="4.5703125" style="13" hidden="1" customWidth="1"/>
    <col min="16" max="16" width="10.5703125" style="13" customWidth="1"/>
    <col min="17" max="17" width="7" style="13" customWidth="1"/>
    <col min="18" max="18" width="8.85546875" style="13" hidden="1" customWidth="1"/>
    <col min="19" max="19" width="9.42578125" style="13" customWidth="1"/>
    <col min="20" max="22" width="12.5703125" style="13" customWidth="1"/>
    <col min="23" max="16384" width="36.5703125" style="13"/>
  </cols>
  <sheetData>
    <row r="1" spans="1:18" ht="12" customHeight="1" x14ac:dyDescent="0.2">
      <c r="A1" s="147" t="s">
        <v>206</v>
      </c>
      <c r="B1" s="12"/>
      <c r="C1" s="8"/>
      <c r="D1" s="8"/>
      <c r="E1" s="8"/>
      <c r="F1" s="8"/>
      <c r="I1" s="28" t="s">
        <v>73</v>
      </c>
    </row>
    <row r="2" spans="1:18" ht="9.6" customHeight="1" x14ac:dyDescent="0.2">
      <c r="A2" s="12"/>
      <c r="B2" s="12"/>
      <c r="D2" s="12"/>
      <c r="E2" s="12"/>
      <c r="F2" s="12"/>
      <c r="I2" s="12"/>
    </row>
    <row r="3" spans="1:18" ht="9.6" customHeight="1" x14ac:dyDescent="0.2">
      <c r="A3" s="12"/>
      <c r="H3"/>
      <c r="I3"/>
      <c r="J3"/>
    </row>
    <row r="4" spans="1:18" ht="11.25" customHeight="1" x14ac:dyDescent="0.2">
      <c r="A4" s="12"/>
      <c r="D4" s="29" t="s">
        <v>35</v>
      </c>
      <c r="E4" s="29"/>
      <c r="F4" s="29"/>
      <c r="G4" s="12"/>
      <c r="H4"/>
      <c r="I4"/>
      <c r="J4"/>
    </row>
    <row r="5" spans="1:18" ht="11.25" customHeight="1" x14ac:dyDescent="0.2">
      <c r="A5" s="12"/>
      <c r="D5" s="29" t="s">
        <v>44</v>
      </c>
      <c r="E5" s="29"/>
      <c r="F5" s="29"/>
      <c r="G5" s="12"/>
      <c r="H5"/>
      <c r="I5"/>
      <c r="J5"/>
    </row>
    <row r="6" spans="1:18" ht="11.25" customHeight="1" x14ac:dyDescent="0.2">
      <c r="A6" s="12"/>
      <c r="G6" s="8"/>
      <c r="H6"/>
      <c r="I6"/>
      <c r="J6"/>
    </row>
    <row r="7" spans="1:18" ht="12" customHeight="1" x14ac:dyDescent="0.2">
      <c r="A7" s="12"/>
      <c r="D7" s="151" t="str">
        <f>"Reporting Date: "&amp;'PAGE 1'!D7</f>
        <v>Reporting Date: 2021</v>
      </c>
      <c r="E7" s="29"/>
      <c r="F7" s="29"/>
      <c r="G7" s="8"/>
      <c r="H7"/>
      <c r="I7"/>
      <c r="J7"/>
    </row>
    <row r="8" spans="1:18" ht="9.6" customHeight="1" x14ac:dyDescent="0.2">
      <c r="A8" s="12"/>
      <c r="D8" s="12"/>
      <c r="E8" s="12"/>
      <c r="F8" s="12"/>
      <c r="G8" s="8"/>
      <c r="H8"/>
      <c r="I8"/>
      <c r="J8"/>
    </row>
    <row r="9" spans="1:18" ht="11.25" customHeight="1" x14ac:dyDescent="0.2">
      <c r="A9" s="12"/>
      <c r="B9" s="12"/>
      <c r="C9" s="175" t="s">
        <v>99</v>
      </c>
      <c r="D9" s="175"/>
      <c r="E9" s="175"/>
      <c r="H9"/>
      <c r="I9"/>
      <c r="J9"/>
    </row>
    <row r="10" spans="1:18" ht="9.6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8"/>
    </row>
    <row r="11" spans="1:18" ht="29.25" customHeight="1" x14ac:dyDescent="0.2">
      <c r="A11" s="293" t="s">
        <v>210</v>
      </c>
      <c r="B11" s="293"/>
      <c r="C11" s="293"/>
      <c r="D11" s="293"/>
      <c r="E11" s="293"/>
      <c r="F11" s="293"/>
      <c r="G11" s="293"/>
      <c r="H11" s="293"/>
      <c r="I11" s="293"/>
      <c r="J11" s="8"/>
      <c r="K11" s="8"/>
    </row>
    <row r="12" spans="1:18" ht="15" customHeight="1" x14ac:dyDescent="0.2">
      <c r="A12" s="39"/>
      <c r="B12" s="145" t="s">
        <v>34</v>
      </c>
      <c r="C12" s="76"/>
      <c r="D12" s="76"/>
      <c r="E12" s="144"/>
      <c r="F12" s="76"/>
      <c r="G12" s="76"/>
      <c r="H12" s="76"/>
      <c r="I12" s="95"/>
      <c r="J12" s="8"/>
      <c r="K12" s="8"/>
    </row>
    <row r="13" spans="1:18" ht="57" customHeight="1" x14ac:dyDescent="0.2">
      <c r="A13" s="126" t="s">
        <v>90</v>
      </c>
      <c r="B13" s="127" t="s">
        <v>152</v>
      </c>
      <c r="C13" s="127" t="s">
        <v>184</v>
      </c>
      <c r="D13" s="127" t="s">
        <v>98</v>
      </c>
      <c r="E13" s="127" t="s">
        <v>185</v>
      </c>
      <c r="F13" s="127" t="s">
        <v>186</v>
      </c>
      <c r="G13" s="127" t="s">
        <v>50</v>
      </c>
      <c r="H13" s="127" t="s">
        <v>187</v>
      </c>
      <c r="I13" s="123" t="s">
        <v>18</v>
      </c>
      <c r="J13" s="40"/>
      <c r="K13" s="142" t="s">
        <v>43</v>
      </c>
      <c r="L13" s="143" t="s">
        <v>95</v>
      </c>
    </row>
    <row r="14" spans="1:18" s="44" customFormat="1" ht="30" customHeight="1" x14ac:dyDescent="0.2">
      <c r="A14" s="41" t="s">
        <v>66</v>
      </c>
      <c r="B14" s="96">
        <v>16324</v>
      </c>
      <c r="C14" s="96">
        <v>1003</v>
      </c>
      <c r="D14" s="96">
        <v>1104</v>
      </c>
      <c r="E14" s="96">
        <v>1668</v>
      </c>
      <c r="F14" s="96">
        <v>294</v>
      </c>
      <c r="G14" s="96">
        <v>36037</v>
      </c>
      <c r="H14" s="96">
        <v>4229</v>
      </c>
      <c r="I14" s="96">
        <v>60659</v>
      </c>
      <c r="J14" s="42"/>
      <c r="K14" s="104">
        <f t="shared" ref="K14:K22" si="0">MAX(B14,0)+MAX(C14,0)+MAX(D14,0)+MAX(E14,0)+MAX(F14,0)+MAX(G14,0)+MAX(H14,0)</f>
        <v>60659</v>
      </c>
      <c r="L14" s="102">
        <f>MAX('PAGE 12'!C31,0)+MAX('PAGE 12'!D31,0)+MAX('PAGE 12'!E31,0)</f>
        <v>60659</v>
      </c>
      <c r="R14" s="44">
        <f t="shared" ref="R14:R22" si="1">MIN(LEN(TRIM(B14)),LEN(TRIM(C14)),LEN(TRIM(D14)),LEN(TRIM(E14)),LEN(TRIM(F14)),LEN(TRIM(G14)),LEN(TRIM(H14)),LEN(TRIM(I14)))</f>
        <v>3</v>
      </c>
    </row>
    <row r="15" spans="1:18" s="44" customFormat="1" ht="30" customHeight="1" x14ac:dyDescent="0.2">
      <c r="A15" s="41" t="s">
        <v>139</v>
      </c>
      <c r="B15" s="96">
        <v>2392</v>
      </c>
      <c r="C15" s="96">
        <v>204</v>
      </c>
      <c r="D15" s="96">
        <v>213</v>
      </c>
      <c r="E15" s="96">
        <v>291</v>
      </c>
      <c r="F15" s="96">
        <v>63</v>
      </c>
      <c r="G15" s="96">
        <v>5267</v>
      </c>
      <c r="H15" s="96">
        <v>611</v>
      </c>
      <c r="I15" s="96">
        <v>9041</v>
      </c>
      <c r="J15" s="42"/>
      <c r="K15" s="104">
        <f t="shared" si="0"/>
        <v>9041</v>
      </c>
      <c r="L15" s="102">
        <f>MAX('PAGE 12'!F31,0)+MAX('PAGE 12'!G31,0)+MAX('PAGE 12'!H31,0)</f>
        <v>9041</v>
      </c>
      <c r="R15" s="44">
        <f t="shared" si="1"/>
        <v>2</v>
      </c>
    </row>
    <row r="16" spans="1:18" s="44" customFormat="1" ht="30" customHeight="1" x14ac:dyDescent="0.2">
      <c r="A16" s="41" t="s">
        <v>67</v>
      </c>
      <c r="B16" s="96">
        <v>1558</v>
      </c>
      <c r="C16" s="96">
        <v>118</v>
      </c>
      <c r="D16" s="96">
        <v>252</v>
      </c>
      <c r="E16" s="96">
        <v>202</v>
      </c>
      <c r="F16" s="96">
        <v>74</v>
      </c>
      <c r="G16" s="96">
        <v>4262</v>
      </c>
      <c r="H16" s="96">
        <v>529</v>
      </c>
      <c r="I16" s="96">
        <v>6995</v>
      </c>
      <c r="J16" s="42"/>
      <c r="K16" s="104">
        <f t="shared" si="0"/>
        <v>6995</v>
      </c>
      <c r="L16" s="102">
        <f>MAX('PAGE 13'!C30,0)+MAX('PAGE 13'!D30,0)+MAX('PAGE 13'!E30,0)</f>
        <v>6995</v>
      </c>
      <c r="O16" s="44">
        <v>18</v>
      </c>
      <c r="R16" s="44">
        <f t="shared" si="1"/>
        <v>2</v>
      </c>
    </row>
    <row r="17" spans="1:18" ht="30" customHeight="1" x14ac:dyDescent="0.2">
      <c r="A17" s="41" t="s">
        <v>68</v>
      </c>
      <c r="B17" s="96">
        <v>137</v>
      </c>
      <c r="C17" s="96">
        <v>18</v>
      </c>
      <c r="D17" s="96">
        <v>13</v>
      </c>
      <c r="E17" s="96">
        <v>85</v>
      </c>
      <c r="F17" s="96">
        <v>4</v>
      </c>
      <c r="G17" s="96">
        <v>548</v>
      </c>
      <c r="H17" s="96">
        <v>83</v>
      </c>
      <c r="I17" s="96">
        <v>888</v>
      </c>
      <c r="J17" s="42"/>
      <c r="K17" s="104">
        <f t="shared" si="0"/>
        <v>888</v>
      </c>
      <c r="L17" s="79">
        <f>MAX('PAGE 13'!F30,0)+MAX('PAGE 13'!G30,0)+MAX('PAGE 13'!H30,0)</f>
        <v>888</v>
      </c>
      <c r="R17" s="44">
        <f t="shared" si="1"/>
        <v>1</v>
      </c>
    </row>
    <row r="18" spans="1:18" ht="30" customHeight="1" x14ac:dyDescent="0.2">
      <c r="A18" s="45" t="s">
        <v>42</v>
      </c>
      <c r="B18" s="96">
        <v>13</v>
      </c>
      <c r="C18" s="96">
        <v>1</v>
      </c>
      <c r="D18" s="96">
        <v>3</v>
      </c>
      <c r="E18" s="96">
        <v>1</v>
      </c>
      <c r="F18" s="96">
        <v>1</v>
      </c>
      <c r="G18" s="96">
        <v>16</v>
      </c>
      <c r="H18" s="96">
        <v>1</v>
      </c>
      <c r="I18" s="96">
        <v>36</v>
      </c>
      <c r="J18" s="42"/>
      <c r="K18" s="104">
        <f t="shared" si="0"/>
        <v>36</v>
      </c>
      <c r="L18" s="79">
        <f>MAX('PAGE 14'!C30,0)+MAX('PAGE 14'!D30,0)+MAX('PAGE 14'!E30,0)</f>
        <v>36</v>
      </c>
      <c r="R18" s="44">
        <f t="shared" si="1"/>
        <v>1</v>
      </c>
    </row>
    <row r="19" spans="1:18" ht="30" customHeight="1" x14ac:dyDescent="0.2">
      <c r="A19" s="45" t="s">
        <v>69</v>
      </c>
      <c r="B19" s="96">
        <v>48</v>
      </c>
      <c r="C19" s="96">
        <v>4</v>
      </c>
      <c r="D19" s="96">
        <v>5</v>
      </c>
      <c r="E19" s="96">
        <v>14</v>
      </c>
      <c r="F19" s="96">
        <v>2</v>
      </c>
      <c r="G19" s="96">
        <v>155</v>
      </c>
      <c r="H19" s="96">
        <v>16</v>
      </c>
      <c r="I19" s="96">
        <v>244</v>
      </c>
      <c r="J19" s="42"/>
      <c r="K19" s="104">
        <f t="shared" si="0"/>
        <v>244</v>
      </c>
      <c r="L19" s="79">
        <f>MAX('PAGE 14'!F30,0)+MAX('PAGE 14'!G30,0)+MAX('PAGE 14'!H30,0)</f>
        <v>244</v>
      </c>
      <c r="R19" s="44">
        <f t="shared" si="1"/>
        <v>1</v>
      </c>
    </row>
    <row r="20" spans="1:18" ht="30" customHeight="1" x14ac:dyDescent="0.2">
      <c r="A20" s="41" t="s">
        <v>70</v>
      </c>
      <c r="B20" s="96">
        <v>37</v>
      </c>
      <c r="C20" s="96">
        <v>7</v>
      </c>
      <c r="D20" s="96">
        <v>1</v>
      </c>
      <c r="E20" s="96">
        <v>16</v>
      </c>
      <c r="F20" s="96">
        <v>4</v>
      </c>
      <c r="G20" s="96">
        <v>70</v>
      </c>
      <c r="H20" s="96">
        <v>9</v>
      </c>
      <c r="I20" s="96">
        <v>144</v>
      </c>
      <c r="J20" s="42"/>
      <c r="K20" s="104">
        <f t="shared" si="0"/>
        <v>144</v>
      </c>
      <c r="L20" s="79">
        <f>MAX('PAGE 15'!C30,0)+MAX('PAGE 15'!D30,0)+MAX('PAGE 15'!E30,0)</f>
        <v>144</v>
      </c>
      <c r="R20" s="44">
        <f t="shared" si="1"/>
        <v>1</v>
      </c>
    </row>
    <row r="21" spans="1:18" ht="30" customHeight="1" x14ac:dyDescent="0.2">
      <c r="A21" s="41" t="s">
        <v>71</v>
      </c>
      <c r="B21" s="96">
        <v>81</v>
      </c>
      <c r="C21" s="96">
        <v>0</v>
      </c>
      <c r="D21" s="96">
        <v>15</v>
      </c>
      <c r="E21" s="96">
        <v>15</v>
      </c>
      <c r="F21" s="96">
        <v>6</v>
      </c>
      <c r="G21" s="96">
        <v>552</v>
      </c>
      <c r="H21" s="96">
        <v>38</v>
      </c>
      <c r="I21" s="96">
        <v>707</v>
      </c>
      <c r="J21" s="42"/>
      <c r="K21" s="104">
        <f t="shared" si="0"/>
        <v>707</v>
      </c>
      <c r="L21" s="79">
        <f>MAX('PAGE 15'!F30,0)+MAX('PAGE 15'!G30,0)+MAX('PAGE 15'!H30,0)</f>
        <v>707</v>
      </c>
      <c r="R21" s="44">
        <f t="shared" si="1"/>
        <v>1</v>
      </c>
    </row>
    <row r="22" spans="1:18" ht="30" customHeight="1" x14ac:dyDescent="0.2">
      <c r="A22" s="125" t="s">
        <v>72</v>
      </c>
      <c r="B22" s="96">
        <v>20590</v>
      </c>
      <c r="C22" s="96">
        <v>1355</v>
      </c>
      <c r="D22" s="96">
        <v>1606</v>
      </c>
      <c r="E22" s="96">
        <v>2292</v>
      </c>
      <c r="F22" s="96">
        <v>448</v>
      </c>
      <c r="G22" s="96">
        <v>46907</v>
      </c>
      <c r="H22" s="96">
        <v>5516</v>
      </c>
      <c r="I22" s="96">
        <v>78714</v>
      </c>
      <c r="J22" s="42"/>
      <c r="K22" s="104">
        <f t="shared" si="0"/>
        <v>78714</v>
      </c>
      <c r="R22" s="44">
        <f t="shared" si="1"/>
        <v>3</v>
      </c>
    </row>
    <row r="23" spans="1:18" ht="15" customHeight="1" x14ac:dyDescent="0.2">
      <c r="A23" s="37"/>
      <c r="B23" s="46"/>
      <c r="C23" s="46"/>
      <c r="D23" s="46"/>
      <c r="E23" s="46"/>
      <c r="F23" s="46"/>
      <c r="G23" s="46"/>
      <c r="H23" s="46"/>
      <c r="I23" s="46"/>
      <c r="J23" s="42"/>
      <c r="K23" s="43"/>
    </row>
    <row r="24" spans="1:18" x14ac:dyDescent="0.2">
      <c r="A24" s="8"/>
    </row>
    <row r="25" spans="1:18" x14ac:dyDescent="0.2">
      <c r="A25" s="28" t="s">
        <v>43</v>
      </c>
      <c r="B25" s="8">
        <f t="shared" ref="B25:I25" si="2">MAX(B14,0)+MAX(B15,0)+MAX(B16,0)+MAX(B17,0)+MAX(B18,0)+MAX(B19,0)+MAX(B20,0)+MAX(B21,0)</f>
        <v>20590</v>
      </c>
      <c r="C25" s="8">
        <f t="shared" si="2"/>
        <v>1355</v>
      </c>
      <c r="D25" s="8">
        <f t="shared" si="2"/>
        <v>1606</v>
      </c>
      <c r="E25" s="8">
        <f t="shared" si="2"/>
        <v>2292</v>
      </c>
      <c r="F25" s="8">
        <f t="shared" si="2"/>
        <v>448</v>
      </c>
      <c r="G25" s="8">
        <f t="shared" si="2"/>
        <v>46907</v>
      </c>
      <c r="H25" s="8">
        <f t="shared" si="2"/>
        <v>5516</v>
      </c>
      <c r="I25" s="8">
        <f t="shared" si="2"/>
        <v>78714</v>
      </c>
    </row>
    <row r="26" spans="1:18" x14ac:dyDescent="0.2">
      <c r="A26" s="47"/>
    </row>
  </sheetData>
  <sheetProtection password="CDE0" sheet="1" objects="1" scenarios="1"/>
  <customSheetViews>
    <customSheetView guid="{A8D5DEF8-4F89-11D5-A668-00B0D092E341}" scale="70" hiddenColumns="1" showRuler="0">
      <selection activeCell="E11" sqref="E11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E11" sqref="E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3">
      <selection activeCell="G24" sqref="G24"/>
      <pageMargins left="0.75" right="0.7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2">
    <mergeCell ref="C9:E9"/>
    <mergeCell ref="A11:I11"/>
  </mergeCells>
  <phoneticPr fontId="0" type="noConversion"/>
  <conditionalFormatting sqref="J14:J23">
    <cfRule type="expression" dxfId="40" priority="1" stopIfTrue="1">
      <formula>AND(J14&gt;0,J14&gt;I14)</formula>
    </cfRule>
  </conditionalFormatting>
  <conditionalFormatting sqref="G25:I25 B25:D25">
    <cfRule type="expression" dxfId="39" priority="2" stopIfTrue="1">
      <formula>MAX(B22,0)&lt;&gt;B25</formula>
    </cfRule>
  </conditionalFormatting>
  <conditionalFormatting sqref="K15:K23">
    <cfRule type="expression" dxfId="38" priority="3" stopIfTrue="1">
      <formula>MAX(I15,0)&lt;&gt;K15</formula>
    </cfRule>
  </conditionalFormatting>
  <conditionalFormatting sqref="K14">
    <cfRule type="expression" dxfId="37" priority="4" stopIfTrue="1">
      <formula>MAX(I14,0)&lt;&gt;K14</formula>
    </cfRule>
  </conditionalFormatting>
  <conditionalFormatting sqref="L19:L21">
    <cfRule type="expression" dxfId="36" priority="5" stopIfTrue="1">
      <formula>AND(OR(I19&gt;=0,L19&gt;0),I19&lt;&gt;L19)</formula>
    </cfRule>
  </conditionalFormatting>
  <conditionalFormatting sqref="L15:L18">
    <cfRule type="expression" dxfId="35" priority="6" stopIfTrue="1">
      <formula>AND(OR(I15&gt;=0,L15&gt;0),I15&lt;&gt;L15)</formula>
    </cfRule>
  </conditionalFormatting>
  <conditionalFormatting sqref="L14">
    <cfRule type="expression" dxfId="34" priority="7" stopIfTrue="1">
      <formula>AND(OR(I14&gt;=0, L14&gt;0),I14&lt;&gt;L14)</formula>
    </cfRule>
  </conditionalFormatting>
  <conditionalFormatting sqref="E25:F25">
    <cfRule type="expression" dxfId="33" priority="8" stopIfTrue="1">
      <formula>MAX(E22,0)&lt;&gt;E25</formula>
    </cfRule>
  </conditionalFormatting>
  <conditionalFormatting sqref="B14:I22">
    <cfRule type="expression" dxfId="32" priority="9" stopIfTrue="1">
      <formula>LEN(TRIM(B14))=0</formula>
    </cfRule>
  </conditionalFormatting>
  <conditionalFormatting sqref="C9:E9">
    <cfRule type="expression" dxfId="31" priority="10" stopIfTrue="1">
      <formula>MIN(R14:R22)=0</formula>
    </cfRule>
  </conditionalFormatting>
  <pageMargins left="0.8" right="0.3" top="0.9" bottom="0" header="0.5" footer="0.5"/>
  <pageSetup scale="95" orientation="landscape" r:id="rId4"/>
  <headerFooter alignWithMargins="0">
    <oddFooter>&amp;L&amp;8
CURRENT 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6"/>
  <sheetViews>
    <sheetView topLeftCell="A2" zoomScale="90" zoomScaleNormal="90" workbookViewId="0">
      <selection activeCell="A41" sqref="A41"/>
    </sheetView>
  </sheetViews>
  <sheetFormatPr defaultColWidth="9.140625" defaultRowHeight="12.75" x14ac:dyDescent="0.2"/>
  <cols>
    <col min="1" max="1" width="33.5703125" style="6" customWidth="1"/>
    <col min="2" max="2" width="12.5703125" style="6" customWidth="1"/>
    <col min="3" max="3" width="10.42578125" style="6" hidden="1" customWidth="1"/>
    <col min="4" max="4" width="0.85546875" style="6" customWidth="1"/>
    <col min="5" max="8" width="28.140625" style="6" customWidth="1"/>
    <col min="9" max="9" width="4.85546875" style="6" customWidth="1"/>
    <col min="10" max="11" width="9.140625" style="6"/>
    <col min="12" max="12" width="9" style="6" customWidth="1"/>
    <col min="13" max="13" width="3" style="6" hidden="1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2" customHeight="1" x14ac:dyDescent="0.2">
      <c r="A1" s="147" t="s">
        <v>206</v>
      </c>
      <c r="C1" s="12"/>
      <c r="D1" s="12"/>
      <c r="E1" s="12"/>
      <c r="F1" s="12"/>
      <c r="H1" s="28" t="s">
        <v>48</v>
      </c>
    </row>
    <row r="2" spans="1:13" s="8" customFormat="1" ht="9.6" customHeight="1" x14ac:dyDescent="0.2">
      <c r="A2" s="12"/>
      <c r="C2" s="12"/>
      <c r="D2" s="12"/>
      <c r="F2" s="29"/>
      <c r="H2" s="12"/>
    </row>
    <row r="3" spans="1:13" s="8" customFormat="1" ht="9.6" customHeight="1" x14ac:dyDescent="0.2">
      <c r="A3" s="12"/>
      <c r="F3" s="29"/>
      <c r="G3"/>
      <c r="H3"/>
    </row>
    <row r="4" spans="1:13" s="8" customFormat="1" ht="12" customHeight="1" x14ac:dyDescent="0.2">
      <c r="A4" s="12"/>
      <c r="D4" s="12"/>
      <c r="F4" s="112" t="s">
        <v>17</v>
      </c>
      <c r="G4"/>
      <c r="H4"/>
    </row>
    <row r="5" spans="1:13" s="8" customFormat="1" ht="12" customHeight="1" x14ac:dyDescent="0.2">
      <c r="A5" s="12"/>
      <c r="F5" s="29"/>
      <c r="G5"/>
      <c r="H5"/>
    </row>
    <row r="6" spans="1:13" s="8" customFormat="1" ht="12" customHeight="1" x14ac:dyDescent="0.2">
      <c r="B6" s="12"/>
      <c r="F6" s="29"/>
      <c r="G6"/>
      <c r="H6"/>
    </row>
    <row r="7" spans="1:13" s="8" customFormat="1" ht="12" customHeight="1" x14ac:dyDescent="0.2">
      <c r="B7" s="12"/>
      <c r="D7" s="29"/>
      <c r="F7" s="149" t="str">
        <f>"Reporting Date: "&amp;'PAGE 1'!D7</f>
        <v>Reporting Date: 2021</v>
      </c>
      <c r="G7"/>
      <c r="H7"/>
    </row>
    <row r="8" spans="1:13" s="8" customFormat="1" ht="9.6" customHeight="1" x14ac:dyDescent="0.2">
      <c r="B8" s="12"/>
      <c r="F8" s="29"/>
      <c r="G8"/>
      <c r="H8"/>
    </row>
    <row r="9" spans="1:13" ht="9.6" customHeight="1" x14ac:dyDescent="0.2">
      <c r="B9" s="48"/>
      <c r="C9" s="49"/>
      <c r="E9" s="49"/>
      <c r="F9" s="49"/>
      <c r="G9"/>
      <c r="H9"/>
    </row>
    <row r="10" spans="1:13" s="69" customFormat="1" ht="11.25" customHeight="1" x14ac:dyDescent="0.2">
      <c r="B10" s="70"/>
      <c r="C10" s="71"/>
      <c r="D10" s="71"/>
      <c r="E10" s="175" t="s">
        <v>99</v>
      </c>
      <c r="F10" s="175"/>
      <c r="G10"/>
      <c r="H10"/>
    </row>
    <row r="11" spans="1:13" ht="9.6" customHeight="1" x14ac:dyDescent="0.2">
      <c r="B11" s="48"/>
      <c r="C11" s="49"/>
      <c r="D11" s="49"/>
      <c r="E11" s="49"/>
      <c r="F11" s="49"/>
      <c r="G11" s="49"/>
      <c r="H11" s="49"/>
    </row>
    <row r="12" spans="1:13" s="13" customFormat="1" ht="15.75" customHeight="1" x14ac:dyDescent="0.2">
      <c r="B12" s="31"/>
      <c r="D12" s="33"/>
      <c r="E12" s="100"/>
      <c r="F12" s="12"/>
      <c r="G12" s="12"/>
      <c r="H12" s="12"/>
    </row>
    <row r="13" spans="1:13" s="13" customFormat="1" ht="14.25" customHeight="1" x14ac:dyDescent="0.2">
      <c r="A13" s="110" t="s">
        <v>208</v>
      </c>
      <c r="B13" s="73"/>
      <c r="C13" s="74"/>
      <c r="D13" s="100"/>
    </row>
    <row r="14" spans="1:13" s="13" customFormat="1" ht="12" customHeight="1" x14ac:dyDescent="0.2">
      <c r="A14" s="202" t="s">
        <v>16</v>
      </c>
      <c r="B14" s="203"/>
      <c r="C14" s="203"/>
      <c r="D14" s="204"/>
      <c r="E14" s="191" t="s">
        <v>115</v>
      </c>
      <c r="F14" s="192"/>
      <c r="G14" s="192"/>
      <c r="H14" s="193"/>
    </row>
    <row r="15" spans="1:13" s="13" customFormat="1" ht="12" customHeight="1" x14ac:dyDescent="0.2">
      <c r="A15" s="205"/>
      <c r="B15" s="206"/>
      <c r="C15" s="206"/>
      <c r="D15" s="207"/>
      <c r="E15" s="194" t="s">
        <v>116</v>
      </c>
      <c r="F15" s="195"/>
      <c r="G15" s="194" t="s">
        <v>117</v>
      </c>
      <c r="H15" s="195"/>
    </row>
    <row r="16" spans="1:13" s="13" customFormat="1" ht="12" customHeight="1" x14ac:dyDescent="0.2">
      <c r="A16" s="205"/>
      <c r="B16" s="206"/>
      <c r="C16" s="206"/>
      <c r="D16" s="207"/>
      <c r="E16" s="196"/>
      <c r="F16" s="197"/>
      <c r="G16" s="196"/>
      <c r="H16" s="197"/>
      <c r="L16" s="13" t="s">
        <v>7</v>
      </c>
      <c r="M16" s="13">
        <v>3</v>
      </c>
    </row>
    <row r="17" spans="1:18" ht="12" customHeight="1" x14ac:dyDescent="0.2">
      <c r="A17" s="205"/>
      <c r="B17" s="206"/>
      <c r="C17" s="206"/>
      <c r="D17" s="207"/>
      <c r="E17" s="189" t="s">
        <v>118</v>
      </c>
      <c r="F17" s="189" t="s">
        <v>119</v>
      </c>
      <c r="G17" s="189" t="s">
        <v>120</v>
      </c>
      <c r="H17" s="189" t="s">
        <v>121</v>
      </c>
    </row>
    <row r="18" spans="1:18" ht="30.75" customHeight="1" x14ac:dyDescent="0.2">
      <c r="A18" s="208"/>
      <c r="B18" s="209"/>
      <c r="C18" s="209"/>
      <c r="D18" s="210"/>
      <c r="E18" s="190"/>
      <c r="F18" s="190"/>
      <c r="G18" s="190"/>
      <c r="H18" s="190"/>
    </row>
    <row r="19" spans="1:18" ht="18" customHeight="1" x14ac:dyDescent="0.2">
      <c r="A19" s="211" t="s">
        <v>140</v>
      </c>
      <c r="B19" s="211"/>
      <c r="C19" s="211"/>
      <c r="D19" s="211"/>
      <c r="E19" s="161">
        <v>1</v>
      </c>
      <c r="F19" s="80">
        <v>0</v>
      </c>
      <c r="G19" s="80">
        <v>0</v>
      </c>
      <c r="H19" s="80">
        <v>0</v>
      </c>
      <c r="J19" s="6" t="s">
        <v>7</v>
      </c>
      <c r="R19" s="6">
        <f t="shared" ref="R19:R32" si="0">MIN(LEN(TRIM(E19)),LEN(TRIM(F19)),LEN(TRIM(G19)))</f>
        <v>1</v>
      </c>
    </row>
    <row r="20" spans="1:18" ht="18" customHeight="1" x14ac:dyDescent="0.2">
      <c r="A20" s="212" t="s">
        <v>0</v>
      </c>
      <c r="B20" s="213"/>
      <c r="C20" s="213"/>
      <c r="D20" s="214"/>
      <c r="E20" s="80">
        <v>52</v>
      </c>
      <c r="F20" s="80">
        <v>11</v>
      </c>
      <c r="G20" s="80">
        <v>15</v>
      </c>
      <c r="H20" s="80">
        <v>5</v>
      </c>
      <c r="L20" s="6" t="s">
        <v>7</v>
      </c>
      <c r="R20" s="6">
        <f t="shared" si="0"/>
        <v>2</v>
      </c>
    </row>
    <row r="21" spans="1:18" ht="18" customHeight="1" x14ac:dyDescent="0.2">
      <c r="A21" s="186" t="s">
        <v>213</v>
      </c>
      <c r="B21" s="187"/>
      <c r="C21" s="187"/>
      <c r="D21" s="188"/>
      <c r="E21" s="80">
        <v>1040</v>
      </c>
      <c r="F21" s="80">
        <v>378</v>
      </c>
      <c r="G21" s="80">
        <v>176</v>
      </c>
      <c r="H21" s="80">
        <v>125</v>
      </c>
      <c r="R21" s="6">
        <f t="shared" si="0"/>
        <v>3</v>
      </c>
    </row>
    <row r="22" spans="1:18" ht="18" customHeight="1" x14ac:dyDescent="0.2">
      <c r="A22" s="186" t="s">
        <v>214</v>
      </c>
      <c r="B22" s="187"/>
      <c r="C22" s="187"/>
      <c r="D22" s="188"/>
      <c r="E22" s="80">
        <v>8</v>
      </c>
      <c r="F22" s="80">
        <v>2</v>
      </c>
      <c r="G22" s="80">
        <v>4</v>
      </c>
      <c r="H22" s="161">
        <v>0</v>
      </c>
      <c r="R22" s="6">
        <f t="shared" si="0"/>
        <v>1</v>
      </c>
    </row>
    <row r="23" spans="1:18" ht="18" customHeight="1" x14ac:dyDescent="0.2">
      <c r="A23" s="186" t="s">
        <v>1</v>
      </c>
      <c r="B23" s="187"/>
      <c r="C23" s="187"/>
      <c r="D23" s="188"/>
      <c r="E23" s="80">
        <v>2</v>
      </c>
      <c r="F23" s="80">
        <v>0</v>
      </c>
      <c r="G23" s="80">
        <v>0</v>
      </c>
      <c r="H23" s="80">
        <v>0</v>
      </c>
      <c r="R23" s="6">
        <f t="shared" si="0"/>
        <v>1</v>
      </c>
    </row>
    <row r="24" spans="1:18" ht="18" customHeight="1" x14ac:dyDescent="0.2">
      <c r="A24" s="186" t="s">
        <v>215</v>
      </c>
      <c r="B24" s="187"/>
      <c r="C24" s="187"/>
      <c r="D24" s="188"/>
      <c r="E24" s="80">
        <v>26</v>
      </c>
      <c r="F24" s="80">
        <v>1</v>
      </c>
      <c r="G24" s="80">
        <v>13</v>
      </c>
      <c r="H24" s="80">
        <v>1</v>
      </c>
      <c r="R24" s="6">
        <f t="shared" si="0"/>
        <v>1</v>
      </c>
    </row>
    <row r="25" spans="1:18" ht="18" customHeight="1" x14ac:dyDescent="0.2">
      <c r="A25" s="186" t="s">
        <v>216</v>
      </c>
      <c r="B25" s="187"/>
      <c r="C25" s="187"/>
      <c r="D25" s="188"/>
      <c r="E25" s="80">
        <v>55</v>
      </c>
      <c r="F25" s="80">
        <v>10</v>
      </c>
      <c r="G25" s="80">
        <v>23</v>
      </c>
      <c r="H25" s="80">
        <v>3</v>
      </c>
      <c r="R25" s="6">
        <f t="shared" si="0"/>
        <v>2</v>
      </c>
    </row>
    <row r="26" spans="1:18" ht="18" customHeight="1" x14ac:dyDescent="0.2">
      <c r="A26" s="186" t="s">
        <v>228</v>
      </c>
      <c r="B26" s="187"/>
      <c r="C26" s="187"/>
      <c r="D26" s="188"/>
      <c r="E26" s="80">
        <v>0</v>
      </c>
      <c r="F26" s="80">
        <v>0</v>
      </c>
      <c r="G26" s="80">
        <v>0</v>
      </c>
      <c r="H26" s="80">
        <v>0</v>
      </c>
      <c r="R26" s="6">
        <f t="shared" si="0"/>
        <v>1</v>
      </c>
    </row>
    <row r="27" spans="1:18" ht="18" customHeight="1" x14ac:dyDescent="0.2">
      <c r="A27" s="186" t="s">
        <v>4</v>
      </c>
      <c r="B27" s="187"/>
      <c r="C27" s="187"/>
      <c r="D27" s="188"/>
      <c r="E27" s="80">
        <v>2</v>
      </c>
      <c r="F27" s="80">
        <v>0</v>
      </c>
      <c r="G27" s="80">
        <v>0</v>
      </c>
      <c r="H27" s="80">
        <v>0</v>
      </c>
      <c r="R27" s="6">
        <f t="shared" si="0"/>
        <v>1</v>
      </c>
    </row>
    <row r="28" spans="1:18" ht="18" customHeight="1" x14ac:dyDescent="0.2">
      <c r="A28" s="186" t="s">
        <v>2</v>
      </c>
      <c r="B28" s="187"/>
      <c r="C28" s="187"/>
      <c r="D28" s="188"/>
      <c r="E28" s="80">
        <v>-9</v>
      </c>
      <c r="F28" s="80">
        <v>-9</v>
      </c>
      <c r="G28" s="80">
        <v>-9</v>
      </c>
      <c r="H28" s="80">
        <v>-9</v>
      </c>
      <c r="R28" s="6">
        <f t="shared" si="0"/>
        <v>2</v>
      </c>
    </row>
    <row r="29" spans="1:18" ht="18" customHeight="1" x14ac:dyDescent="0.2">
      <c r="A29" s="186" t="s">
        <v>3</v>
      </c>
      <c r="B29" s="187"/>
      <c r="C29" s="187"/>
      <c r="D29" s="188"/>
      <c r="E29" s="80">
        <v>213</v>
      </c>
      <c r="F29" s="80">
        <v>37</v>
      </c>
      <c r="G29" s="80">
        <v>40</v>
      </c>
      <c r="H29" s="80">
        <v>19</v>
      </c>
      <c r="R29" s="6">
        <f t="shared" si="0"/>
        <v>2</v>
      </c>
    </row>
    <row r="30" spans="1:18" ht="18" customHeight="1" x14ac:dyDescent="0.2">
      <c r="A30" s="186" t="s">
        <v>5</v>
      </c>
      <c r="B30" s="187"/>
      <c r="C30" s="187"/>
      <c r="D30" s="188"/>
      <c r="E30" s="80">
        <v>1</v>
      </c>
      <c r="F30" s="80">
        <v>0</v>
      </c>
      <c r="G30" s="80">
        <v>0</v>
      </c>
      <c r="H30" s="80">
        <v>0</v>
      </c>
      <c r="R30" s="6">
        <f t="shared" si="0"/>
        <v>1</v>
      </c>
    </row>
    <row r="31" spans="1:18" ht="18" customHeight="1" x14ac:dyDescent="0.2">
      <c r="A31" s="186" t="s">
        <v>86</v>
      </c>
      <c r="B31" s="187"/>
      <c r="C31" s="187"/>
      <c r="D31" s="188"/>
      <c r="E31" s="80">
        <v>1295</v>
      </c>
      <c r="F31" s="80">
        <v>155</v>
      </c>
      <c r="G31" s="80">
        <v>239</v>
      </c>
      <c r="H31" s="80">
        <v>67</v>
      </c>
      <c r="R31" s="6">
        <f t="shared" si="0"/>
        <v>3</v>
      </c>
    </row>
    <row r="32" spans="1:18" ht="18" customHeight="1" x14ac:dyDescent="0.2">
      <c r="A32" s="199" t="s">
        <v>6</v>
      </c>
      <c r="B32" s="200"/>
      <c r="C32" s="200"/>
      <c r="D32" s="201"/>
      <c r="E32" s="78">
        <v>2695</v>
      </c>
      <c r="F32" s="78">
        <v>594</v>
      </c>
      <c r="G32" s="78">
        <v>510</v>
      </c>
      <c r="H32" s="162">
        <v>220</v>
      </c>
      <c r="R32" s="6">
        <f t="shared" si="0"/>
        <v>3</v>
      </c>
    </row>
    <row r="33" spans="1:8" ht="8.25" customHeight="1" x14ac:dyDescent="0.2">
      <c r="A33" s="100"/>
      <c r="B33" s="100"/>
      <c r="C33" s="100"/>
      <c r="D33" s="100"/>
      <c r="E33" s="101"/>
      <c r="F33" s="101"/>
      <c r="G33" s="101"/>
      <c r="H33" s="101"/>
    </row>
    <row r="34" spans="1:8" x14ac:dyDescent="0.2">
      <c r="A34" s="25" t="s">
        <v>212</v>
      </c>
    </row>
    <row r="35" spans="1:8" x14ac:dyDescent="0.2">
      <c r="A35" s="25"/>
    </row>
    <row r="36" spans="1:8" x14ac:dyDescent="0.2">
      <c r="A36" s="198"/>
      <c r="B36" s="198"/>
      <c r="E36" s="72"/>
      <c r="F36" s="72"/>
      <c r="G36" s="72"/>
      <c r="H36" s="72"/>
    </row>
    <row r="37" spans="1:8" x14ac:dyDescent="0.2">
      <c r="A37" s="8"/>
      <c r="B37" s="21" t="s">
        <v>43</v>
      </c>
      <c r="C37" s="21"/>
      <c r="E37" s="101">
        <f>MAX(E19,0)+MAX(E20,0)+MAX(E21,0)+MAX(E22,0)+MAX(E23,0)+MAX(E24,0)+MAX(E25,0)+MAX(E26,0)+MAX(E27,0)+MAX(E28,0)+MAX(E29,0)+MAX(E30,0)+MAX(E31,0)</f>
        <v>2695</v>
      </c>
      <c r="F37" s="101">
        <f>MAX(F19,0)+MAX(F20,0)+MAX(F21,0)+MAX(F22,0)+MAX(F23,0)+MAX(F24,0)+MAX(F25,0)+MAX(F26,0)+MAX(F27,0)+MAX(F28,0)+MAX(F29,0)+MAX(F30,0)+MAX(F31,0)</f>
        <v>594</v>
      </c>
      <c r="G37" s="101">
        <f>MAX(G19,0)+MAX(G20,0)+MAX(G21,0)+MAX(G22,0)+MAX(G23,0)+MAX(G24,0)+MAX(G25,0)+MAX(G26,0)+MAX(G27,0)+MAX(G28,0)+MAX(G29,0)+MAX(G30,0)+MAX(G31,0)</f>
        <v>510</v>
      </c>
      <c r="H37" s="101">
        <f>MAX(H19,0)+MAX(H20,0)+MAX(H21,0)+MAX(H22,0)+MAX(H23,0)+MAX(H24,0)+MAX(H25,0)+MAX(H26,0)+MAX(H27,0)+MAX(H28,0)+MAX(H29,0)+MAX(H30,0)+MAX(H31,0)</f>
        <v>220</v>
      </c>
    </row>
    <row r="38" spans="1:8" x14ac:dyDescent="0.2">
      <c r="A38" s="8"/>
      <c r="B38" s="103" t="s">
        <v>96</v>
      </c>
      <c r="E38" s="79">
        <f>'PAGE 1'!F15</f>
        <v>2695</v>
      </c>
      <c r="F38" s="79">
        <f>'PAGE 1'!F16</f>
        <v>594</v>
      </c>
      <c r="G38" s="79">
        <f>'PAGE 1'!F17</f>
        <v>510</v>
      </c>
      <c r="H38" s="79">
        <f>'PAGE 1'!F18</f>
        <v>220</v>
      </c>
    </row>
    <row r="39" spans="1:8" x14ac:dyDescent="0.2">
      <c r="A39" s="9"/>
      <c r="H39" s="38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password="CDE0" sheet="1" objects="1" scenarios="1"/>
  <mergeCells count="24">
    <mergeCell ref="A25:D25"/>
    <mergeCell ref="E10:F10"/>
    <mergeCell ref="A26:D26"/>
    <mergeCell ref="A36:B36"/>
    <mergeCell ref="A32:D32"/>
    <mergeCell ref="A28:D28"/>
    <mergeCell ref="A29:D29"/>
    <mergeCell ref="A30:D30"/>
    <mergeCell ref="A31:D31"/>
    <mergeCell ref="A14:D18"/>
    <mergeCell ref="A19:D19"/>
    <mergeCell ref="A27:D27"/>
    <mergeCell ref="A20:D20"/>
    <mergeCell ref="A21:D21"/>
    <mergeCell ref="A22:D22"/>
    <mergeCell ref="A23:D23"/>
    <mergeCell ref="A24:D24"/>
    <mergeCell ref="H17:H18"/>
    <mergeCell ref="E14:H14"/>
    <mergeCell ref="G15:H16"/>
    <mergeCell ref="E17:E18"/>
    <mergeCell ref="F17:F18"/>
    <mergeCell ref="G17:G18"/>
    <mergeCell ref="E15:F16"/>
  </mergeCells>
  <phoneticPr fontId="0" type="noConversion"/>
  <conditionalFormatting sqref="F37:H37">
    <cfRule type="expression" dxfId="89" priority="4" stopIfTrue="1">
      <formula>MAX(F32,0)&lt;&gt;F37</formula>
    </cfRule>
  </conditionalFormatting>
  <conditionalFormatting sqref="E37">
    <cfRule type="expression" dxfId="88" priority="5" stopIfTrue="1">
      <formula>MAX(E32,0)&lt;&gt;E37</formula>
    </cfRule>
  </conditionalFormatting>
  <conditionalFormatting sqref="E38:G38">
    <cfRule type="expression" dxfId="87" priority="6" stopIfTrue="1">
      <formula>AND(OR(E32&lt;&gt;-9,E38&lt;&gt;-9), E32&lt;&gt;E38)</formula>
    </cfRule>
  </conditionalFormatting>
  <conditionalFormatting sqref="H28 E19:G31">
    <cfRule type="expression" dxfId="86" priority="7" stopIfTrue="1">
      <formula>LEN(TRIM(E19))=0</formula>
    </cfRule>
  </conditionalFormatting>
  <conditionalFormatting sqref="E10:F10">
    <cfRule type="expression" dxfId="85" priority="8" stopIfTrue="1">
      <formula>MIN(R19:R32)=0</formula>
    </cfRule>
  </conditionalFormatting>
  <conditionalFormatting sqref="H38">
    <cfRule type="expression" dxfId="84" priority="3" stopIfTrue="1">
      <formula>AND(OR(H32&lt;&gt;-9,H38&lt;&gt;-9), H32&lt;&gt;H38)</formula>
    </cfRule>
  </conditionalFormatting>
  <conditionalFormatting sqref="H19:H27 H29:H31">
    <cfRule type="expression" dxfId="83" priority="2" stopIfTrue="1">
      <formula>LEN(TRIM(H19))=0</formula>
    </cfRule>
  </conditionalFormatting>
  <conditionalFormatting sqref="E32:H32">
    <cfRule type="expression" dxfId="82" priority="1" stopIfTrue="1">
      <formula>LEN(TRIM(E32))=0</formula>
    </cfRule>
  </conditionalFormatting>
  <pageMargins left="0.8" right="0.3" top="0.9" bottom="0" header="0.5" footer="0.5"/>
  <pageSetup scale="74" orientation="landscape" r:id="rId1"/>
  <headerFooter alignWithMargins="0">
    <oddFooter>&amp;L&amp;8
CURRENT DATE: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32"/>
  <sheetViews>
    <sheetView zoomScale="90" zoomScaleNormal="90" workbookViewId="0">
      <selection activeCell="A29" sqref="A29"/>
    </sheetView>
  </sheetViews>
  <sheetFormatPr defaultColWidth="36.5703125" defaultRowHeight="12.75" x14ac:dyDescent="0.2"/>
  <cols>
    <col min="1" max="1" width="31.5703125" style="15" customWidth="1"/>
    <col min="2" max="2" width="16.5703125" style="15" customWidth="1"/>
    <col min="3" max="3" width="15" style="15" customWidth="1"/>
    <col min="4" max="6" width="14" style="15" customWidth="1"/>
    <col min="7" max="9" width="13.5703125" style="15" customWidth="1"/>
    <col min="10" max="10" width="4.85546875" style="15" customWidth="1"/>
    <col min="11" max="11" width="6.85546875" style="15" customWidth="1"/>
    <col min="12" max="12" width="6.140625" style="15" customWidth="1"/>
    <col min="13" max="13" width="6.5703125" style="15" hidden="1" customWidth="1"/>
    <col min="14" max="14" width="3.140625" style="15" hidden="1" customWidth="1"/>
    <col min="15" max="15" width="5" style="15" customWidth="1"/>
    <col min="16" max="16" width="7.140625" style="15" customWidth="1"/>
    <col min="17" max="17" width="8.85546875" style="15" customWidth="1"/>
    <col min="18" max="18" width="9.42578125" style="15" customWidth="1"/>
    <col min="19" max="21" width="12.5703125" style="15" customWidth="1"/>
    <col min="22" max="16384" width="36.5703125" style="15"/>
  </cols>
  <sheetData>
    <row r="1" spans="1:14" ht="12" customHeight="1" x14ac:dyDescent="0.2">
      <c r="A1" s="147" t="s">
        <v>206</v>
      </c>
      <c r="B1" s="5"/>
      <c r="C1" s="4"/>
      <c r="D1" s="4"/>
      <c r="E1" s="4"/>
      <c r="F1" s="4"/>
      <c r="I1" s="14" t="s">
        <v>74</v>
      </c>
    </row>
    <row r="2" spans="1:14" ht="9.6" customHeight="1" x14ac:dyDescent="0.2">
      <c r="A2" s="5"/>
      <c r="B2" s="5"/>
      <c r="C2" s="294"/>
      <c r="D2" s="294"/>
      <c r="E2" s="16"/>
      <c r="F2" s="16"/>
      <c r="I2" s="5"/>
    </row>
    <row r="3" spans="1:14" ht="9.6" customHeight="1" x14ac:dyDescent="0.2">
      <c r="A3" s="5"/>
      <c r="D3" s="4"/>
      <c r="E3" s="4"/>
      <c r="F3" s="4"/>
      <c r="H3"/>
      <c r="I3"/>
      <c r="J3"/>
    </row>
    <row r="4" spans="1:14" ht="12" customHeight="1" x14ac:dyDescent="0.2">
      <c r="A4" s="5"/>
      <c r="C4" s="294" t="s">
        <v>35</v>
      </c>
      <c r="D4" s="294"/>
      <c r="E4" s="294"/>
      <c r="F4" s="294"/>
      <c r="G4" s="5"/>
      <c r="H4"/>
      <c r="I4"/>
      <c r="J4"/>
    </row>
    <row r="5" spans="1:14" ht="12" customHeight="1" x14ac:dyDescent="0.2">
      <c r="A5" s="5"/>
      <c r="C5" s="294" t="s">
        <v>44</v>
      </c>
      <c r="D5" s="294"/>
      <c r="E5" s="294"/>
      <c r="F5" s="294"/>
      <c r="G5" s="5"/>
      <c r="H5"/>
      <c r="I5"/>
      <c r="J5"/>
    </row>
    <row r="6" spans="1:14" ht="9.6" customHeight="1" x14ac:dyDescent="0.2">
      <c r="A6" s="5"/>
      <c r="D6" s="5"/>
      <c r="E6" s="5"/>
      <c r="F6" s="5"/>
      <c r="G6" s="4"/>
      <c r="H6"/>
      <c r="I6"/>
      <c r="J6"/>
    </row>
    <row r="7" spans="1:14" s="158" customFormat="1" ht="12" customHeight="1" x14ac:dyDescent="0.2">
      <c r="A7" s="157"/>
      <c r="C7" s="295" t="str">
        <f>"Reporting Date: "&amp;'PAGE 1'!D7</f>
        <v>Reporting Date: 2021</v>
      </c>
      <c r="D7" s="296"/>
      <c r="E7" s="296"/>
      <c r="F7" s="296"/>
      <c r="G7" s="157"/>
      <c r="H7" s="155"/>
      <c r="I7" s="155"/>
      <c r="J7" s="155"/>
    </row>
    <row r="8" spans="1:14" ht="9.6" customHeight="1" x14ac:dyDescent="0.2">
      <c r="A8" s="5"/>
      <c r="D8" s="5"/>
      <c r="E8" s="5"/>
      <c r="F8" s="5"/>
      <c r="G8" s="4"/>
      <c r="H8"/>
      <c r="I8"/>
      <c r="J8"/>
    </row>
    <row r="9" spans="1:14" ht="9.6" customHeight="1" x14ac:dyDescent="0.2">
      <c r="A9" s="5"/>
      <c r="B9" s="5"/>
      <c r="H9"/>
      <c r="I9"/>
      <c r="J9"/>
    </row>
    <row r="10" spans="1:14" ht="11.2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4" s="13" customFormat="1" ht="21" customHeight="1" x14ac:dyDescent="0.2">
      <c r="A11" s="128" t="s">
        <v>75</v>
      </c>
    </row>
    <row r="12" spans="1:14" s="13" customFormat="1" ht="27" customHeight="1" x14ac:dyDescent="0.2">
      <c r="A12" s="39"/>
      <c r="B12" s="218" t="s">
        <v>150</v>
      </c>
      <c r="C12" s="219"/>
      <c r="D12" s="219"/>
      <c r="E12" s="219"/>
      <c r="F12" s="219"/>
      <c r="G12" s="219"/>
      <c r="H12" s="219"/>
      <c r="I12" s="220"/>
      <c r="J12" s="8"/>
    </row>
    <row r="13" spans="1:14" s="13" customFormat="1" ht="69.75" customHeight="1" x14ac:dyDescent="0.2">
      <c r="A13" s="126" t="s">
        <v>33</v>
      </c>
      <c r="B13" s="127" t="s">
        <v>158</v>
      </c>
      <c r="C13" s="127" t="s">
        <v>188</v>
      </c>
      <c r="D13" s="127" t="s">
        <v>189</v>
      </c>
      <c r="E13" s="127" t="s">
        <v>190</v>
      </c>
      <c r="F13" s="127" t="s">
        <v>191</v>
      </c>
      <c r="G13" s="127" t="s">
        <v>163</v>
      </c>
      <c r="H13" s="127" t="s">
        <v>192</v>
      </c>
      <c r="I13" s="127" t="s">
        <v>165</v>
      </c>
      <c r="J13" s="40"/>
    </row>
    <row r="14" spans="1:14" s="44" customFormat="1" ht="27" customHeight="1" x14ac:dyDescent="0.2">
      <c r="A14" s="41" t="s">
        <v>66</v>
      </c>
      <c r="B14" s="97">
        <f>IF(MIN('PAGE 17'!B14,'PAGE 17'!I14)&lt;=0, 0,'PAGE 17'!B14/'PAGE 17'!I14)</f>
        <v>0.26911093160124633</v>
      </c>
      <c r="C14" s="97">
        <f>IF(MIN('PAGE 17'!C14,'PAGE 17'!I14)&lt;=0, 0,'PAGE 17'!C14/'PAGE 17'!I14)</f>
        <v>1.6535056628035411E-2</v>
      </c>
      <c r="D14" s="97">
        <f>IF(MIN('PAGE 17'!D14,'PAGE 17'!I14)&lt;=0, 0,'PAGE 17'!D14/'PAGE 17'!I14)</f>
        <v>1.8200102210718938E-2</v>
      </c>
      <c r="E14" s="97">
        <f>IF(MIN('PAGE 17'!E14,'PAGE 17'!I14)&lt;=0, 0,'PAGE 17'!E14/'PAGE 17'!I14)</f>
        <v>2.7497980514021001E-2</v>
      </c>
      <c r="F14" s="97">
        <f>IF(MIN('PAGE 17'!F14,'PAGE 17'!I14)&lt;=0, 0,'PAGE 17'!F14/'PAGE 17'!I14)</f>
        <v>4.8467663495936298E-3</v>
      </c>
      <c r="G14" s="97">
        <f>IF(MIN('PAGE 17'!G14,'PAGE 17'!I14)&lt;=0, 0,'PAGE 17'!G14/'PAGE 17'!I14)</f>
        <v>0.59409156102144778</v>
      </c>
      <c r="H14" s="97">
        <f>IF(MIN('PAGE 17'!H14,'PAGE 17'!I14)&lt;=0, 0,'PAGE 17'!H14/'PAGE 17'!I14)</f>
        <v>6.9717601674936944E-2</v>
      </c>
      <c r="I14" s="107">
        <f>IF('PAGE 17'!I14&lt;=0, 0,'PAGE 17'!I14/'PAGE 17'!I14)</f>
        <v>1</v>
      </c>
      <c r="J14" s="42"/>
    </row>
    <row r="15" spans="1:14" s="44" customFormat="1" ht="27" customHeight="1" x14ac:dyDescent="0.2">
      <c r="A15" s="41" t="s">
        <v>139</v>
      </c>
      <c r="B15" s="97">
        <f>IF(MIN('PAGE 17'!B15,'PAGE 17'!I15)&lt;=0, 0,'PAGE 17'!B15/'PAGE 17'!I15)</f>
        <v>0.26457250304169894</v>
      </c>
      <c r="C15" s="97">
        <f>IF(MIN('PAGE 17'!C15,'PAGE 17'!I15)&lt;=0, 0,'PAGE 17'!C15/'PAGE 17'!I15)</f>
        <v>2.2563875677469307E-2</v>
      </c>
      <c r="D15" s="97">
        <f>IF(MIN('PAGE 17'!D15,'PAGE 17'!I15)&lt;=0, 0,'PAGE 17'!D15/'PAGE 17'!I15)</f>
        <v>2.3559340780887068E-2</v>
      </c>
      <c r="E15" s="97">
        <f>IF(MIN('PAGE 17'!E15,'PAGE 17'!I15)&lt;=0, 0,'PAGE 17'!E15/'PAGE 17'!I15)</f>
        <v>3.2186705010507688E-2</v>
      </c>
      <c r="F15" s="97">
        <f>IF(MIN('PAGE 17'!F15,'PAGE 17'!I15)&lt;=0, 0,'PAGE 17'!F15/'PAGE 17'!I15)</f>
        <v>6.9682557239243445E-3</v>
      </c>
      <c r="G15" s="97">
        <f>IF(MIN('PAGE 17'!G15,'PAGE 17'!I15)&lt;=0, 0,'PAGE 17'!G15/'PAGE 17'!I15)</f>
        <v>0.5825682999668178</v>
      </c>
      <c r="H15" s="97">
        <f>IF(MIN('PAGE 17'!H15,'PAGE 17'!I15)&lt;=0, 0,'PAGE 17'!H15/'PAGE 17'!I15)</f>
        <v>6.7581019798694839E-2</v>
      </c>
      <c r="I15" s="107">
        <f>IF('PAGE 17'!I15&lt;=0, 0,'PAGE 17'!I15/'PAGE 17'!I15)</f>
        <v>1</v>
      </c>
      <c r="J15" s="42"/>
    </row>
    <row r="16" spans="1:14" s="44" customFormat="1" ht="27" customHeight="1" x14ac:dyDescent="0.2">
      <c r="A16" s="41" t="s">
        <v>67</v>
      </c>
      <c r="B16" s="97">
        <f>IF(MIN('PAGE 17'!B16,'PAGE 17'!I16)&lt;=0, 0,'PAGE 17'!B16/'PAGE 17'!I16)</f>
        <v>0.22273052180128664</v>
      </c>
      <c r="C16" s="97">
        <f>IF(MIN('PAGE 17'!C16,'PAGE 17'!I16)&lt;=0, 0,'PAGE 17'!C16/'PAGE 17'!I16)</f>
        <v>1.6869192280200142E-2</v>
      </c>
      <c r="D16" s="97">
        <f>IF(MIN('PAGE 17'!D16,'PAGE 17'!I16)&lt;=0, 0,'PAGE 17'!D16/'PAGE 17'!I16)</f>
        <v>3.6025732666190136E-2</v>
      </c>
      <c r="E16" s="97">
        <f>IF(MIN('PAGE 17'!E16,'PAGE 17'!I16)&lt;=0, 0,'PAGE 17'!E16/'PAGE 17'!I16)</f>
        <v>2.8877769835596853E-2</v>
      </c>
      <c r="F16" s="97">
        <f>IF(MIN('PAGE 17'!F16,'PAGE 17'!I16)&lt;=0, 0,'PAGE 17'!F16/'PAGE 17'!I16)</f>
        <v>1.0578984989278055E-2</v>
      </c>
      <c r="G16" s="97">
        <f>IF(MIN('PAGE 17'!G16,'PAGE 17'!I16)&lt;=0, 0,'PAGE 17'!G16/'PAGE 17'!I16)</f>
        <v>0.60929235167977125</v>
      </c>
      <c r="H16" s="97">
        <f>IF(MIN('PAGE 17'!H16,'PAGE 17'!I16)&lt;=0, 0,'PAGE 17'!H16/'PAGE 17'!I16)</f>
        <v>7.5625446747676905E-2</v>
      </c>
      <c r="I16" s="107">
        <f>IF('PAGE 17'!I16&lt;=0, 0,'PAGE 17'!I16/'PAGE 17'!I16)</f>
        <v>1</v>
      </c>
      <c r="J16" s="42"/>
      <c r="M16" s="44">
        <v>19</v>
      </c>
      <c r="N16" s="44">
        <v>10</v>
      </c>
    </row>
    <row r="17" spans="1:10" s="13" customFormat="1" ht="27" customHeight="1" x14ac:dyDescent="0.2">
      <c r="A17" s="41" t="s">
        <v>68</v>
      </c>
      <c r="B17" s="97">
        <f>IF(MIN('PAGE 17'!B17,'PAGE 17'!I17)&lt;=0, 0,'PAGE 17'!B17/'PAGE 17'!I17)</f>
        <v>0.15427927927927929</v>
      </c>
      <c r="C17" s="97">
        <f>IF(MIN('PAGE 17'!C17,'PAGE 17'!I17)&lt;=0, 0,'PAGE 17'!C17/'PAGE 17'!I17)</f>
        <v>2.0270270270270271E-2</v>
      </c>
      <c r="D17" s="97">
        <f>IF(MIN('PAGE 17'!D17,'PAGE 17'!I17)&lt;=0, 0,'PAGE 17'!D17/'PAGE 17'!I17)</f>
        <v>1.4639639639639639E-2</v>
      </c>
      <c r="E17" s="97">
        <f>IF(MIN('PAGE 17'!E17,'PAGE 17'!I17)&lt;=0, 0,'PAGE 17'!E17/'PAGE 17'!I17)</f>
        <v>9.5720720720720714E-2</v>
      </c>
      <c r="F17" s="97">
        <f>IF(MIN('PAGE 17'!F17,'PAGE 17'!I17)&lt;=0, 0,'PAGE 17'!F17/'PAGE 17'!I17)</f>
        <v>4.5045045045045045E-3</v>
      </c>
      <c r="G17" s="97">
        <f>IF(MIN('PAGE 17'!G17,'PAGE 17'!I17)&lt;=0, 0,'PAGE 17'!G17/'PAGE 17'!I17)</f>
        <v>0.61711711711711714</v>
      </c>
      <c r="H17" s="97">
        <f>IF(MIN('PAGE 17'!H17,'PAGE 17'!I17)&lt;=0, 0,'PAGE 17'!H17/'PAGE 17'!I17)</f>
        <v>9.3468468468468471E-2</v>
      </c>
      <c r="I17" s="107">
        <f>IF('PAGE 17'!I17&lt;=0, 0,'PAGE 17'!I17/'PAGE 17'!I17)</f>
        <v>1</v>
      </c>
      <c r="J17" s="42"/>
    </row>
    <row r="18" spans="1:10" s="13" customFormat="1" ht="27" customHeight="1" x14ac:dyDescent="0.2">
      <c r="A18" s="45" t="s">
        <v>42</v>
      </c>
      <c r="B18" s="97">
        <f>IF(MIN('PAGE 17'!B18,'PAGE 17'!I18)&lt;=0, 0,'PAGE 17'!B18/'PAGE 17'!I18)</f>
        <v>0.3611111111111111</v>
      </c>
      <c r="C18" s="97">
        <f>IF(MIN('PAGE 17'!C18,'PAGE 17'!I18)&lt;=0, 0,'PAGE 17'!C18/'PAGE 17'!I18)</f>
        <v>2.7777777777777776E-2</v>
      </c>
      <c r="D18" s="97">
        <f>IF(MIN('PAGE 17'!D18,'PAGE 17'!I18)&lt;=0, 0,'PAGE 17'!D18/'PAGE 17'!I18)</f>
        <v>8.3333333333333329E-2</v>
      </c>
      <c r="E18" s="97">
        <f>IF(MIN('PAGE 17'!E18,'PAGE 17'!I18)&lt;=0, 0,'PAGE 17'!E18/'PAGE 17'!I18)</f>
        <v>2.7777777777777776E-2</v>
      </c>
      <c r="F18" s="97">
        <f>IF(MIN('PAGE 17'!F18,'PAGE 17'!I18)&lt;=0, 0,'PAGE 17'!F18/'PAGE 17'!I18)</f>
        <v>2.7777777777777776E-2</v>
      </c>
      <c r="G18" s="97">
        <f>IF(MIN('PAGE 17'!G18,'PAGE 17'!I18)&lt;=0, 0,'PAGE 17'!G18/'PAGE 17'!I18)</f>
        <v>0.44444444444444442</v>
      </c>
      <c r="H18" s="97">
        <f>IF(MIN('PAGE 17'!H18,'PAGE 17'!I18)&lt;=0, 0,'PAGE 17'!H18/'PAGE 17'!I18)</f>
        <v>2.7777777777777776E-2</v>
      </c>
      <c r="I18" s="107">
        <f>IF('PAGE 17'!I18&lt;=0, 0,'PAGE 17'!I18/'PAGE 17'!I18)</f>
        <v>1</v>
      </c>
      <c r="J18" s="42"/>
    </row>
    <row r="19" spans="1:10" s="13" customFormat="1" ht="27" customHeight="1" x14ac:dyDescent="0.2">
      <c r="A19" s="45" t="s">
        <v>69</v>
      </c>
      <c r="B19" s="97">
        <f>IF(MIN('PAGE 17'!B19,'PAGE 17'!I19)&lt;=0, 0,'PAGE 17'!B19/'PAGE 17'!I19)</f>
        <v>0.19672131147540983</v>
      </c>
      <c r="C19" s="97">
        <f>IF(MIN('PAGE 17'!C19,'PAGE 17'!I19)&lt;=0, 0,'PAGE 17'!C19/'PAGE 17'!I19)</f>
        <v>1.6393442622950821E-2</v>
      </c>
      <c r="D19" s="97">
        <f>IF(MIN('PAGE 17'!D19,'PAGE 17'!I19)&lt;=0, 0,'PAGE 17'!D19/'PAGE 17'!I19)</f>
        <v>2.0491803278688523E-2</v>
      </c>
      <c r="E19" s="97">
        <f>IF(MIN('PAGE 17'!E19,'PAGE 17'!I19)&lt;=0, 0,'PAGE 17'!E19/'PAGE 17'!I19)</f>
        <v>5.737704918032787E-2</v>
      </c>
      <c r="F19" s="97">
        <f>IF(MIN('PAGE 17'!F19,'PAGE 17'!I19)&lt;=0, 0,'PAGE 17'!F19/'PAGE 17'!I19)</f>
        <v>8.1967213114754103E-3</v>
      </c>
      <c r="G19" s="97">
        <f>IF(MIN('PAGE 17'!G19,'PAGE 17'!I19)&lt;=0, 0,'PAGE 17'!G19/'PAGE 17'!I19)</f>
        <v>0.63524590163934425</v>
      </c>
      <c r="H19" s="97">
        <f>IF(MIN('PAGE 17'!H19,'PAGE 17'!I19)&lt;=0, 0,'PAGE 17'!H19/'PAGE 17'!I19)</f>
        <v>6.5573770491803282E-2</v>
      </c>
      <c r="I19" s="107">
        <f>IF('PAGE 17'!I19&lt;=0, 0,'PAGE 17'!I19/'PAGE 17'!I19)</f>
        <v>1</v>
      </c>
      <c r="J19" s="42"/>
    </row>
    <row r="20" spans="1:10" s="13" customFormat="1" ht="27" customHeight="1" x14ac:dyDescent="0.2">
      <c r="A20" s="41" t="s">
        <v>70</v>
      </c>
      <c r="B20" s="97">
        <f>IF(MIN('PAGE 17'!B20,'PAGE 17'!I20)&lt;=0, 0,'PAGE 17'!B20/'PAGE 17'!I20)</f>
        <v>0.25694444444444442</v>
      </c>
      <c r="C20" s="97">
        <f>IF(MIN('PAGE 17'!C20,'PAGE 17'!I20)&lt;=0, 0,'PAGE 17'!C20/'PAGE 17'!I20)</f>
        <v>4.8611111111111112E-2</v>
      </c>
      <c r="D20" s="97">
        <f>IF(MIN('PAGE 17'!D20,'PAGE 17'!I20)&lt;=0, 0,'PAGE 17'!D20/'PAGE 17'!I20)</f>
        <v>6.9444444444444441E-3</v>
      </c>
      <c r="E20" s="97">
        <f>IF(MIN('PAGE 17'!E20,'PAGE 17'!I20)&lt;=0, 0,'PAGE 17'!E20/'PAGE 17'!I20)</f>
        <v>0.1111111111111111</v>
      </c>
      <c r="F20" s="97">
        <f>IF(MIN('PAGE 17'!F20,'PAGE 17'!I20)&lt;=0, 0,'PAGE 17'!F20/'PAGE 17'!I20)</f>
        <v>2.7777777777777776E-2</v>
      </c>
      <c r="G20" s="97">
        <f>IF(MIN('PAGE 17'!G20,'PAGE 17'!I20)&lt;=0, 0,'PAGE 17'!G20/'PAGE 17'!I20)</f>
        <v>0.4861111111111111</v>
      </c>
      <c r="H20" s="97">
        <f>IF(MIN('PAGE 17'!H20,'PAGE 17'!I20)&lt;=0, 0,'PAGE 17'!H20/'PAGE 17'!I20)</f>
        <v>6.25E-2</v>
      </c>
      <c r="I20" s="107">
        <f>IF('PAGE 17'!I20&lt;=0, 0,'PAGE 17'!I20/'PAGE 17'!I20)</f>
        <v>1</v>
      </c>
      <c r="J20" s="42"/>
    </row>
    <row r="21" spans="1:10" s="13" customFormat="1" ht="27" customHeight="1" x14ac:dyDescent="0.2">
      <c r="A21" s="41" t="s">
        <v>71</v>
      </c>
      <c r="B21" s="97">
        <f>IF(MIN('PAGE 17'!B21,'PAGE 17'!I21)&lt;=0, 0,'PAGE 17'!B21/'PAGE 17'!I21)</f>
        <v>0.11456859971711457</v>
      </c>
      <c r="C21" s="97">
        <f>IF(MIN('PAGE 17'!C21,'PAGE 17'!I21)&lt;=0, 0,'PAGE 17'!C21/'PAGE 17'!I21)</f>
        <v>0</v>
      </c>
      <c r="D21" s="97">
        <f>IF(MIN('PAGE 17'!D21,'PAGE 17'!I21)&lt;=0, 0,'PAGE 17'!D21/'PAGE 17'!I21)</f>
        <v>2.1216407355021217E-2</v>
      </c>
      <c r="E21" s="97">
        <f>IF(MIN('PAGE 17'!E21,'PAGE 17'!I21)&lt;=0, 0,'PAGE 17'!E21/'PAGE 17'!I21)</f>
        <v>2.1216407355021217E-2</v>
      </c>
      <c r="F21" s="97">
        <f>IF(MIN('PAGE 17'!F21,'PAGE 17'!I21)&lt;=0, 0,'PAGE 17'!F21/'PAGE 17'!I21)</f>
        <v>8.4865629420084864E-3</v>
      </c>
      <c r="G21" s="97">
        <f>IF(MIN('PAGE 17'!G21,'PAGE 17'!I21)&lt;=0, 0,'PAGE 17'!G21/'PAGE 17'!I21)</f>
        <v>0.78076379066478074</v>
      </c>
      <c r="H21" s="97">
        <f>IF(MIN('PAGE 17'!H21,'PAGE 17'!I21)&lt;=0, 0,'PAGE 17'!H21/'PAGE 17'!I21)</f>
        <v>5.3748231966053751E-2</v>
      </c>
      <c r="I21" s="107">
        <f>IF('PAGE 17'!I21&lt;=0, 0,'PAGE 17'!I21/'PAGE 17'!I21)</f>
        <v>1</v>
      </c>
      <c r="J21" s="42"/>
    </row>
    <row r="22" spans="1:10" s="13" customFormat="1" ht="27" customHeight="1" x14ac:dyDescent="0.2">
      <c r="A22" s="45" t="s">
        <v>72</v>
      </c>
      <c r="B22" s="97">
        <f>IF(MIN('PAGE 17'!B22,'PAGE 17'!I22)&lt;=0, 0,'PAGE 17'!B22/'PAGE 17'!I22)</f>
        <v>0.26157989684173083</v>
      </c>
      <c r="C22" s="97">
        <f>IF(MIN('PAGE 17'!C22,'PAGE 17'!I22)&lt;=0, 0,'PAGE 17'!C22/'PAGE 17'!I22)</f>
        <v>1.7214218563406762E-2</v>
      </c>
      <c r="D22" s="97">
        <f>IF(MIN('PAGE 17'!D22,'PAGE 17'!I22)&lt;=0, 0,'PAGE 17'!D22/'PAGE 17'!I22)</f>
        <v>2.0402977869248166E-2</v>
      </c>
      <c r="E22" s="97">
        <f>IF(MIN('PAGE 17'!E22,'PAGE 17'!I22)&lt;=0, 0,'PAGE 17'!E22/'PAGE 17'!I22)</f>
        <v>2.9118073023858528E-2</v>
      </c>
      <c r="F22" s="97">
        <f>IF(MIN('PAGE 17'!F22,'PAGE 17'!I22)&lt;=0, 0,'PAGE 17'!F22/'PAGE 17'!I22)</f>
        <v>5.6914907132149303E-3</v>
      </c>
      <c r="G22" s="97">
        <f>IF(MIN('PAGE 17'!G22,'PAGE 17'!I22)&lt;=0, 0,'PAGE 17'!G22/'PAGE 17'!I22)</f>
        <v>0.59591686358208196</v>
      </c>
      <c r="H22" s="97">
        <f>IF(MIN('PAGE 17'!H22,'PAGE 17'!I22)&lt;=0, 0,'PAGE 17'!H22/'PAGE 17'!I22)</f>
        <v>7.0076479406458822E-2</v>
      </c>
      <c r="I22" s="107">
        <f>IF('PAGE 17'!I22&lt;=0, 0,'PAGE 17'!I22/'PAGE 17'!I22)</f>
        <v>1</v>
      </c>
      <c r="J22" s="42"/>
    </row>
    <row r="23" spans="1:10" s="13" customFormat="1" ht="15" customHeight="1" x14ac:dyDescent="0.2">
      <c r="A23" s="37"/>
      <c r="B23" s="46"/>
      <c r="C23" s="46"/>
      <c r="D23" s="46"/>
      <c r="E23" s="46"/>
      <c r="F23" s="46"/>
      <c r="G23" s="46"/>
      <c r="H23" s="46"/>
      <c r="I23" s="46"/>
      <c r="J23" s="42"/>
    </row>
    <row r="24" spans="1:10" s="13" customFormat="1" x14ac:dyDescent="0.2">
      <c r="A24" s="26" t="s">
        <v>221</v>
      </c>
    </row>
    <row r="25" spans="1:10" s="13" customFormat="1" x14ac:dyDescent="0.2">
      <c r="A25" s="26"/>
    </row>
    <row r="26" spans="1:10" s="13" customFormat="1" x14ac:dyDescent="0.2">
      <c r="A26" s="8"/>
    </row>
    <row r="27" spans="1:10" s="13" customFormat="1" x14ac:dyDescent="0.2">
      <c r="A27" s="47"/>
    </row>
    <row r="28" spans="1:10" s="13" customFormat="1" x14ac:dyDescent="0.2"/>
    <row r="29" spans="1:10" s="13" customFormat="1" x14ac:dyDescent="0.2"/>
    <row r="30" spans="1:10" s="13" customFormat="1" x14ac:dyDescent="0.2"/>
    <row r="31" spans="1:10" s="13" customFormat="1" x14ac:dyDescent="0.2"/>
    <row r="32" spans="1:10" s="13" customFormat="1" x14ac:dyDescent="0.2"/>
  </sheetData>
  <sheetProtection password="CDE0" sheet="1" objects="1" scenarios="1"/>
  <mergeCells count="5">
    <mergeCell ref="B12:I12"/>
    <mergeCell ref="C2:D2"/>
    <mergeCell ref="C4:F4"/>
    <mergeCell ref="C5:F5"/>
    <mergeCell ref="C7:F7"/>
  </mergeCells>
  <phoneticPr fontId="0" type="noConversion"/>
  <conditionalFormatting sqref="J14:J23">
    <cfRule type="expression" dxfId="30" priority="1" stopIfTrue="1">
      <formula>AND(J14&gt;0,J14&gt;I14)</formula>
    </cfRule>
  </conditionalFormatting>
  <pageMargins left="0.8" right="0.3" top="0.9" bottom="0" header="0.5" footer="0.5"/>
  <pageSetup scale="85" orientation="landscape" r:id="rId1"/>
  <headerFooter alignWithMargins="0">
    <oddFooter>&amp;L&amp;8
CURRENT DATE: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33"/>
  <sheetViews>
    <sheetView showGridLines="0" zoomScale="90" zoomScaleNormal="90" workbookViewId="0">
      <selection activeCell="T29" sqref="T29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style="6" customWidth="1"/>
    <col min="8" max="8" width="9.42578125" style="6" customWidth="1"/>
    <col min="9" max="9" width="12.85546875" style="6" customWidth="1"/>
    <col min="10" max="10" width="8.5703125" style="6" customWidth="1"/>
    <col min="11" max="11" width="8.140625" style="6" customWidth="1"/>
    <col min="12" max="12" width="5.5703125" style="6" customWidth="1"/>
    <col min="13" max="13" width="4" style="6" hidden="1" customWidth="1"/>
    <col min="14" max="14" width="8.85546875" style="6" customWidth="1"/>
    <col min="15" max="17" width="9.140625" style="6" customWidth="1"/>
    <col min="18" max="18" width="9.140625" style="6" hidden="1" customWidth="1"/>
    <col min="19" max="27" width="9.140625" style="6" customWidth="1"/>
  </cols>
  <sheetData>
    <row r="1" spans="1:27" s="15" customFormat="1" ht="12" customHeight="1" x14ac:dyDescent="0.2">
      <c r="A1" s="147" t="s">
        <v>206</v>
      </c>
      <c r="C1" s="4"/>
      <c r="D1" s="5"/>
      <c r="E1" s="4"/>
      <c r="F1" s="4"/>
      <c r="G1" s="28" t="s">
        <v>78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5" customFormat="1" ht="9.6" customHeight="1" x14ac:dyDescent="0.2">
      <c r="A2" s="5"/>
      <c r="D2" s="16"/>
      <c r="E2" s="4"/>
      <c r="F2" s="4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5" customFormat="1" ht="9.6" customHeight="1" x14ac:dyDescent="0.2">
      <c r="A3" s="5"/>
      <c r="E3" s="4"/>
      <c r="F3"/>
      <c r="G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5" customFormat="1" ht="12.75" customHeight="1" x14ac:dyDescent="0.2">
      <c r="A4" s="5"/>
      <c r="B4" s="4"/>
      <c r="C4" s="16" t="s">
        <v>17</v>
      </c>
      <c r="E4" s="4"/>
      <c r="F4"/>
      <c r="G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5" customFormat="1" ht="12.75" customHeight="1" x14ac:dyDescent="0.2">
      <c r="A5" s="5"/>
      <c r="C5" s="16" t="s">
        <v>44</v>
      </c>
      <c r="E5" s="4"/>
      <c r="F5"/>
      <c r="G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5" customFormat="1" ht="12.75" customHeight="1" x14ac:dyDescent="0.2">
      <c r="A6" s="4"/>
      <c r="B6" s="5"/>
      <c r="E6" s="5"/>
      <c r="F6"/>
      <c r="G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5" customFormat="1" ht="12" customHeight="1" x14ac:dyDescent="0.2">
      <c r="A7" s="4"/>
      <c r="B7" s="5"/>
      <c r="C7" s="152" t="str">
        <f>"Reporting Date: "&amp;'PAGE 1'!D7</f>
        <v>Reporting Date: 2021</v>
      </c>
      <c r="E7" s="5"/>
      <c r="F7"/>
      <c r="G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5" customFormat="1" ht="9.6" customHeight="1" x14ac:dyDescent="0.2">
      <c r="A8" s="4"/>
      <c r="B8" s="5"/>
      <c r="D8" s="4"/>
      <c r="E8" s="5"/>
      <c r="F8"/>
      <c r="G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9.75" customHeight="1" x14ac:dyDescent="0.2">
      <c r="A9" s="4"/>
      <c r="B9" s="2"/>
      <c r="C9" s="302" t="s">
        <v>99</v>
      </c>
      <c r="D9" s="302"/>
      <c r="E9" s="302"/>
      <c r="G9"/>
    </row>
    <row r="10" spans="1:27" ht="9.6" customHeight="1" x14ac:dyDescent="0.2">
      <c r="A10" s="4"/>
      <c r="B10" s="2"/>
      <c r="C10" s="2"/>
      <c r="D10" s="5"/>
      <c r="G10"/>
      <c r="H10" s="23"/>
    </row>
    <row r="11" spans="1:27" ht="15" customHeight="1" x14ac:dyDescent="0.2"/>
    <row r="12" spans="1:27" ht="27.75" customHeight="1" x14ac:dyDescent="0.2">
      <c r="A12" s="300" t="s">
        <v>204</v>
      </c>
      <c r="B12" s="301"/>
      <c r="C12" s="301"/>
      <c r="D12" s="301"/>
      <c r="E12" s="301"/>
      <c r="F12" s="301"/>
    </row>
    <row r="13" spans="1:27" ht="15" customHeight="1" x14ac:dyDescent="0.2">
      <c r="A13" s="305" t="s">
        <v>33</v>
      </c>
      <c r="B13" s="305"/>
      <c r="C13" s="305"/>
      <c r="D13" s="303" t="s">
        <v>57</v>
      </c>
      <c r="E13" s="303"/>
      <c r="F13" s="304"/>
      <c r="G13" s="33"/>
      <c r="H13" s="28" t="s">
        <v>19</v>
      </c>
      <c r="I13" s="28" t="s">
        <v>93</v>
      </c>
    </row>
    <row r="14" spans="1:27" ht="15" customHeight="1" x14ac:dyDescent="0.2">
      <c r="A14" s="305"/>
      <c r="B14" s="305"/>
      <c r="C14" s="305"/>
      <c r="D14" s="122" t="s">
        <v>53</v>
      </c>
      <c r="E14" s="121" t="s">
        <v>54</v>
      </c>
      <c r="F14" s="121" t="s">
        <v>18</v>
      </c>
      <c r="G14" s="33"/>
      <c r="H14" s="28" t="s">
        <v>18</v>
      </c>
      <c r="I14" s="28" t="s">
        <v>94</v>
      </c>
    </row>
    <row r="15" spans="1:27" ht="23.25" customHeight="1" x14ac:dyDescent="0.2">
      <c r="A15" s="297" t="s">
        <v>66</v>
      </c>
      <c r="B15" s="297"/>
      <c r="C15" s="297"/>
      <c r="D15" s="78">
        <v>39660</v>
      </c>
      <c r="E15" s="78">
        <v>21810</v>
      </c>
      <c r="F15" s="78">
        <v>61528</v>
      </c>
      <c r="G15" s="24"/>
      <c r="H15" s="90">
        <f t="shared" ref="H15:H23" si="0">MAX(D15,0)+MAX(E15,0)</f>
        <v>61470</v>
      </c>
      <c r="I15" s="90">
        <f>MAX('PAGE 12'!C31,0)+MAX('PAGE 12'!D31,0)+MAX('PAGE 12'!E31,0)</f>
        <v>60659</v>
      </c>
      <c r="M15" s="6">
        <v>20</v>
      </c>
      <c r="R15" s="6">
        <f t="shared" ref="R15:R23" si="1">MIN(LEN(TRIM(D15)),LEN(TRIM(E15)),LEN(TRIM(F15)))</f>
        <v>5</v>
      </c>
    </row>
    <row r="16" spans="1:27" ht="23.25" customHeight="1" x14ac:dyDescent="0.2">
      <c r="A16" s="297" t="s">
        <v>139</v>
      </c>
      <c r="B16" s="297"/>
      <c r="C16" s="297"/>
      <c r="D16" s="78">
        <v>7239</v>
      </c>
      <c r="E16" s="78">
        <v>3519</v>
      </c>
      <c r="F16" s="78">
        <v>10767</v>
      </c>
      <c r="G16" s="24"/>
      <c r="H16" s="90">
        <f t="shared" si="0"/>
        <v>10758</v>
      </c>
      <c r="I16" s="90">
        <f>MAX('PAGE 12'!F31,0)+MAX('PAGE 12'!G31,0)+MAX('PAGE 12'!H31,0)</f>
        <v>9041</v>
      </c>
      <c r="R16" s="6">
        <f t="shared" si="1"/>
        <v>4</v>
      </c>
    </row>
    <row r="17" spans="1:18" ht="23.25" customHeight="1" x14ac:dyDescent="0.2">
      <c r="A17" s="297" t="s">
        <v>67</v>
      </c>
      <c r="B17" s="297"/>
      <c r="C17" s="297"/>
      <c r="D17" s="78">
        <v>5778</v>
      </c>
      <c r="E17" s="78">
        <v>2107</v>
      </c>
      <c r="F17" s="78">
        <v>7888</v>
      </c>
      <c r="G17" s="24"/>
      <c r="H17" s="90">
        <f t="shared" si="0"/>
        <v>7885</v>
      </c>
      <c r="I17" s="90">
        <f>MAX('PAGE 13'!C30,0)+MAX('PAGE 13'!D30,0)+MAX('PAGE 13'!E30,0)</f>
        <v>6995</v>
      </c>
      <c r="R17" s="6">
        <f t="shared" si="1"/>
        <v>4</v>
      </c>
    </row>
    <row r="18" spans="1:18" ht="23.25" customHeight="1" x14ac:dyDescent="0.2">
      <c r="A18" s="297" t="s">
        <v>68</v>
      </c>
      <c r="B18" s="297"/>
      <c r="C18" s="297"/>
      <c r="D18" s="78">
        <v>905</v>
      </c>
      <c r="E18" s="78">
        <v>229</v>
      </c>
      <c r="F18" s="78">
        <v>1135</v>
      </c>
      <c r="G18" s="24"/>
      <c r="H18" s="90">
        <f t="shared" si="0"/>
        <v>1134</v>
      </c>
      <c r="I18" s="90">
        <f>MAX('PAGE 13'!F30,0)+MAX('PAGE 13'!G30,0)+MAX('PAGE 13'!H30,0)</f>
        <v>888</v>
      </c>
      <c r="R18" s="6">
        <f t="shared" si="1"/>
        <v>3</v>
      </c>
    </row>
    <row r="19" spans="1:18" ht="23.25" customHeight="1" x14ac:dyDescent="0.2">
      <c r="A19" s="299" t="s">
        <v>42</v>
      </c>
      <c r="B19" s="299"/>
      <c r="C19" s="299"/>
      <c r="D19" s="78">
        <v>35</v>
      </c>
      <c r="E19" s="78">
        <v>16</v>
      </c>
      <c r="F19" s="78">
        <v>52</v>
      </c>
      <c r="G19" s="24"/>
      <c r="H19" s="90">
        <f t="shared" si="0"/>
        <v>51</v>
      </c>
      <c r="I19" s="90">
        <f>MAX('PAGE 14'!C30,0)+MAX('PAGE 14'!D30,0)+MAX('PAGE 14'!E30,0)</f>
        <v>36</v>
      </c>
      <c r="R19" s="6">
        <f t="shared" si="1"/>
        <v>2</v>
      </c>
    </row>
    <row r="20" spans="1:18" ht="23.25" customHeight="1" x14ac:dyDescent="0.2">
      <c r="A20" s="299" t="s">
        <v>69</v>
      </c>
      <c r="B20" s="299"/>
      <c r="C20" s="299"/>
      <c r="D20" s="78">
        <v>204</v>
      </c>
      <c r="E20" s="78">
        <v>82</v>
      </c>
      <c r="F20" s="78">
        <v>286</v>
      </c>
      <c r="G20" s="24"/>
      <c r="H20" s="90">
        <f t="shared" si="0"/>
        <v>286</v>
      </c>
      <c r="I20" s="90">
        <f>MAX('PAGE 14'!F30,0)+MAX('PAGE 14'!G30,0)+MAX('PAGE 14'!H30,0)</f>
        <v>244</v>
      </c>
      <c r="R20" s="6">
        <f t="shared" si="1"/>
        <v>2</v>
      </c>
    </row>
    <row r="21" spans="1:18" ht="23.25" customHeight="1" x14ac:dyDescent="0.2">
      <c r="A21" s="297" t="s">
        <v>70</v>
      </c>
      <c r="B21" s="297"/>
      <c r="C21" s="297"/>
      <c r="D21" s="78">
        <v>164</v>
      </c>
      <c r="E21" s="78">
        <v>16</v>
      </c>
      <c r="F21" s="78">
        <v>181</v>
      </c>
      <c r="G21" s="24"/>
      <c r="H21" s="90">
        <f t="shared" si="0"/>
        <v>180</v>
      </c>
      <c r="I21" s="90">
        <f>MAX('PAGE 15'!C30,0)+MAX('PAGE 15'!D30,0)+MAX('PAGE 15'!E30,0)</f>
        <v>144</v>
      </c>
      <c r="R21" s="6">
        <f t="shared" si="1"/>
        <v>2</v>
      </c>
    </row>
    <row r="22" spans="1:18" ht="23.25" customHeight="1" x14ac:dyDescent="0.2">
      <c r="A22" s="297" t="s">
        <v>71</v>
      </c>
      <c r="B22" s="297"/>
      <c r="C22" s="297"/>
      <c r="D22" s="78">
        <v>416</v>
      </c>
      <c r="E22" s="78">
        <v>231</v>
      </c>
      <c r="F22" s="78">
        <v>647</v>
      </c>
      <c r="G22" s="24"/>
      <c r="H22" s="90">
        <f t="shared" si="0"/>
        <v>647</v>
      </c>
      <c r="I22" s="90">
        <f>MAX('PAGE 15'!F30,0)+MAX('PAGE 15'!G30,0)+MAX('PAGE 15'!H30,0)</f>
        <v>707</v>
      </c>
      <c r="R22" s="6">
        <f t="shared" si="1"/>
        <v>3</v>
      </c>
    </row>
    <row r="23" spans="1:18" ht="18.75" customHeight="1" x14ac:dyDescent="0.2">
      <c r="A23" s="298" t="s">
        <v>72</v>
      </c>
      <c r="B23" s="298"/>
      <c r="C23" s="298"/>
      <c r="D23" s="78">
        <v>54401</v>
      </c>
      <c r="E23" s="78">
        <v>28010</v>
      </c>
      <c r="F23" s="78">
        <v>82484</v>
      </c>
      <c r="G23" s="24"/>
      <c r="H23" s="34">
        <f t="shared" si="0"/>
        <v>82411</v>
      </c>
      <c r="I23" s="35"/>
      <c r="R23" s="6">
        <f t="shared" si="1"/>
        <v>5</v>
      </c>
    </row>
    <row r="24" spans="1:18" x14ac:dyDescent="0.2">
      <c r="A24" s="4"/>
    </row>
    <row r="25" spans="1:18" x14ac:dyDescent="0.2">
      <c r="A25" s="17"/>
    </row>
    <row r="26" spans="1:18" x14ac:dyDescent="0.2">
      <c r="A26" s="4"/>
      <c r="C26" s="86" t="s">
        <v>76</v>
      </c>
      <c r="D26" s="98">
        <f>MAX(D15,0)+MAX(D16,0)+MAX(D17,0)+MAX(D18,0)+MAX(D19,0)+MAX(D20,0)+MAX(D21,0)+MAX(D22,0)</f>
        <v>54401</v>
      </c>
      <c r="E26" s="98">
        <f>MAX(E15,0)+MAX(E16,0)+MAX(E17,0)+MAX(E18,0)+MAX(E19,0)+MAX(E20,0)+MAX(E21,0)+MAX(E22,0)</f>
        <v>28010</v>
      </c>
      <c r="F26" s="98">
        <f>MAX(F15,0)+MAX(F16,0)+MAX(F17,0)+MAX(F18,0)+MAX(F19,0)+MAX(F20,0)+MAX(F21,0)+MAX(F22,0)</f>
        <v>82484</v>
      </c>
    </row>
    <row r="28" spans="1:18" x14ac:dyDescent="0.2">
      <c r="B28" s="7"/>
      <c r="G28" s="9"/>
    </row>
    <row r="31" spans="1:18" x14ac:dyDescent="0.2">
      <c r="G31" s="8"/>
      <c r="J31" s="9"/>
    </row>
    <row r="32" spans="1:18" x14ac:dyDescent="0.2">
      <c r="G32" s="38"/>
    </row>
    <row r="33" spans="7:7" x14ac:dyDescent="0.2">
      <c r="G33" s="38"/>
    </row>
  </sheetData>
  <sheetProtection password="CDE0" sheet="1" objects="1" scenarios="1"/>
  <mergeCells count="13">
    <mergeCell ref="A17:C17"/>
    <mergeCell ref="A12:F12"/>
    <mergeCell ref="C9:E9"/>
    <mergeCell ref="D13:F13"/>
    <mergeCell ref="A13:C14"/>
    <mergeCell ref="A15:C15"/>
    <mergeCell ref="A16:C16"/>
    <mergeCell ref="A22:C22"/>
    <mergeCell ref="A23:C23"/>
    <mergeCell ref="A18:C18"/>
    <mergeCell ref="A19:C19"/>
    <mergeCell ref="A20:C20"/>
    <mergeCell ref="A21:C21"/>
  </mergeCells>
  <phoneticPr fontId="0" type="noConversion"/>
  <conditionalFormatting sqref="E26:F26">
    <cfRule type="expression" dxfId="29" priority="1" stopIfTrue="1">
      <formula>MAX(E23,0)&lt;&gt;E26</formula>
    </cfRule>
  </conditionalFormatting>
  <conditionalFormatting sqref="H16:H22">
    <cfRule type="expression" dxfId="28" priority="2" stopIfTrue="1">
      <formula>MAX(F16,0)&lt;&gt;H16</formula>
    </cfRule>
  </conditionalFormatting>
  <conditionalFormatting sqref="D26">
    <cfRule type="expression" dxfId="27" priority="3" stopIfTrue="1">
      <formula>MAX(D23,0)&lt;&gt;D26</formula>
    </cfRule>
  </conditionalFormatting>
  <conditionalFormatting sqref="I21:I22">
    <cfRule type="expression" dxfId="26" priority="4" stopIfTrue="1">
      <formula>AND(OR(F21&gt;=0,I21&gt;0),F21&lt;&gt;I21)</formula>
    </cfRule>
  </conditionalFormatting>
  <conditionalFormatting sqref="I20 I16:I17">
    <cfRule type="expression" dxfId="25" priority="5" stopIfTrue="1">
      <formula>AND(OR(F16&gt;=0, I16&gt;0), F16&lt;&gt;I16)</formula>
    </cfRule>
  </conditionalFormatting>
  <conditionalFormatting sqref="I19">
    <cfRule type="expression" dxfId="24" priority="6" stopIfTrue="1">
      <formula>AND(OR(F19&gt;=0,I19&gt;0),F19&lt;&gt;I19)</formula>
    </cfRule>
  </conditionalFormatting>
  <conditionalFormatting sqref="I18">
    <cfRule type="expression" dxfId="23" priority="7" stopIfTrue="1">
      <formula>AND(OR(F18&gt;=0, I18&gt;0),F18&lt;&gt;I18)</formula>
    </cfRule>
  </conditionalFormatting>
  <conditionalFormatting sqref="I15">
    <cfRule type="expression" dxfId="22" priority="8" stopIfTrue="1">
      <formula>AND(OR(F15&gt;=0, I15&gt;0), I15&lt;&gt;F15)</formula>
    </cfRule>
  </conditionalFormatting>
  <conditionalFormatting sqref="H23 H15">
    <cfRule type="expression" dxfId="21" priority="9" stopIfTrue="1">
      <formula>MAX(F15,0)&lt;&gt;H15</formula>
    </cfRule>
  </conditionalFormatting>
  <conditionalFormatting sqref="D15:F23">
    <cfRule type="expression" dxfId="20" priority="10" stopIfTrue="1">
      <formula>LEN(TRIM(D15))=0</formula>
    </cfRule>
  </conditionalFormatting>
  <conditionalFormatting sqref="C9:E9">
    <cfRule type="expression" dxfId="19" priority="11" stopIfTrue="1">
      <formula>MIN(R15:R23)=0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  <cellWatches>
    <cellWatch r="I22"/>
  </cellWatch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5"/>
  <sheetViews>
    <sheetView showGridLines="0" zoomScale="75" zoomScaleNormal="70" workbookViewId="0">
      <selection activeCell="D17" sqref="D17:F17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570312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5.5703125" style="6" hidden="1" customWidth="1"/>
    <col min="14" max="14" width="8.85546875" style="6" customWidth="1"/>
    <col min="15" max="16384" width="9.140625" style="6"/>
  </cols>
  <sheetData>
    <row r="1" spans="1:13" s="13" customFormat="1" ht="12" customHeight="1" x14ac:dyDescent="0.2">
      <c r="A1" s="147" t="s">
        <v>206</v>
      </c>
      <c r="C1" s="8"/>
      <c r="D1" s="12"/>
      <c r="E1" s="8"/>
      <c r="F1" s="8"/>
      <c r="G1" s="28" t="s">
        <v>80</v>
      </c>
    </row>
    <row r="2" spans="1:13" s="13" customFormat="1" ht="9.6" customHeight="1" x14ac:dyDescent="0.2">
      <c r="A2" s="12"/>
      <c r="D2" s="29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12" customHeight="1" x14ac:dyDescent="0.2">
      <c r="A4" s="12"/>
      <c r="B4" s="8"/>
      <c r="C4" s="29" t="s">
        <v>17</v>
      </c>
      <c r="E4" s="8"/>
      <c r="F4"/>
      <c r="G4"/>
    </row>
    <row r="5" spans="1:13" s="13" customFormat="1" ht="12" customHeight="1" x14ac:dyDescent="0.2">
      <c r="A5" s="12"/>
      <c r="C5" s="29" t="s">
        <v>44</v>
      </c>
      <c r="E5" s="8"/>
      <c r="F5"/>
      <c r="G5"/>
    </row>
    <row r="6" spans="1:13" s="13" customFormat="1" ht="12" customHeight="1" x14ac:dyDescent="0.2">
      <c r="A6" s="8"/>
      <c r="B6" s="12"/>
      <c r="E6" s="12"/>
      <c r="F6"/>
      <c r="G6"/>
    </row>
    <row r="7" spans="1:13" s="13" customFormat="1" ht="12" customHeight="1" x14ac:dyDescent="0.2">
      <c r="A7" s="8"/>
      <c r="B7" s="12"/>
      <c r="C7" s="159" t="str">
        <f>"Reporting Date: "&amp;'PAGE 1'!D7</f>
        <v>Reporting Date: 2021</v>
      </c>
      <c r="D7" s="148"/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30"/>
      <c r="C9" s="30"/>
      <c r="D9" s="12"/>
      <c r="E9" s="12"/>
      <c r="F9"/>
      <c r="G9"/>
    </row>
    <row r="10" spans="1:13" ht="9.6" customHeight="1" x14ac:dyDescent="0.2">
      <c r="A10" s="8"/>
      <c r="B10" s="30"/>
      <c r="C10" s="30"/>
      <c r="D10" s="12"/>
      <c r="F10"/>
      <c r="G10"/>
      <c r="H10" s="23"/>
    </row>
    <row r="11" spans="1:13" ht="15" customHeight="1" x14ac:dyDescent="0.2"/>
    <row r="12" spans="1:13" ht="15" customHeight="1" x14ac:dyDescent="0.2">
      <c r="A12" s="110" t="s">
        <v>79</v>
      </c>
      <c r="C12" s="32"/>
    </row>
    <row r="13" spans="1:13" ht="26.25" customHeight="1" x14ac:dyDescent="0.2">
      <c r="A13" s="202" t="s">
        <v>33</v>
      </c>
      <c r="B13" s="203"/>
      <c r="C13" s="204"/>
      <c r="D13" s="218" t="s">
        <v>151</v>
      </c>
      <c r="E13" s="219"/>
      <c r="F13" s="220"/>
      <c r="G13" s="33"/>
      <c r="H13" s="8"/>
    </row>
    <row r="14" spans="1:13" ht="12" customHeight="1" x14ac:dyDescent="0.2">
      <c r="A14" s="205"/>
      <c r="B14" s="206"/>
      <c r="C14" s="207"/>
      <c r="D14" s="229" t="s">
        <v>166</v>
      </c>
      <c r="E14" s="229" t="s">
        <v>167</v>
      </c>
      <c r="F14" s="229" t="s">
        <v>165</v>
      </c>
      <c r="G14" s="33"/>
      <c r="H14" s="8"/>
    </row>
    <row r="15" spans="1:13" ht="12" customHeight="1" x14ac:dyDescent="0.2">
      <c r="A15" s="208"/>
      <c r="B15" s="209"/>
      <c r="C15" s="210"/>
      <c r="D15" s="231"/>
      <c r="E15" s="231"/>
      <c r="F15" s="231"/>
      <c r="G15" s="33"/>
      <c r="H15" s="8"/>
      <c r="M15" s="6">
        <v>21</v>
      </c>
    </row>
    <row r="16" spans="1:13" ht="21" customHeight="1" x14ac:dyDescent="0.2">
      <c r="A16" s="307" t="s">
        <v>66</v>
      </c>
      <c r="B16" s="307"/>
      <c r="C16" s="307"/>
      <c r="D16" s="87">
        <f>IF(MIN(' PAGE 19 a'!D15,' PAGE 19 a'!F15)&lt;=0, 0,' PAGE 19 a'!D15/' PAGE 19 a'!F15)</f>
        <v>0.64458457937849434</v>
      </c>
      <c r="E16" s="87">
        <f>IF(MIN(' PAGE 19 a'!E15,' PAGE 19 a'!F15)&lt;=0, 0,' PAGE 19 a'!E15/' PAGE 19 a'!F15)</f>
        <v>0.35447276036926278</v>
      </c>
      <c r="F16" s="88">
        <f>IF(' PAGE 19 a'!F15&lt;=0, 0,' PAGE 19 a'!F15/' PAGE 19 a'!F15)</f>
        <v>1</v>
      </c>
      <c r="G16" s="24"/>
      <c r="H16" s="34"/>
      <c r="I16" s="35"/>
    </row>
    <row r="17" spans="1:9" ht="21" customHeight="1" x14ac:dyDescent="0.2">
      <c r="A17" s="307" t="s">
        <v>139</v>
      </c>
      <c r="B17" s="307"/>
      <c r="C17" s="307"/>
      <c r="D17" s="87">
        <f>IF(MIN(' PAGE 19 a'!D16,' PAGE 19 a'!F16)&lt;=0, 0,' PAGE 19 a'!D16/' PAGE 19 a'!F16)</f>
        <v>0.67233212594037339</v>
      </c>
      <c r="E17" s="87">
        <f>IF(MIN(' PAGE 19 a'!E16,' PAGE 19 a'!F16)&lt;=0, 0,' PAGE 19 a'!E16/' PAGE 19 a'!F16)</f>
        <v>0.32683198662580104</v>
      </c>
      <c r="F17" s="88">
        <f>IF(' PAGE 19 a'!F16&lt;=0, 0,' PAGE 19 a'!F16/' PAGE 19 a'!F16)</f>
        <v>1</v>
      </c>
      <c r="G17" s="24"/>
      <c r="H17" s="34"/>
      <c r="I17" s="35"/>
    </row>
    <row r="18" spans="1:9" ht="21" customHeight="1" x14ac:dyDescent="0.2">
      <c r="A18" s="307" t="s">
        <v>67</v>
      </c>
      <c r="B18" s="307"/>
      <c r="C18" s="307"/>
      <c r="D18" s="87">
        <f>IF(MIN(' PAGE 19 a'!D17,' PAGE 19 a'!F17)&lt;=0, 0,' PAGE 19 a'!D17/' PAGE 19 a'!F17)</f>
        <v>0.73250507099391482</v>
      </c>
      <c r="E18" s="87">
        <f>IF(MIN(' PAGE 19 a'!E17,' PAGE 19 a'!F17)&lt;=0, 0,' PAGE 19 a'!E17/' PAGE 19 a'!F17)</f>
        <v>0.26711460446247465</v>
      </c>
      <c r="F18" s="88">
        <f>IF(' PAGE 19 a'!F17&lt;=0, 0,' PAGE 19 a'!F17/' PAGE 19 a'!F17)</f>
        <v>1</v>
      </c>
      <c r="G18" s="24"/>
      <c r="H18" s="34"/>
      <c r="I18" s="35"/>
    </row>
    <row r="19" spans="1:9" ht="22.5" customHeight="1" x14ac:dyDescent="0.2">
      <c r="A19" s="307" t="s">
        <v>68</v>
      </c>
      <c r="B19" s="307"/>
      <c r="C19" s="307"/>
      <c r="D19" s="87">
        <f>IF(MIN(' PAGE 19 a'!D18,' PAGE 19 a'!F18)&lt;=0, 0,' PAGE 19 a'!D18/' PAGE 19 a'!F18)</f>
        <v>0.79735682819383258</v>
      </c>
      <c r="E19" s="87">
        <f>IF(MIN(' PAGE 19 a'!E18,' PAGE 19 a'!F18)&lt;=0, 0,' PAGE 19 a'!E18/' PAGE 19 a'!F18)</f>
        <v>0.20176211453744494</v>
      </c>
      <c r="F19" s="88">
        <f>IF(' PAGE 19 a'!F18&lt;=0, 0,' PAGE 19 a'!F18/' PAGE 19 a'!F18)</f>
        <v>1</v>
      </c>
      <c r="G19" s="24"/>
      <c r="H19" s="34"/>
      <c r="I19" s="35"/>
    </row>
    <row r="20" spans="1:9" ht="23.25" customHeight="1" x14ac:dyDescent="0.2">
      <c r="A20" s="308" t="s">
        <v>42</v>
      </c>
      <c r="B20" s="308"/>
      <c r="C20" s="308"/>
      <c r="D20" s="87">
        <f>IF(MIN(' PAGE 19 a'!D19,' PAGE 19 a'!F19)&lt;=0, 0,' PAGE 19 a'!D19/' PAGE 19 a'!F19)</f>
        <v>0.67307692307692313</v>
      </c>
      <c r="E20" s="87">
        <f>IF(MIN(' PAGE 19 a'!E19,' PAGE 19 a'!F19)&lt;=0, 0,' PAGE 19 a'!E19/' PAGE 19 a'!F19)</f>
        <v>0.30769230769230771</v>
      </c>
      <c r="F20" s="88">
        <f>IF(' PAGE 19 a'!F19&lt;=0, 0,' PAGE 19 a'!F19/' PAGE 19 a'!F19)</f>
        <v>1</v>
      </c>
      <c r="G20" s="24"/>
      <c r="H20" s="34"/>
      <c r="I20" s="35"/>
    </row>
    <row r="21" spans="1:9" ht="20.25" customHeight="1" x14ac:dyDescent="0.2">
      <c r="A21" s="308" t="s">
        <v>69</v>
      </c>
      <c r="B21" s="308"/>
      <c r="C21" s="308"/>
      <c r="D21" s="87">
        <f>IF(MIN(' PAGE 19 a'!D20,' PAGE 19 a'!F20)&lt;=0, 0,' PAGE 19 a'!D20/' PAGE 19 a'!F20)</f>
        <v>0.71328671328671334</v>
      </c>
      <c r="E21" s="87">
        <f>IF(MIN(' PAGE 19 a'!E20,' PAGE 19 a'!F20)&lt;=0, 0,' PAGE 19 a'!E20/' PAGE 19 a'!F20)</f>
        <v>0.28671328671328672</v>
      </c>
      <c r="F21" s="88">
        <f>IF(' PAGE 19 a'!F20&lt;=0, 0,' PAGE 19 a'!F20/' PAGE 19 a'!F20)</f>
        <v>1</v>
      </c>
      <c r="G21" s="24"/>
      <c r="H21" s="34"/>
      <c r="I21" s="35"/>
    </row>
    <row r="22" spans="1:9" ht="21.75" customHeight="1" x14ac:dyDescent="0.2">
      <c r="A22" s="307" t="s">
        <v>70</v>
      </c>
      <c r="B22" s="307"/>
      <c r="C22" s="307"/>
      <c r="D22" s="87">
        <f>IF(MIN(' PAGE 19 a'!D21,' PAGE 19 a'!F21)&lt;=0, 0,' PAGE 19 a'!D21/' PAGE 19 a'!F21)</f>
        <v>0.90607734806629836</v>
      </c>
      <c r="E22" s="87">
        <f>IF(MIN(' PAGE 19 a'!E21,' PAGE 19 a'!F21)&lt;=0, 0,' PAGE 19 a'!E21/' PAGE 19 a'!F21)</f>
        <v>8.8397790055248615E-2</v>
      </c>
      <c r="F22" s="88">
        <f>IF(' PAGE 19 a'!F21&lt;=0, 0,' PAGE 19 a'!F21/' PAGE 19 a'!F21)</f>
        <v>1</v>
      </c>
      <c r="G22" s="24"/>
      <c r="H22" s="34"/>
      <c r="I22" s="35"/>
    </row>
    <row r="23" spans="1:9" ht="21.75" customHeight="1" x14ac:dyDescent="0.2">
      <c r="A23" s="307" t="s">
        <v>71</v>
      </c>
      <c r="B23" s="307"/>
      <c r="C23" s="307"/>
      <c r="D23" s="87">
        <f>IF(MIN(' PAGE 19 a'!D22,' PAGE 19 a'!F22)&lt;=0, 0,' PAGE 19 a'!D22/' PAGE 19 a'!F22)</f>
        <v>0.64296754250386401</v>
      </c>
      <c r="E23" s="87">
        <f>IF(MIN(' PAGE 19 a'!E22,' PAGE 19 a'!F22)&lt;=0, 0,' PAGE 19 a'!E22/' PAGE 19 a'!F22)</f>
        <v>0.35703245749613599</v>
      </c>
      <c r="F23" s="88">
        <f>IF(' PAGE 19 a'!F22&lt;=0, 0,' PAGE 19 a'!F22/' PAGE 19 a'!F22)</f>
        <v>1</v>
      </c>
      <c r="G23" s="24"/>
      <c r="H23" s="34"/>
      <c r="I23" s="35"/>
    </row>
    <row r="24" spans="1:9" ht="18.75" customHeight="1" x14ac:dyDescent="0.2">
      <c r="A24" s="306" t="s">
        <v>72</v>
      </c>
      <c r="B24" s="306"/>
      <c r="C24" s="306"/>
      <c r="D24" s="87">
        <f>IF(MIN(' PAGE 19 a'!D23,' PAGE 19 a'!F23)&lt;=0, 0,' PAGE 19 a'!D23/' PAGE 19 a'!F23)</f>
        <v>0.65953397022452842</v>
      </c>
      <c r="E24" s="87">
        <f>IF(MIN(' PAGE 19 a'!E23,' PAGE 19 a'!F23)&lt;=0, 0,' PAGE 19 a'!E23/' PAGE 19 a'!F23)</f>
        <v>0.33958100965035642</v>
      </c>
      <c r="F24" s="88">
        <f>IF(' PAGE 19 a'!F23&lt;=0, 0,' PAGE 19 a'!F23/' PAGE 19 a'!F23)</f>
        <v>1</v>
      </c>
      <c r="G24" s="24"/>
      <c r="H24" s="34"/>
      <c r="I24" s="35"/>
    </row>
    <row r="25" spans="1:9" x14ac:dyDescent="0.2">
      <c r="A25" s="8"/>
    </row>
    <row r="26" spans="1:9" x14ac:dyDescent="0.2">
      <c r="A26" s="26" t="s">
        <v>221</v>
      </c>
      <c r="C26" s="36"/>
    </row>
    <row r="27" spans="1:9" x14ac:dyDescent="0.2">
      <c r="A27" s="26"/>
      <c r="C27" s="36"/>
    </row>
    <row r="28" spans="1:9" x14ac:dyDescent="0.2">
      <c r="A28" s="37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8"/>
    </row>
    <row r="35" spans="7:10" x14ac:dyDescent="0.2">
      <c r="G35" s="38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4:C24"/>
    <mergeCell ref="A19:C19"/>
    <mergeCell ref="A20:C20"/>
    <mergeCell ref="A21:C21"/>
    <mergeCell ref="A22:C22"/>
    <mergeCell ref="A23:C23"/>
  </mergeCells>
  <phoneticPr fontId="0" type="noConversion"/>
  <conditionalFormatting sqref="D26:G27">
    <cfRule type="expression" dxfId="18" priority="1" stopIfTrue="1">
      <formula>AND(D26&gt;=0,D26&lt;&gt;D25)</formula>
    </cfRule>
  </conditionalFormatting>
  <pageMargins left="0.8" right="0.3" top="0.9" bottom="0" header="0.5" footer="0.5"/>
  <pageSetup scale="94" orientation="landscape" r:id="rId1"/>
  <headerFooter alignWithMargins="0">
    <oddFooter>&amp;L&amp;8
CURRENT DATE: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32"/>
  <sheetViews>
    <sheetView zoomScale="90" zoomScaleNormal="90" workbookViewId="0">
      <selection activeCell="A29" sqref="A29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6" width="15.5703125" customWidth="1"/>
    <col min="7" max="7" width="14.5703125" customWidth="1"/>
    <col min="8" max="8" width="14" style="6" customWidth="1"/>
    <col min="9" max="9" width="9.42578125" style="6" customWidth="1"/>
    <col min="10" max="10" width="12.85546875" style="6" customWidth="1"/>
    <col min="11" max="11" width="8.5703125" style="6" customWidth="1"/>
    <col min="12" max="12" width="8.140625" style="6" customWidth="1"/>
    <col min="13" max="13" width="5.5703125" style="6" customWidth="1"/>
    <col min="14" max="14" width="0.42578125" style="6" hidden="1" customWidth="1"/>
    <col min="15" max="15" width="8.85546875" style="6" customWidth="1"/>
    <col min="16" max="18" width="9.140625" style="6" customWidth="1"/>
    <col min="19" max="19" width="9.140625" style="6" hidden="1" customWidth="1"/>
    <col min="20" max="28" width="9.140625" style="6" customWidth="1"/>
  </cols>
  <sheetData>
    <row r="1" spans="1:28" s="164" customFormat="1" ht="12.75" customHeight="1" x14ac:dyDescent="0.2">
      <c r="A1" s="147" t="s">
        <v>230</v>
      </c>
      <c r="C1" s="4"/>
      <c r="D1" s="5"/>
      <c r="E1" s="4"/>
      <c r="F1" s="4"/>
      <c r="G1" s="4"/>
      <c r="H1" s="28" t="s">
        <v>78</v>
      </c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28" s="164" customFormat="1" ht="9.6" customHeight="1" x14ac:dyDescent="0.2">
      <c r="A2" s="5"/>
      <c r="D2" s="163"/>
      <c r="E2" s="4"/>
      <c r="F2" s="4"/>
      <c r="G2" s="4"/>
      <c r="H2" s="12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</row>
    <row r="3" spans="1:28" s="164" customFormat="1" ht="9.6" customHeight="1" x14ac:dyDescent="0.2">
      <c r="A3" s="5"/>
      <c r="E3" s="4"/>
      <c r="F3" s="4"/>
      <c r="G3"/>
      <c r="H3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</row>
    <row r="4" spans="1:28" s="164" customFormat="1" ht="12.75" customHeight="1" x14ac:dyDescent="0.2">
      <c r="A4" s="5"/>
      <c r="B4" s="4"/>
      <c r="C4" s="163" t="s">
        <v>17</v>
      </c>
      <c r="E4" s="4"/>
      <c r="F4" s="4"/>
      <c r="G4"/>
      <c r="H4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</row>
    <row r="5" spans="1:28" s="164" customFormat="1" ht="12.75" customHeight="1" x14ac:dyDescent="0.2">
      <c r="A5" s="5"/>
      <c r="C5" s="163" t="s">
        <v>44</v>
      </c>
      <c r="E5" s="4"/>
      <c r="F5" s="4"/>
      <c r="G5"/>
      <c r="H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</row>
    <row r="6" spans="1:28" s="164" customFormat="1" ht="12.75" customHeight="1" x14ac:dyDescent="0.2">
      <c r="A6" s="4"/>
      <c r="B6" s="5"/>
      <c r="E6" s="5"/>
      <c r="F6" s="5"/>
      <c r="G6"/>
      <c r="H6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</row>
    <row r="7" spans="1:28" s="164" customFormat="1" ht="12" customHeight="1" x14ac:dyDescent="0.2">
      <c r="A7" s="4"/>
      <c r="B7" s="5"/>
      <c r="C7" s="166" t="s">
        <v>239</v>
      </c>
      <c r="E7" s="5"/>
      <c r="F7" s="5"/>
      <c r="G7"/>
      <c r="H7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</row>
    <row r="8" spans="1:28" s="164" customFormat="1" ht="9.6" customHeight="1" x14ac:dyDescent="0.2">
      <c r="A8" s="4"/>
      <c r="B8" s="5"/>
      <c r="D8" s="4"/>
      <c r="E8" s="5"/>
      <c r="F8" s="167"/>
      <c r="G8"/>
      <c r="H8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</row>
    <row r="9" spans="1:28" ht="9.6" customHeight="1" x14ac:dyDescent="0.2">
      <c r="A9" s="4"/>
      <c r="B9" s="2"/>
      <c r="C9" s="2"/>
      <c r="D9" s="5"/>
      <c r="H9"/>
      <c r="I9" s="23"/>
    </row>
    <row r="10" spans="1:28" ht="15" customHeight="1" x14ac:dyDescent="0.2"/>
    <row r="11" spans="1:28" ht="27.75" customHeight="1" x14ac:dyDescent="0.2">
      <c r="A11" s="300" t="s">
        <v>231</v>
      </c>
      <c r="B11" s="301"/>
      <c r="C11" s="301"/>
      <c r="D11" s="301"/>
      <c r="E11" s="301"/>
      <c r="F11" s="301"/>
      <c r="G11" s="301"/>
    </row>
    <row r="12" spans="1:28" ht="15" customHeight="1" x14ac:dyDescent="0.2">
      <c r="A12" s="299" t="s">
        <v>33</v>
      </c>
      <c r="B12" s="299"/>
      <c r="C12" s="299"/>
      <c r="D12" s="303" t="s">
        <v>57</v>
      </c>
      <c r="E12" s="303"/>
      <c r="F12" s="303"/>
      <c r="G12" s="304"/>
      <c r="H12" s="33"/>
      <c r="I12" s="28" t="s">
        <v>19</v>
      </c>
      <c r="J12" s="28" t="s">
        <v>93</v>
      </c>
    </row>
    <row r="13" spans="1:28" ht="15" customHeight="1" x14ac:dyDescent="0.2">
      <c r="A13" s="299"/>
      <c r="B13" s="299"/>
      <c r="C13" s="299"/>
      <c r="D13" s="122" t="s">
        <v>232</v>
      </c>
      <c r="E13" s="121" t="s">
        <v>233</v>
      </c>
      <c r="F13" s="121" t="s">
        <v>234</v>
      </c>
      <c r="G13" s="121" t="s">
        <v>18</v>
      </c>
      <c r="H13" s="33"/>
      <c r="I13" s="28" t="s">
        <v>18</v>
      </c>
      <c r="J13" s="28" t="s">
        <v>94</v>
      </c>
    </row>
    <row r="14" spans="1:28" ht="28.5" customHeight="1" x14ac:dyDescent="0.2">
      <c r="A14" s="297" t="s">
        <v>66</v>
      </c>
      <c r="B14" s="297"/>
      <c r="C14" s="297"/>
      <c r="D14" s="162">
        <v>39131</v>
      </c>
      <c r="E14" s="162">
        <v>21339</v>
      </c>
      <c r="F14" s="162">
        <v>189</v>
      </c>
      <c r="G14" s="78">
        <v>60659</v>
      </c>
      <c r="H14" s="24"/>
      <c r="I14" s="90">
        <f>MAX(D14,0)+MAX(E14,0)+MAX(F14,0)</f>
        <v>60659</v>
      </c>
      <c r="J14" s="90">
        <f>MAX('PAGE 12'!C31,0)+MAX('PAGE 12'!D31,0)+MAX('PAGE 12'!E31,0)</f>
        <v>60659</v>
      </c>
      <c r="N14" s="6">
        <v>20</v>
      </c>
      <c r="S14" s="6">
        <f t="shared" ref="S14:S22" si="0">MIN(LEN(TRIM(D14)),LEN(TRIM(E14)),LEN(TRIM(G14)))</f>
        <v>5</v>
      </c>
    </row>
    <row r="15" spans="1:28" ht="25.5" customHeight="1" x14ac:dyDescent="0.2">
      <c r="A15" s="297" t="s">
        <v>139</v>
      </c>
      <c r="B15" s="297"/>
      <c r="C15" s="297"/>
      <c r="D15" s="162">
        <v>6062</v>
      </c>
      <c r="E15" s="162">
        <v>2961</v>
      </c>
      <c r="F15" s="162">
        <v>18</v>
      </c>
      <c r="G15" s="78">
        <v>9041</v>
      </c>
      <c r="H15" s="24"/>
      <c r="I15" s="90">
        <f t="shared" ref="I15:I22" si="1">MAX(D15,0)+MAX(E15,0)+MAX(F15,0)</f>
        <v>9041</v>
      </c>
      <c r="J15" s="90">
        <f>MAX('PAGE 12'!F31,0)+MAX('PAGE 12'!G31,0)+MAX('PAGE 12'!H31,0)</f>
        <v>9041</v>
      </c>
      <c r="S15" s="6">
        <f t="shared" si="0"/>
        <v>4</v>
      </c>
    </row>
    <row r="16" spans="1:28" ht="21" customHeight="1" x14ac:dyDescent="0.2">
      <c r="A16" s="297" t="s">
        <v>67</v>
      </c>
      <c r="B16" s="297"/>
      <c r="C16" s="297"/>
      <c r="D16" s="162">
        <v>5068</v>
      </c>
      <c r="E16" s="162">
        <v>1921</v>
      </c>
      <c r="F16" s="162">
        <v>6</v>
      </c>
      <c r="G16" s="78">
        <v>6995</v>
      </c>
      <c r="H16" s="24"/>
      <c r="I16" s="90">
        <f t="shared" si="1"/>
        <v>6995</v>
      </c>
      <c r="J16" s="90">
        <f>MAX('PAGE 13'!C30,0)+MAX('PAGE 13'!D30,0)+MAX('PAGE 13'!E30,0)</f>
        <v>6995</v>
      </c>
      <c r="S16" s="6">
        <f t="shared" si="0"/>
        <v>4</v>
      </c>
    </row>
    <row r="17" spans="1:19" ht="22.5" customHeight="1" x14ac:dyDescent="0.2">
      <c r="A17" s="297" t="s">
        <v>68</v>
      </c>
      <c r="B17" s="297"/>
      <c r="C17" s="297"/>
      <c r="D17" s="162">
        <v>700</v>
      </c>
      <c r="E17" s="162">
        <v>184</v>
      </c>
      <c r="F17" s="162">
        <v>4</v>
      </c>
      <c r="G17" s="78">
        <v>888</v>
      </c>
      <c r="H17" s="24"/>
      <c r="I17" s="90">
        <f t="shared" si="1"/>
        <v>888</v>
      </c>
      <c r="J17" s="90">
        <f>MAX('PAGE 13'!F30,0)+MAX('PAGE 13'!G30,0)+MAX('PAGE 13'!H30,0)</f>
        <v>888</v>
      </c>
      <c r="S17" s="6">
        <f t="shared" si="0"/>
        <v>3</v>
      </c>
    </row>
    <row r="18" spans="1:19" ht="23.25" customHeight="1" x14ac:dyDescent="0.2">
      <c r="A18" s="299" t="s">
        <v>42</v>
      </c>
      <c r="B18" s="299"/>
      <c r="C18" s="299"/>
      <c r="D18" s="162">
        <v>22</v>
      </c>
      <c r="E18" s="162">
        <v>14</v>
      </c>
      <c r="F18" s="162">
        <v>0</v>
      </c>
      <c r="G18" s="78">
        <v>36</v>
      </c>
      <c r="H18" s="24"/>
      <c r="I18" s="90">
        <f t="shared" si="1"/>
        <v>36</v>
      </c>
      <c r="J18" s="90">
        <f>MAX('PAGE 14'!C30,0)+MAX('PAGE 14'!D30,0)+MAX('PAGE 14'!E30,0)</f>
        <v>36</v>
      </c>
      <c r="S18" s="6">
        <f t="shared" si="0"/>
        <v>2</v>
      </c>
    </row>
    <row r="19" spans="1:19" ht="20.25" customHeight="1" x14ac:dyDescent="0.2">
      <c r="A19" s="299" t="s">
        <v>69</v>
      </c>
      <c r="B19" s="299"/>
      <c r="C19" s="299"/>
      <c r="D19" s="162">
        <v>172</v>
      </c>
      <c r="E19" s="162">
        <v>71</v>
      </c>
      <c r="F19" s="162">
        <v>1</v>
      </c>
      <c r="G19" s="78">
        <v>244</v>
      </c>
      <c r="H19" s="24"/>
      <c r="I19" s="90">
        <f t="shared" si="1"/>
        <v>244</v>
      </c>
      <c r="J19" s="90">
        <f>MAX('PAGE 14'!F30,0)+MAX('PAGE 14'!G30,0)+MAX('PAGE 14'!H30,0)</f>
        <v>244</v>
      </c>
      <c r="S19" s="6">
        <f t="shared" si="0"/>
        <v>2</v>
      </c>
    </row>
    <row r="20" spans="1:19" ht="21.75" customHeight="1" x14ac:dyDescent="0.2">
      <c r="A20" s="297" t="s">
        <v>70</v>
      </c>
      <c r="B20" s="297"/>
      <c r="C20" s="297"/>
      <c r="D20" s="162">
        <v>130</v>
      </c>
      <c r="E20" s="162">
        <v>14</v>
      </c>
      <c r="F20" s="162">
        <v>0</v>
      </c>
      <c r="G20" s="78">
        <v>144</v>
      </c>
      <c r="H20" s="24"/>
      <c r="I20" s="90">
        <f t="shared" si="1"/>
        <v>144</v>
      </c>
      <c r="J20" s="90">
        <f>MAX('PAGE 15'!C30,0)+MAX('PAGE 15'!D30,0)+MAX('PAGE 15'!E30,0)</f>
        <v>144</v>
      </c>
      <c r="S20" s="6">
        <f t="shared" si="0"/>
        <v>2</v>
      </c>
    </row>
    <row r="21" spans="1:19" ht="21.75" customHeight="1" x14ac:dyDescent="0.2">
      <c r="A21" s="297" t="s">
        <v>71</v>
      </c>
      <c r="B21" s="297"/>
      <c r="C21" s="297"/>
      <c r="D21" s="162">
        <v>456</v>
      </c>
      <c r="E21" s="162">
        <v>251</v>
      </c>
      <c r="F21" s="162">
        <v>0</v>
      </c>
      <c r="G21" s="78">
        <v>707</v>
      </c>
      <c r="H21" s="24"/>
      <c r="I21" s="90">
        <f t="shared" si="1"/>
        <v>707</v>
      </c>
      <c r="J21" s="90">
        <f>MAX('PAGE 15'!F30,0)+MAX('PAGE 15'!G30,0)+MAX('PAGE 15'!H30,0)</f>
        <v>707</v>
      </c>
      <c r="S21" s="6">
        <f t="shared" si="0"/>
        <v>3</v>
      </c>
    </row>
    <row r="22" spans="1:19" ht="18.75" customHeight="1" x14ac:dyDescent="0.2">
      <c r="A22" s="298" t="s">
        <v>72</v>
      </c>
      <c r="B22" s="298"/>
      <c r="C22" s="298"/>
      <c r="D22" s="162">
        <v>51741</v>
      </c>
      <c r="E22" s="162">
        <v>26755</v>
      </c>
      <c r="F22" s="162">
        <f>G22-78496</f>
        <v>218</v>
      </c>
      <c r="G22" s="78">
        <v>78714</v>
      </c>
      <c r="H22" s="24"/>
      <c r="I22" s="90">
        <f t="shared" si="1"/>
        <v>78714</v>
      </c>
      <c r="J22" s="35"/>
      <c r="S22" s="6">
        <f t="shared" si="0"/>
        <v>5</v>
      </c>
    </row>
    <row r="23" spans="1:19" x14ac:dyDescent="0.2">
      <c r="A23" s="4"/>
    </row>
    <row r="24" spans="1:19" x14ac:dyDescent="0.2">
      <c r="A24" s="17"/>
    </row>
    <row r="25" spans="1:19" x14ac:dyDescent="0.2">
      <c r="A25" s="4"/>
      <c r="C25" s="4" t="s">
        <v>76</v>
      </c>
      <c r="D25" s="98">
        <f>MAX(D14,0)+MAX(D15,0)+MAX(D16,0)+MAX(D17,0)+MAX(D18,0)+MAX(D19,0)+MAX(D20,0)+MAX(D21,0)</f>
        <v>51741</v>
      </c>
      <c r="E25" s="98">
        <f>MAX(E14,0)+MAX(E15,0)+MAX(E16,0)+MAX(E17,0)+MAX(E18,0)+MAX(E19,0)+MAX(E20,0)+MAX(E21,0)</f>
        <v>26755</v>
      </c>
      <c r="F25" s="98">
        <f>MAX(F14,0)+MAX(F15,0)+MAX(F16,0)+MAX(F17,0)+MAX(F18,0)+MAX(F19,0)+MAX(F20,0)+MAX(F21,0)</f>
        <v>218</v>
      </c>
      <c r="G25" s="98">
        <f>MAX(G14,0)+MAX(G15,0)+MAX(G16,0)+MAX(G17,0)+MAX(G18,0)+MAX(G19,0)+MAX(G20,0)+MAX(G21,0)</f>
        <v>78714</v>
      </c>
    </row>
    <row r="27" spans="1:19" x14ac:dyDescent="0.2">
      <c r="B27" s="7"/>
      <c r="H27" s="9"/>
    </row>
    <row r="30" spans="1:19" x14ac:dyDescent="0.2">
      <c r="H30" s="8"/>
      <c r="K30" s="9"/>
    </row>
    <row r="31" spans="1:19" x14ac:dyDescent="0.2">
      <c r="H31" s="38"/>
    </row>
    <row r="32" spans="1:19" x14ac:dyDescent="0.2">
      <c r="H32" s="38"/>
    </row>
  </sheetData>
  <mergeCells count="12">
    <mergeCell ref="A22:C22"/>
    <mergeCell ref="A11:G11"/>
    <mergeCell ref="A12:C13"/>
    <mergeCell ref="D12:G12"/>
    <mergeCell ref="A14:C14"/>
    <mergeCell ref="A15:C15"/>
    <mergeCell ref="A16:C16"/>
    <mergeCell ref="A17:C17"/>
    <mergeCell ref="A18:C18"/>
    <mergeCell ref="A19:C19"/>
    <mergeCell ref="A20:C20"/>
    <mergeCell ref="A21:C21"/>
  </mergeCells>
  <conditionalFormatting sqref="E25:G25">
    <cfRule type="expression" dxfId="17" priority="2" stopIfTrue="1">
      <formula>MAX(E22,0)&lt;&gt;E25</formula>
    </cfRule>
  </conditionalFormatting>
  <conditionalFormatting sqref="D25">
    <cfRule type="expression" dxfId="16" priority="3" stopIfTrue="1">
      <formula>MAX(D22,0)&lt;&gt;D25</formula>
    </cfRule>
  </conditionalFormatting>
  <conditionalFormatting sqref="J14:J21">
    <cfRule type="expression" dxfId="15" priority="8" stopIfTrue="1">
      <formula>AND(OR(G14&gt;=0, J14&gt;0), J14&lt;&gt;G14)</formula>
    </cfRule>
  </conditionalFormatting>
  <conditionalFormatting sqref="I14:I22">
    <cfRule type="expression" dxfId="14" priority="9" stopIfTrue="1">
      <formula>MAX(G14,0)&lt;&gt;I14</formula>
    </cfRule>
  </conditionalFormatting>
  <conditionalFormatting sqref="D14:F22">
    <cfRule type="expression" dxfId="13" priority="10" stopIfTrue="1">
      <formula>LEN(TRIM(D14))=0</formula>
    </cfRule>
  </conditionalFormatting>
  <conditionalFormatting sqref="G14:G22">
    <cfRule type="expression" dxfId="12" priority="1" stopIfTrue="1">
      <formula>LEN(TRIM(G14))=0</formula>
    </cfRule>
  </conditionalFormatting>
  <pageMargins left="0.8" right="0.3" top="0.9" bottom="0" header="0.5" footer="0.5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5"/>
  <sheetViews>
    <sheetView zoomScaleNormal="100" workbookViewId="0">
      <selection activeCell="A30" sqref="A30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25" style="6" customWidth="1"/>
    <col min="4" max="6" width="15.5703125" style="6" customWidth="1"/>
    <col min="7" max="7" width="14.5703125" style="6" customWidth="1"/>
    <col min="8" max="8" width="14" style="6" customWidth="1"/>
    <col min="9" max="9" width="8.5703125" style="6" customWidth="1"/>
    <col min="10" max="10" width="9" style="6" customWidth="1"/>
    <col min="11" max="11" width="8.5703125" style="6" customWidth="1"/>
    <col min="12" max="12" width="8.140625" style="6" customWidth="1"/>
    <col min="13" max="13" width="5.85546875" style="6" customWidth="1"/>
    <col min="14" max="14" width="5.5703125" style="6" hidden="1" customWidth="1"/>
    <col min="15" max="15" width="8.85546875" style="6" customWidth="1"/>
    <col min="16" max="16384" width="9.140625" style="6"/>
  </cols>
  <sheetData>
    <row r="1" spans="1:14" s="165" customFormat="1" ht="12" customHeight="1" x14ac:dyDescent="0.2">
      <c r="A1" s="147" t="s">
        <v>230</v>
      </c>
      <c r="C1" s="8"/>
      <c r="D1" s="12"/>
      <c r="E1" s="8"/>
      <c r="F1" s="8"/>
      <c r="G1" s="8"/>
      <c r="H1" s="28" t="s">
        <v>80</v>
      </c>
    </row>
    <row r="2" spans="1:14" s="165" customFormat="1" ht="9.6" customHeight="1" x14ac:dyDescent="0.2">
      <c r="A2" s="12"/>
      <c r="D2" s="29"/>
      <c r="E2" s="8"/>
      <c r="F2" s="8"/>
      <c r="G2" s="8"/>
      <c r="H2" s="12"/>
    </row>
    <row r="3" spans="1:14" s="165" customFormat="1" ht="9.6" customHeight="1" x14ac:dyDescent="0.2">
      <c r="A3" s="12"/>
      <c r="E3" s="8"/>
      <c r="F3" s="8"/>
      <c r="G3"/>
      <c r="H3"/>
    </row>
    <row r="4" spans="1:14" s="165" customFormat="1" ht="12" customHeight="1" x14ac:dyDescent="0.2">
      <c r="A4" s="12"/>
      <c r="B4" s="8"/>
      <c r="C4" s="29" t="s">
        <v>17</v>
      </c>
      <c r="E4" s="8"/>
      <c r="F4" s="8"/>
      <c r="G4"/>
      <c r="H4"/>
    </row>
    <row r="5" spans="1:14" s="165" customFormat="1" ht="12" customHeight="1" x14ac:dyDescent="0.2">
      <c r="A5" s="12"/>
      <c r="C5" s="29" t="s">
        <v>44</v>
      </c>
      <c r="E5" s="8"/>
      <c r="F5" s="8"/>
      <c r="G5"/>
      <c r="H5"/>
    </row>
    <row r="6" spans="1:14" s="165" customFormat="1" ht="12" customHeight="1" x14ac:dyDescent="0.2">
      <c r="A6" s="8"/>
      <c r="B6" s="12"/>
      <c r="E6" s="12"/>
      <c r="F6" s="12"/>
      <c r="G6"/>
      <c r="H6"/>
    </row>
    <row r="7" spans="1:14" s="165" customFormat="1" ht="12" customHeight="1" x14ac:dyDescent="0.2">
      <c r="A7" s="8"/>
      <c r="B7" s="12"/>
      <c r="C7" s="166" t="s">
        <v>239</v>
      </c>
      <c r="D7" s="148"/>
      <c r="E7" s="12"/>
      <c r="F7" s="12"/>
      <c r="G7"/>
      <c r="H7"/>
    </row>
    <row r="8" spans="1:14" s="165" customFormat="1" ht="9.6" customHeight="1" x14ac:dyDescent="0.2">
      <c r="A8" s="8"/>
      <c r="B8" s="12"/>
      <c r="D8" s="8"/>
      <c r="E8" s="12"/>
      <c r="F8" s="12"/>
      <c r="G8"/>
      <c r="H8"/>
    </row>
    <row r="9" spans="1:14" ht="9.6" customHeight="1" x14ac:dyDescent="0.2">
      <c r="A9" s="8"/>
      <c r="B9" s="30"/>
      <c r="C9" s="30"/>
      <c r="D9" s="12"/>
      <c r="E9" s="12"/>
      <c r="F9" s="12"/>
      <c r="G9"/>
      <c r="H9"/>
    </row>
    <row r="10" spans="1:14" ht="9.6" customHeight="1" x14ac:dyDescent="0.2">
      <c r="A10" s="8"/>
      <c r="B10" s="30"/>
      <c r="C10" s="30"/>
      <c r="D10" s="12"/>
      <c r="G10"/>
      <c r="H10"/>
      <c r="I10" s="23"/>
    </row>
    <row r="11" spans="1:14" ht="15" customHeight="1" x14ac:dyDescent="0.2"/>
    <row r="12" spans="1:14" ht="15" customHeight="1" x14ac:dyDescent="0.2">
      <c r="A12" s="110" t="s">
        <v>79</v>
      </c>
      <c r="C12" s="32"/>
    </row>
    <row r="13" spans="1:14" ht="26.25" customHeight="1" x14ac:dyDescent="0.2">
      <c r="A13" s="202" t="s">
        <v>33</v>
      </c>
      <c r="B13" s="203"/>
      <c r="C13" s="204"/>
      <c r="D13" s="218" t="s">
        <v>151</v>
      </c>
      <c r="E13" s="219"/>
      <c r="F13" s="219"/>
      <c r="G13" s="220"/>
      <c r="H13" s="33"/>
      <c r="I13" s="8"/>
    </row>
    <row r="14" spans="1:14" ht="12" customHeight="1" x14ac:dyDescent="0.2">
      <c r="A14" s="205"/>
      <c r="B14" s="206"/>
      <c r="C14" s="207"/>
      <c r="D14" s="229" t="s">
        <v>235</v>
      </c>
      <c r="E14" s="229" t="s">
        <v>236</v>
      </c>
      <c r="F14" s="229" t="s">
        <v>237</v>
      </c>
      <c r="G14" s="229" t="s">
        <v>165</v>
      </c>
      <c r="H14" s="33"/>
      <c r="I14" s="8"/>
    </row>
    <row r="15" spans="1:14" ht="12" customHeight="1" x14ac:dyDescent="0.2">
      <c r="A15" s="208"/>
      <c r="B15" s="209"/>
      <c r="C15" s="210"/>
      <c r="D15" s="231"/>
      <c r="E15" s="231"/>
      <c r="F15" s="231"/>
      <c r="G15" s="231"/>
      <c r="H15" s="33"/>
      <c r="I15" s="8"/>
      <c r="N15" s="6">
        <v>21</v>
      </c>
    </row>
    <row r="16" spans="1:14" ht="21" customHeight="1" x14ac:dyDescent="0.2">
      <c r="A16" s="307" t="s">
        <v>66</v>
      </c>
      <c r="B16" s="307"/>
      <c r="C16" s="307"/>
      <c r="D16" s="168">
        <f>IF(MIN(PAGE19!D14,PAGE19!G14)&lt;=0, 0,PAGE19!D14/PAGE19!G14)</f>
        <v>0.64509800689098074</v>
      </c>
      <c r="E16" s="168">
        <f>IF(MIN(PAGE19!E14,PAGE19!G14)&lt;=0, 0,PAGE19!E14/PAGE19!G14)</f>
        <v>0.35178621474142335</v>
      </c>
      <c r="F16" s="168">
        <f>IF(MIN(PAGE19!F14,PAGE19!G14)&lt;=0, 0,PAGE19!F14/PAGE19!G14)</f>
        <v>3.1157783675959051E-3</v>
      </c>
      <c r="G16" s="169">
        <f>IF(PAGE19!G14&lt;=0, 0,PAGE19!G14/PAGE19!G14)</f>
        <v>1</v>
      </c>
      <c r="H16" s="24"/>
      <c r="I16" s="34"/>
      <c r="J16" s="35"/>
    </row>
    <row r="17" spans="1:10" ht="21" customHeight="1" x14ac:dyDescent="0.2">
      <c r="A17" s="307" t="s">
        <v>139</v>
      </c>
      <c r="B17" s="307"/>
      <c r="C17" s="307"/>
      <c r="D17" s="168">
        <f>IF(MIN(PAGE19!D15,PAGE19!G15)&lt;=0, 0,PAGE19!D15/PAGE19!G15)</f>
        <v>0.67050105076872024</v>
      </c>
      <c r="E17" s="168">
        <f>IF(MIN(PAGE19!E15,PAGE19!G15)&lt;=0, 0,PAGE19!E15/PAGE19!G15)</f>
        <v>0.32750801902444421</v>
      </c>
      <c r="F17" s="168">
        <f>IF(MIN(PAGE19!F15,PAGE19!G15)&lt;=0, 0,PAGE19!F15/PAGE19!G15)</f>
        <v>1.9909302068355271E-3</v>
      </c>
      <c r="G17" s="169">
        <f>IF(PAGE19!G15&lt;=0, 0,PAGE19!G15/PAGE19!G15)</f>
        <v>1</v>
      </c>
      <c r="H17" s="24"/>
      <c r="I17" s="34"/>
      <c r="J17" s="35"/>
    </row>
    <row r="18" spans="1:10" ht="21" customHeight="1" x14ac:dyDescent="0.2">
      <c r="A18" s="307" t="s">
        <v>67</v>
      </c>
      <c r="B18" s="307"/>
      <c r="C18" s="307"/>
      <c r="D18" s="168">
        <f>IF(MIN(PAGE19!D16,PAGE19!G16)&lt;=0, 0,PAGE19!D16/PAGE19!G16)</f>
        <v>0.72451751250893492</v>
      </c>
      <c r="E18" s="168">
        <f>IF(MIN(PAGE19!E16,PAGE19!G16)&lt;=0, 0,PAGE19!E16/PAGE19!G16)</f>
        <v>0.27462473195139386</v>
      </c>
      <c r="F18" s="168">
        <f>IF(MIN(PAGE19!F16,PAGE19!G16)&lt;=0, 0,PAGE19!F16/PAGE19!G16)</f>
        <v>8.5775553967119367E-4</v>
      </c>
      <c r="G18" s="169">
        <f>IF(PAGE19!G16&lt;=0, 0,PAGE19!G16/PAGE19!G16)</f>
        <v>1</v>
      </c>
      <c r="H18" s="24"/>
      <c r="I18" s="34"/>
      <c r="J18" s="35"/>
    </row>
    <row r="19" spans="1:10" ht="22.5" customHeight="1" x14ac:dyDescent="0.2">
      <c r="A19" s="307" t="s">
        <v>68</v>
      </c>
      <c r="B19" s="307"/>
      <c r="C19" s="307"/>
      <c r="D19" s="168">
        <f>IF(MIN(PAGE19!D17,PAGE19!G17)&lt;=0, 0,PAGE19!D17/PAGE19!G17)</f>
        <v>0.78828828828828834</v>
      </c>
      <c r="E19" s="168">
        <f>IF(MIN(PAGE19!E17,PAGE19!G17)&lt;=0, 0,PAGE19!E17/PAGE19!G17)</f>
        <v>0.2072072072072072</v>
      </c>
      <c r="F19" s="168">
        <f>IF(MIN(PAGE19!F17,PAGE19!G17)&lt;=0, 0,PAGE19!F17/PAGE19!G17)</f>
        <v>4.5045045045045045E-3</v>
      </c>
      <c r="G19" s="169">
        <f>IF(PAGE19!G17&lt;=0, 0,PAGE19!G17/PAGE19!G17)</f>
        <v>1</v>
      </c>
      <c r="H19" s="24"/>
      <c r="I19" s="34"/>
      <c r="J19" s="35"/>
    </row>
    <row r="20" spans="1:10" ht="23.25" customHeight="1" x14ac:dyDescent="0.2">
      <c r="A20" s="308" t="s">
        <v>42</v>
      </c>
      <c r="B20" s="308"/>
      <c r="C20" s="308"/>
      <c r="D20" s="168">
        <f>IF(MIN(PAGE19!D18,PAGE19!G18)&lt;=0, 0,PAGE19!D18/PAGE19!G18)</f>
        <v>0.61111111111111116</v>
      </c>
      <c r="E20" s="168">
        <f>IF(MIN(PAGE19!E18,PAGE19!G18)&lt;=0, 0,PAGE19!E18/PAGE19!G18)</f>
        <v>0.3888888888888889</v>
      </c>
      <c r="F20" s="168">
        <f>IF(MIN(PAGE19!F18,PAGE19!G18)&lt;=0, 0,PAGE19!F18/PAGE19!G18)</f>
        <v>0</v>
      </c>
      <c r="G20" s="169">
        <f>IF(PAGE19!G18&lt;=0, 0,PAGE19!G18/PAGE19!G18)</f>
        <v>1</v>
      </c>
      <c r="H20" s="24"/>
      <c r="I20" s="34"/>
      <c r="J20" s="35"/>
    </row>
    <row r="21" spans="1:10" ht="20.25" customHeight="1" x14ac:dyDescent="0.2">
      <c r="A21" s="308" t="s">
        <v>69</v>
      </c>
      <c r="B21" s="308"/>
      <c r="C21" s="308"/>
      <c r="D21" s="168">
        <f>IF(MIN(PAGE19!D19,PAGE19!G19)&lt;=0, 0,PAGE19!D19/PAGE19!G19)</f>
        <v>0.70491803278688525</v>
      </c>
      <c r="E21" s="168">
        <f>IF(MIN(PAGE19!E19,PAGE19!G19)&lt;=0, 0,PAGE19!E19/PAGE19!G19)</f>
        <v>0.29098360655737704</v>
      </c>
      <c r="F21" s="168">
        <f>IF(MIN(PAGE19!F19,PAGE19!G19)&lt;=0, 0,PAGE19!F19/PAGE19!G19)</f>
        <v>4.0983606557377051E-3</v>
      </c>
      <c r="G21" s="169">
        <f>IF(PAGE19!G19&lt;=0, 0,PAGE19!G19/PAGE19!G19)</f>
        <v>1</v>
      </c>
      <c r="H21" s="24"/>
      <c r="I21" s="34"/>
      <c r="J21" s="35"/>
    </row>
    <row r="22" spans="1:10" ht="21.75" customHeight="1" x14ac:dyDescent="0.2">
      <c r="A22" s="307" t="s">
        <v>70</v>
      </c>
      <c r="B22" s="307"/>
      <c r="C22" s="307"/>
      <c r="D22" s="168">
        <f>IF(MIN(PAGE19!D20,PAGE19!G20)&lt;=0, 0,PAGE19!D20/PAGE19!G20)</f>
        <v>0.90277777777777779</v>
      </c>
      <c r="E22" s="168">
        <f>IF(MIN(PAGE19!E20,PAGE19!G20)&lt;=0, 0,PAGE19!E20/PAGE19!G20)</f>
        <v>9.7222222222222224E-2</v>
      </c>
      <c r="F22" s="168">
        <f>IF(MIN(PAGE19!F20,PAGE19!G20)&lt;=0, 0,PAGE19!F20/PAGE19!G20)</f>
        <v>0</v>
      </c>
      <c r="G22" s="169">
        <f>IF(PAGE19!G20&lt;=0, 0,PAGE19!G20/PAGE19!G20)</f>
        <v>1</v>
      </c>
      <c r="H22" s="24"/>
      <c r="I22" s="34"/>
      <c r="J22" s="35"/>
    </row>
    <row r="23" spans="1:10" ht="21.75" customHeight="1" x14ac:dyDescent="0.2">
      <c r="A23" s="307" t="s">
        <v>71</v>
      </c>
      <c r="B23" s="307"/>
      <c r="C23" s="307"/>
      <c r="D23" s="168">
        <f>IF(MIN(PAGE19!D21,PAGE19!G21)&lt;=0, 0,PAGE19!D21/PAGE19!G21)</f>
        <v>0.64497878359264493</v>
      </c>
      <c r="E23" s="168">
        <f>IF(MIN(PAGE19!E21,PAGE19!G21)&lt;=0, 0,PAGE19!E21/PAGE19!G21)</f>
        <v>0.35502121640735501</v>
      </c>
      <c r="F23" s="168">
        <f>IF(MIN(PAGE19!F21,PAGE19!G21)&lt;=0, 0,PAGE19!F21/PAGE19!G21)</f>
        <v>0</v>
      </c>
      <c r="G23" s="169">
        <f>IF(PAGE19!G21&lt;=0, 0,PAGE19!G21/PAGE19!G21)</f>
        <v>1</v>
      </c>
      <c r="H23" s="24"/>
      <c r="I23" s="34"/>
      <c r="J23" s="35"/>
    </row>
    <row r="24" spans="1:10" ht="18.75" customHeight="1" x14ac:dyDescent="0.2">
      <c r="A24" s="306" t="s">
        <v>72</v>
      </c>
      <c r="B24" s="306"/>
      <c r="C24" s="306"/>
      <c r="D24" s="168">
        <f>IF(MIN(PAGE19!D22,PAGE19!G22)&lt;=0, 0,PAGE19!D22/PAGE19!G22)</f>
        <v>0.65732906471529839</v>
      </c>
      <c r="E24" s="168">
        <f>IF(MIN(PAGE19!E22,PAGE19!G22)&lt;=0, 0,PAGE19!E22/PAGE19!G22)</f>
        <v>0.33990141525014611</v>
      </c>
      <c r="F24" s="168">
        <f>IF(MIN(PAGE19!F22,PAGE19!G22)&lt;=0, 0,PAGE19!F22/PAGE19!G22)</f>
        <v>2.7695200345554793E-3</v>
      </c>
      <c r="G24" s="169">
        <f>IF(PAGE19!G22&lt;=0, 0,PAGE19!G22/PAGE19!G22)</f>
        <v>1</v>
      </c>
      <c r="H24" s="24"/>
      <c r="I24" s="34"/>
      <c r="J24" s="35"/>
    </row>
    <row r="25" spans="1:10" x14ac:dyDescent="0.2">
      <c r="A25" s="8"/>
    </row>
    <row r="26" spans="1:10" x14ac:dyDescent="0.2">
      <c r="A26" s="26" t="s">
        <v>238</v>
      </c>
      <c r="C26" s="36"/>
    </row>
    <row r="27" spans="1:10" x14ac:dyDescent="0.2">
      <c r="A27" s="26"/>
      <c r="C27" s="36"/>
    </row>
    <row r="28" spans="1:10" x14ac:dyDescent="0.2">
      <c r="A28" s="37"/>
    </row>
    <row r="30" spans="1:10" x14ac:dyDescent="0.2">
      <c r="B30" s="9"/>
      <c r="H30" s="9"/>
    </row>
    <row r="33" spans="8:11" x14ac:dyDescent="0.2">
      <c r="H33" s="8"/>
      <c r="K33" s="9"/>
    </row>
    <row r="34" spans="8:11" x14ac:dyDescent="0.2">
      <c r="H34" s="38"/>
    </row>
    <row r="35" spans="8:11" x14ac:dyDescent="0.2">
      <c r="H35" s="38"/>
    </row>
  </sheetData>
  <mergeCells count="15"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  <mergeCell ref="A13:C15"/>
    <mergeCell ref="D13:G13"/>
    <mergeCell ref="D14:D15"/>
    <mergeCell ref="E14:E15"/>
    <mergeCell ref="F14:F15"/>
    <mergeCell ref="G14:G15"/>
  </mergeCells>
  <conditionalFormatting sqref="D26:H27">
    <cfRule type="expression" dxfId="11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R33"/>
  <sheetViews>
    <sheetView zoomScaleNormal="100" workbookViewId="0">
      <selection activeCell="A26" sqref="A26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25" style="6" customWidth="1"/>
    <col min="4" max="5" width="24.140625" style="6" customWidth="1"/>
    <col min="6" max="6" width="17.5703125" style="6" customWidth="1"/>
    <col min="7" max="7" width="14" style="6" customWidth="1"/>
    <col min="8" max="8" width="10.42578125" style="6" customWidth="1"/>
    <col min="9" max="9" width="14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425781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47" t="s">
        <v>206</v>
      </c>
      <c r="C1" s="8"/>
      <c r="D1" s="12"/>
      <c r="E1" s="8"/>
      <c r="F1" s="8"/>
      <c r="G1" s="28" t="s">
        <v>77</v>
      </c>
    </row>
    <row r="2" spans="1:18" s="13" customFormat="1" ht="9.6" customHeight="1" x14ac:dyDescent="0.2">
      <c r="A2" s="12"/>
      <c r="D2" s="29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9.75" customHeight="1" x14ac:dyDescent="0.2">
      <c r="A4" s="12"/>
      <c r="B4" s="8"/>
      <c r="C4" s="29" t="s">
        <v>17</v>
      </c>
      <c r="E4" s="8"/>
      <c r="F4"/>
      <c r="G4"/>
    </row>
    <row r="5" spans="1:18" s="13" customFormat="1" ht="9.75" customHeight="1" x14ac:dyDescent="0.2">
      <c r="A5" s="12"/>
      <c r="C5" s="29" t="s">
        <v>44</v>
      </c>
      <c r="E5" s="8"/>
      <c r="F5"/>
      <c r="G5"/>
    </row>
    <row r="6" spans="1:18" s="13" customFormat="1" ht="9.75" customHeight="1" x14ac:dyDescent="0.2">
      <c r="A6" s="8"/>
      <c r="B6" s="12"/>
      <c r="E6" s="12"/>
      <c r="F6"/>
      <c r="G6"/>
    </row>
    <row r="7" spans="1:18" s="13" customFormat="1" ht="11.25" customHeight="1" x14ac:dyDescent="0.2">
      <c r="A7" s="8"/>
      <c r="B7" s="12"/>
      <c r="C7" s="36" t="str">
        <f>"Reporting Date: "&amp;'PAGE 1'!D7</f>
        <v>Reporting Date: 2021</v>
      </c>
      <c r="D7" s="148"/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30"/>
      <c r="C9" s="30"/>
      <c r="D9" s="12"/>
      <c r="E9" s="12"/>
      <c r="F9"/>
      <c r="G9"/>
    </row>
    <row r="10" spans="1:18" ht="9.75" customHeight="1" x14ac:dyDescent="0.2">
      <c r="A10" s="8"/>
      <c r="B10" s="30"/>
      <c r="C10" s="309" t="s">
        <v>99</v>
      </c>
      <c r="D10" s="309"/>
      <c r="E10" s="309"/>
      <c r="F10"/>
      <c r="G10"/>
      <c r="H10" s="23"/>
    </row>
    <row r="11" spans="1:18" ht="15" customHeight="1" x14ac:dyDescent="0.2">
      <c r="F11"/>
      <c r="G11"/>
    </row>
    <row r="12" spans="1:18" ht="27" customHeight="1" x14ac:dyDescent="0.2">
      <c r="A12" s="280" t="s">
        <v>211</v>
      </c>
      <c r="B12" s="280"/>
      <c r="C12" s="280"/>
      <c r="D12" s="280"/>
      <c r="E12" s="280"/>
      <c r="F12" s="280"/>
    </row>
    <row r="13" spans="1:18" ht="15" customHeight="1" x14ac:dyDescent="0.2">
      <c r="A13" s="310" t="s">
        <v>33</v>
      </c>
      <c r="B13" s="310"/>
      <c r="C13" s="310"/>
      <c r="D13" s="177" t="s">
        <v>198</v>
      </c>
      <c r="E13" s="177"/>
      <c r="F13" s="178"/>
      <c r="G13" s="33"/>
      <c r="H13" s="28" t="s">
        <v>19</v>
      </c>
      <c r="I13" s="28" t="s">
        <v>93</v>
      </c>
    </row>
    <row r="14" spans="1:18" ht="15" customHeight="1" x14ac:dyDescent="0.2">
      <c r="A14" s="310"/>
      <c r="B14" s="310"/>
      <c r="C14" s="310"/>
      <c r="D14" s="57" t="s">
        <v>200</v>
      </c>
      <c r="E14" s="119" t="s">
        <v>201</v>
      </c>
      <c r="F14" s="119" t="s">
        <v>18</v>
      </c>
      <c r="G14" s="33"/>
      <c r="H14" s="28" t="s">
        <v>18</v>
      </c>
      <c r="I14" s="28" t="s">
        <v>94</v>
      </c>
    </row>
    <row r="15" spans="1:18" ht="28.5" customHeight="1" x14ac:dyDescent="0.2">
      <c r="A15" s="307" t="s">
        <v>66</v>
      </c>
      <c r="B15" s="307"/>
      <c r="C15" s="307"/>
      <c r="D15" s="78">
        <v>8901</v>
      </c>
      <c r="E15" s="78">
        <v>51758</v>
      </c>
      <c r="F15" s="78">
        <v>60659</v>
      </c>
      <c r="G15" s="24"/>
      <c r="H15" s="34">
        <f t="shared" ref="H15:H23" si="0">MAX(D15,0)+MAX(E15,0)</f>
        <v>60659</v>
      </c>
      <c r="I15" s="79">
        <f>MAX('PAGE 12'!C31,0)+MAX('PAGE 12'!D31,0)+MAX('PAGE 12'!E31,0)</f>
        <v>60659</v>
      </c>
      <c r="M15" s="6">
        <v>22</v>
      </c>
      <c r="R15" s="6">
        <f t="shared" ref="R15:R23" si="1">MIN(LEN(TRIM(D15)),LEN(TRIM(E15)),LEN(TRIM(F15)))</f>
        <v>4</v>
      </c>
    </row>
    <row r="16" spans="1:18" ht="25.5" customHeight="1" x14ac:dyDescent="0.2">
      <c r="A16" s="307" t="s">
        <v>139</v>
      </c>
      <c r="B16" s="307"/>
      <c r="C16" s="307"/>
      <c r="D16" s="78">
        <v>1428</v>
      </c>
      <c r="E16" s="78">
        <v>7613</v>
      </c>
      <c r="F16" s="78">
        <v>9041</v>
      </c>
      <c r="G16" s="24"/>
      <c r="H16" s="34">
        <f t="shared" si="0"/>
        <v>9041</v>
      </c>
      <c r="I16" s="79">
        <f>MAX('PAGE 12'!F31,0)+MAX('PAGE 12'!G31,0)+MAX('PAGE 12'!H31,0)</f>
        <v>9041</v>
      </c>
      <c r="R16" s="6">
        <f t="shared" si="1"/>
        <v>4</v>
      </c>
    </row>
    <row r="17" spans="1:18" ht="21" customHeight="1" x14ac:dyDescent="0.2">
      <c r="A17" s="307" t="s">
        <v>67</v>
      </c>
      <c r="B17" s="307"/>
      <c r="C17" s="307"/>
      <c r="D17" s="78">
        <v>756</v>
      </c>
      <c r="E17" s="78">
        <v>6239</v>
      </c>
      <c r="F17" s="78">
        <v>6995</v>
      </c>
      <c r="G17" s="24"/>
      <c r="H17" s="34">
        <f t="shared" si="0"/>
        <v>6995</v>
      </c>
      <c r="I17" s="79">
        <f>MAX('PAGE 13'!C30,0)+MAX('PAGE 13'!D30,0)+MAX('PAGE 13'!E30,0)</f>
        <v>6995</v>
      </c>
      <c r="R17" s="6">
        <f t="shared" si="1"/>
        <v>3</v>
      </c>
    </row>
    <row r="18" spans="1:18" ht="22.5" customHeight="1" x14ac:dyDescent="0.2">
      <c r="A18" s="307" t="s">
        <v>68</v>
      </c>
      <c r="B18" s="307"/>
      <c r="C18" s="307"/>
      <c r="D18" s="78">
        <v>43</v>
      </c>
      <c r="E18" s="78">
        <v>845</v>
      </c>
      <c r="F18" s="78">
        <v>888</v>
      </c>
      <c r="G18" s="24"/>
      <c r="H18" s="34">
        <f t="shared" si="0"/>
        <v>888</v>
      </c>
      <c r="I18" s="79">
        <f>MAX('PAGE 13'!F30,0)+MAX('PAGE 13'!G30,0)+MAX('PAGE 13'!H30,0)</f>
        <v>888</v>
      </c>
      <c r="R18" s="6">
        <f t="shared" si="1"/>
        <v>2</v>
      </c>
    </row>
    <row r="19" spans="1:18" ht="23.25" customHeight="1" x14ac:dyDescent="0.2">
      <c r="A19" s="308" t="s">
        <v>42</v>
      </c>
      <c r="B19" s="308"/>
      <c r="C19" s="308"/>
      <c r="D19" s="78">
        <v>1</v>
      </c>
      <c r="E19" s="78">
        <v>35</v>
      </c>
      <c r="F19" s="78">
        <v>36</v>
      </c>
      <c r="G19" s="24"/>
      <c r="H19" s="34">
        <f t="shared" si="0"/>
        <v>36</v>
      </c>
      <c r="I19" s="79">
        <f>MAX('PAGE 14'!C30,0)+MAX('PAGE 14'!D30,0)+MAX('PAGE 14'!E30,0)</f>
        <v>36</v>
      </c>
      <c r="R19" s="6">
        <f t="shared" si="1"/>
        <v>1</v>
      </c>
    </row>
    <row r="20" spans="1:18" ht="20.25" customHeight="1" x14ac:dyDescent="0.2">
      <c r="A20" s="308" t="s">
        <v>69</v>
      </c>
      <c r="B20" s="308"/>
      <c r="C20" s="308"/>
      <c r="D20" s="78">
        <v>18</v>
      </c>
      <c r="E20" s="78">
        <v>226</v>
      </c>
      <c r="F20" s="78">
        <v>244</v>
      </c>
      <c r="G20" s="24"/>
      <c r="H20" s="34">
        <f t="shared" si="0"/>
        <v>244</v>
      </c>
      <c r="I20" s="79">
        <f>MAX('PAGE 14'!F30,0)+MAX('PAGE 14'!G30,0)+MAX('PAGE 14'!H30,0)</f>
        <v>244</v>
      </c>
      <c r="R20" s="6">
        <f t="shared" si="1"/>
        <v>2</v>
      </c>
    </row>
    <row r="21" spans="1:18" ht="21.75" customHeight="1" x14ac:dyDescent="0.2">
      <c r="A21" s="307" t="s">
        <v>70</v>
      </c>
      <c r="B21" s="307"/>
      <c r="C21" s="307"/>
      <c r="D21" s="78">
        <v>4</v>
      </c>
      <c r="E21" s="78">
        <v>140</v>
      </c>
      <c r="F21" s="78">
        <v>144</v>
      </c>
      <c r="G21" s="24"/>
      <c r="H21" s="34">
        <f t="shared" si="0"/>
        <v>144</v>
      </c>
      <c r="I21" s="79">
        <f>MAX('PAGE 15'!C30,0)+MAX('PAGE 15'!D30,0)+MAX('PAGE 15'!E30,0)</f>
        <v>144</v>
      </c>
      <c r="R21" s="6">
        <f t="shared" si="1"/>
        <v>1</v>
      </c>
    </row>
    <row r="22" spans="1:18" ht="21.75" customHeight="1" x14ac:dyDescent="0.2">
      <c r="A22" s="307" t="s">
        <v>71</v>
      </c>
      <c r="B22" s="307"/>
      <c r="C22" s="307"/>
      <c r="D22" s="78">
        <v>17</v>
      </c>
      <c r="E22" s="78">
        <v>690</v>
      </c>
      <c r="F22" s="78">
        <v>707</v>
      </c>
      <c r="G22" s="24"/>
      <c r="H22" s="34">
        <f t="shared" si="0"/>
        <v>707</v>
      </c>
      <c r="I22" s="79">
        <f>MAX('PAGE 15'!F30,0)+MAX('PAGE 15'!G30,0)+MAX('PAGE 15'!H30,0)</f>
        <v>707</v>
      </c>
      <c r="R22" s="6">
        <f t="shared" si="1"/>
        <v>2</v>
      </c>
    </row>
    <row r="23" spans="1:18" ht="18.75" customHeight="1" x14ac:dyDescent="0.2">
      <c r="A23" s="306" t="s">
        <v>72</v>
      </c>
      <c r="B23" s="306"/>
      <c r="C23" s="306"/>
      <c r="D23" s="78">
        <v>11168</v>
      </c>
      <c r="E23" s="78">
        <v>67546</v>
      </c>
      <c r="F23" s="78">
        <v>78714</v>
      </c>
      <c r="G23" s="24"/>
      <c r="H23" s="34">
        <f t="shared" si="0"/>
        <v>78714</v>
      </c>
      <c r="I23" s="35"/>
      <c r="R23" s="6">
        <f t="shared" si="1"/>
        <v>5</v>
      </c>
    </row>
    <row r="24" spans="1:18" x14ac:dyDescent="0.2">
      <c r="A24" s="8"/>
    </row>
    <row r="25" spans="1:18" x14ac:dyDescent="0.2">
      <c r="A25" s="37"/>
    </row>
    <row r="26" spans="1:18" x14ac:dyDescent="0.2">
      <c r="A26" s="8"/>
      <c r="C26" s="85" t="s">
        <v>76</v>
      </c>
      <c r="D26" s="34">
        <f>MAX(D15,0)+MAX(D16,0)+MAX(D17,0)+MAX(D18,0)+MAX(D19,0)+MAX(D20,0)+MAX(D21,0)+MAX(D22,0)</f>
        <v>11168</v>
      </c>
      <c r="E26" s="34">
        <f>MAX(E15,0)+MAX(E16,0)+MAX(E17,0)+MAX(E18,0)+MAX(E19,0)+MAX(E20,0)+MAX(E21,0)+MAX(E22,0)</f>
        <v>67546</v>
      </c>
      <c r="F26" s="34">
        <f>MAX(F15,0)+MAX(F16,0)+MAX(F17,0)+MAX(F18,0)+MAX(F19,0)+MAX(F20,0)+MAX(F21,0)+MAX(F22,0)</f>
        <v>78714</v>
      </c>
    </row>
    <row r="28" spans="1:18" x14ac:dyDescent="0.2">
      <c r="B28" s="9"/>
      <c r="G28" s="9"/>
    </row>
    <row r="31" spans="1:18" x14ac:dyDescent="0.2">
      <c r="G31" s="8"/>
      <c r="J31" s="9"/>
    </row>
    <row r="32" spans="1:18" x14ac:dyDescent="0.2">
      <c r="G32" s="38"/>
    </row>
    <row r="33" spans="7:7" x14ac:dyDescent="0.2">
      <c r="G33" s="38"/>
    </row>
  </sheetData>
  <sheetProtection password="CDE0" sheet="1" objects="1" scenarios="1"/>
  <mergeCells count="13">
    <mergeCell ref="A22:C22"/>
    <mergeCell ref="A23:C23"/>
    <mergeCell ref="A18:C18"/>
    <mergeCell ref="A19:C19"/>
    <mergeCell ref="A20:C20"/>
    <mergeCell ref="A21:C21"/>
    <mergeCell ref="A15:C15"/>
    <mergeCell ref="A16:C16"/>
    <mergeCell ref="C10:E10"/>
    <mergeCell ref="A17:C17"/>
    <mergeCell ref="D13:F13"/>
    <mergeCell ref="A13:C14"/>
    <mergeCell ref="A12:F12"/>
  </mergeCells>
  <phoneticPr fontId="0" type="noConversion"/>
  <conditionalFormatting sqref="D26:F26">
    <cfRule type="expression" dxfId="10" priority="1" stopIfTrue="1">
      <formula>MAX(D23,0)&lt;&gt;D26</formula>
    </cfRule>
  </conditionalFormatting>
  <conditionalFormatting sqref="H16:H22">
    <cfRule type="expression" dxfId="9" priority="2" stopIfTrue="1">
      <formula>MAX(F16,0)&lt;&gt;H16</formula>
    </cfRule>
  </conditionalFormatting>
  <conditionalFormatting sqref="H23 H15">
    <cfRule type="expression" dxfId="8" priority="3" stopIfTrue="1">
      <formula>MAX(F15,0)&lt;&gt;H15</formula>
    </cfRule>
  </conditionalFormatting>
  <conditionalFormatting sqref="I15">
    <cfRule type="expression" dxfId="7" priority="4" stopIfTrue="1">
      <formula>AND(OR(F15&gt;=0, I15&gt;0), I15&lt;&gt;F15)</formula>
    </cfRule>
  </conditionalFormatting>
  <conditionalFormatting sqref="I16:I17 I20">
    <cfRule type="expression" dxfId="6" priority="5" stopIfTrue="1">
      <formula>AND(OR(F16&gt;=0, I16&gt;0), F16&lt;&gt;I16)</formula>
    </cfRule>
  </conditionalFormatting>
  <conditionalFormatting sqref="I18">
    <cfRule type="expression" dxfId="5" priority="6" stopIfTrue="1">
      <formula>AND(OR(F18&gt;=0, I18&gt;0),F18&lt;&gt;I18)</formula>
    </cfRule>
  </conditionalFormatting>
  <conditionalFormatting sqref="I19">
    <cfRule type="expression" dxfId="4" priority="7" stopIfTrue="1">
      <formula>AND(OR(F19&gt;=0,I19&gt;0),F19&lt;&gt;I19)</formula>
    </cfRule>
  </conditionalFormatting>
  <conditionalFormatting sqref="I21:I22">
    <cfRule type="expression" dxfId="3" priority="8" stopIfTrue="1">
      <formula>AND(OR(F21&gt;=0,I21&gt;0),F21&lt;&gt;I21)</formula>
    </cfRule>
  </conditionalFormatting>
  <conditionalFormatting sqref="D15:F23">
    <cfRule type="expression" dxfId="2" priority="9" stopIfTrue="1">
      <formula>LEN(TRIM(D15))=0</formula>
    </cfRule>
  </conditionalFormatting>
  <conditionalFormatting sqref="C10:E10">
    <cfRule type="expression" dxfId="1" priority="10" stopIfTrue="1">
      <formula>MIN(R15:R23)=0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35"/>
  <sheetViews>
    <sheetView zoomScaleNormal="100" workbookViewId="0">
      <selection activeCell="A31" sqref="A31"/>
    </sheetView>
  </sheetViews>
  <sheetFormatPr defaultColWidth="9.140625" defaultRowHeight="12.75" x14ac:dyDescent="0.2"/>
  <cols>
    <col min="1" max="1" width="27.42578125" style="6" customWidth="1"/>
    <col min="2" max="2" width="15.425781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570312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140625" style="6" hidden="1" customWidth="1"/>
    <col min="14" max="14" width="8.85546875" style="6" customWidth="1"/>
    <col min="15" max="16384" width="9.140625" style="6"/>
  </cols>
  <sheetData>
    <row r="1" spans="1:13" s="13" customFormat="1" ht="12" customHeight="1" x14ac:dyDescent="0.2">
      <c r="A1" s="147" t="s">
        <v>206</v>
      </c>
      <c r="C1" s="8"/>
      <c r="D1" s="12"/>
      <c r="E1" s="8"/>
      <c r="F1" s="8"/>
      <c r="G1" s="28" t="s">
        <v>81</v>
      </c>
    </row>
    <row r="2" spans="1:13" s="13" customFormat="1" ht="9.6" customHeight="1" x14ac:dyDescent="0.2">
      <c r="A2" s="12"/>
      <c r="D2" s="29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9.75" customHeight="1" x14ac:dyDescent="0.2">
      <c r="A4" s="12"/>
      <c r="B4" s="8"/>
      <c r="C4" s="29" t="s">
        <v>17</v>
      </c>
      <c r="E4" s="8"/>
      <c r="F4"/>
      <c r="G4"/>
    </row>
    <row r="5" spans="1:13" s="13" customFormat="1" ht="9.75" customHeight="1" x14ac:dyDescent="0.2">
      <c r="A5" s="12"/>
      <c r="C5" s="29" t="s">
        <v>44</v>
      </c>
      <c r="E5" s="8"/>
      <c r="F5"/>
      <c r="G5"/>
    </row>
    <row r="6" spans="1:13" s="13" customFormat="1" ht="9.75" customHeight="1" x14ac:dyDescent="0.2">
      <c r="A6" s="8"/>
      <c r="B6" s="12"/>
      <c r="E6" s="12"/>
      <c r="F6"/>
      <c r="G6"/>
    </row>
    <row r="7" spans="1:13" s="13" customFormat="1" ht="12" customHeight="1" x14ac:dyDescent="0.2">
      <c r="A7" s="8"/>
      <c r="B7" s="12"/>
      <c r="C7" s="159" t="str">
        <f>"Reporting Date: "&amp;'PAGE 1'!D7</f>
        <v>Reporting Date: 2021</v>
      </c>
      <c r="D7" s="148"/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30"/>
      <c r="C9" s="30"/>
      <c r="D9" s="12"/>
      <c r="E9" s="12"/>
      <c r="F9"/>
      <c r="G9"/>
    </row>
    <row r="10" spans="1:13" ht="9.6" customHeight="1" x14ac:dyDescent="0.2">
      <c r="A10" s="8"/>
      <c r="B10" s="30"/>
      <c r="C10" s="30"/>
      <c r="D10" s="12"/>
      <c r="F10"/>
      <c r="G10"/>
      <c r="H10" s="23"/>
    </row>
    <row r="11" spans="1:13" ht="15" customHeight="1" x14ac:dyDescent="0.2"/>
    <row r="12" spans="1:13" ht="15" customHeight="1" x14ac:dyDescent="0.2">
      <c r="A12" s="110" t="s">
        <v>82</v>
      </c>
      <c r="C12" s="32"/>
    </row>
    <row r="13" spans="1:13" ht="26.25" customHeight="1" x14ac:dyDescent="0.2">
      <c r="A13" s="202" t="s">
        <v>33</v>
      </c>
      <c r="B13" s="203"/>
      <c r="C13" s="204"/>
      <c r="D13" s="218" t="s">
        <v>205</v>
      </c>
      <c r="E13" s="219"/>
      <c r="F13" s="220"/>
      <c r="G13" s="33"/>
      <c r="H13" s="8"/>
    </row>
    <row r="14" spans="1:13" ht="23.25" customHeight="1" x14ac:dyDescent="0.2">
      <c r="A14" s="205"/>
      <c r="B14" s="206"/>
      <c r="C14" s="207"/>
      <c r="D14" s="229" t="s">
        <v>202</v>
      </c>
      <c r="E14" s="229" t="s">
        <v>203</v>
      </c>
      <c r="F14" s="229" t="s">
        <v>165</v>
      </c>
      <c r="G14" s="33"/>
      <c r="H14" s="8"/>
    </row>
    <row r="15" spans="1:13" ht="12" customHeight="1" x14ac:dyDescent="0.2">
      <c r="A15" s="208"/>
      <c r="B15" s="209"/>
      <c r="C15" s="210"/>
      <c r="D15" s="231"/>
      <c r="E15" s="231"/>
      <c r="F15" s="231"/>
      <c r="G15" s="33"/>
      <c r="H15" s="8"/>
      <c r="M15" s="6">
        <v>23</v>
      </c>
    </row>
    <row r="16" spans="1:13" ht="21" customHeight="1" x14ac:dyDescent="0.2">
      <c r="A16" s="307" t="s">
        <v>66</v>
      </c>
      <c r="B16" s="307"/>
      <c r="C16" s="307"/>
      <c r="D16" s="146">
        <f>IF(MIN('PAGE 21'!D15,'PAGE 21'!F15)&lt;=0, 0,'PAGE 21'!D15/'PAGE 21'!F15)</f>
        <v>0.14673832407392143</v>
      </c>
      <c r="E16" s="87">
        <f>IF(MIN('PAGE 21'!E15,'PAGE 21'!F15)&lt;=0, 0,'PAGE 21'!E15/'PAGE 21'!F15)</f>
        <v>0.8532616759260786</v>
      </c>
      <c r="F16" s="88">
        <f>IF('PAGE 21'!F15&lt;=0, 0,'PAGE 21'!F15/'PAGE 21'!F15)</f>
        <v>1</v>
      </c>
      <c r="G16" s="24"/>
      <c r="H16" s="34"/>
      <c r="I16" s="35"/>
    </row>
    <row r="17" spans="1:9" ht="21" customHeight="1" x14ac:dyDescent="0.2">
      <c r="A17" s="307" t="s">
        <v>139</v>
      </c>
      <c r="B17" s="307"/>
      <c r="C17" s="307"/>
      <c r="D17" s="87">
        <f>IF(MIN('PAGE 21'!D16,'PAGE 21'!F16)&lt;=0, 0,'PAGE 21'!D16/'PAGE 21'!F16)</f>
        <v>0.15794712974228514</v>
      </c>
      <c r="E17" s="87">
        <f>IF(MIN('PAGE 21'!E16,'PAGE 21'!F16)&lt;=0, 0,'PAGE 21'!E16/'PAGE 21'!F16)</f>
        <v>0.8420528702577148</v>
      </c>
      <c r="F17" s="88">
        <f>IF('PAGE 21'!F16&lt;=0, 0,'PAGE 21'!F16/'PAGE 21'!F16)</f>
        <v>1</v>
      </c>
      <c r="G17" s="24"/>
      <c r="H17" s="34"/>
      <c r="I17" s="35"/>
    </row>
    <row r="18" spans="1:9" ht="21" customHeight="1" x14ac:dyDescent="0.2">
      <c r="A18" s="307" t="s">
        <v>67</v>
      </c>
      <c r="B18" s="307"/>
      <c r="C18" s="307"/>
      <c r="D18" s="87">
        <f>IF(MIN('PAGE 21'!D17,'PAGE 21'!F17)&lt;=0, 0,'PAGE 21'!D17/'PAGE 21'!F17)</f>
        <v>0.10807719799857041</v>
      </c>
      <c r="E18" s="87">
        <f>IF(MIN('PAGE 21'!E17,'PAGE 21'!F17)&lt;=0, 0,'PAGE 21'!E17/'PAGE 21'!F17)</f>
        <v>0.89192280200142959</v>
      </c>
      <c r="F18" s="88">
        <f>IF('PAGE 21'!F17&lt;=0, 0,'PAGE 21'!F17/'PAGE 21'!F17)</f>
        <v>1</v>
      </c>
      <c r="G18" s="24"/>
      <c r="H18" s="34"/>
      <c r="I18" s="35"/>
    </row>
    <row r="19" spans="1:9" ht="22.5" customHeight="1" x14ac:dyDescent="0.2">
      <c r="A19" s="307" t="s">
        <v>68</v>
      </c>
      <c r="B19" s="307"/>
      <c r="C19" s="307"/>
      <c r="D19" s="87">
        <f>IF(MIN('PAGE 21'!D18,'PAGE 21'!F18)&lt;=0, 0,'PAGE 21'!D18/'PAGE 21'!F18)</f>
        <v>4.8423423423423421E-2</v>
      </c>
      <c r="E19" s="87">
        <f>IF(MIN('PAGE 21'!E18,'PAGE 21'!F18)&lt;=0, 0,'PAGE 21'!E18/'PAGE 21'!F18)</f>
        <v>0.95157657657657657</v>
      </c>
      <c r="F19" s="88">
        <f>IF('PAGE 21'!F18&lt;=0, 0,'PAGE 21'!F18/'PAGE 21'!F18)</f>
        <v>1</v>
      </c>
      <c r="G19" s="24"/>
      <c r="H19" s="34"/>
      <c r="I19" s="35"/>
    </row>
    <row r="20" spans="1:9" ht="23.25" customHeight="1" x14ac:dyDescent="0.2">
      <c r="A20" s="308" t="s">
        <v>42</v>
      </c>
      <c r="B20" s="308"/>
      <c r="C20" s="308"/>
      <c r="D20" s="87">
        <f>IF(MIN('PAGE 21'!D19,'PAGE 21'!F19)&lt;=0, 0,'PAGE 21'!D19/'PAGE 21'!F19)</f>
        <v>2.7777777777777776E-2</v>
      </c>
      <c r="E20" s="87">
        <f>IF(MIN('PAGE 21'!E19,'PAGE 21'!F19)&lt;=0, 0,'PAGE 21'!E19/'PAGE 21'!F19)</f>
        <v>0.97222222222222221</v>
      </c>
      <c r="F20" s="88">
        <f>IF('PAGE 21'!F19&lt;=0, 0,'PAGE 21'!F19/'PAGE 21'!F19)</f>
        <v>1</v>
      </c>
      <c r="G20" s="24"/>
      <c r="H20" s="34"/>
      <c r="I20" s="35"/>
    </row>
    <row r="21" spans="1:9" ht="20.25" customHeight="1" x14ac:dyDescent="0.2">
      <c r="A21" s="308" t="s">
        <v>69</v>
      </c>
      <c r="B21" s="308"/>
      <c r="C21" s="308"/>
      <c r="D21" s="87">
        <f>IF(MIN('PAGE 21'!D20,'PAGE 21'!F20)&lt;=0, 0,'PAGE 21'!D20/'PAGE 21'!F20)</f>
        <v>7.3770491803278687E-2</v>
      </c>
      <c r="E21" s="87">
        <f>IF(MIN('PAGE 21'!E20,'PAGE 21'!F20)&lt;=0, 0,'PAGE 21'!E20/'PAGE 21'!F20)</f>
        <v>0.92622950819672134</v>
      </c>
      <c r="F21" s="88">
        <f>IF('PAGE 21'!F20&lt;=0, 0,'PAGE 21'!F20/'PAGE 21'!F20)</f>
        <v>1</v>
      </c>
      <c r="G21" s="24"/>
      <c r="H21" s="34"/>
      <c r="I21" s="35"/>
    </row>
    <row r="22" spans="1:9" ht="21.75" customHeight="1" x14ac:dyDescent="0.2">
      <c r="A22" s="307" t="s">
        <v>70</v>
      </c>
      <c r="B22" s="307"/>
      <c r="C22" s="307"/>
      <c r="D22" s="87">
        <f>IF(MIN('PAGE 21'!D21,'PAGE 21'!F21)&lt;=0, 0,'PAGE 21'!D21/'PAGE 21'!F21)</f>
        <v>2.7777777777777776E-2</v>
      </c>
      <c r="E22" s="87">
        <f>IF(MIN('PAGE 21'!E21,'PAGE 21'!F21)&lt;=0, 0,'PAGE 21'!E21/'PAGE 21'!F21)</f>
        <v>0.97222222222222221</v>
      </c>
      <c r="F22" s="88">
        <f>IF('PAGE 21'!F21&lt;=0, 0,'PAGE 21'!F21/'PAGE 21'!F21)</f>
        <v>1</v>
      </c>
      <c r="G22" s="24"/>
      <c r="H22" s="34"/>
      <c r="I22" s="35"/>
    </row>
    <row r="23" spans="1:9" ht="21.75" customHeight="1" x14ac:dyDescent="0.2">
      <c r="A23" s="307" t="s">
        <v>71</v>
      </c>
      <c r="B23" s="307"/>
      <c r="C23" s="307"/>
      <c r="D23" s="87">
        <f>IF(MIN('PAGE 21'!D22,'PAGE 21'!F22)&lt;=0, 0,'PAGE 21'!D22/'PAGE 21'!F22)</f>
        <v>2.4045261669024046E-2</v>
      </c>
      <c r="E23" s="87">
        <f>IF(MIN('PAGE 21'!E22,'PAGE 21'!F22)&lt;=0, 0,'PAGE 21'!E22/'PAGE 21'!F22)</f>
        <v>0.9759547383309759</v>
      </c>
      <c r="F23" s="88">
        <f>IF('PAGE 21'!F22&lt;=0, 0,'PAGE 21'!F22/'PAGE 21'!F22)</f>
        <v>1</v>
      </c>
      <c r="G23" s="24"/>
      <c r="H23" s="34"/>
      <c r="I23" s="35"/>
    </row>
    <row r="24" spans="1:9" ht="18.75" customHeight="1" x14ac:dyDescent="0.2">
      <c r="A24" s="308" t="s">
        <v>72</v>
      </c>
      <c r="B24" s="308"/>
      <c r="C24" s="308"/>
      <c r="D24" s="87">
        <f>IF(MIN('PAGE 21'!D23,'PAGE 21'!F23)&lt;=0, 0,'PAGE 21'!D23/'PAGE 21'!F23)</f>
        <v>0.14188073277942934</v>
      </c>
      <c r="E24" s="87">
        <f>IF(MIN('PAGE 21'!E23,'PAGE 21'!F23)&lt;=0, 0,'PAGE 21'!E23/'PAGE 21'!F23)</f>
        <v>0.85811926722057064</v>
      </c>
      <c r="F24" s="88">
        <f>IF('PAGE 21'!F23&lt;=0, 0,'PAGE 21'!F23/'PAGE 21'!F23)</f>
        <v>1</v>
      </c>
      <c r="G24" s="24"/>
      <c r="H24" s="34"/>
      <c r="I24" s="35"/>
    </row>
    <row r="25" spans="1:9" x14ac:dyDescent="0.2">
      <c r="A25" s="8"/>
    </row>
    <row r="26" spans="1:9" x14ac:dyDescent="0.2">
      <c r="A26" s="26" t="s">
        <v>221</v>
      </c>
    </row>
    <row r="27" spans="1:9" x14ac:dyDescent="0.2">
      <c r="C27" s="36"/>
    </row>
    <row r="28" spans="1:9" x14ac:dyDescent="0.2">
      <c r="A28" s="37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8"/>
    </row>
    <row r="35" spans="7:10" x14ac:dyDescent="0.2">
      <c r="G35" s="38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3:C23"/>
    <mergeCell ref="A24:C24"/>
    <mergeCell ref="A19:C19"/>
    <mergeCell ref="A20:C20"/>
    <mergeCell ref="A21:C21"/>
    <mergeCell ref="A22:C22"/>
  </mergeCells>
  <phoneticPr fontId="0" type="noConversion"/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5"/>
  <sheetViews>
    <sheetView topLeftCell="A4" zoomScale="90" zoomScaleNormal="90" workbookViewId="0">
      <selection activeCell="A40" sqref="A40"/>
    </sheetView>
  </sheetViews>
  <sheetFormatPr defaultColWidth="9.140625" defaultRowHeight="12.75" x14ac:dyDescent="0.2"/>
  <cols>
    <col min="1" max="1" width="33.5703125" style="6" customWidth="1"/>
    <col min="2" max="2" width="12.570312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1.42578125" style="6" customWidth="1"/>
    <col min="8" max="8" width="22.5703125" style="6" customWidth="1"/>
    <col min="9" max="9" width="22.42578125" style="6" customWidth="1"/>
    <col min="10" max="11" width="9.140625" style="6"/>
    <col min="12" max="12" width="8.85546875" style="6" customWidth="1"/>
    <col min="13" max="13" width="0.140625" style="6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2" customHeight="1" x14ac:dyDescent="0.2">
      <c r="A1" s="147" t="s">
        <v>206</v>
      </c>
      <c r="C1" s="12"/>
      <c r="D1" s="12"/>
      <c r="E1" s="12"/>
      <c r="F1" s="12"/>
      <c r="I1" s="28" t="s">
        <v>83</v>
      </c>
    </row>
    <row r="2" spans="1:13" s="8" customFormat="1" ht="9.6" customHeight="1" x14ac:dyDescent="0.2">
      <c r="A2" s="12"/>
      <c r="C2" s="12"/>
      <c r="D2" s="12"/>
      <c r="F2" s="29"/>
      <c r="I2" s="12"/>
    </row>
    <row r="3" spans="1:13" s="8" customFormat="1" ht="12" customHeight="1" x14ac:dyDescent="0.2">
      <c r="A3" s="12"/>
      <c r="F3" s="29"/>
      <c r="H3"/>
      <c r="I3"/>
    </row>
    <row r="4" spans="1:13" s="8" customFormat="1" ht="12" customHeight="1" x14ac:dyDescent="0.2">
      <c r="A4" s="12"/>
      <c r="D4" s="12"/>
      <c r="F4" s="112" t="s">
        <v>17</v>
      </c>
      <c r="H4"/>
      <c r="I4"/>
    </row>
    <row r="5" spans="1:13" s="8" customFormat="1" ht="12" customHeight="1" x14ac:dyDescent="0.2">
      <c r="A5" s="12"/>
      <c r="F5" s="29"/>
      <c r="H5"/>
      <c r="I5"/>
    </row>
    <row r="6" spans="1:13" s="8" customFormat="1" ht="9" customHeight="1" x14ac:dyDescent="0.2">
      <c r="B6" s="12"/>
      <c r="F6" s="29"/>
      <c r="G6" s="12"/>
      <c r="H6"/>
      <c r="I6"/>
    </row>
    <row r="7" spans="1:13" s="8" customFormat="1" ht="12" customHeight="1" x14ac:dyDescent="0.2">
      <c r="B7" s="12"/>
      <c r="D7" s="29"/>
      <c r="F7" s="150" t="str">
        <f>"Reporting Date: "&amp;'PAGE 1'!D7</f>
        <v>Reporting Date: 2021</v>
      </c>
      <c r="G7" s="12"/>
      <c r="H7"/>
      <c r="I7"/>
    </row>
    <row r="8" spans="1:13" s="8" customFormat="1" ht="9.6" customHeight="1" x14ac:dyDescent="0.2">
      <c r="B8" s="12"/>
      <c r="F8" s="29"/>
      <c r="G8" s="12"/>
      <c r="H8"/>
      <c r="I8"/>
    </row>
    <row r="9" spans="1:13" ht="9.6" customHeight="1" x14ac:dyDescent="0.2">
      <c r="B9" s="48"/>
      <c r="C9" s="49"/>
      <c r="E9" s="49"/>
      <c r="F9" s="49"/>
      <c r="G9" s="49"/>
      <c r="H9"/>
      <c r="I9"/>
    </row>
    <row r="10" spans="1:13" s="69" customFormat="1" ht="10.5" customHeight="1" x14ac:dyDescent="0.2">
      <c r="B10" s="70"/>
      <c r="C10" s="71"/>
      <c r="D10" s="71"/>
      <c r="E10" s="175" t="s">
        <v>99</v>
      </c>
      <c r="F10" s="175"/>
      <c r="G10" s="175"/>
      <c r="H10"/>
      <c r="I10"/>
    </row>
    <row r="11" spans="1:13" ht="9.6" customHeight="1" x14ac:dyDescent="0.2">
      <c r="B11" s="48"/>
      <c r="C11" s="49"/>
      <c r="D11" s="49"/>
      <c r="E11" s="49"/>
      <c r="F11" s="49"/>
      <c r="G11" s="49"/>
      <c r="H11" s="49"/>
    </row>
    <row r="12" spans="1:13" s="13" customFormat="1" ht="18" customHeight="1" x14ac:dyDescent="0.2">
      <c r="A12" s="110" t="s">
        <v>49</v>
      </c>
      <c r="B12" s="31"/>
      <c r="D12" s="12"/>
      <c r="E12" s="12"/>
      <c r="F12" s="12"/>
      <c r="G12" s="12"/>
      <c r="H12" s="12"/>
    </row>
    <row r="13" spans="1:13" s="13" customFormat="1" ht="49.5" customHeight="1" x14ac:dyDescent="0.2">
      <c r="A13" s="202" t="s">
        <v>16</v>
      </c>
      <c r="B13" s="203"/>
      <c r="C13" s="203"/>
      <c r="D13" s="204"/>
      <c r="E13" s="218" t="s">
        <v>141</v>
      </c>
      <c r="F13" s="219"/>
      <c r="G13" s="220"/>
      <c r="H13" s="218" t="s">
        <v>142</v>
      </c>
      <c r="I13" s="178"/>
    </row>
    <row r="14" spans="1:13" s="13" customFormat="1" ht="12" customHeight="1" x14ac:dyDescent="0.2">
      <c r="A14" s="205"/>
      <c r="B14" s="206"/>
      <c r="C14" s="206"/>
      <c r="D14" s="206"/>
      <c r="E14" s="215" t="s">
        <v>122</v>
      </c>
      <c r="F14" s="215" t="s">
        <v>123</v>
      </c>
      <c r="G14" s="221" t="s">
        <v>124</v>
      </c>
      <c r="H14" s="215" t="s">
        <v>125</v>
      </c>
      <c r="I14" s="215" t="s">
        <v>126</v>
      </c>
    </row>
    <row r="15" spans="1:13" s="13" customFormat="1" ht="15" customHeight="1" x14ac:dyDescent="0.2">
      <c r="A15" s="205"/>
      <c r="B15" s="206"/>
      <c r="C15" s="206"/>
      <c r="D15" s="206"/>
      <c r="E15" s="216"/>
      <c r="F15" s="216"/>
      <c r="G15" s="222"/>
      <c r="H15" s="216"/>
      <c r="I15" s="216"/>
      <c r="M15" s="13">
        <v>4</v>
      </c>
    </row>
    <row r="16" spans="1:13" ht="13.5" customHeight="1" x14ac:dyDescent="0.2">
      <c r="A16" s="205"/>
      <c r="B16" s="206"/>
      <c r="C16" s="206"/>
      <c r="D16" s="206"/>
      <c r="E16" s="216"/>
      <c r="F16" s="216"/>
      <c r="G16" s="222"/>
      <c r="H16" s="216"/>
      <c r="I16" s="216"/>
    </row>
    <row r="17" spans="1:18" ht="25.5" customHeight="1" x14ac:dyDescent="0.2">
      <c r="A17" s="208"/>
      <c r="B17" s="209"/>
      <c r="C17" s="209"/>
      <c r="D17" s="209"/>
      <c r="E17" s="217"/>
      <c r="F17" s="217"/>
      <c r="G17" s="223"/>
      <c r="H17" s="217"/>
      <c r="I17" s="217"/>
    </row>
    <row r="18" spans="1:18" ht="18" customHeight="1" x14ac:dyDescent="0.2">
      <c r="A18" s="211" t="s">
        <v>140</v>
      </c>
      <c r="B18" s="211"/>
      <c r="C18" s="211"/>
      <c r="D18" s="211"/>
      <c r="E18" s="81">
        <v>0</v>
      </c>
      <c r="F18" s="81">
        <v>0</v>
      </c>
      <c r="G18" s="81">
        <v>0</v>
      </c>
      <c r="H18" s="81">
        <v>0</v>
      </c>
      <c r="I18" s="81">
        <v>0</v>
      </c>
      <c r="L18" s="6" t="s">
        <v>7</v>
      </c>
      <c r="R18" s="6">
        <f t="shared" ref="R18:R31" si="0">MIN(LEN(TRIM(E18)),LEN(TRIM(F18)),LEN(TRIM(G18)),LEN(TRIM(H18)),LEN(TRIM(I18)))</f>
        <v>1</v>
      </c>
    </row>
    <row r="19" spans="1:18" ht="18" customHeight="1" x14ac:dyDescent="0.2">
      <c r="A19" s="212" t="s">
        <v>217</v>
      </c>
      <c r="B19" s="213"/>
      <c r="C19" s="213"/>
      <c r="D19" s="214"/>
      <c r="E19" s="81">
        <v>28</v>
      </c>
      <c r="F19" s="81">
        <v>2</v>
      </c>
      <c r="G19" s="81">
        <v>0</v>
      </c>
      <c r="H19" s="81">
        <v>23</v>
      </c>
      <c r="I19" s="81">
        <v>1</v>
      </c>
      <c r="N19" s="6" t="s">
        <v>7</v>
      </c>
      <c r="R19" s="6">
        <f t="shared" si="0"/>
        <v>1</v>
      </c>
    </row>
    <row r="20" spans="1:18" ht="18" customHeight="1" x14ac:dyDescent="0.2">
      <c r="A20" s="186" t="s">
        <v>213</v>
      </c>
      <c r="B20" s="187"/>
      <c r="C20" s="187"/>
      <c r="D20" s="188"/>
      <c r="E20" s="81">
        <v>258</v>
      </c>
      <c r="F20" s="81">
        <v>1</v>
      </c>
      <c r="G20" s="81">
        <v>0</v>
      </c>
      <c r="H20" s="81">
        <v>445</v>
      </c>
      <c r="I20" s="81">
        <v>111</v>
      </c>
      <c r="R20" s="6">
        <f t="shared" si="0"/>
        <v>1</v>
      </c>
    </row>
    <row r="21" spans="1:18" ht="18" customHeight="1" x14ac:dyDescent="0.2">
      <c r="A21" s="186" t="s">
        <v>214</v>
      </c>
      <c r="B21" s="187"/>
      <c r="C21" s="187"/>
      <c r="D21" s="188"/>
      <c r="E21" s="81">
        <v>9</v>
      </c>
      <c r="F21" s="81">
        <v>2</v>
      </c>
      <c r="G21" s="81">
        <v>0</v>
      </c>
      <c r="H21" s="81">
        <v>15</v>
      </c>
      <c r="I21" s="81">
        <v>1</v>
      </c>
      <c r="R21" s="6">
        <f t="shared" si="0"/>
        <v>1</v>
      </c>
    </row>
    <row r="22" spans="1:18" ht="18" customHeight="1" x14ac:dyDescent="0.2">
      <c r="A22" s="186" t="s">
        <v>1</v>
      </c>
      <c r="B22" s="187"/>
      <c r="C22" s="187"/>
      <c r="D22" s="188"/>
      <c r="E22" s="81">
        <v>0</v>
      </c>
      <c r="F22" s="81">
        <v>0</v>
      </c>
      <c r="G22" s="81">
        <v>0</v>
      </c>
      <c r="H22" s="81">
        <v>0</v>
      </c>
      <c r="I22" s="81">
        <v>0</v>
      </c>
      <c r="R22" s="6">
        <f t="shared" si="0"/>
        <v>1</v>
      </c>
    </row>
    <row r="23" spans="1:18" ht="18" customHeight="1" x14ac:dyDescent="0.2">
      <c r="A23" s="186" t="s">
        <v>215</v>
      </c>
      <c r="B23" s="187"/>
      <c r="C23" s="187"/>
      <c r="D23" s="188"/>
      <c r="E23" s="81">
        <v>37</v>
      </c>
      <c r="F23" s="81">
        <v>2</v>
      </c>
      <c r="G23" s="81">
        <v>0</v>
      </c>
      <c r="H23" s="81">
        <v>44</v>
      </c>
      <c r="I23" s="81">
        <v>0</v>
      </c>
      <c r="R23" s="6">
        <f t="shared" si="0"/>
        <v>1</v>
      </c>
    </row>
    <row r="24" spans="1:18" ht="18" customHeight="1" x14ac:dyDescent="0.2">
      <c r="A24" s="186" t="s">
        <v>216</v>
      </c>
      <c r="B24" s="187"/>
      <c r="C24" s="187"/>
      <c r="D24" s="188"/>
      <c r="E24" s="81">
        <v>40</v>
      </c>
      <c r="F24" s="81">
        <v>1</v>
      </c>
      <c r="G24" s="81">
        <v>0</v>
      </c>
      <c r="H24" s="81">
        <v>67</v>
      </c>
      <c r="I24" s="81">
        <v>7</v>
      </c>
      <c r="R24" s="6">
        <f t="shared" si="0"/>
        <v>1</v>
      </c>
    </row>
    <row r="25" spans="1:18" ht="18" customHeight="1" x14ac:dyDescent="0.2">
      <c r="A25" s="186" t="s">
        <v>218</v>
      </c>
      <c r="B25" s="187"/>
      <c r="C25" s="187"/>
      <c r="D25" s="188"/>
      <c r="E25" s="81">
        <v>0</v>
      </c>
      <c r="F25" s="81">
        <v>0</v>
      </c>
      <c r="G25" s="81">
        <v>0</v>
      </c>
      <c r="H25" s="81">
        <v>0</v>
      </c>
      <c r="I25" s="81">
        <v>0</v>
      </c>
      <c r="R25" s="6">
        <f t="shared" si="0"/>
        <v>1</v>
      </c>
    </row>
    <row r="26" spans="1:18" ht="18" customHeight="1" x14ac:dyDescent="0.2">
      <c r="A26" s="186" t="s">
        <v>4</v>
      </c>
      <c r="B26" s="187"/>
      <c r="C26" s="187"/>
      <c r="D26" s="188"/>
      <c r="E26" s="81">
        <v>2</v>
      </c>
      <c r="F26" s="81">
        <v>0</v>
      </c>
      <c r="G26" s="81">
        <v>0</v>
      </c>
      <c r="H26" s="81">
        <v>2</v>
      </c>
      <c r="I26" s="81">
        <v>0</v>
      </c>
      <c r="R26" s="6">
        <f t="shared" si="0"/>
        <v>1</v>
      </c>
    </row>
    <row r="27" spans="1:18" ht="18" customHeight="1" x14ac:dyDescent="0.2">
      <c r="A27" s="186" t="s">
        <v>2</v>
      </c>
      <c r="B27" s="187"/>
      <c r="C27" s="187"/>
      <c r="D27" s="188"/>
      <c r="E27" s="81">
        <v>-9</v>
      </c>
      <c r="F27" s="81">
        <v>-9</v>
      </c>
      <c r="G27" s="81">
        <v>-9</v>
      </c>
      <c r="H27" s="81">
        <v>-9</v>
      </c>
      <c r="I27" s="81">
        <v>-9</v>
      </c>
      <c r="R27" s="6">
        <f t="shared" si="0"/>
        <v>2</v>
      </c>
    </row>
    <row r="28" spans="1:18" ht="18" customHeight="1" x14ac:dyDescent="0.2">
      <c r="A28" s="186" t="s">
        <v>3</v>
      </c>
      <c r="B28" s="187"/>
      <c r="C28" s="187"/>
      <c r="D28" s="188"/>
      <c r="E28" s="81">
        <v>202</v>
      </c>
      <c r="F28" s="81">
        <v>2</v>
      </c>
      <c r="G28" s="81">
        <v>0</v>
      </c>
      <c r="H28" s="81">
        <v>166</v>
      </c>
      <c r="I28" s="81">
        <v>5</v>
      </c>
      <c r="R28" s="6">
        <f t="shared" si="0"/>
        <v>1</v>
      </c>
    </row>
    <row r="29" spans="1:18" ht="18" customHeight="1" x14ac:dyDescent="0.2">
      <c r="A29" s="186" t="s">
        <v>5</v>
      </c>
      <c r="B29" s="187"/>
      <c r="C29" s="187"/>
      <c r="D29" s="188"/>
      <c r="E29" s="81">
        <v>2</v>
      </c>
      <c r="F29" s="81">
        <v>0</v>
      </c>
      <c r="G29" s="81">
        <v>0</v>
      </c>
      <c r="H29" s="81">
        <v>3</v>
      </c>
      <c r="I29" s="81">
        <v>0</v>
      </c>
      <c r="R29" s="6">
        <f t="shared" si="0"/>
        <v>1</v>
      </c>
    </row>
    <row r="30" spans="1:18" ht="18" customHeight="1" x14ac:dyDescent="0.2">
      <c r="A30" s="186" t="s">
        <v>86</v>
      </c>
      <c r="B30" s="187"/>
      <c r="C30" s="187"/>
      <c r="D30" s="188"/>
      <c r="E30" s="81">
        <v>685</v>
      </c>
      <c r="F30" s="81">
        <v>12</v>
      </c>
      <c r="G30" s="81">
        <v>0</v>
      </c>
      <c r="H30" s="81">
        <v>608</v>
      </c>
      <c r="I30" s="81">
        <v>43</v>
      </c>
      <c r="R30" s="6">
        <f t="shared" si="0"/>
        <v>1</v>
      </c>
    </row>
    <row r="31" spans="1:18" ht="18" customHeight="1" x14ac:dyDescent="0.2">
      <c r="A31" s="199" t="s">
        <v>46</v>
      </c>
      <c r="B31" s="200"/>
      <c r="C31" s="200"/>
      <c r="D31" s="201"/>
      <c r="E31" s="81">
        <v>1263</v>
      </c>
      <c r="F31" s="81">
        <v>22</v>
      </c>
      <c r="G31" s="81">
        <v>0</v>
      </c>
      <c r="H31" s="81">
        <v>1373</v>
      </c>
      <c r="I31" s="81">
        <v>168</v>
      </c>
      <c r="R31" s="6">
        <f t="shared" si="0"/>
        <v>1</v>
      </c>
    </row>
    <row r="32" spans="1:18" ht="6.75" customHeight="1" x14ac:dyDescent="0.2">
      <c r="A32" s="100"/>
      <c r="B32" s="100"/>
      <c r="C32" s="100"/>
      <c r="D32" s="100"/>
      <c r="E32" s="24"/>
      <c r="F32" s="24"/>
      <c r="G32" s="24"/>
      <c r="H32" s="24"/>
      <c r="I32" s="24"/>
    </row>
    <row r="33" spans="1:9" x14ac:dyDescent="0.2">
      <c r="A33" s="25" t="s">
        <v>212</v>
      </c>
    </row>
    <row r="34" spans="1:9" x14ac:dyDescent="0.2">
      <c r="A34" s="25"/>
    </row>
    <row r="35" spans="1:9" x14ac:dyDescent="0.2">
      <c r="A35" s="198"/>
      <c r="B35" s="198"/>
      <c r="E35" s="72"/>
      <c r="F35" s="72"/>
      <c r="G35" s="72"/>
      <c r="H35" s="8"/>
    </row>
    <row r="36" spans="1:9" x14ac:dyDescent="0.2">
      <c r="A36" s="8"/>
      <c r="B36" s="21" t="s">
        <v>43</v>
      </c>
      <c r="C36" s="21"/>
      <c r="E36" s="101">
        <f>MAX(E18,0)+MAX(E19,0)+MAX(E20,0)+MAX(E21,0)+MAX(E22,0)+MAX(E23,0)+MAX(E24,0)+MAX(E25,0)+MAX(E26,0)+MAX(E27,0)+MAX(E28,0)+MAX(E29,0)+MAX(E30,0)</f>
        <v>1263</v>
      </c>
      <c r="F36" s="101">
        <f>MAX(F18,0)+MAX(F19,0)+MAX(F20,0)+MAX(F21,0)+MAX(F22,0)+MAX(F23,0)+MAX(F24,0)+MAX(F25,0)+MAX(F26,0)+MAX(F27,0)+MAX(F28,0)+MAX(F29,0)+MAX(F30,0)</f>
        <v>22</v>
      </c>
      <c r="G36" s="101">
        <f>MAX(G18,0)+MAX(G19,0)+MAX(G20,0)+MAX(G21,0)+MAX(G22,0)+MAX(G23,0)+MAX(G24,0)+MAX(G25,0)+MAX(G26,0)+MAX(G27,0)+MAX(G28,0)+MAX(G29,0)+MAX(G30,0)</f>
        <v>0</v>
      </c>
      <c r="H36" s="101">
        <f>MAX(H18,0)+MAX(H19,0)+MAX(H20,0)+MAX(H21,0)+MAX(H22,0)+MAX(H23,0)+MAX(H24,0)+MAX(H25,0)+MAX(H26,0)+MAX(H27,0)+MAX(H28,0)+MAX(H29,0)+MAX(H30,0)</f>
        <v>1373</v>
      </c>
      <c r="I36" s="101">
        <f>MAX(I18,0)+MAX(I19,0)+MAX(I20,0)+MAX(I21,0)+MAX(I22,0)+MAX(I23,0)+MAX(I24,0)+MAX(I25,0)+MAX(I26,0)+MAX(I27,0)+MAX(I28,0)+MAX(I29,0)+MAX(I30,0)</f>
        <v>168</v>
      </c>
    </row>
    <row r="37" spans="1:9" x14ac:dyDescent="0.2">
      <c r="A37" s="8"/>
      <c r="B37" s="103" t="s">
        <v>96</v>
      </c>
      <c r="C37" s="85"/>
      <c r="D37" s="85"/>
      <c r="E37" s="79">
        <f>'PAGE 1'!F19</f>
        <v>1263</v>
      </c>
      <c r="F37" s="79">
        <f>'PAGE 1'!F20</f>
        <v>22</v>
      </c>
      <c r="G37" s="79">
        <f>'PAGE 1'!F21</f>
        <v>0</v>
      </c>
      <c r="H37" s="79">
        <f>'PAGE 1'!F22</f>
        <v>1373</v>
      </c>
      <c r="I37" s="79">
        <f>'PAGE 1'!F23</f>
        <v>168</v>
      </c>
    </row>
    <row r="38" spans="1:9" x14ac:dyDescent="0.2">
      <c r="A38" s="9"/>
      <c r="H38" s="38"/>
    </row>
    <row r="39" spans="1:9" x14ac:dyDescent="0.2">
      <c r="A39" s="8"/>
    </row>
    <row r="40" spans="1:9" x14ac:dyDescent="0.2">
      <c r="A40" s="8"/>
    </row>
    <row r="41" spans="1:9" x14ac:dyDescent="0.2">
      <c r="A41" s="8"/>
    </row>
    <row r="42" spans="1:9" x14ac:dyDescent="0.2">
      <c r="A42" s="8"/>
    </row>
    <row r="43" spans="1:9" x14ac:dyDescent="0.2">
      <c r="A43" s="8"/>
    </row>
    <row r="44" spans="1:9" x14ac:dyDescent="0.2">
      <c r="A44" s="8"/>
    </row>
    <row r="45" spans="1:9" x14ac:dyDescent="0.2">
      <c r="A45" s="8"/>
    </row>
  </sheetData>
  <sheetProtection password="CDE0" sheet="1" objects="1" scenarios="1"/>
  <mergeCells count="24">
    <mergeCell ref="A31:D31"/>
    <mergeCell ref="A24:D24"/>
    <mergeCell ref="A25:D25"/>
    <mergeCell ref="A26:D26"/>
    <mergeCell ref="A35:B35"/>
    <mergeCell ref="A27:D27"/>
    <mergeCell ref="A30:D30"/>
    <mergeCell ref="A29:D29"/>
    <mergeCell ref="A28:D28"/>
    <mergeCell ref="H13:I13"/>
    <mergeCell ref="H14:H17"/>
    <mergeCell ref="I14:I17"/>
    <mergeCell ref="G14:G17"/>
    <mergeCell ref="A23:D23"/>
    <mergeCell ref="A18:D18"/>
    <mergeCell ref="A19:D19"/>
    <mergeCell ref="A20:D20"/>
    <mergeCell ref="A22:D22"/>
    <mergeCell ref="E10:G10"/>
    <mergeCell ref="A21:D21"/>
    <mergeCell ref="A13:D17"/>
    <mergeCell ref="F14:F17"/>
    <mergeCell ref="E13:G13"/>
    <mergeCell ref="E14:E17"/>
  </mergeCells>
  <phoneticPr fontId="0" type="noConversion"/>
  <conditionalFormatting sqref="E36:G36">
    <cfRule type="expression" dxfId="81" priority="1" stopIfTrue="1">
      <formula>MAX(E31,0)&lt;&gt;E36</formula>
    </cfRule>
  </conditionalFormatting>
  <conditionalFormatting sqref="H36:I36">
    <cfRule type="expression" dxfId="80" priority="2" stopIfTrue="1">
      <formula>MAX(H31,0)&lt;&gt;H36</formula>
    </cfRule>
  </conditionalFormatting>
  <conditionalFormatting sqref="E37:H37">
    <cfRule type="expression" dxfId="79" priority="3" stopIfTrue="1">
      <formula>AND(OR(E31&lt;&gt;-9,E37&lt;&gt;-9),E31&lt;&gt;E37)</formula>
    </cfRule>
  </conditionalFormatting>
  <conditionalFormatting sqref="I37">
    <cfRule type="expression" dxfId="78" priority="4" stopIfTrue="1">
      <formula>AND(OR(I31&lt;&gt;-9,I37&lt;&gt;-9),I31&lt;&gt;I37)</formula>
    </cfRule>
  </conditionalFormatting>
  <conditionalFormatting sqref="E18:I31">
    <cfRule type="expression" dxfId="77" priority="5" stopIfTrue="1">
      <formula>LEN(TRIM(E18))=0</formula>
    </cfRule>
  </conditionalFormatting>
  <pageMargins left="0.8" right="0.3" top="0.9" bottom="0" header="0.5" footer="0.5"/>
  <pageSetup scale="82" orientation="landscape" r:id="rId1"/>
  <headerFooter alignWithMargins="0">
    <oddFooter>&amp;L&amp;8
CURRENT DATE: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"/>
  <sheetViews>
    <sheetView topLeftCell="A2" zoomScale="90" zoomScaleNormal="90" workbookViewId="0">
      <selection activeCell="A40" sqref="A40"/>
    </sheetView>
  </sheetViews>
  <sheetFormatPr defaultColWidth="9.140625" defaultRowHeight="12.75" x14ac:dyDescent="0.2"/>
  <cols>
    <col min="1" max="1" width="33.5703125" style="6" customWidth="1"/>
    <col min="2" max="2" width="12.5703125" style="6" customWidth="1"/>
    <col min="3" max="3" width="10.42578125" style="6" hidden="1" customWidth="1"/>
    <col min="4" max="4" width="0.85546875" style="6" customWidth="1"/>
    <col min="5" max="5" width="22.5703125" style="6" customWidth="1"/>
    <col min="6" max="6" width="23.5703125" style="6" customWidth="1"/>
    <col min="7" max="8" width="22.5703125" style="6" customWidth="1"/>
    <col min="9" max="9" width="4.85546875" style="6" customWidth="1"/>
    <col min="10" max="11" width="9.140625" style="6"/>
    <col min="12" max="12" width="6" style="6" hidden="1" customWidth="1"/>
    <col min="13" max="13" width="5" style="6" hidden="1" customWidth="1"/>
    <col min="14" max="16384" width="9.140625" style="6"/>
  </cols>
  <sheetData>
    <row r="1" spans="1:14" s="8" customFormat="1" ht="12" customHeight="1" x14ac:dyDescent="0.2">
      <c r="A1" s="147" t="s">
        <v>206</v>
      </c>
      <c r="C1" s="12"/>
      <c r="D1" s="12"/>
      <c r="E1" s="12"/>
      <c r="F1" s="12"/>
      <c r="H1" s="28" t="s">
        <v>84</v>
      </c>
    </row>
    <row r="2" spans="1:14" s="8" customFormat="1" ht="9.6" customHeight="1" x14ac:dyDescent="0.2">
      <c r="A2" s="12"/>
      <c r="C2" s="12"/>
      <c r="D2" s="12"/>
      <c r="F2" s="29"/>
      <c r="H2" s="12"/>
    </row>
    <row r="3" spans="1:14" s="8" customFormat="1" ht="9.6" customHeight="1" x14ac:dyDescent="0.2">
      <c r="A3" s="12"/>
      <c r="F3" s="29"/>
      <c r="G3"/>
      <c r="H3"/>
    </row>
    <row r="4" spans="1:14" s="8" customFormat="1" ht="12" customHeight="1" x14ac:dyDescent="0.2">
      <c r="A4" s="12"/>
      <c r="D4" s="12"/>
      <c r="F4" s="112" t="s">
        <v>17</v>
      </c>
      <c r="G4"/>
      <c r="H4"/>
    </row>
    <row r="5" spans="1:14" s="8" customFormat="1" ht="12" customHeight="1" x14ac:dyDescent="0.2">
      <c r="A5" s="12"/>
      <c r="F5" s="29"/>
      <c r="G5"/>
      <c r="H5"/>
    </row>
    <row r="6" spans="1:14" s="8" customFormat="1" ht="12" customHeight="1" x14ac:dyDescent="0.2">
      <c r="B6" s="12"/>
      <c r="F6" s="29"/>
      <c r="G6"/>
      <c r="H6"/>
    </row>
    <row r="7" spans="1:14" s="8" customFormat="1" ht="12" customHeight="1" x14ac:dyDescent="0.2">
      <c r="B7" s="12"/>
      <c r="D7" s="29"/>
      <c r="F7" s="150" t="str">
        <f>"Reporting Date: "&amp;'PAGE 1'!D7</f>
        <v>Reporting Date: 2021</v>
      </c>
      <c r="G7"/>
      <c r="H7"/>
    </row>
    <row r="8" spans="1:14" s="8" customFormat="1" ht="9.6" customHeight="1" x14ac:dyDescent="0.2">
      <c r="B8" s="12"/>
      <c r="F8" s="29"/>
      <c r="G8"/>
      <c r="H8"/>
    </row>
    <row r="9" spans="1:14" ht="9.6" customHeight="1" x14ac:dyDescent="0.2">
      <c r="B9" s="48"/>
      <c r="C9" s="49"/>
      <c r="E9" s="49"/>
      <c r="F9" s="49"/>
      <c r="G9"/>
      <c r="H9"/>
    </row>
    <row r="10" spans="1:14" s="69" customFormat="1" ht="9.6" customHeight="1" x14ac:dyDescent="0.2">
      <c r="B10" s="70"/>
      <c r="C10" s="71"/>
      <c r="D10" s="71"/>
      <c r="E10" s="71"/>
      <c r="G10"/>
      <c r="H10"/>
    </row>
    <row r="11" spans="1:14" ht="9.6" customHeight="1" x14ac:dyDescent="0.2">
      <c r="B11" s="48"/>
      <c r="C11" s="49"/>
      <c r="D11" s="49"/>
      <c r="E11" s="49"/>
      <c r="F11" s="49"/>
      <c r="G11" s="49"/>
      <c r="H11" s="49"/>
    </row>
    <row r="12" spans="1:14" s="13" customFormat="1" ht="15.75" customHeight="1" x14ac:dyDescent="0.2">
      <c r="B12" s="31"/>
      <c r="D12" s="100"/>
      <c r="E12" s="12"/>
      <c r="F12" s="12"/>
      <c r="G12" s="12"/>
      <c r="H12" s="12"/>
    </row>
    <row r="13" spans="1:14" s="13" customFormat="1" ht="14.25" customHeight="1" x14ac:dyDescent="0.2">
      <c r="A13" s="110" t="s">
        <v>49</v>
      </c>
      <c r="B13" s="73"/>
      <c r="C13" s="74"/>
      <c r="D13" s="100"/>
    </row>
    <row r="14" spans="1:14" s="13" customFormat="1" ht="14.25" customHeight="1" x14ac:dyDescent="0.2">
      <c r="A14" s="202" t="s">
        <v>16</v>
      </c>
      <c r="B14" s="203"/>
      <c r="C14" s="203"/>
      <c r="D14" s="204"/>
      <c r="E14" s="218" t="s">
        <v>145</v>
      </c>
      <c r="F14" s="219"/>
      <c r="G14" s="219"/>
      <c r="H14" s="220"/>
    </row>
    <row r="15" spans="1:14" s="13" customFormat="1" ht="12" customHeight="1" x14ac:dyDescent="0.2">
      <c r="A15" s="205"/>
      <c r="B15" s="206"/>
      <c r="C15" s="206"/>
      <c r="D15" s="206"/>
      <c r="E15" s="224" t="s">
        <v>127</v>
      </c>
      <c r="F15" s="225"/>
      <c r="G15" s="224" t="s">
        <v>128</v>
      </c>
      <c r="H15" s="225"/>
    </row>
    <row r="16" spans="1:14" s="13" customFormat="1" ht="12" customHeight="1" x14ac:dyDescent="0.2">
      <c r="A16" s="205"/>
      <c r="B16" s="206"/>
      <c r="C16" s="206"/>
      <c r="D16" s="206"/>
      <c r="E16" s="226"/>
      <c r="F16" s="225"/>
      <c r="G16" s="226"/>
      <c r="H16" s="225"/>
      <c r="M16" s="13">
        <v>5</v>
      </c>
      <c r="N16" s="13" t="s">
        <v>7</v>
      </c>
    </row>
    <row r="17" spans="1:12" ht="12" customHeight="1" x14ac:dyDescent="0.2">
      <c r="A17" s="205"/>
      <c r="B17" s="206"/>
      <c r="C17" s="206"/>
      <c r="D17" s="206"/>
      <c r="E17" s="215" t="s">
        <v>118</v>
      </c>
      <c r="F17" s="215" t="s">
        <v>119</v>
      </c>
      <c r="G17" s="215" t="s">
        <v>120</v>
      </c>
      <c r="H17" s="215" t="s">
        <v>121</v>
      </c>
    </row>
    <row r="18" spans="1:12" ht="12" customHeight="1" x14ac:dyDescent="0.2">
      <c r="A18" s="205"/>
      <c r="B18" s="206"/>
      <c r="C18" s="206"/>
      <c r="D18" s="206"/>
      <c r="E18" s="189"/>
      <c r="F18" s="189"/>
      <c r="G18" s="189"/>
      <c r="H18" s="189"/>
    </row>
    <row r="19" spans="1:12" ht="27.75" customHeight="1" x14ac:dyDescent="0.2">
      <c r="A19" s="208"/>
      <c r="B19" s="209"/>
      <c r="C19" s="209"/>
      <c r="D19" s="209"/>
      <c r="E19" s="190"/>
      <c r="F19" s="190"/>
      <c r="G19" s="190"/>
      <c r="H19" s="190"/>
    </row>
    <row r="20" spans="1:12" ht="18" customHeight="1" x14ac:dyDescent="0.2">
      <c r="A20" s="211" t="s">
        <v>140</v>
      </c>
      <c r="B20" s="211"/>
      <c r="C20" s="211"/>
      <c r="D20" s="211"/>
      <c r="E20" s="82">
        <f>IF(MIN('PAGE 2'!E19, 'PAGE 2'!E32)&lt;=0,0, 'PAGE 2'!E19/'PAGE 2'!E32)</f>
        <v>3.7105751391465676E-4</v>
      </c>
      <c r="F20" s="82">
        <f>IF(MIN('PAGE 2'!F19, 'PAGE 2'!F32)&lt;=0,0, 'PAGE 2'!F19/'PAGE 2'!F32)</f>
        <v>0</v>
      </c>
      <c r="G20" s="82">
        <f>IF(MIN('PAGE 2'!G19, 'PAGE 2'!G32)&lt;=0,0, 'PAGE 2'!G19/'PAGE 2'!G32)</f>
        <v>0</v>
      </c>
      <c r="H20" s="82">
        <f>IF(MIN('PAGE 2'!H19, 'PAGE 2'!H32)&lt;=0,0, 'PAGE 2'!H19/'PAGE 2'!H32)</f>
        <v>0</v>
      </c>
      <c r="J20" s="6" t="s">
        <v>7</v>
      </c>
    </row>
    <row r="21" spans="1:12" ht="18" customHeight="1" x14ac:dyDescent="0.2">
      <c r="A21" s="212" t="s">
        <v>217</v>
      </c>
      <c r="B21" s="213"/>
      <c r="C21" s="213"/>
      <c r="D21" s="214"/>
      <c r="E21" s="82">
        <f>IF(MIN('PAGE 2'!E20, 'PAGE 2'!E32)&lt;=0,0, 'PAGE 2'!E20/'PAGE 2'!E32)</f>
        <v>1.9294990723562153E-2</v>
      </c>
      <c r="F21" s="82">
        <f>IF(MIN('PAGE 2'!F20, 'PAGE 2'!F32)&lt;=0,0, 'PAGE 2'!F20/'PAGE 2'!F32)</f>
        <v>1.8518518518518517E-2</v>
      </c>
      <c r="G21" s="82">
        <f>IF(MIN('PAGE 2'!G20, 'PAGE 2'!G32)&lt;=0,0, 'PAGE 2'!G20/'PAGE 2'!G32)</f>
        <v>2.9411764705882353E-2</v>
      </c>
      <c r="H21" s="82">
        <f>IF(MIN('PAGE 2'!H20, 'PAGE 2'!H32)&lt;=0,0, 'PAGE 2'!H20/'PAGE 2'!H32)</f>
        <v>2.2727272727272728E-2</v>
      </c>
      <c r="L21" s="6" t="s">
        <v>7</v>
      </c>
    </row>
    <row r="22" spans="1:12" ht="18" customHeight="1" x14ac:dyDescent="0.2">
      <c r="A22" s="186" t="s">
        <v>213</v>
      </c>
      <c r="B22" s="187"/>
      <c r="C22" s="187"/>
      <c r="D22" s="188"/>
      <c r="E22" s="82">
        <f>IF(MIN('PAGE 2'!E21, 'PAGE 2'!E32)&lt;=0,0, 'PAGE 2'!E21/'PAGE 2'!E32)</f>
        <v>0.38589981447124305</v>
      </c>
      <c r="F22" s="82">
        <f>IF(MIN('PAGE 2'!F21, 'PAGE 2'!F32)&lt;=0,0, 'PAGE 2'!F21/'PAGE 2'!F32)</f>
        <v>0.63636363636363635</v>
      </c>
      <c r="G22" s="82">
        <f>IF(MIN('PAGE 2'!G21, 'PAGE 2'!G32)&lt;=0,0, 'PAGE 2'!G21/'PAGE 2'!G32)</f>
        <v>0.34509803921568627</v>
      </c>
      <c r="H22" s="82">
        <f>IF(MIN('PAGE 2'!H21, 'PAGE 2'!H32)&lt;=0,0, 'PAGE 2'!H21/'PAGE 2'!H32)</f>
        <v>0.56818181818181823</v>
      </c>
    </row>
    <row r="23" spans="1:12" ht="18" customHeight="1" x14ac:dyDescent="0.2">
      <c r="A23" s="186" t="s">
        <v>214</v>
      </c>
      <c r="B23" s="187"/>
      <c r="C23" s="187"/>
      <c r="D23" s="188"/>
      <c r="E23" s="82">
        <f>IF(MIN('PAGE 2'!E22, 'PAGE 2'!E32)&lt;=0,0, 'PAGE 2'!E22/'PAGE 2'!E32)</f>
        <v>2.968460111317254E-3</v>
      </c>
      <c r="F23" s="82">
        <f>IF(MIN('PAGE 2'!F22, 'PAGE 2'!F32)&lt;=0,0, 'PAGE 2'!F22/'PAGE 2'!F32)</f>
        <v>3.3670033670033669E-3</v>
      </c>
      <c r="G23" s="82">
        <f>IF(MIN('PAGE 2'!G22, 'PAGE 2'!G32)&lt;=0,0, 'PAGE 2'!G22/'PAGE 2'!G32)</f>
        <v>7.8431372549019607E-3</v>
      </c>
      <c r="H23" s="82">
        <f>IF(MIN('PAGE 2'!H22, 'PAGE 2'!H32)&lt;=0,0, 'PAGE 2'!H22/'PAGE 2'!H32)</f>
        <v>0</v>
      </c>
    </row>
    <row r="24" spans="1:12" ht="18" customHeight="1" x14ac:dyDescent="0.2">
      <c r="A24" s="186" t="s">
        <v>1</v>
      </c>
      <c r="B24" s="187"/>
      <c r="C24" s="187"/>
      <c r="D24" s="188"/>
      <c r="E24" s="82">
        <f>IF(MIN('PAGE 2'!E23, 'PAGE 2'!E32)&lt;=0,0, 'PAGE 2'!E23/'PAGE 2'!E32)</f>
        <v>7.4211502782931351E-4</v>
      </c>
      <c r="F24" s="82">
        <f>IF(MIN('PAGE 2'!F23, 'PAGE 2'!F32)&lt;=0,0, 'PAGE 2'!F23/'PAGE 2'!F32)</f>
        <v>0</v>
      </c>
      <c r="G24" s="82">
        <f>IF(MIN('PAGE 2'!G23, 'PAGE 2'!G32)&lt;=0,0, 'PAGE 2'!G23/'PAGE 2'!G32)</f>
        <v>0</v>
      </c>
      <c r="H24" s="82">
        <f>IF(MIN('PAGE 2'!H23, 'PAGE 2'!H32)&lt;=0,0, 'PAGE 2'!H23/'PAGE 2'!H32)</f>
        <v>0</v>
      </c>
    </row>
    <row r="25" spans="1:12" ht="18" customHeight="1" x14ac:dyDescent="0.2">
      <c r="A25" s="186" t="s">
        <v>215</v>
      </c>
      <c r="B25" s="187"/>
      <c r="C25" s="187"/>
      <c r="D25" s="188"/>
      <c r="E25" s="82">
        <f>IF(MIN('PAGE 2'!E24, 'PAGE 2'!E32)&lt;=0,0, 'PAGE 2'!E24/'PAGE 2'!E32)</f>
        <v>9.6474953617810763E-3</v>
      </c>
      <c r="F25" s="82">
        <f>IF(MIN('PAGE 2'!F24, 'PAGE 2'!F32)&lt;=0,0, 'PAGE 2'!F24/'PAGE 2'!F32)</f>
        <v>1.6835016835016834E-3</v>
      </c>
      <c r="G25" s="82">
        <f>IF(MIN('PAGE 2'!G24, 'PAGE 2'!G32)&lt;=0,0, 'PAGE 2'!G24/'PAGE 2'!G32)</f>
        <v>2.5490196078431372E-2</v>
      </c>
      <c r="H25" s="82">
        <f>IF(MIN('PAGE 2'!H24, 'PAGE 2'!H32)&lt;=0,0, 'PAGE 2'!H24/'PAGE 2'!H32)</f>
        <v>4.5454545454545452E-3</v>
      </c>
    </row>
    <row r="26" spans="1:12" ht="18" customHeight="1" x14ac:dyDescent="0.2">
      <c r="A26" s="186" t="s">
        <v>216</v>
      </c>
      <c r="B26" s="187"/>
      <c r="C26" s="187"/>
      <c r="D26" s="188"/>
      <c r="E26" s="82">
        <f>IF(MIN('PAGE 2'!E25, 'PAGE 2'!E32)&lt;=0,0, 'PAGE 2'!E25/'PAGE 2'!E32)</f>
        <v>2.0408163265306121E-2</v>
      </c>
      <c r="F26" s="82">
        <f>IF(MIN('PAGE 2'!F25, 'PAGE 2'!F32)&lt;=0,0, 'PAGE 2'!F25/'PAGE 2'!F32)</f>
        <v>1.6835016835016835E-2</v>
      </c>
      <c r="G26" s="82">
        <f>IF(MIN('PAGE 2'!G25, 'PAGE 2'!G32)&lt;=0,0, 'PAGE 2'!G25/'PAGE 2'!G32)</f>
        <v>4.5098039215686274E-2</v>
      </c>
      <c r="H26" s="82">
        <f>IF(MIN('PAGE 2'!H25, 'PAGE 2'!H32)&lt;=0,0, 'PAGE 2'!H25/'PAGE 2'!H32)</f>
        <v>1.3636363636363636E-2</v>
      </c>
    </row>
    <row r="27" spans="1:12" ht="18" customHeight="1" x14ac:dyDescent="0.2">
      <c r="A27" s="186" t="s">
        <v>218</v>
      </c>
      <c r="B27" s="187"/>
      <c r="C27" s="187"/>
      <c r="D27" s="188"/>
      <c r="E27" s="82">
        <f>IF(MIN('PAGE 2'!E26, 'PAGE 2'!E32)&lt;=0,0, 'PAGE 2'!E26/'PAGE 2'!E32)</f>
        <v>0</v>
      </c>
      <c r="F27" s="82">
        <f>IF(MIN('PAGE 2'!F26, 'PAGE 2'!F32)&lt;=0,0, 'PAGE 2'!F26/'PAGE 2'!F32)</f>
        <v>0</v>
      </c>
      <c r="G27" s="82">
        <f>IF(MIN('PAGE 2'!G26, 'PAGE 2'!G32)&lt;=0,0, 'PAGE 2'!G26/'PAGE 2'!G32)</f>
        <v>0</v>
      </c>
      <c r="H27" s="82">
        <f>IF(MIN('PAGE 2'!H26, 'PAGE 2'!H32)&lt;=0,0, 'PAGE 2'!H26/'PAGE 2'!H32)</f>
        <v>0</v>
      </c>
    </row>
    <row r="28" spans="1:12" ht="18" customHeight="1" x14ac:dyDescent="0.2">
      <c r="A28" s="186" t="s">
        <v>4</v>
      </c>
      <c r="B28" s="187"/>
      <c r="C28" s="187"/>
      <c r="D28" s="188"/>
      <c r="E28" s="82">
        <f>IF(MIN('PAGE 2'!E27, 'PAGE 2'!E32)&lt;=0,0, 'PAGE 2'!E27/'PAGE 2'!E32)</f>
        <v>7.4211502782931351E-4</v>
      </c>
      <c r="F28" s="82">
        <f>IF(MIN('PAGE 2'!F27, 'PAGE 2'!F32)&lt;=0,0, 'PAGE 2'!F27/'PAGE 2'!F32)</f>
        <v>0</v>
      </c>
      <c r="G28" s="82">
        <f>IF(MIN('PAGE 2'!G27, 'PAGE 2'!G32)&lt;=0,0, 'PAGE 2'!G27/'PAGE 2'!G32)</f>
        <v>0</v>
      </c>
      <c r="H28" s="82">
        <f>IF(MIN('PAGE 2'!H27, 'PAGE 2'!H32)&lt;=0,0, 'PAGE 2'!H27/'PAGE 2'!H32)</f>
        <v>0</v>
      </c>
    </row>
    <row r="29" spans="1:12" ht="18" customHeight="1" x14ac:dyDescent="0.2">
      <c r="A29" s="186" t="s">
        <v>2</v>
      </c>
      <c r="B29" s="187"/>
      <c r="C29" s="187"/>
      <c r="D29" s="188"/>
      <c r="E29" s="82">
        <f>IF(MIN('PAGE 2'!E28, 'PAGE 2'!E32)&lt;=0,0, 'PAGE 2'!E28/'PAGE 2'!E32)</f>
        <v>0</v>
      </c>
      <c r="F29" s="82">
        <f>IF(MIN('PAGE 2'!F28, 'PAGE 2'!F32)&lt;=0,0, 'PAGE 2'!F28/'PAGE 2'!F32)</f>
        <v>0</v>
      </c>
      <c r="G29" s="82">
        <f>IF(MIN('PAGE 2'!G28, 'PAGE 2'!G32)&lt;=0,0, 'PAGE 2'!G28/'PAGE 2'!G32)</f>
        <v>0</v>
      </c>
      <c r="H29" s="82">
        <f>IF(MIN('PAGE 2'!H28, 'PAGE 2'!H32)&lt;=0,0, 'PAGE 2'!H28/'PAGE 2'!H32)</f>
        <v>0</v>
      </c>
    </row>
    <row r="30" spans="1:12" ht="18" customHeight="1" x14ac:dyDescent="0.2">
      <c r="A30" s="186" t="s">
        <v>3</v>
      </c>
      <c r="B30" s="187"/>
      <c r="C30" s="187"/>
      <c r="D30" s="188"/>
      <c r="E30" s="82">
        <f>IF(MIN('PAGE 2'!E29, 'PAGE 2'!E32)&lt;=0,0, 'PAGE 2'!E29/'PAGE 2'!E32)</f>
        <v>7.9035250463821899E-2</v>
      </c>
      <c r="F30" s="82">
        <f>IF(MIN('PAGE 2'!F29, 'PAGE 2'!F32)&lt;=0,0, 'PAGE 2'!F29/'PAGE 2'!F32)</f>
        <v>6.2289562289562291E-2</v>
      </c>
      <c r="G30" s="82">
        <f>IF(MIN('PAGE 2'!G29, 'PAGE 2'!G32)&lt;=0,0, 'PAGE 2'!G29/'PAGE 2'!G32)</f>
        <v>7.8431372549019607E-2</v>
      </c>
      <c r="H30" s="82">
        <f>IF(MIN('PAGE 2'!H29, 'PAGE 2'!H32)&lt;=0,0, 'PAGE 2'!H29/'PAGE 2'!H32)</f>
        <v>8.6363636363636365E-2</v>
      </c>
    </row>
    <row r="31" spans="1:12" ht="18" customHeight="1" x14ac:dyDescent="0.2">
      <c r="A31" s="186" t="s">
        <v>5</v>
      </c>
      <c r="B31" s="187"/>
      <c r="C31" s="187"/>
      <c r="D31" s="188"/>
      <c r="E31" s="82">
        <f>IF(MIN('PAGE 2'!E30, 'PAGE 2'!E32)&lt;=0,0, 'PAGE 2'!E30/'PAGE 2'!E32)</f>
        <v>3.7105751391465676E-4</v>
      </c>
      <c r="F31" s="82">
        <f>IF(MIN('PAGE 2'!F30, 'PAGE 2'!F32)&lt;=0,0, 'PAGE 2'!F30/'PAGE 2'!F32)</f>
        <v>0</v>
      </c>
      <c r="G31" s="82">
        <f>IF(MIN('PAGE 2'!G30, 'PAGE 2'!G32)&lt;=0,0, 'PAGE 2'!G30/'PAGE 2'!G32)</f>
        <v>0</v>
      </c>
      <c r="H31" s="82">
        <f>IF(MIN('PAGE 2'!H30, 'PAGE 2'!H32)&lt;=0,0, 'PAGE 2'!H30/'PAGE 2'!H32)</f>
        <v>0</v>
      </c>
    </row>
    <row r="32" spans="1:12" ht="18" customHeight="1" x14ac:dyDescent="0.2">
      <c r="A32" s="186" t="s">
        <v>85</v>
      </c>
      <c r="B32" s="187"/>
      <c r="C32" s="187"/>
      <c r="D32" s="188"/>
      <c r="E32" s="82">
        <f>IF(MIN('PAGE 2'!E31, 'PAGE 2'!E32)&lt;=0,0, 'PAGE 2'!E31/'PAGE 2'!E32)</f>
        <v>0.48051948051948051</v>
      </c>
      <c r="F32" s="82">
        <f>IF(MIN('PAGE 2'!F31, 'PAGE 2'!F32)&lt;=0,0, 'PAGE 2'!F31/'PAGE 2'!F32)</f>
        <v>0.26094276094276092</v>
      </c>
      <c r="G32" s="82">
        <f>IF(MIN('PAGE 2'!G31, 'PAGE 2'!G32)&lt;=0,0, 'PAGE 2'!G31/'PAGE 2'!G32)</f>
        <v>0.46862745098039216</v>
      </c>
      <c r="H32" s="82">
        <f>IF(MIN('PAGE 2'!H31, 'PAGE 2'!H32)&lt;=0,0, 'PAGE 2'!H31/'PAGE 2'!H32)</f>
        <v>0.30454545454545456</v>
      </c>
    </row>
    <row r="33" spans="1:8" ht="18" customHeight="1" x14ac:dyDescent="0.2">
      <c r="A33" s="199" t="s">
        <v>6</v>
      </c>
      <c r="B33" s="200"/>
      <c r="C33" s="200"/>
      <c r="D33" s="201"/>
      <c r="E33" s="89">
        <f>IF('PAGE 2'!E32&lt;=0,0, 'PAGE 2'!E32/'PAGE 2'!E32)</f>
        <v>1</v>
      </c>
      <c r="F33" s="89">
        <f>IF('PAGE 2'!F32&lt;=0,0, 'PAGE 2'!F32/'PAGE 2'!F32)</f>
        <v>1</v>
      </c>
      <c r="G33" s="89">
        <f>IF('PAGE 2'!G32&lt;=0,0, 'PAGE 2'!G32/'PAGE 2'!G32)</f>
        <v>1</v>
      </c>
      <c r="H33" s="89">
        <f>IF('PAGE 2'!H32&lt;=0,0, 'PAGE 2'!H32/'PAGE 2'!H32)</f>
        <v>1</v>
      </c>
    </row>
    <row r="34" spans="1:8" ht="9.75" customHeight="1" x14ac:dyDescent="0.2">
      <c r="A34" s="8"/>
      <c r="E34" s="34"/>
      <c r="F34" s="34"/>
      <c r="G34" s="34"/>
      <c r="H34" s="34"/>
    </row>
    <row r="35" spans="1:8" x14ac:dyDescent="0.2">
      <c r="A35" s="26" t="s">
        <v>219</v>
      </c>
    </row>
    <row r="36" spans="1:8" x14ac:dyDescent="0.2">
      <c r="A36" s="25" t="s">
        <v>220</v>
      </c>
    </row>
    <row r="37" spans="1:8" x14ac:dyDescent="0.2">
      <c r="A37" s="12"/>
    </row>
    <row r="38" spans="1:8" x14ac:dyDescent="0.2">
      <c r="A38" s="100"/>
      <c r="B38" s="100"/>
      <c r="E38" s="72"/>
      <c r="F38" s="72"/>
      <c r="G38" s="72"/>
      <c r="H38" s="8"/>
    </row>
    <row r="39" spans="1:8" x14ac:dyDescent="0.2">
      <c r="A39" s="9"/>
      <c r="H39" s="38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password="CDE0" sheet="1" objects="1" scenarios="1"/>
  <mergeCells count="22">
    <mergeCell ref="A33:D33"/>
    <mergeCell ref="A29:D29"/>
    <mergeCell ref="A30:D30"/>
    <mergeCell ref="A31:D31"/>
    <mergeCell ref="A32:D32"/>
    <mergeCell ref="A14:D19"/>
    <mergeCell ref="A20:D20"/>
    <mergeCell ref="A28:D28"/>
    <mergeCell ref="A21:D21"/>
    <mergeCell ref="A22:D22"/>
    <mergeCell ref="A23:D23"/>
    <mergeCell ref="A24:D24"/>
    <mergeCell ref="A25:D25"/>
    <mergeCell ref="A26:D26"/>
    <mergeCell ref="A27:D27"/>
    <mergeCell ref="E17:E19"/>
    <mergeCell ref="E14:H14"/>
    <mergeCell ref="E15:F16"/>
    <mergeCell ref="G15:H16"/>
    <mergeCell ref="H17:H19"/>
    <mergeCell ref="G17:G19"/>
    <mergeCell ref="F17:F19"/>
  </mergeCells>
  <phoneticPr fontId="0" type="noConversion"/>
  <pageMargins left="0.8" right="0.3" top="0.9" bottom="0" header="0.5" footer="0.5"/>
  <pageSetup scale="84" orientation="landscape" r:id="rId1"/>
  <headerFooter alignWithMargins="0">
    <oddFooter>&amp;L&amp;8
CURRENT 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"/>
  <sheetViews>
    <sheetView topLeftCell="A4" zoomScale="90" zoomScaleNormal="90" workbookViewId="0">
      <selection activeCell="A38" sqref="A38"/>
    </sheetView>
  </sheetViews>
  <sheetFormatPr defaultColWidth="9.140625" defaultRowHeight="12.75" x14ac:dyDescent="0.2"/>
  <cols>
    <col min="1" max="1" width="33.5703125" style="6" customWidth="1"/>
    <col min="2" max="2" width="12.570312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2.85546875" style="6" customWidth="1"/>
    <col min="8" max="8" width="22.5703125" style="6" customWidth="1"/>
    <col min="9" max="9" width="21.5703125" style="6" customWidth="1"/>
    <col min="10" max="11" width="9.140625" style="6"/>
    <col min="12" max="12" width="8.85546875" style="6" customWidth="1"/>
    <col min="13" max="13" width="4" style="6" hidden="1" customWidth="1"/>
    <col min="14" max="16384" width="9.140625" style="6"/>
  </cols>
  <sheetData>
    <row r="1" spans="1:13" s="8" customFormat="1" ht="12" customHeight="1" x14ac:dyDescent="0.2">
      <c r="A1" s="147" t="s">
        <v>206</v>
      </c>
      <c r="C1" s="12"/>
      <c r="D1" s="12"/>
      <c r="E1" s="12"/>
      <c r="F1" s="12"/>
      <c r="I1" s="28" t="s">
        <v>87</v>
      </c>
    </row>
    <row r="2" spans="1:13" s="8" customFormat="1" ht="9.6" customHeight="1" x14ac:dyDescent="0.2">
      <c r="A2" s="12"/>
      <c r="C2" s="12"/>
      <c r="D2" s="12"/>
      <c r="F2" s="29"/>
      <c r="G2" s="12"/>
      <c r="I2" s="12"/>
    </row>
    <row r="3" spans="1:13" s="8" customFormat="1" ht="9.6" customHeight="1" x14ac:dyDescent="0.2">
      <c r="A3" s="12"/>
      <c r="F3" s="29"/>
      <c r="H3"/>
      <c r="I3"/>
    </row>
    <row r="4" spans="1:13" s="8" customFormat="1" ht="11.25" customHeight="1" x14ac:dyDescent="0.2">
      <c r="A4" s="12"/>
      <c r="D4" s="12"/>
      <c r="F4" s="112" t="s">
        <v>17</v>
      </c>
      <c r="G4" s="12"/>
      <c r="H4"/>
      <c r="I4"/>
    </row>
    <row r="5" spans="1:13" s="8" customFormat="1" ht="11.25" customHeight="1" x14ac:dyDescent="0.2">
      <c r="A5" s="12"/>
      <c r="F5" s="29"/>
      <c r="G5" s="12"/>
      <c r="H5"/>
      <c r="I5"/>
    </row>
    <row r="6" spans="1:13" s="8" customFormat="1" ht="11.25" customHeight="1" x14ac:dyDescent="0.2">
      <c r="B6" s="12"/>
      <c r="F6" s="29"/>
      <c r="G6" s="12"/>
      <c r="H6"/>
      <c r="I6"/>
    </row>
    <row r="7" spans="1:13" s="8" customFormat="1" ht="12" customHeight="1" x14ac:dyDescent="0.2">
      <c r="B7" s="12"/>
      <c r="D7" s="29"/>
      <c r="F7" s="150" t="str">
        <f>"Reporting Date: "&amp;'PAGE 1'!D7</f>
        <v>Reporting Date: 2021</v>
      </c>
      <c r="G7" s="12"/>
      <c r="H7"/>
      <c r="I7"/>
    </row>
    <row r="8" spans="1:13" s="8" customFormat="1" ht="9.6" customHeight="1" x14ac:dyDescent="0.2">
      <c r="B8" s="12"/>
      <c r="F8" s="29"/>
      <c r="G8" s="12"/>
      <c r="H8"/>
      <c r="I8"/>
    </row>
    <row r="9" spans="1:13" ht="9.6" customHeight="1" x14ac:dyDescent="0.2">
      <c r="B9" s="48"/>
      <c r="C9" s="49"/>
      <c r="E9" s="49"/>
      <c r="F9" s="49"/>
      <c r="G9" s="49"/>
      <c r="H9"/>
      <c r="I9"/>
    </row>
    <row r="10" spans="1:13" s="69" customFormat="1" ht="9.6" customHeight="1" x14ac:dyDescent="0.2">
      <c r="B10" s="70"/>
      <c r="C10" s="71"/>
      <c r="D10" s="71"/>
      <c r="E10" s="71"/>
      <c r="H10"/>
      <c r="I10"/>
    </row>
    <row r="11" spans="1:13" ht="9.6" customHeight="1" x14ac:dyDescent="0.2">
      <c r="B11" s="48"/>
      <c r="C11" s="49"/>
      <c r="D11" s="49"/>
      <c r="E11" s="49"/>
      <c r="F11" s="49"/>
      <c r="G11" s="49"/>
      <c r="H11" s="49"/>
    </row>
    <row r="12" spans="1:13" s="13" customFormat="1" ht="18" customHeight="1" x14ac:dyDescent="0.2">
      <c r="A12" s="110" t="s">
        <v>49</v>
      </c>
      <c r="B12" s="31"/>
      <c r="D12" s="12"/>
      <c r="E12" s="12"/>
      <c r="F12" s="12"/>
      <c r="G12" s="12"/>
      <c r="H12" s="12"/>
    </row>
    <row r="13" spans="1:13" s="13" customFormat="1" ht="46.5" customHeight="1" x14ac:dyDescent="0.2">
      <c r="A13" s="202" t="s">
        <v>16</v>
      </c>
      <c r="B13" s="203"/>
      <c r="C13" s="203"/>
      <c r="D13" s="204"/>
      <c r="E13" s="218" t="s">
        <v>143</v>
      </c>
      <c r="F13" s="219"/>
      <c r="G13" s="220"/>
      <c r="H13" s="219" t="s">
        <v>144</v>
      </c>
      <c r="I13" s="220"/>
    </row>
    <row r="14" spans="1:13" s="13" customFormat="1" ht="27" customHeight="1" x14ac:dyDescent="0.2">
      <c r="A14" s="205"/>
      <c r="B14" s="206"/>
      <c r="C14" s="206"/>
      <c r="D14" s="207"/>
      <c r="E14" s="227" t="s">
        <v>129</v>
      </c>
      <c r="F14" s="227" t="s">
        <v>130</v>
      </c>
      <c r="G14" s="227" t="s">
        <v>131</v>
      </c>
      <c r="H14" s="227" t="s">
        <v>132</v>
      </c>
      <c r="I14" s="227" t="s">
        <v>133</v>
      </c>
    </row>
    <row r="15" spans="1:13" s="13" customFormat="1" ht="15" customHeight="1" x14ac:dyDescent="0.2">
      <c r="A15" s="205"/>
      <c r="B15" s="206"/>
      <c r="C15" s="206"/>
      <c r="D15" s="206"/>
      <c r="E15" s="228"/>
      <c r="F15" s="228"/>
      <c r="G15" s="228"/>
      <c r="H15" s="227"/>
      <c r="I15" s="227"/>
      <c r="M15" s="13">
        <v>6</v>
      </c>
    </row>
    <row r="16" spans="1:13" ht="13.5" customHeight="1" x14ac:dyDescent="0.2">
      <c r="A16" s="205"/>
      <c r="B16" s="206"/>
      <c r="C16" s="206"/>
      <c r="D16" s="206"/>
      <c r="E16" s="228"/>
      <c r="F16" s="228"/>
      <c r="G16" s="228"/>
      <c r="H16" s="227"/>
      <c r="I16" s="227"/>
    </row>
    <row r="17" spans="1:14" ht="13.5" customHeight="1" x14ac:dyDescent="0.2">
      <c r="A17" s="205"/>
      <c r="B17" s="206"/>
      <c r="C17" s="206"/>
      <c r="D17" s="206"/>
      <c r="E17" s="228"/>
      <c r="F17" s="228"/>
      <c r="G17" s="228"/>
      <c r="H17" s="227"/>
      <c r="I17" s="227"/>
    </row>
    <row r="18" spans="1:14" ht="13.5" customHeight="1" x14ac:dyDescent="0.2">
      <c r="A18" s="208"/>
      <c r="B18" s="209"/>
      <c r="C18" s="209"/>
      <c r="D18" s="209"/>
      <c r="E18" s="228"/>
      <c r="F18" s="228"/>
      <c r="G18" s="228"/>
      <c r="H18" s="227"/>
      <c r="I18" s="227"/>
    </row>
    <row r="19" spans="1:14" ht="18" customHeight="1" x14ac:dyDescent="0.2">
      <c r="A19" s="211" t="s">
        <v>140</v>
      </c>
      <c r="B19" s="211"/>
      <c r="C19" s="211"/>
      <c r="D19" s="211"/>
      <c r="E19" s="82">
        <f>IF(MIN('PAGE 3'!E18, 'PAGE 3'!E31)&lt;=0,0,'PAGE 3'!E18/'PAGE 3'!E31)</f>
        <v>0</v>
      </c>
      <c r="F19" s="82">
        <f>IF(MIN('PAGE 3'!F18, 'PAGE 3'!F31)&lt;=0,0,'PAGE 3'!F18/'PAGE 3'!F31)</f>
        <v>0</v>
      </c>
      <c r="G19" s="82">
        <f>IF(MIN('PAGE 3'!G18, 'PAGE 3'!G31)&lt;=0,0,'PAGE 3'!G18/'PAGE 3'!G31)</f>
        <v>0</v>
      </c>
      <c r="H19" s="82">
        <f>IF(MIN('PAGE 3'!H18, 'PAGE 3'!H31)&lt;=0,0,'PAGE 3'!H18/'PAGE 3'!H31)</f>
        <v>0</v>
      </c>
      <c r="I19" s="82">
        <f>IF(MIN('PAGE 3'!I18, 'PAGE 3'!I31)&lt;=0,0,'PAGE 3'!I18/'PAGE 3'!I31)</f>
        <v>0</v>
      </c>
      <c r="L19" s="6" t="s">
        <v>7</v>
      </c>
    </row>
    <row r="20" spans="1:14" ht="18" customHeight="1" x14ac:dyDescent="0.2">
      <c r="A20" s="212" t="s">
        <v>217</v>
      </c>
      <c r="B20" s="213"/>
      <c r="C20" s="213"/>
      <c r="D20" s="214"/>
      <c r="E20" s="84">
        <f>IF(MIN('PAGE 3'!E19, 'PAGE 3'!E31)&lt;=0,0,'PAGE 3'!E19/'PAGE 3'!E31)</f>
        <v>2.2169437846397466E-2</v>
      </c>
      <c r="F20" s="84">
        <f>IF(MIN('PAGE 3'!F19, 'PAGE 3'!F31)&lt;=0,0,'PAGE 3'!F19/'PAGE 3'!F31)</f>
        <v>9.0909090909090912E-2</v>
      </c>
      <c r="G20" s="84">
        <f>IF(MIN('PAGE 3'!G19, 'PAGE 3'!G31)&lt;=0,0,'PAGE 3'!G19/'PAGE 3'!G31)</f>
        <v>0</v>
      </c>
      <c r="H20" s="84">
        <f>IF(MIN('PAGE 3'!H19, 'PAGE 3'!H31)&lt;=0,0,'PAGE 3'!H19/'PAGE 3'!H31)</f>
        <v>1.6751638747268753E-2</v>
      </c>
      <c r="I20" s="84">
        <f>IF(MIN('PAGE 3'!I19, 'PAGE 3'!I31)&lt;=0,0,'PAGE 3'!I19/'PAGE 3'!I31)</f>
        <v>5.9523809523809521E-3</v>
      </c>
      <c r="N20" s="6" t="s">
        <v>7</v>
      </c>
    </row>
    <row r="21" spans="1:14" ht="18" customHeight="1" x14ac:dyDescent="0.2">
      <c r="A21" s="186" t="s">
        <v>213</v>
      </c>
      <c r="B21" s="187"/>
      <c r="C21" s="187"/>
      <c r="D21" s="188"/>
      <c r="E21" s="84">
        <f>IF(MIN('PAGE 3'!E20, 'PAGE 3'!E31)&lt;=0,0,'PAGE 3'!E20/'PAGE 3'!E31)</f>
        <v>0.20427553444180521</v>
      </c>
      <c r="F21" s="84">
        <f>IF(MIN('PAGE 3'!F20, 'PAGE 3'!F31)&lt;=0,0,'PAGE 3'!F20/'PAGE 3'!F31)</f>
        <v>4.5454545454545456E-2</v>
      </c>
      <c r="G21" s="84">
        <f>IF(MIN('PAGE 3'!G20, 'PAGE 3'!G31)&lt;=0,0,'PAGE 3'!G20/'PAGE 3'!G31)</f>
        <v>0</v>
      </c>
      <c r="H21" s="84">
        <f>IF(MIN('PAGE 3'!H20, 'PAGE 3'!H31)&lt;=0,0,'PAGE 3'!H20/'PAGE 3'!H31)</f>
        <v>0.3241077931536781</v>
      </c>
      <c r="I21" s="84">
        <f>IF(MIN('PAGE 3'!I20, 'PAGE 3'!I31)&lt;=0,0,'PAGE 3'!I20/'PAGE 3'!I31)</f>
        <v>0.6607142857142857</v>
      </c>
    </row>
    <row r="22" spans="1:14" ht="18" customHeight="1" x14ac:dyDescent="0.2">
      <c r="A22" s="186" t="s">
        <v>214</v>
      </c>
      <c r="B22" s="187"/>
      <c r="C22" s="187"/>
      <c r="D22" s="188"/>
      <c r="E22" s="84">
        <f>IF(MIN('PAGE 3'!E21, 'PAGE 3'!E31)&lt;=0,0,'PAGE 3'!E21/'PAGE 3'!E31)</f>
        <v>7.1258907363420431E-3</v>
      </c>
      <c r="F22" s="84">
        <f>IF(MIN('PAGE 3'!F21, 'PAGE 3'!F31)&lt;=0,0,'PAGE 3'!F21/'PAGE 3'!F31)</f>
        <v>9.0909090909090912E-2</v>
      </c>
      <c r="G22" s="84">
        <f>IF(MIN('PAGE 3'!G21, 'PAGE 3'!G31)&lt;=0,0,'PAGE 3'!G21/'PAGE 3'!G31)</f>
        <v>0</v>
      </c>
      <c r="H22" s="84">
        <f>IF(MIN('PAGE 3'!H21, 'PAGE 3'!H31)&lt;=0,0,'PAGE 3'!H21/'PAGE 3'!H31)</f>
        <v>1.0924981791697014E-2</v>
      </c>
      <c r="I22" s="84">
        <f>IF(MIN('PAGE 3'!I21, 'PAGE 3'!I31)&lt;=0,0,'PAGE 3'!I21/'PAGE 3'!I31)</f>
        <v>5.9523809523809521E-3</v>
      </c>
    </row>
    <row r="23" spans="1:14" ht="18" customHeight="1" x14ac:dyDescent="0.2">
      <c r="A23" s="186" t="s">
        <v>1</v>
      </c>
      <c r="B23" s="187"/>
      <c r="C23" s="187"/>
      <c r="D23" s="188"/>
      <c r="E23" s="84">
        <f>IF(MIN('PAGE 3'!E22, 'PAGE 3'!E31)&lt;=0,0,'PAGE 3'!E22/'PAGE 3'!E31)</f>
        <v>0</v>
      </c>
      <c r="F23" s="84">
        <f>IF(MIN('PAGE 3'!F22, 'PAGE 3'!F31)&lt;=0,0,'PAGE 3'!F22/'PAGE 3'!F31)</f>
        <v>0</v>
      </c>
      <c r="G23" s="84">
        <f>IF(MIN('PAGE 3'!G22, 'PAGE 3'!G31)&lt;=0,0,'PAGE 3'!G22/'PAGE 3'!G31)</f>
        <v>0</v>
      </c>
      <c r="H23" s="84">
        <f>IF(MIN('PAGE 3'!H22, 'PAGE 3'!H31)&lt;=0,0,'PAGE 3'!H22/'PAGE 3'!H31)</f>
        <v>0</v>
      </c>
      <c r="I23" s="84">
        <f>IF(MIN('PAGE 3'!I22, 'PAGE 3'!I31)&lt;=0,0,'PAGE 3'!I22/'PAGE 3'!I31)</f>
        <v>0</v>
      </c>
    </row>
    <row r="24" spans="1:14" ht="18" customHeight="1" x14ac:dyDescent="0.2">
      <c r="A24" s="186" t="s">
        <v>215</v>
      </c>
      <c r="B24" s="187"/>
      <c r="C24" s="187"/>
      <c r="D24" s="188"/>
      <c r="E24" s="84">
        <f>IF(MIN('PAGE 3'!E23, 'PAGE 3'!E31)&lt;=0,0,'PAGE 3'!E23/'PAGE 3'!E31)</f>
        <v>2.9295328582739508E-2</v>
      </c>
      <c r="F24" s="84">
        <f>IF(MIN('PAGE 3'!F23, 'PAGE 3'!F31)&lt;=0,0,'PAGE 3'!F23/'PAGE 3'!F31)</f>
        <v>9.0909090909090912E-2</v>
      </c>
      <c r="G24" s="84">
        <f>IF(MIN('PAGE 3'!G23, 'PAGE 3'!G31)&lt;=0,0,'PAGE 3'!G23/'PAGE 3'!G31)</f>
        <v>0</v>
      </c>
      <c r="H24" s="84">
        <f>IF(MIN('PAGE 3'!H23, 'PAGE 3'!H31)&lt;=0,0,'PAGE 3'!H23/'PAGE 3'!H31)</f>
        <v>3.2046613255644577E-2</v>
      </c>
      <c r="I24" s="84">
        <f>IF(MIN('PAGE 3'!I23, 'PAGE 3'!I31)&lt;=0,0,'PAGE 3'!I23/'PAGE 3'!I31)</f>
        <v>0</v>
      </c>
    </row>
    <row r="25" spans="1:14" ht="18" customHeight="1" x14ac:dyDescent="0.2">
      <c r="A25" s="186" t="s">
        <v>216</v>
      </c>
      <c r="B25" s="187"/>
      <c r="C25" s="187"/>
      <c r="D25" s="188"/>
      <c r="E25" s="84">
        <f>IF(MIN('PAGE 3'!E24, 'PAGE 3'!E31)&lt;=0,0,'PAGE 3'!E24/'PAGE 3'!E31)</f>
        <v>3.167062549485352E-2</v>
      </c>
      <c r="F25" s="84">
        <f>IF(MIN('PAGE 3'!F24, 'PAGE 3'!F31)&lt;=0,0,'PAGE 3'!F24/'PAGE 3'!F31)</f>
        <v>4.5454545454545456E-2</v>
      </c>
      <c r="G25" s="84">
        <f>IF(MIN('PAGE 3'!G24, 'PAGE 3'!G31)&lt;=0,0,'PAGE 3'!G24/'PAGE 3'!G31)</f>
        <v>0</v>
      </c>
      <c r="H25" s="84">
        <f>IF(MIN('PAGE 3'!H24, 'PAGE 3'!H31)&lt;=0,0,'PAGE 3'!H24/'PAGE 3'!H31)</f>
        <v>4.879825200291333E-2</v>
      </c>
      <c r="I25" s="84">
        <f>IF(MIN('PAGE 3'!I24, 'PAGE 3'!I31)&lt;=0,0,'PAGE 3'!I24/'PAGE 3'!I31)</f>
        <v>4.1666666666666664E-2</v>
      </c>
    </row>
    <row r="26" spans="1:14" ht="18" customHeight="1" x14ac:dyDescent="0.2">
      <c r="A26" s="186" t="s">
        <v>218</v>
      </c>
      <c r="B26" s="187"/>
      <c r="C26" s="187"/>
      <c r="D26" s="188"/>
      <c r="E26" s="84">
        <f>IF(MIN('PAGE 3'!E25, 'PAGE 3'!E31)&lt;=0,0,'PAGE 3'!E25/'PAGE 3'!E31)</f>
        <v>0</v>
      </c>
      <c r="F26" s="84">
        <f>IF(MIN('PAGE 3'!F25, 'PAGE 3'!F31)&lt;=0,0,'PAGE 3'!F25/'PAGE 3'!F31)</f>
        <v>0</v>
      </c>
      <c r="G26" s="84">
        <f>IF(MIN('PAGE 3'!G25, 'PAGE 3'!G31)&lt;=0,0,'PAGE 3'!G25/'PAGE 3'!G31)</f>
        <v>0</v>
      </c>
      <c r="H26" s="84">
        <f>IF(MIN('PAGE 3'!H25, 'PAGE 3'!H31)&lt;=0,0,'PAGE 3'!H25/'PAGE 3'!H31)</f>
        <v>0</v>
      </c>
      <c r="I26" s="84">
        <f>IF(MIN('PAGE 3'!I25, 'PAGE 3'!I31)&lt;=0,0,'PAGE 3'!I25/'PAGE 3'!I31)</f>
        <v>0</v>
      </c>
    </row>
    <row r="27" spans="1:14" ht="18" customHeight="1" x14ac:dyDescent="0.2">
      <c r="A27" s="186" t="s">
        <v>4</v>
      </c>
      <c r="B27" s="187"/>
      <c r="C27" s="187"/>
      <c r="D27" s="188"/>
      <c r="E27" s="84">
        <f>IF(MIN('PAGE 3'!E26, 'PAGE 3'!E31)&lt;=0,0,'PAGE 3'!E26/'PAGE 3'!E31)</f>
        <v>1.5835312747426761E-3</v>
      </c>
      <c r="F27" s="84">
        <f>IF(MIN('PAGE 3'!F26, 'PAGE 3'!F31)&lt;=0,0,'PAGE 3'!F26/'PAGE 3'!F31)</f>
        <v>0</v>
      </c>
      <c r="G27" s="84">
        <f>IF(MIN('PAGE 3'!G26, 'PAGE 3'!G31)&lt;=0,0,'PAGE 3'!G26/'PAGE 3'!G31)</f>
        <v>0</v>
      </c>
      <c r="H27" s="84">
        <f>IF(MIN('PAGE 3'!H26, 'PAGE 3'!H31)&lt;=0,0,'PAGE 3'!H26/'PAGE 3'!H31)</f>
        <v>1.4566642388929353E-3</v>
      </c>
      <c r="I27" s="84">
        <f>IF(MIN('PAGE 3'!I26, 'PAGE 3'!I31)&lt;=0,0,'PAGE 3'!I26/'PAGE 3'!I31)</f>
        <v>0</v>
      </c>
    </row>
    <row r="28" spans="1:14" ht="18" customHeight="1" x14ac:dyDescent="0.2">
      <c r="A28" s="186" t="s">
        <v>2</v>
      </c>
      <c r="B28" s="187"/>
      <c r="C28" s="187"/>
      <c r="D28" s="188"/>
      <c r="E28" s="84">
        <f>IF(MIN('PAGE 3'!E27, 'PAGE 3'!E31)&lt;=0,0,'PAGE 3'!E27/'PAGE 3'!E31)</f>
        <v>0</v>
      </c>
      <c r="F28" s="84">
        <f>IF(MIN('PAGE 3'!F27, 'PAGE 3'!F31)&lt;=0,0,'PAGE 3'!F27/'PAGE 3'!F31)</f>
        <v>0</v>
      </c>
      <c r="G28" s="84">
        <f>IF(MIN('PAGE 3'!G27, 'PAGE 3'!G31)&lt;=0,0,'PAGE 3'!G27/'PAGE 3'!G31)</f>
        <v>0</v>
      </c>
      <c r="H28" s="84">
        <f>IF(MIN('PAGE 3'!H27, 'PAGE 3'!H31)&lt;=0,0,'PAGE 3'!H27/'PAGE 3'!H31)</f>
        <v>0</v>
      </c>
      <c r="I28" s="84">
        <f>IF(MIN('PAGE 3'!I27, 'PAGE 3'!I31)&lt;=0,0,'PAGE 3'!I27/'PAGE 3'!I31)</f>
        <v>0</v>
      </c>
    </row>
    <row r="29" spans="1:14" ht="18" customHeight="1" x14ac:dyDescent="0.2">
      <c r="A29" s="186" t="s">
        <v>3</v>
      </c>
      <c r="B29" s="187"/>
      <c r="C29" s="187"/>
      <c r="D29" s="188"/>
      <c r="E29" s="84">
        <f>IF(MIN('PAGE 3'!E28, 'PAGE 3'!E31)&lt;=0,0,'PAGE 3'!E28/'PAGE 3'!E31)</f>
        <v>0.15993665874901028</v>
      </c>
      <c r="F29" s="84">
        <f>IF(MIN('PAGE 3'!F28, 'PAGE 3'!F31)&lt;=0,0,'PAGE 3'!F28/'PAGE 3'!F31)</f>
        <v>9.0909090909090912E-2</v>
      </c>
      <c r="G29" s="84">
        <f>IF(MIN('PAGE 3'!G28, 'PAGE 3'!G31)&lt;=0,0,'PAGE 3'!G28/'PAGE 3'!G31)</f>
        <v>0</v>
      </c>
      <c r="H29" s="84">
        <f>IF(MIN('PAGE 3'!H28, 'PAGE 3'!H31)&lt;=0,0,'PAGE 3'!H28/'PAGE 3'!H31)</f>
        <v>0.12090313182811362</v>
      </c>
      <c r="I29" s="84">
        <f>IF(MIN('PAGE 3'!I28, 'PAGE 3'!I31)&lt;=0,0,'PAGE 3'!I28/'PAGE 3'!I31)</f>
        <v>2.976190476190476E-2</v>
      </c>
    </row>
    <row r="30" spans="1:14" ht="18" customHeight="1" x14ac:dyDescent="0.2">
      <c r="A30" s="186" t="s">
        <v>5</v>
      </c>
      <c r="B30" s="187"/>
      <c r="C30" s="187"/>
      <c r="D30" s="188"/>
      <c r="E30" s="84">
        <f>IF(MIN('PAGE 3'!E29, 'PAGE 3'!E31)&lt;=0,0,'PAGE 3'!E29/'PAGE 3'!E31)</f>
        <v>1.5835312747426761E-3</v>
      </c>
      <c r="F30" s="84">
        <f>IF(MIN('PAGE 3'!F29, 'PAGE 3'!F31)&lt;=0,0,'PAGE 3'!F29/'PAGE 3'!F31)</f>
        <v>0</v>
      </c>
      <c r="G30" s="84">
        <f>IF(MIN('PAGE 3'!G29, 'PAGE 3'!G31)&lt;=0,0,'PAGE 3'!G29/'PAGE 3'!G31)</f>
        <v>0</v>
      </c>
      <c r="H30" s="84">
        <f>IF(MIN('PAGE 3'!H29, 'PAGE 3'!H31)&lt;=0,0,'PAGE 3'!H29/'PAGE 3'!H31)</f>
        <v>2.1849963583394027E-3</v>
      </c>
      <c r="I30" s="84">
        <f>IF(MIN('PAGE 3'!I29, 'PAGE 3'!I31)&lt;=0,0,'PAGE 3'!I29/'PAGE 3'!I31)</f>
        <v>0</v>
      </c>
    </row>
    <row r="31" spans="1:14" ht="18" customHeight="1" x14ac:dyDescent="0.2">
      <c r="A31" s="186" t="s">
        <v>85</v>
      </c>
      <c r="B31" s="187"/>
      <c r="C31" s="187"/>
      <c r="D31" s="188"/>
      <c r="E31" s="84">
        <f>IF(MIN('PAGE 3'!E30, 'PAGE 3'!E31)&lt;=0,0,'PAGE 3'!E30/'PAGE 3'!E31)</f>
        <v>0.54235946159936654</v>
      </c>
      <c r="F31" s="84">
        <f>IF(MIN('PAGE 3'!F30, 'PAGE 3'!F31)&lt;=0,0,'PAGE 3'!F30/'PAGE 3'!F31)</f>
        <v>0.54545454545454541</v>
      </c>
      <c r="G31" s="84">
        <f>IF(MIN('PAGE 3'!G30, 'PAGE 3'!G31)&lt;=0,0,'PAGE 3'!G30/'PAGE 3'!G31)</f>
        <v>0</v>
      </c>
      <c r="H31" s="84">
        <f>IF(MIN('PAGE 3'!H30, 'PAGE 3'!H31)&lt;=0,0,'PAGE 3'!H30/'PAGE 3'!H31)</f>
        <v>0.44282592862345227</v>
      </c>
      <c r="I31" s="84">
        <f>IF(MIN('PAGE 3'!I30, 'PAGE 3'!I31)&lt;=0,0,'PAGE 3'!I30/'PAGE 3'!I31)</f>
        <v>0.25595238095238093</v>
      </c>
    </row>
    <row r="32" spans="1:14" ht="18" customHeight="1" x14ac:dyDescent="0.2">
      <c r="A32" s="199" t="s">
        <v>46</v>
      </c>
      <c r="B32" s="200"/>
      <c r="C32" s="200"/>
      <c r="D32" s="201"/>
      <c r="E32" s="83">
        <f>IF('PAGE 3'!E31&lt;=0,0,'PAGE 3'!E31/'PAGE 3'!E31)</f>
        <v>1</v>
      </c>
      <c r="F32" s="83">
        <f>IF('PAGE 3'!F31&lt;=0,0,'PAGE 3'!F31/'PAGE 3'!F31)</f>
        <v>1</v>
      </c>
      <c r="G32" s="83">
        <f>IF('PAGE 3'!G31&lt;=0,0,'PAGE 3'!G31/'PAGE 3'!G31)</f>
        <v>0</v>
      </c>
      <c r="H32" s="83">
        <f>IF('PAGE 3'!H31&lt;=0,0,'PAGE 3'!H31/'PAGE 3'!H31)</f>
        <v>1</v>
      </c>
      <c r="I32" s="83">
        <f>IF('PAGE 3'!I31&lt;=0,0,'PAGE 3'!I31/'PAGE 3'!I31)</f>
        <v>1</v>
      </c>
    </row>
    <row r="33" spans="1:8" x14ac:dyDescent="0.2">
      <c r="A33" s="12"/>
    </row>
    <row r="34" spans="1:8" x14ac:dyDescent="0.2">
      <c r="A34" s="26" t="s">
        <v>221</v>
      </c>
    </row>
    <row r="35" spans="1:8" x14ac:dyDescent="0.2">
      <c r="A35" s="25" t="s">
        <v>220</v>
      </c>
    </row>
    <row r="36" spans="1:8" x14ac:dyDescent="0.2">
      <c r="A36" s="8"/>
      <c r="E36" s="34"/>
      <c r="F36" s="34"/>
      <c r="G36" s="34"/>
      <c r="H36" s="34"/>
    </row>
    <row r="37" spans="1:8" x14ac:dyDescent="0.2">
      <c r="A37" s="100"/>
      <c r="B37" s="100"/>
      <c r="E37" s="72"/>
      <c r="F37" s="72"/>
      <c r="G37" s="72"/>
      <c r="H37" s="8"/>
    </row>
    <row r="38" spans="1:8" x14ac:dyDescent="0.2">
      <c r="A38" s="9"/>
      <c r="H38" s="38"/>
    </row>
    <row r="39" spans="1:8" x14ac:dyDescent="0.2">
      <c r="A39" s="8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</sheetData>
  <mergeCells count="22">
    <mergeCell ref="A32:D32"/>
    <mergeCell ref="A19:D19"/>
    <mergeCell ref="A20:D20"/>
    <mergeCell ref="A21:D21"/>
    <mergeCell ref="A28:D28"/>
    <mergeCell ref="A23:D23"/>
    <mergeCell ref="A24:D24"/>
    <mergeCell ref="A30:D30"/>
    <mergeCell ref="A25:D25"/>
    <mergeCell ref="E14:E18"/>
    <mergeCell ref="E13:G13"/>
    <mergeCell ref="A26:D26"/>
    <mergeCell ref="A27:D27"/>
    <mergeCell ref="A31:D31"/>
    <mergeCell ref="A29:D29"/>
    <mergeCell ref="A22:D22"/>
    <mergeCell ref="A13:D18"/>
    <mergeCell ref="H13:I13"/>
    <mergeCell ref="I14:I18"/>
    <mergeCell ref="H14:H18"/>
    <mergeCell ref="G14:G18"/>
    <mergeCell ref="F14:F18"/>
  </mergeCells>
  <phoneticPr fontId="0" type="noConversion"/>
  <pageMargins left="0.8" right="0.3" top="0.9" bottom="0" header="0.5" footer="0.5"/>
  <pageSetup scale="81" orientation="landscape" r:id="rId1"/>
  <headerFooter alignWithMargins="0">
    <oddFooter>&amp;L&amp;8
CURRENT DATE: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R30"/>
  <sheetViews>
    <sheetView zoomScale="90" zoomScaleNormal="90" workbookViewId="0">
      <selection activeCell="A30" sqref="A30"/>
    </sheetView>
  </sheetViews>
  <sheetFormatPr defaultColWidth="9.140625" defaultRowHeight="12.75" x14ac:dyDescent="0.2"/>
  <cols>
    <col min="1" max="1" width="18.140625" style="6" customWidth="1"/>
    <col min="2" max="2" width="17.42578125" style="6" customWidth="1"/>
    <col min="3" max="3" width="38.42578125" style="6" customWidth="1"/>
    <col min="4" max="4" width="12.140625" style="6" customWidth="1"/>
    <col min="5" max="5" width="12.85546875" style="6" customWidth="1"/>
    <col min="6" max="6" width="11" style="6" customWidth="1"/>
    <col min="7" max="7" width="11.42578125" style="6" customWidth="1"/>
    <col min="8" max="8" width="12.140625" style="6" customWidth="1"/>
    <col min="9" max="9" width="10.5703125" style="6" customWidth="1"/>
    <col min="10" max="10" width="11.42578125" style="6" customWidth="1"/>
    <col min="11" max="11" width="13.5703125" style="6" customWidth="1"/>
    <col min="12" max="12" width="3.85546875" style="6" customWidth="1"/>
    <col min="13" max="13" width="10.42578125" style="6" customWidth="1"/>
    <col min="14" max="14" width="15.140625" style="6" customWidth="1"/>
    <col min="15" max="15" width="5.42578125" style="6" hidden="1" customWidth="1"/>
    <col min="16" max="17" width="9.140625" style="6"/>
    <col min="18" max="18" width="9.140625" style="6" hidden="1" customWidth="1"/>
    <col min="19" max="16384" width="9.140625" style="6"/>
  </cols>
  <sheetData>
    <row r="1" spans="1:14" s="8" customFormat="1" ht="12" customHeight="1" x14ac:dyDescent="0.2">
      <c r="A1" s="240" t="s">
        <v>206</v>
      </c>
      <c r="B1" s="240"/>
      <c r="C1" s="12"/>
      <c r="D1" s="12"/>
      <c r="E1" s="12"/>
      <c r="F1" s="12"/>
      <c r="G1" s="12"/>
      <c r="H1" s="12"/>
      <c r="K1" s="28" t="s">
        <v>88</v>
      </c>
    </row>
    <row r="2" spans="1:14" s="8" customFormat="1" ht="9.6" customHeight="1" x14ac:dyDescent="0.2">
      <c r="A2" s="12"/>
      <c r="C2" s="12"/>
      <c r="D2" s="12"/>
      <c r="E2" s="12"/>
      <c r="F2" s="12"/>
      <c r="G2" s="12"/>
      <c r="H2" s="12"/>
      <c r="K2" s="12"/>
    </row>
    <row r="3" spans="1:14" s="8" customFormat="1" ht="9.6" customHeight="1" x14ac:dyDescent="0.2">
      <c r="A3" s="12"/>
      <c r="F3" s="29"/>
      <c r="G3" s="29"/>
      <c r="H3" s="29"/>
      <c r="J3"/>
      <c r="K3"/>
    </row>
    <row r="4" spans="1:14" s="8" customFormat="1" ht="12" customHeight="1" x14ac:dyDescent="0.2">
      <c r="A4" s="12"/>
      <c r="D4" s="29"/>
      <c r="E4" s="112" t="s">
        <v>17</v>
      </c>
      <c r="F4" s="29"/>
      <c r="G4" s="29"/>
      <c r="H4" s="29"/>
      <c r="J4"/>
      <c r="K4"/>
    </row>
    <row r="5" spans="1:14" s="8" customFormat="1" ht="12" customHeight="1" x14ac:dyDescent="0.2">
      <c r="A5" s="12"/>
      <c r="D5" s="29"/>
      <c r="E5" s="29"/>
      <c r="F5" s="29"/>
      <c r="G5" s="29"/>
      <c r="H5" s="29"/>
      <c r="J5"/>
      <c r="K5"/>
    </row>
    <row r="6" spans="1:14" s="8" customFormat="1" ht="12" customHeight="1" x14ac:dyDescent="0.2">
      <c r="B6" s="12"/>
      <c r="F6" s="29"/>
      <c r="G6" s="29"/>
      <c r="H6" s="29"/>
      <c r="I6" s="12"/>
      <c r="J6"/>
      <c r="K6"/>
    </row>
    <row r="7" spans="1:14" s="8" customFormat="1" ht="12" customHeight="1" x14ac:dyDescent="0.2">
      <c r="B7" s="12"/>
      <c r="D7" s="29"/>
      <c r="E7" s="112" t="str">
        <f>"Reporting Date: "&amp;'PAGE 1'!D7</f>
        <v>Reporting Date: 2021</v>
      </c>
      <c r="F7" s="29"/>
      <c r="G7" s="29"/>
      <c r="H7" s="29"/>
      <c r="I7" s="12"/>
      <c r="J7"/>
      <c r="K7"/>
    </row>
    <row r="8" spans="1:14" s="8" customFormat="1" ht="9.6" customHeight="1" x14ac:dyDescent="0.2">
      <c r="B8" s="12"/>
      <c r="F8" s="29"/>
      <c r="G8" s="29"/>
      <c r="H8" s="29"/>
      <c r="I8" s="12"/>
      <c r="J8"/>
      <c r="K8"/>
    </row>
    <row r="9" spans="1:14" ht="12" customHeight="1" x14ac:dyDescent="0.2">
      <c r="B9" s="48"/>
      <c r="C9" s="49"/>
      <c r="D9" s="238" t="s">
        <v>99</v>
      </c>
      <c r="E9" s="238"/>
      <c r="F9" s="238"/>
      <c r="G9" s="49"/>
      <c r="H9" s="49"/>
      <c r="I9" s="49"/>
      <c r="J9"/>
      <c r="K9"/>
    </row>
    <row r="10" spans="1:14" s="69" customFormat="1" ht="9.6" customHeight="1" x14ac:dyDescent="0.2">
      <c r="B10" s="70"/>
      <c r="C10" s="71"/>
      <c r="D10" s="71"/>
      <c r="E10" s="71"/>
      <c r="J10"/>
      <c r="K10"/>
    </row>
    <row r="11" spans="1:14" x14ac:dyDescent="0.2">
      <c r="A11" s="120" t="s">
        <v>146</v>
      </c>
    </row>
    <row r="12" spans="1:14" x14ac:dyDescent="0.2">
      <c r="A12" s="243" t="s">
        <v>33</v>
      </c>
      <c r="B12" s="244"/>
      <c r="C12" s="245"/>
      <c r="D12" s="176" t="s">
        <v>34</v>
      </c>
      <c r="E12" s="177"/>
      <c r="F12" s="177"/>
      <c r="G12" s="177"/>
      <c r="H12" s="177"/>
      <c r="I12" s="177"/>
      <c r="J12" s="177"/>
      <c r="K12" s="178"/>
    </row>
    <row r="13" spans="1:14" x14ac:dyDescent="0.2">
      <c r="A13" s="246"/>
      <c r="B13" s="247"/>
      <c r="C13" s="248"/>
      <c r="D13" s="229" t="s">
        <v>152</v>
      </c>
      <c r="E13" s="229" t="s">
        <v>153</v>
      </c>
      <c r="F13" s="239" t="s">
        <v>154</v>
      </c>
      <c r="G13" s="229" t="s">
        <v>157</v>
      </c>
      <c r="H13" s="229" t="s">
        <v>155</v>
      </c>
      <c r="I13" s="239" t="s">
        <v>50</v>
      </c>
      <c r="J13" s="229" t="s">
        <v>156</v>
      </c>
      <c r="K13" s="239" t="s">
        <v>18</v>
      </c>
    </row>
    <row r="14" spans="1:14" x14ac:dyDescent="0.2">
      <c r="A14" s="246"/>
      <c r="B14" s="247"/>
      <c r="C14" s="248"/>
      <c r="D14" s="230"/>
      <c r="E14" s="230"/>
      <c r="F14" s="230"/>
      <c r="G14" s="230"/>
      <c r="H14" s="230"/>
      <c r="I14" s="230"/>
      <c r="J14" s="230"/>
      <c r="K14" s="230"/>
    </row>
    <row r="15" spans="1:14" ht="12" customHeight="1" x14ac:dyDescent="0.2">
      <c r="A15" s="246"/>
      <c r="B15" s="247"/>
      <c r="C15" s="248"/>
      <c r="D15" s="230"/>
      <c r="E15" s="230"/>
      <c r="F15" s="230"/>
      <c r="G15" s="230"/>
      <c r="H15" s="230"/>
      <c r="I15" s="230"/>
      <c r="J15" s="230"/>
      <c r="K15" s="230"/>
    </row>
    <row r="16" spans="1:14" ht="10.5" customHeight="1" x14ac:dyDescent="0.2">
      <c r="A16" s="246"/>
      <c r="B16" s="247"/>
      <c r="C16" s="248"/>
      <c r="D16" s="230"/>
      <c r="E16" s="230"/>
      <c r="F16" s="230"/>
      <c r="G16" s="230"/>
      <c r="H16" s="230"/>
      <c r="I16" s="230"/>
      <c r="J16" s="230"/>
      <c r="K16" s="230"/>
      <c r="M16" s="103" t="s">
        <v>19</v>
      </c>
      <c r="N16" s="28" t="s">
        <v>97</v>
      </c>
    </row>
    <row r="17" spans="1:18" x14ac:dyDescent="0.2">
      <c r="A17" s="246"/>
      <c r="B17" s="247"/>
      <c r="C17" s="249"/>
      <c r="D17" s="231"/>
      <c r="E17" s="231"/>
      <c r="F17" s="231"/>
      <c r="G17" s="231"/>
      <c r="H17" s="231"/>
      <c r="I17" s="231"/>
      <c r="J17" s="231"/>
      <c r="K17" s="231"/>
      <c r="M17" s="22" t="s">
        <v>45</v>
      </c>
      <c r="N17" s="28" t="s">
        <v>92</v>
      </c>
      <c r="O17" s="6">
        <v>7</v>
      </c>
    </row>
    <row r="18" spans="1:18" ht="37.5" customHeight="1" x14ac:dyDescent="0.2">
      <c r="A18" s="232" t="s">
        <v>102</v>
      </c>
      <c r="B18" s="233"/>
      <c r="C18" s="67" t="s">
        <v>103</v>
      </c>
      <c r="D18" s="78">
        <v>780</v>
      </c>
      <c r="E18" s="78">
        <v>26</v>
      </c>
      <c r="F18" s="78">
        <v>81</v>
      </c>
      <c r="G18" s="78">
        <v>89</v>
      </c>
      <c r="H18" s="78">
        <v>12</v>
      </c>
      <c r="I18" s="78">
        <v>1535</v>
      </c>
      <c r="J18" s="78">
        <v>172</v>
      </c>
      <c r="K18" s="78">
        <v>2695</v>
      </c>
      <c r="M18" s="34">
        <f t="shared" ref="M18:M27" si="0">MAX(D18,0)+MAX(E18,0)+MAX(F18,0)+MAX(G18,0)+MAX(H18,0)+MAX(I18,0)+MAX(J18,0)</f>
        <v>2695</v>
      </c>
      <c r="N18" s="34">
        <f>'PAGE 1'!F15</f>
        <v>2695</v>
      </c>
      <c r="R18" s="6">
        <f t="shared" ref="R18:R27" si="1">MIN(LEN(TRIM(D18)),LEN(TRIM(E18)),LEN(TRIM(F18)),LEN(TRIM(G18)),LEN(TRIM(H18)),LEN(TRIM(I18)),LEN(TRIM(J18)),LEN(TRIM(K18)))</f>
        <v>2</v>
      </c>
    </row>
    <row r="19" spans="1:18" ht="37.5" customHeight="1" x14ac:dyDescent="0.2">
      <c r="A19" s="234"/>
      <c r="B19" s="235"/>
      <c r="C19" s="67" t="s">
        <v>104</v>
      </c>
      <c r="D19" s="78">
        <v>109</v>
      </c>
      <c r="E19" s="78">
        <v>11</v>
      </c>
      <c r="F19" s="78">
        <v>8</v>
      </c>
      <c r="G19" s="78">
        <v>9</v>
      </c>
      <c r="H19" s="78">
        <v>6</v>
      </c>
      <c r="I19" s="78">
        <v>422</v>
      </c>
      <c r="J19" s="78">
        <v>29</v>
      </c>
      <c r="K19" s="78">
        <v>594</v>
      </c>
      <c r="M19" s="34">
        <f t="shared" si="0"/>
        <v>594</v>
      </c>
      <c r="N19" s="34">
        <f>'PAGE 1'!F16</f>
        <v>594</v>
      </c>
      <c r="R19" s="6">
        <f t="shared" si="1"/>
        <v>1</v>
      </c>
    </row>
    <row r="20" spans="1:18" ht="34.5" customHeight="1" x14ac:dyDescent="0.2">
      <c r="A20" s="232" t="s">
        <v>105</v>
      </c>
      <c r="B20" s="233"/>
      <c r="C20" s="67" t="s">
        <v>138</v>
      </c>
      <c r="D20" s="78">
        <v>101</v>
      </c>
      <c r="E20" s="78">
        <v>7</v>
      </c>
      <c r="F20" s="78">
        <v>15</v>
      </c>
      <c r="G20" s="78">
        <v>12</v>
      </c>
      <c r="H20" s="78">
        <v>2</v>
      </c>
      <c r="I20" s="78">
        <v>345</v>
      </c>
      <c r="J20" s="78">
        <v>28</v>
      </c>
      <c r="K20" s="78">
        <v>510</v>
      </c>
      <c r="M20" s="34">
        <f t="shared" si="0"/>
        <v>510</v>
      </c>
      <c r="N20" s="34">
        <f>'PAGE 1'!F17</f>
        <v>510</v>
      </c>
      <c r="R20" s="6">
        <f t="shared" si="1"/>
        <v>1</v>
      </c>
    </row>
    <row r="21" spans="1:18" ht="41.25" customHeight="1" x14ac:dyDescent="0.2">
      <c r="A21" s="234"/>
      <c r="B21" s="235"/>
      <c r="C21" s="67" t="s">
        <v>107</v>
      </c>
      <c r="D21" s="78">
        <v>33</v>
      </c>
      <c r="E21" s="78">
        <v>3</v>
      </c>
      <c r="F21" s="78">
        <v>2</v>
      </c>
      <c r="G21" s="78">
        <v>4</v>
      </c>
      <c r="H21" s="78">
        <v>1</v>
      </c>
      <c r="I21" s="78">
        <v>169</v>
      </c>
      <c r="J21" s="78">
        <v>8</v>
      </c>
      <c r="K21" s="78">
        <v>220</v>
      </c>
      <c r="M21" s="34">
        <f t="shared" si="0"/>
        <v>220</v>
      </c>
      <c r="N21" s="34">
        <f>'PAGE 1'!F18</f>
        <v>220</v>
      </c>
      <c r="R21" s="6">
        <f t="shared" si="1"/>
        <v>1</v>
      </c>
    </row>
    <row r="22" spans="1:18" ht="41.25" customHeight="1" x14ac:dyDescent="0.2">
      <c r="A22" s="232" t="s">
        <v>112</v>
      </c>
      <c r="B22" s="233"/>
      <c r="C22" s="67" t="s">
        <v>108</v>
      </c>
      <c r="D22" s="78">
        <v>238</v>
      </c>
      <c r="E22" s="78">
        <v>18</v>
      </c>
      <c r="F22" s="78">
        <v>22</v>
      </c>
      <c r="G22" s="78">
        <v>19</v>
      </c>
      <c r="H22" s="78">
        <v>7</v>
      </c>
      <c r="I22" s="78">
        <v>886</v>
      </c>
      <c r="J22" s="78">
        <v>73</v>
      </c>
      <c r="K22" s="78">
        <v>1263</v>
      </c>
      <c r="M22" s="34">
        <f t="shared" si="0"/>
        <v>1263</v>
      </c>
      <c r="N22" s="34">
        <f>'PAGE 1'!F19</f>
        <v>1263</v>
      </c>
      <c r="R22" s="6">
        <f t="shared" si="1"/>
        <v>1</v>
      </c>
    </row>
    <row r="23" spans="1:18" ht="41.25" customHeight="1" x14ac:dyDescent="0.2">
      <c r="A23" s="236"/>
      <c r="B23" s="237"/>
      <c r="C23" s="67" t="s">
        <v>109</v>
      </c>
      <c r="D23" s="78">
        <v>8</v>
      </c>
      <c r="E23" s="78">
        <v>0</v>
      </c>
      <c r="F23" s="78">
        <v>0</v>
      </c>
      <c r="G23" s="78">
        <v>1</v>
      </c>
      <c r="H23" s="78">
        <v>0</v>
      </c>
      <c r="I23" s="78">
        <v>13</v>
      </c>
      <c r="J23" s="78">
        <v>0</v>
      </c>
      <c r="K23" s="78">
        <v>22</v>
      </c>
      <c r="M23" s="34">
        <f t="shared" si="0"/>
        <v>22</v>
      </c>
      <c r="N23" s="34">
        <f>'PAGE 1'!F20</f>
        <v>22</v>
      </c>
      <c r="R23" s="6">
        <f t="shared" si="1"/>
        <v>1</v>
      </c>
    </row>
    <row r="24" spans="1:18" ht="41.25" customHeight="1" x14ac:dyDescent="0.2">
      <c r="A24" s="234"/>
      <c r="B24" s="235"/>
      <c r="C24" s="67" t="s">
        <v>110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M24" s="34">
        <f t="shared" si="0"/>
        <v>0</v>
      </c>
      <c r="N24" s="34">
        <f>'PAGE 1'!F21</f>
        <v>0</v>
      </c>
      <c r="R24" s="6">
        <f t="shared" si="1"/>
        <v>1</v>
      </c>
    </row>
    <row r="25" spans="1:18" ht="41.25" customHeight="1" x14ac:dyDescent="0.2">
      <c r="A25" s="232" t="s">
        <v>222</v>
      </c>
      <c r="B25" s="233"/>
      <c r="C25" s="67" t="s">
        <v>134</v>
      </c>
      <c r="D25" s="78">
        <v>411</v>
      </c>
      <c r="E25" s="78">
        <v>10</v>
      </c>
      <c r="F25" s="78">
        <v>71</v>
      </c>
      <c r="G25" s="78">
        <v>42</v>
      </c>
      <c r="H25" s="78">
        <v>15</v>
      </c>
      <c r="I25" s="78">
        <v>707</v>
      </c>
      <c r="J25" s="78">
        <v>117</v>
      </c>
      <c r="K25" s="78">
        <v>1373</v>
      </c>
      <c r="M25" s="34">
        <f t="shared" si="0"/>
        <v>1373</v>
      </c>
      <c r="N25" s="34">
        <f>'PAGE 1'!F22</f>
        <v>1373</v>
      </c>
      <c r="R25" s="6">
        <f t="shared" si="1"/>
        <v>2</v>
      </c>
    </row>
    <row r="26" spans="1:18" ht="49.5" customHeight="1" x14ac:dyDescent="0.2">
      <c r="A26" s="234"/>
      <c r="B26" s="235"/>
      <c r="C26" s="68" t="s">
        <v>135</v>
      </c>
      <c r="D26" s="78">
        <v>44</v>
      </c>
      <c r="E26" s="78">
        <v>2</v>
      </c>
      <c r="F26" s="78">
        <v>2</v>
      </c>
      <c r="G26" s="78">
        <v>5</v>
      </c>
      <c r="H26" s="78">
        <v>0</v>
      </c>
      <c r="I26" s="78">
        <v>107</v>
      </c>
      <c r="J26" s="78">
        <v>8</v>
      </c>
      <c r="K26" s="78">
        <v>168</v>
      </c>
      <c r="M26" s="34">
        <f>MAX(D26,0)+MAX(E26,0)+MAX(F26,0)+MAX(G26,0)+MAX(H26,0)+MAX(I26,0)+MAX(J26,0)</f>
        <v>168</v>
      </c>
      <c r="N26" s="34">
        <f>'PAGE 1'!F23</f>
        <v>168</v>
      </c>
    </row>
    <row r="27" spans="1:18" ht="19.5" customHeight="1" x14ac:dyDescent="0.2">
      <c r="A27" s="241" t="s">
        <v>136</v>
      </c>
      <c r="B27" s="242"/>
      <c r="C27" s="180"/>
      <c r="D27" s="78">
        <v>1724</v>
      </c>
      <c r="E27" s="78">
        <v>77</v>
      </c>
      <c r="F27" s="78">
        <v>201</v>
      </c>
      <c r="G27" s="78">
        <v>181</v>
      </c>
      <c r="H27" s="78">
        <v>43</v>
      </c>
      <c r="I27" s="78">
        <v>4184</v>
      </c>
      <c r="J27" s="78">
        <v>435</v>
      </c>
      <c r="K27" s="78">
        <v>6845</v>
      </c>
      <c r="M27" s="34">
        <f t="shared" si="0"/>
        <v>6845</v>
      </c>
      <c r="N27" s="34">
        <f>'PAGE 1'!F24</f>
        <v>6845</v>
      </c>
      <c r="R27" s="6">
        <f t="shared" si="1"/>
        <v>2</v>
      </c>
    </row>
    <row r="29" spans="1:18" x14ac:dyDescent="0.2">
      <c r="A29" s="198"/>
      <c r="B29" s="198"/>
    </row>
    <row r="30" spans="1:18" x14ac:dyDescent="0.2">
      <c r="C30" s="21" t="s">
        <v>43</v>
      </c>
      <c r="D30" s="34">
        <f t="shared" ref="D30:K30" si="2">MAX(D18,0)+MAX(D19,0)+MAX(D20,0)+MAX(D21,0)+MAX(D22,0)+MAX(D23,0)+MAX(D24,0)+MAX(D25,0)+MAX(D26,0)</f>
        <v>1724</v>
      </c>
      <c r="E30" s="34">
        <f t="shared" si="2"/>
        <v>77</v>
      </c>
      <c r="F30" s="34">
        <f t="shared" si="2"/>
        <v>201</v>
      </c>
      <c r="G30" s="34">
        <f t="shared" si="2"/>
        <v>181</v>
      </c>
      <c r="H30" s="34">
        <f t="shared" si="2"/>
        <v>43</v>
      </c>
      <c r="I30" s="34">
        <f t="shared" si="2"/>
        <v>4184</v>
      </c>
      <c r="J30" s="34">
        <f t="shared" si="2"/>
        <v>435</v>
      </c>
      <c r="K30" s="34">
        <f t="shared" si="2"/>
        <v>6845</v>
      </c>
    </row>
  </sheetData>
  <sheetProtection password="CDE0" sheet="1" objects="1" scenarios="1"/>
  <mergeCells count="18">
    <mergeCell ref="A1:B1"/>
    <mergeCell ref="A29:B29"/>
    <mergeCell ref="A27:C27"/>
    <mergeCell ref="A12:C17"/>
    <mergeCell ref="A18:B19"/>
    <mergeCell ref="D13:D17"/>
    <mergeCell ref="A20:B21"/>
    <mergeCell ref="A22:B24"/>
    <mergeCell ref="A25:B26"/>
    <mergeCell ref="D9:F9"/>
    <mergeCell ref="D12:K12"/>
    <mergeCell ref="E13:E17"/>
    <mergeCell ref="F13:F17"/>
    <mergeCell ref="H13:H17"/>
    <mergeCell ref="I13:I17"/>
    <mergeCell ref="J13:J17"/>
    <mergeCell ref="K13:K17"/>
    <mergeCell ref="G13:G17"/>
  </mergeCells>
  <phoneticPr fontId="0" type="noConversion"/>
  <conditionalFormatting sqref="N19:N24">
    <cfRule type="expression" dxfId="76" priority="2" stopIfTrue="1">
      <formula>AND(OR(N19&lt;&gt;-9, K19&lt;&gt;-9), N19&lt;&gt;K19)</formula>
    </cfRule>
  </conditionalFormatting>
  <conditionalFormatting sqref="N25:N27">
    <cfRule type="expression" dxfId="75" priority="3" stopIfTrue="1">
      <formula>AND(OR(N25&lt;&gt;-9, K25&lt;&gt;-9), N25&lt;&gt;K25)</formula>
    </cfRule>
  </conditionalFormatting>
  <conditionalFormatting sqref="M18:M27">
    <cfRule type="expression" dxfId="74" priority="4" stopIfTrue="1">
      <formula>MAX(K18,0)&lt;&gt;M18</formula>
    </cfRule>
  </conditionalFormatting>
  <conditionalFormatting sqref="N18">
    <cfRule type="expression" dxfId="73" priority="5" stopIfTrue="1">
      <formula>AND(OR(N18&lt;&gt;-9, K18&lt;&gt;-9), N18&lt;&gt;K18)</formula>
    </cfRule>
  </conditionalFormatting>
  <conditionalFormatting sqref="D30:K30">
    <cfRule type="expression" dxfId="72" priority="6" stopIfTrue="1">
      <formula>MAX(D27,0)&lt;&gt;D30</formula>
    </cfRule>
  </conditionalFormatting>
  <conditionalFormatting sqref="D18:K27">
    <cfRule type="expression" dxfId="71" priority="7" stopIfTrue="1">
      <formula>LEN(TRIM(D18))=0</formula>
    </cfRule>
  </conditionalFormatting>
  <conditionalFormatting sqref="D9:F9">
    <cfRule type="expression" dxfId="70" priority="8" stopIfTrue="1">
      <formula>MIN(R18,R27)=0</formula>
    </cfRule>
  </conditionalFormatting>
  <pageMargins left="0.8" right="0.3" top="0.9" bottom="0" header="0.5" footer="0.5"/>
  <pageSetup scale="76" orientation="landscape" r:id="rId1"/>
  <headerFooter alignWithMargins="0">
    <oddFooter>&amp;L&amp;8
CURRENT DATE: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31"/>
  <sheetViews>
    <sheetView topLeftCell="A6" zoomScale="90" zoomScaleNormal="90" workbookViewId="0">
      <selection activeCell="A31" sqref="A31:B31"/>
    </sheetView>
  </sheetViews>
  <sheetFormatPr defaultRowHeight="12.75" x14ac:dyDescent="0.2"/>
  <cols>
    <col min="1" max="1" width="18.140625" customWidth="1"/>
    <col min="2" max="2" width="17.42578125" customWidth="1"/>
    <col min="3" max="3" width="43" customWidth="1"/>
    <col min="4" max="4" width="14.140625" customWidth="1"/>
    <col min="5" max="5" width="12.5703125" customWidth="1"/>
    <col min="6" max="6" width="12.42578125" customWidth="1"/>
    <col min="7" max="7" width="11.85546875" customWidth="1"/>
    <col min="8" max="8" width="12.425781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4" customFormat="1" ht="12" customHeight="1" x14ac:dyDescent="0.2">
      <c r="A1" s="240" t="s">
        <v>206</v>
      </c>
      <c r="B1" s="240"/>
      <c r="C1" s="5"/>
      <c r="D1" s="5"/>
      <c r="E1" s="5"/>
      <c r="F1" s="5"/>
      <c r="G1" s="5"/>
      <c r="H1" s="5"/>
      <c r="K1" s="14" t="s">
        <v>89</v>
      </c>
    </row>
    <row r="2" spans="1:15" s="4" customFormat="1" ht="9.6" customHeight="1" x14ac:dyDescent="0.2">
      <c r="A2" s="5"/>
      <c r="C2" s="5"/>
      <c r="D2" s="5"/>
      <c r="E2" s="16"/>
      <c r="F2" s="16"/>
      <c r="G2" s="16"/>
      <c r="H2" s="16"/>
      <c r="K2" s="5"/>
    </row>
    <row r="3" spans="1:15" s="4" customFormat="1" ht="9.6" customHeight="1" x14ac:dyDescent="0.2">
      <c r="A3" s="5"/>
      <c r="F3" s="16"/>
      <c r="G3" s="16"/>
      <c r="H3" s="16"/>
      <c r="J3"/>
      <c r="K3"/>
    </row>
    <row r="4" spans="1:15" s="4" customFormat="1" ht="12" customHeight="1" x14ac:dyDescent="0.2">
      <c r="A4" s="5"/>
      <c r="D4" s="16"/>
      <c r="E4" s="16" t="s">
        <v>17</v>
      </c>
      <c r="F4" s="16"/>
      <c r="G4" s="16"/>
      <c r="H4" s="16"/>
      <c r="J4"/>
      <c r="K4"/>
    </row>
    <row r="5" spans="1:15" s="4" customFormat="1" ht="12" customHeight="1" x14ac:dyDescent="0.2">
      <c r="A5" s="5"/>
      <c r="D5" s="16"/>
      <c r="E5" s="16" t="s">
        <v>44</v>
      </c>
      <c r="F5" s="16"/>
      <c r="G5" s="16"/>
      <c r="H5" s="16"/>
      <c r="J5"/>
      <c r="K5"/>
    </row>
    <row r="6" spans="1:15" s="4" customFormat="1" ht="12" customHeight="1" x14ac:dyDescent="0.2">
      <c r="B6" s="5"/>
      <c r="F6" s="16"/>
      <c r="G6" s="16"/>
      <c r="H6" s="16"/>
      <c r="I6" s="5"/>
      <c r="J6"/>
      <c r="K6"/>
    </row>
    <row r="7" spans="1:15" s="4" customFormat="1" ht="12" customHeight="1" x14ac:dyDescent="0.2">
      <c r="B7" s="5"/>
      <c r="D7" s="16"/>
      <c r="E7" s="152" t="str">
        <f>"Reporting Date: "&amp;'PAGE 1'!D7</f>
        <v>Reporting Date: 2021</v>
      </c>
      <c r="F7" s="16"/>
      <c r="G7" s="16"/>
      <c r="H7" s="16"/>
      <c r="I7" s="5"/>
      <c r="J7"/>
      <c r="K7"/>
    </row>
    <row r="8" spans="1:15" s="4" customFormat="1" ht="9.6" customHeight="1" x14ac:dyDescent="0.2">
      <c r="B8" s="5"/>
      <c r="F8" s="16"/>
      <c r="G8" s="16"/>
      <c r="H8" s="16"/>
      <c r="I8" s="5"/>
      <c r="J8"/>
      <c r="K8"/>
    </row>
    <row r="9" spans="1:15" ht="9.6" customHeight="1" x14ac:dyDescent="0.2">
      <c r="B9" s="3"/>
      <c r="C9" s="1"/>
      <c r="E9" s="1"/>
      <c r="F9" s="1"/>
      <c r="G9" s="1"/>
      <c r="H9" s="1"/>
      <c r="I9" s="1"/>
    </row>
    <row r="10" spans="1:15" s="18" customFormat="1" ht="9.6" customHeight="1" x14ac:dyDescent="0.2">
      <c r="B10" s="19"/>
      <c r="C10" s="20"/>
      <c r="D10" s="20"/>
      <c r="E10" s="20"/>
      <c r="J10"/>
      <c r="K10"/>
    </row>
    <row r="11" spans="1:15" x14ac:dyDescent="0.2">
      <c r="A11" s="129" t="s">
        <v>51</v>
      </c>
    </row>
    <row r="12" spans="1:15" ht="24.75" customHeight="1" x14ac:dyDescent="0.2">
      <c r="A12" s="256" t="s">
        <v>33</v>
      </c>
      <c r="B12" s="257"/>
      <c r="C12" s="258"/>
      <c r="D12" s="250" t="s">
        <v>147</v>
      </c>
      <c r="E12" s="251"/>
      <c r="F12" s="251"/>
      <c r="G12" s="251"/>
      <c r="H12" s="251"/>
      <c r="I12" s="251"/>
      <c r="J12" s="251"/>
      <c r="K12" s="252"/>
    </row>
    <row r="13" spans="1:15" x14ac:dyDescent="0.2">
      <c r="A13" s="259"/>
      <c r="B13" s="260"/>
      <c r="C13" s="261"/>
      <c r="D13" s="229" t="s">
        <v>158</v>
      </c>
      <c r="E13" s="229" t="s">
        <v>159</v>
      </c>
      <c r="F13" s="229" t="s">
        <v>160</v>
      </c>
      <c r="G13" s="229" t="s">
        <v>161</v>
      </c>
      <c r="H13" s="229" t="s">
        <v>162</v>
      </c>
      <c r="I13" s="229" t="s">
        <v>163</v>
      </c>
      <c r="J13" s="229" t="s">
        <v>164</v>
      </c>
      <c r="K13" s="229" t="s">
        <v>165</v>
      </c>
    </row>
    <row r="14" spans="1:15" x14ac:dyDescent="0.2">
      <c r="A14" s="259"/>
      <c r="B14" s="260"/>
      <c r="C14" s="261"/>
      <c r="D14" s="230"/>
      <c r="E14" s="230"/>
      <c r="F14" s="230"/>
      <c r="G14" s="230"/>
      <c r="H14" s="230"/>
      <c r="I14" s="230"/>
      <c r="J14" s="230"/>
      <c r="K14" s="230"/>
    </row>
    <row r="15" spans="1:15" ht="19.5" customHeight="1" x14ac:dyDescent="0.2">
      <c r="A15" s="259"/>
      <c r="B15" s="260"/>
      <c r="C15" s="261"/>
      <c r="D15" s="230"/>
      <c r="E15" s="230"/>
      <c r="F15" s="230"/>
      <c r="G15" s="230"/>
      <c r="H15" s="230"/>
      <c r="I15" s="230"/>
      <c r="J15" s="230"/>
      <c r="K15" s="230"/>
    </row>
    <row r="16" spans="1:15" x14ac:dyDescent="0.2">
      <c r="A16" s="259"/>
      <c r="B16" s="260"/>
      <c r="C16" s="261"/>
      <c r="D16" s="230"/>
      <c r="E16" s="230"/>
      <c r="F16" s="230"/>
      <c r="G16" s="230"/>
      <c r="H16" s="230"/>
      <c r="I16" s="230"/>
      <c r="J16" s="230"/>
      <c r="K16" s="230"/>
      <c r="O16">
        <v>8</v>
      </c>
    </row>
    <row r="17" spans="1:11" ht="12" customHeight="1" x14ac:dyDescent="0.2">
      <c r="A17" s="259"/>
      <c r="B17" s="260"/>
      <c r="C17" s="261"/>
      <c r="D17" s="231"/>
      <c r="E17" s="231"/>
      <c r="F17" s="231"/>
      <c r="G17" s="231"/>
      <c r="H17" s="231"/>
      <c r="I17" s="231"/>
      <c r="J17" s="231"/>
      <c r="K17" s="231"/>
    </row>
    <row r="18" spans="1:11" ht="46.5" customHeight="1" x14ac:dyDescent="0.2">
      <c r="A18" s="232" t="s">
        <v>102</v>
      </c>
      <c r="B18" s="233"/>
      <c r="C18" s="67" t="s">
        <v>103</v>
      </c>
      <c r="D18" s="87">
        <f>IF(MIN('PAGE 6'!D18,'PAGE 6'!K18)&lt;=0, 0, 'PAGE 6'!D18/'PAGE 6'!K18)</f>
        <v>0.28942486085343228</v>
      </c>
      <c r="E18" s="87">
        <f>IF(MIN('PAGE 6'!E18,'PAGE 6'!K18)&lt;=0, 0, 'PAGE 6'!E18/'PAGE 6'!K18)</f>
        <v>9.6474953617810763E-3</v>
      </c>
      <c r="F18" s="87">
        <f>IF(MIN('PAGE 6'!F18,'PAGE 6'!K18)&lt;=0, 0, 'PAGE 6'!F18/'PAGE 6'!K18)</f>
        <v>3.0055658627087197E-2</v>
      </c>
      <c r="G18" s="87">
        <f>IF(MIN('PAGE 6'!G18,'PAGE 6'!K18)&lt;=0, 0, 'PAGE 6'!G18/'PAGE 6'!K18)</f>
        <v>3.3024118738404454E-2</v>
      </c>
      <c r="H18" s="87">
        <f>IF(MIN('PAGE 6'!H18,'PAGE 6'!K18)&lt;=0, 0, 'PAGE 6'!H18/'PAGE 6'!K18)</f>
        <v>4.4526901669758815E-3</v>
      </c>
      <c r="I18" s="87">
        <f>IF(MIN('PAGE 6'!I18,'PAGE 6'!K18)&lt;=0, 0, 'PAGE 6'!I18/'PAGE 6'!K18)</f>
        <v>0.56957328385899819</v>
      </c>
      <c r="J18" s="87">
        <f>IF(MIN('PAGE 6'!J18,'PAGE 6'!K18)&lt;=0, 0, 'PAGE 6'!J18/'PAGE 6'!K18)</f>
        <v>6.3821892393320964E-2</v>
      </c>
      <c r="K18" s="88">
        <f>IF('PAGE 6'!K18&lt;=0, 0, 'PAGE 6'!K18/'PAGE 6'!K18)</f>
        <v>1</v>
      </c>
    </row>
    <row r="19" spans="1:11" ht="46.5" customHeight="1" x14ac:dyDescent="0.2">
      <c r="A19" s="234"/>
      <c r="B19" s="235"/>
      <c r="C19" s="67" t="s">
        <v>104</v>
      </c>
      <c r="D19" s="87">
        <f>IF(MIN('PAGE 6'!D19,'PAGE 6'!K19)&lt;=0, 0, 'PAGE 6'!D19/'PAGE 6'!K19)</f>
        <v>0.1835016835016835</v>
      </c>
      <c r="E19" s="87">
        <f>IF(MIN('PAGE 6'!E19,'PAGE 6'!K19)&lt;=0, 0, 'PAGE 6'!E19/'PAGE 6'!K19)</f>
        <v>1.8518518518518517E-2</v>
      </c>
      <c r="F19" s="87">
        <f>IF(MIN('PAGE 6'!F19,'PAGE 6'!K19)&lt;=0, 0, 'PAGE 6'!F19/'PAGE 6'!K19)</f>
        <v>1.3468013468013467E-2</v>
      </c>
      <c r="G19" s="87">
        <f>IF(MIN('PAGE 6'!G19,'PAGE 6'!K19)&lt;=0, 0, 'PAGE 6'!G19/'PAGE 6'!K19)</f>
        <v>1.5151515151515152E-2</v>
      </c>
      <c r="H19" s="87">
        <f>IF(MIN('PAGE 6'!H19,'PAGE 6'!K19)&lt;=0, 0, 'PAGE 6'!H19/'PAGE 6'!K19)</f>
        <v>1.0101010101010102E-2</v>
      </c>
      <c r="I19" s="87">
        <f>IF(MIN('PAGE 6'!I19,'PAGE 6'!K19)&lt;=0, 0, 'PAGE 6'!I19/'PAGE 6'!K19)</f>
        <v>0.71043771043771042</v>
      </c>
      <c r="J19" s="87">
        <f>IF(MIN('PAGE 6'!J19,'PAGE 6'!K19)&lt;=0, 0, 'PAGE 6'!J19/'PAGE 6'!K19)</f>
        <v>4.8821548821548821E-2</v>
      </c>
      <c r="K19" s="88">
        <f>IF('PAGE 6'!K19&lt;=0, 0, 'PAGE 6'!K19/'PAGE 6'!K19)</f>
        <v>1</v>
      </c>
    </row>
    <row r="20" spans="1:11" ht="46.5" customHeight="1" x14ac:dyDescent="0.2">
      <c r="A20" s="232" t="s">
        <v>105</v>
      </c>
      <c r="B20" s="233"/>
      <c r="C20" s="67" t="s">
        <v>138</v>
      </c>
      <c r="D20" s="87">
        <f>IF(MIN('PAGE 6'!D20,'PAGE 6'!K20)&lt;=0, 0, 'PAGE 6'!D20/'PAGE 6'!K20)</f>
        <v>0.1980392156862745</v>
      </c>
      <c r="E20" s="87">
        <f>IF(MIN('PAGE 6'!E20,'PAGE 6'!K20)&lt;=0, 0, 'PAGE 6'!E20/'PAGE 6'!K20)</f>
        <v>1.3725490196078431E-2</v>
      </c>
      <c r="F20" s="87">
        <f>IF(MIN('PAGE 6'!F20,'PAGE 6'!K20)&lt;=0, 0, 'PAGE 6'!F20/'PAGE 6'!K20)</f>
        <v>2.9411764705882353E-2</v>
      </c>
      <c r="G20" s="87">
        <f>IF(MIN('PAGE 6'!G20,'PAGE 6'!K20)&lt;=0, 0, 'PAGE 6'!G20/'PAGE 6'!K20)</f>
        <v>2.3529411764705882E-2</v>
      </c>
      <c r="H20" s="87">
        <f>IF(MIN('PAGE 6'!H20,'PAGE 6'!K20)&lt;=0, 0, 'PAGE 6'!H20/'PAGE 6'!K20)</f>
        <v>3.9215686274509803E-3</v>
      </c>
      <c r="I20" s="87">
        <f>IF(MIN('PAGE 6'!I20,'PAGE 6'!K20)&lt;=0, 0, 'PAGE 6'!I20/'PAGE 6'!K20)</f>
        <v>0.67647058823529416</v>
      </c>
      <c r="J20" s="87">
        <f>IF(MIN('PAGE 6'!J20,'PAGE 6'!K20)&lt;=0, 0, 'PAGE 6'!J20/'PAGE 6'!K20)</f>
        <v>5.4901960784313725E-2</v>
      </c>
      <c r="K20" s="88">
        <f>IF('PAGE 6'!K20&lt;=0, 0, 'PAGE 6'!K20/'PAGE 6'!K20)</f>
        <v>1</v>
      </c>
    </row>
    <row r="21" spans="1:11" ht="46.5" customHeight="1" x14ac:dyDescent="0.2">
      <c r="A21" s="234"/>
      <c r="B21" s="235"/>
      <c r="C21" s="67" t="s">
        <v>107</v>
      </c>
      <c r="D21" s="87">
        <f>IF(MIN('PAGE 6'!D21,'PAGE 6'!K21)&lt;=0, 0, 'PAGE 6'!D21/'PAGE 6'!K21)</f>
        <v>0.15</v>
      </c>
      <c r="E21" s="87">
        <f>IF(MIN('PAGE 6'!E21,'PAGE 6'!K21)&lt;=0, 0, 'PAGE 6'!E21/'PAGE 6'!K21)</f>
        <v>1.3636363636363636E-2</v>
      </c>
      <c r="F21" s="87">
        <f>IF(MIN('PAGE 6'!F21,'PAGE 6'!K21)&lt;=0, 0, 'PAGE 6'!F21/'PAGE 6'!K21)</f>
        <v>9.0909090909090905E-3</v>
      </c>
      <c r="G21" s="87">
        <f>IF(MIN('PAGE 6'!G21,'PAGE 6'!K21)&lt;=0, 0, 'PAGE 6'!G21/'PAGE 6'!K21)</f>
        <v>1.8181818181818181E-2</v>
      </c>
      <c r="H21" s="87">
        <f>IF(MIN('PAGE 6'!H21,'PAGE 6'!K21)&lt;=0, 0, 'PAGE 6'!H21/'PAGE 6'!K21)</f>
        <v>4.5454545454545452E-3</v>
      </c>
      <c r="I21" s="87">
        <f>IF(MIN('PAGE 6'!I21,'PAGE 6'!K21)&lt;=0, 0, 'PAGE 6'!I21/'PAGE 6'!K21)</f>
        <v>0.76818181818181819</v>
      </c>
      <c r="J21" s="87">
        <f>IF(MIN('PAGE 6'!J21,'PAGE 6'!K21)&lt;=0, 0, 'PAGE 6'!J21/'PAGE 6'!K21)</f>
        <v>3.6363636363636362E-2</v>
      </c>
      <c r="K21" s="88">
        <f>IF('PAGE 6'!K21&lt;=0, 0, 'PAGE 6'!K21/'PAGE 6'!K21)</f>
        <v>1</v>
      </c>
    </row>
    <row r="22" spans="1:11" ht="46.5" customHeight="1" x14ac:dyDescent="0.2">
      <c r="A22" s="232" t="s">
        <v>112</v>
      </c>
      <c r="B22" s="233"/>
      <c r="C22" s="67" t="s">
        <v>108</v>
      </c>
      <c r="D22" s="87">
        <f>IF(MIN('PAGE 6'!D22,'PAGE 6'!K22)&lt;=0, 0, 'PAGE 6'!D22/'PAGE 6'!K22)</f>
        <v>0.18844022169437846</v>
      </c>
      <c r="E22" s="87">
        <f>IF(MIN('PAGE 6'!E22,'PAGE 6'!K22)&lt;=0, 0, 'PAGE 6'!E22/'PAGE 6'!K22)</f>
        <v>1.4251781472684086E-2</v>
      </c>
      <c r="F22" s="87">
        <f>IF(MIN('PAGE 6'!F22,'PAGE 6'!K22)&lt;=0, 0, 'PAGE 6'!F22/'PAGE 6'!K22)</f>
        <v>1.7418844022169439E-2</v>
      </c>
      <c r="G22" s="87">
        <f>IF(MIN('PAGE 6'!G22,'PAGE 6'!K22)&lt;=0, 0, 'PAGE 6'!G22/'PAGE 6'!K22)</f>
        <v>1.5043547110055424E-2</v>
      </c>
      <c r="H22" s="87">
        <f>IF(MIN('PAGE 6'!H22,'PAGE 6'!K22)&lt;=0, 0, 'PAGE 6'!H22/'PAGE 6'!K22)</f>
        <v>5.5423594615993665E-3</v>
      </c>
      <c r="I22" s="87">
        <f>IF(MIN('PAGE 6'!I22,'PAGE 6'!K22)&lt;=0, 0, 'PAGE 6'!I22/'PAGE 6'!K22)</f>
        <v>0.70150435471100558</v>
      </c>
      <c r="J22" s="87">
        <f>IF(MIN('PAGE 6'!J22,'PAGE 6'!K22)&lt;=0, 0, 'PAGE 6'!J22/'PAGE 6'!K22)</f>
        <v>5.7798891528107681E-2</v>
      </c>
      <c r="K22" s="88">
        <f>IF('PAGE 6'!K22&lt;=0, 0, 'PAGE 6'!K22/'PAGE 6'!K22)</f>
        <v>1</v>
      </c>
    </row>
    <row r="23" spans="1:11" ht="46.5" customHeight="1" x14ac:dyDescent="0.2">
      <c r="A23" s="236"/>
      <c r="B23" s="237"/>
      <c r="C23" s="67" t="s">
        <v>109</v>
      </c>
      <c r="D23" s="87">
        <f>IF(MIN('PAGE 6'!D23,'PAGE 6'!K23)&lt;=0, 0, 'PAGE 6'!D23/'PAGE 6'!K23)</f>
        <v>0.36363636363636365</v>
      </c>
      <c r="E23" s="87">
        <f>IF(MIN('PAGE 6'!E23,'PAGE 6'!K23)&lt;=0, 0, 'PAGE 6'!E23/'PAGE 6'!K23)</f>
        <v>0</v>
      </c>
      <c r="F23" s="87">
        <f>IF(MIN('PAGE 6'!F23,'PAGE 6'!K23)&lt;=0, 0, 'PAGE 6'!F23/'PAGE 6'!K23)</f>
        <v>0</v>
      </c>
      <c r="G23" s="87">
        <f>IF(MIN('PAGE 6'!G23,'PAGE 6'!K23)&lt;=0, 0, 'PAGE 6'!G23/'PAGE 6'!K23)</f>
        <v>4.5454545454545456E-2</v>
      </c>
      <c r="H23" s="87">
        <f>IF(MIN('PAGE 6'!H23,'PAGE 6'!K23)&lt;=0, 0, 'PAGE 6'!H23/'PAGE 6'!K23)</f>
        <v>0</v>
      </c>
      <c r="I23" s="87">
        <f>IF(MIN('PAGE 6'!I23,'PAGE 6'!K23)&lt;=0, 0, 'PAGE 6'!I23/'PAGE 6'!K23)</f>
        <v>0.59090909090909094</v>
      </c>
      <c r="J23" s="87">
        <f>IF(MIN('PAGE 6'!J23,'PAGE 6'!K23)&lt;=0, 0, 'PAGE 6'!J23/'PAGE 6'!K23)</f>
        <v>0</v>
      </c>
      <c r="K23" s="88">
        <f>IF('PAGE 6'!K23&lt;=0, 0, 'PAGE 6'!K23/'PAGE 6'!K23)</f>
        <v>1</v>
      </c>
    </row>
    <row r="24" spans="1:11" ht="46.5" customHeight="1" x14ac:dyDescent="0.2">
      <c r="A24" s="234"/>
      <c r="B24" s="235"/>
      <c r="C24" s="67" t="s">
        <v>110</v>
      </c>
      <c r="D24" s="87">
        <f>IF(MIN('PAGE 6'!D24,'PAGE 6'!K24)&lt;=0, 0, 'PAGE 6'!D24/'PAGE 6'!K24)</f>
        <v>0</v>
      </c>
      <c r="E24" s="87">
        <f>IF(MIN('PAGE 6'!E24,'PAGE 6'!K24)&lt;=0, 0, 'PAGE 6'!E24/'PAGE 6'!K24)</f>
        <v>0</v>
      </c>
      <c r="F24" s="87">
        <f>IF(MIN('PAGE 6'!F24,'PAGE 6'!K24)&lt;=0, 0, 'PAGE 6'!F24/'PAGE 6'!K24)</f>
        <v>0</v>
      </c>
      <c r="G24" s="87">
        <f>IF(MIN('PAGE 6'!G24,'PAGE 6'!K24)&lt;=0, 0, 'PAGE 6'!G24/'PAGE 6'!K24)</f>
        <v>0</v>
      </c>
      <c r="H24" s="87">
        <f>IF(MIN('PAGE 6'!H24,'PAGE 6'!K24)&lt;=0, 0, 'PAGE 6'!H24/'PAGE 6'!K24)</f>
        <v>0</v>
      </c>
      <c r="I24" s="87">
        <f>IF(MIN('PAGE 6'!I24,'PAGE 6'!K24)&lt;=0, 0, 'PAGE 6'!I24/'PAGE 6'!K24)</f>
        <v>0</v>
      </c>
      <c r="J24" s="87">
        <f>IF(MIN('PAGE 6'!J24,'PAGE 6'!K24)&lt;=0, 0, 'PAGE 6'!J24/'PAGE 6'!K24)</f>
        <v>0</v>
      </c>
      <c r="K24" s="88">
        <f>IF('PAGE 6'!K24&lt;=0, 0, 'PAGE 6'!K24/'PAGE 6'!K24)</f>
        <v>0</v>
      </c>
    </row>
    <row r="25" spans="1:11" ht="46.5" customHeight="1" x14ac:dyDescent="0.2">
      <c r="A25" s="232" t="s">
        <v>222</v>
      </c>
      <c r="B25" s="233"/>
      <c r="C25" s="67" t="s">
        <v>134</v>
      </c>
      <c r="D25" s="87">
        <f>IF(MIN('PAGE 6'!D25,'PAGE 6'!K25)&lt;=0, 0, 'PAGE 6'!D25/'PAGE 6'!K25)</f>
        <v>0.29934450109249816</v>
      </c>
      <c r="E25" s="87">
        <f>IF(MIN('PAGE 6'!E25,'PAGE 6'!K25)&lt;=0, 0, 'PAGE 6'!E25/'PAGE 6'!K25)</f>
        <v>7.2833211944646759E-3</v>
      </c>
      <c r="F25" s="87">
        <f>IF(MIN('PAGE 6'!F25,'PAGE 6'!K25)&lt;=0, 0, 'PAGE 6'!F25/'PAGE 6'!K25)</f>
        <v>5.1711580480699196E-2</v>
      </c>
      <c r="G25" s="87">
        <f>IF(MIN('PAGE 6'!G25,'PAGE 6'!K25)&lt;=0, 0, 'PAGE 6'!G25/'PAGE 6'!K25)</f>
        <v>3.058994901675164E-2</v>
      </c>
      <c r="H25" s="87">
        <f>IF(MIN('PAGE 6'!H25,'PAGE 6'!K25)&lt;=0, 0, 'PAGE 6'!H25/'PAGE 6'!K25)</f>
        <v>1.0924981791697014E-2</v>
      </c>
      <c r="I25" s="87">
        <f>IF(MIN('PAGE 6'!I25,'PAGE 6'!K25)&lt;=0, 0, 'PAGE 6'!I25/'PAGE 6'!K25)</f>
        <v>0.51493080844865258</v>
      </c>
      <c r="J25" s="87">
        <f>IF(MIN('PAGE 6'!J25,'PAGE 6'!K25)&lt;=0, 0, 'PAGE 6'!J25/'PAGE 6'!K25)</f>
        <v>8.5214857975236702E-2</v>
      </c>
      <c r="K25" s="88">
        <f>IF('PAGE 6'!K25&lt;=0, 0, 'PAGE 6'!K25/'PAGE 6'!K25)</f>
        <v>1</v>
      </c>
    </row>
    <row r="26" spans="1:11" ht="46.5" customHeight="1" x14ac:dyDescent="0.2">
      <c r="A26" s="236"/>
      <c r="B26" s="237"/>
      <c r="C26" s="68" t="s">
        <v>135</v>
      </c>
      <c r="D26" s="87">
        <f>IF(MIN('PAGE 6'!D26,'PAGE 6'!K26)&lt;=0, 0, 'PAGE 6'!D26/'PAGE 6'!K26)</f>
        <v>0.26190476190476192</v>
      </c>
      <c r="E26" s="87">
        <f>IF(MIN('PAGE 6'!E26,'PAGE 6'!K26)&lt;=0, 0, 'PAGE 6'!E26/'PAGE 6'!K26)</f>
        <v>1.1904761904761904E-2</v>
      </c>
      <c r="F26" s="87">
        <f>IF(MIN('PAGE 6'!F26,'PAGE 6'!K26)&lt;=0, 0, 'PAGE 6'!F26/'PAGE 6'!K26)</f>
        <v>1.1904761904761904E-2</v>
      </c>
      <c r="G26" s="87">
        <f>IF(MIN('PAGE 6'!G26,'PAGE 6'!K26)&lt;=0, 0, 'PAGE 6'!G26/'PAGE 6'!K26)</f>
        <v>2.976190476190476E-2</v>
      </c>
      <c r="H26" s="87">
        <f>IF(MIN('PAGE 6'!H26,'PAGE 6'!K26)&lt;=0, 0, 'PAGE 6'!H26/'PAGE 6'!K26)</f>
        <v>0</v>
      </c>
      <c r="I26" s="87">
        <f>IF(MIN('PAGE 6'!I26,'PAGE 6'!K26)&lt;=0, 0, 'PAGE 6'!I26/'PAGE 6'!K26)</f>
        <v>0.63690476190476186</v>
      </c>
      <c r="J26" s="87">
        <f>IF(MIN('PAGE 6'!J26,'PAGE 6'!K26)&lt;=0, 0, 'PAGE 6'!J26/'PAGE 6'!K26)</f>
        <v>4.7619047619047616E-2</v>
      </c>
      <c r="K26" s="88">
        <f>IF('PAGE 6'!K26&lt;=0, 0, 'PAGE 6'!K26/'PAGE 6'!K26)</f>
        <v>1</v>
      </c>
    </row>
    <row r="27" spans="1:11" ht="19.5" customHeight="1" x14ac:dyDescent="0.2">
      <c r="A27" s="253" t="s">
        <v>136</v>
      </c>
      <c r="B27" s="254"/>
      <c r="C27" s="255"/>
      <c r="D27" s="87">
        <f>IF(MIN('PAGE 6'!D27,'PAGE 6'!K27)&lt;=0, 0, 'PAGE 6'!D27/'PAGE 6'!K27)</f>
        <v>0.25186267348429509</v>
      </c>
      <c r="E27" s="87">
        <f>IF(MIN('PAGE 6'!E27,'PAGE 6'!K27)&lt;=0, 0, 'PAGE 6'!E27/'PAGE 6'!K27)</f>
        <v>1.12490869247626E-2</v>
      </c>
      <c r="F27" s="87">
        <f>IF(MIN('PAGE 6'!F27,'PAGE 6'!K27)&lt;=0, 0, 'PAGE 6'!F27/'PAGE 6'!K27)</f>
        <v>2.9364499634769906E-2</v>
      </c>
      <c r="G27" s="87">
        <f>IF(MIN('PAGE 6'!G27,'PAGE 6'!K27)&lt;=0, 0, 'PAGE 6'!G27/'PAGE 6'!K27)</f>
        <v>2.6442658875091306E-2</v>
      </c>
      <c r="H27" s="87">
        <f>IF(MIN('PAGE 6'!H27,'PAGE 6'!K27)&lt;=0, 0, 'PAGE 6'!H27/'PAGE 6'!K27)</f>
        <v>6.2819576333089846E-3</v>
      </c>
      <c r="I27" s="87">
        <f>IF(MIN('PAGE 6'!I27,'PAGE 6'!K27)&lt;=0, 0, 'PAGE 6'!I27/'PAGE 6'!K27)</f>
        <v>0.61124908692476265</v>
      </c>
      <c r="J27" s="87">
        <f>IF(MIN('PAGE 6'!J27,'PAGE 6'!K27)&lt;=0, 0, 'PAGE 6'!J27/'PAGE 6'!K27)</f>
        <v>6.3550036523009501E-2</v>
      </c>
      <c r="K27" s="88">
        <f>IF('PAGE 6'!K27&lt;=0, 0, 'PAGE 6'!K27/'PAGE 6'!K27)</f>
        <v>1</v>
      </c>
    </row>
    <row r="28" spans="1:11" ht="9.75" customHeight="1" x14ac:dyDescent="0.2"/>
    <row r="29" spans="1:11" x14ac:dyDescent="0.2">
      <c r="A29" s="26" t="s">
        <v>221</v>
      </c>
    </row>
    <row r="31" spans="1:11" x14ac:dyDescent="0.2">
      <c r="A31" s="198"/>
      <c r="B31" s="198"/>
    </row>
  </sheetData>
  <sheetProtection password="CDE0" sheet="1" objects="1" scenarios="1"/>
  <mergeCells count="17">
    <mergeCell ref="A31:B31"/>
    <mergeCell ref="A27:C27"/>
    <mergeCell ref="A12:C17"/>
    <mergeCell ref="A25:B26"/>
    <mergeCell ref="A22:B24"/>
    <mergeCell ref="E13:E17"/>
    <mergeCell ref="A1:B1"/>
    <mergeCell ref="A20:B21"/>
    <mergeCell ref="A18:B19"/>
    <mergeCell ref="D12:K12"/>
    <mergeCell ref="D13:D17"/>
    <mergeCell ref="K13:K17"/>
    <mergeCell ref="J13:J17"/>
    <mergeCell ref="I13:I17"/>
    <mergeCell ref="H13:H17"/>
    <mergeCell ref="G13:G17"/>
    <mergeCell ref="F13:F17"/>
  </mergeCells>
  <phoneticPr fontId="0" type="noConversion"/>
  <pageMargins left="0.8" right="0.3" top="0.9" bottom="0" header="0.5" footer="0.5"/>
  <pageSetup scale="70" orientation="landscape" r:id="rId1"/>
  <headerFooter alignWithMargins="0">
    <oddFooter>&amp;L&amp;8
CURRENT DATE: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R35"/>
  <sheetViews>
    <sheetView topLeftCell="A2" zoomScale="90" zoomScaleNormal="90" workbookViewId="0">
      <selection activeCell="A29" sqref="A29"/>
    </sheetView>
  </sheetViews>
  <sheetFormatPr defaultColWidth="9.140625" defaultRowHeight="12.75" x14ac:dyDescent="0.2"/>
  <cols>
    <col min="1" max="1" width="26.85546875" style="6" customWidth="1"/>
    <col min="2" max="2" width="15.42578125" style="6" customWidth="1"/>
    <col min="3" max="3" width="47.140625" style="6" customWidth="1"/>
    <col min="4" max="6" width="17.5703125" style="6" customWidth="1"/>
    <col min="7" max="7" width="12" style="6" customWidth="1"/>
    <col min="8" max="8" width="10.42578125" style="6" customWidth="1"/>
    <col min="9" max="9" width="15.8554687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47" t="s">
        <v>206</v>
      </c>
      <c r="C1" s="8"/>
      <c r="D1" s="12"/>
      <c r="E1" s="8"/>
      <c r="F1" s="8"/>
      <c r="G1" s="28" t="s">
        <v>52</v>
      </c>
    </row>
    <row r="2" spans="1:18" s="13" customFormat="1" ht="9.6" customHeight="1" x14ac:dyDescent="0.2">
      <c r="A2" s="12"/>
      <c r="D2" s="29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12" customHeight="1" x14ac:dyDescent="0.2">
      <c r="A4" s="12"/>
      <c r="B4" s="8"/>
      <c r="C4" s="29" t="s">
        <v>17</v>
      </c>
      <c r="E4" s="8"/>
      <c r="F4"/>
      <c r="G4"/>
    </row>
    <row r="5" spans="1:18" s="13" customFormat="1" ht="12" customHeight="1" x14ac:dyDescent="0.2">
      <c r="A5" s="12"/>
      <c r="C5" s="29" t="s">
        <v>44</v>
      </c>
      <c r="E5" s="8"/>
      <c r="F5"/>
      <c r="G5"/>
    </row>
    <row r="6" spans="1:18" s="13" customFormat="1" ht="12" customHeight="1" x14ac:dyDescent="0.2">
      <c r="A6" s="8"/>
      <c r="B6" s="12"/>
      <c r="E6" s="12"/>
      <c r="F6"/>
      <c r="G6"/>
    </row>
    <row r="7" spans="1:18" s="13" customFormat="1" ht="12" customHeight="1" x14ac:dyDescent="0.2">
      <c r="A7" s="8"/>
      <c r="B7" s="12"/>
      <c r="C7" s="151" t="str">
        <f>"Reporting Date: "&amp;'PAGE 1'!D7</f>
        <v>Reporting Date: 2021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30"/>
      <c r="C9" s="30"/>
      <c r="D9" s="12"/>
      <c r="E9" s="12"/>
      <c r="F9"/>
      <c r="G9"/>
    </row>
    <row r="10" spans="1:18" ht="11.25" customHeight="1" x14ac:dyDescent="0.2">
      <c r="A10" s="8"/>
      <c r="B10" s="30"/>
      <c r="C10" s="175" t="s">
        <v>99</v>
      </c>
      <c r="D10" s="175"/>
      <c r="E10" s="175"/>
      <c r="F10"/>
      <c r="G10"/>
      <c r="H10" s="23"/>
    </row>
    <row r="11" spans="1:18" ht="15" customHeight="1" x14ac:dyDescent="0.2"/>
    <row r="12" spans="1:18" ht="15" customHeight="1" x14ac:dyDescent="0.2">
      <c r="A12" s="110" t="s">
        <v>196</v>
      </c>
      <c r="B12" s="8"/>
      <c r="C12" s="32"/>
      <c r="D12" s="8"/>
      <c r="E12" s="8"/>
      <c r="F12" s="8"/>
      <c r="G12" s="8"/>
      <c r="H12" s="8"/>
    </row>
    <row r="13" spans="1:18" ht="15" customHeight="1" x14ac:dyDescent="0.2">
      <c r="A13" s="202" t="s">
        <v>33</v>
      </c>
      <c r="B13" s="203"/>
      <c r="C13" s="204"/>
      <c r="D13" s="176" t="s">
        <v>57</v>
      </c>
      <c r="E13" s="177"/>
      <c r="F13" s="178"/>
      <c r="G13" s="33"/>
      <c r="H13" s="28" t="s">
        <v>19</v>
      </c>
      <c r="I13" s="28" t="s">
        <v>97</v>
      </c>
    </row>
    <row r="14" spans="1:18" ht="15" customHeight="1" x14ac:dyDescent="0.2">
      <c r="A14" s="205"/>
      <c r="B14" s="206"/>
      <c r="C14" s="207"/>
      <c r="D14" s="114" t="s">
        <v>53</v>
      </c>
      <c r="E14" s="115" t="s">
        <v>54</v>
      </c>
      <c r="F14" s="123" t="s">
        <v>18</v>
      </c>
      <c r="G14" s="66"/>
      <c r="H14" s="28" t="s">
        <v>45</v>
      </c>
      <c r="I14" s="28" t="s">
        <v>92</v>
      </c>
    </row>
    <row r="15" spans="1:18" ht="38.25" customHeight="1" x14ac:dyDescent="0.2">
      <c r="A15" s="232" t="s">
        <v>102</v>
      </c>
      <c r="B15" s="233"/>
      <c r="C15" s="67" t="s">
        <v>103</v>
      </c>
      <c r="D15" s="78">
        <v>1840</v>
      </c>
      <c r="E15" s="78">
        <v>849</v>
      </c>
      <c r="F15" s="78">
        <v>2695</v>
      </c>
      <c r="G15" s="24"/>
      <c r="H15" s="79">
        <f t="shared" ref="H15:H24" si="0">MAX(D15,0)+MAX(E15,0)</f>
        <v>2689</v>
      </c>
      <c r="I15" s="79">
        <f>'PAGE 1'!F15</f>
        <v>2695</v>
      </c>
      <c r="M15" s="6">
        <v>9</v>
      </c>
      <c r="R15" s="6">
        <f t="shared" ref="R15:R24" si="1">MIN(LEN(TRIM(D15)), LEN(TRIM(E15)), LEN(TRIM(F15)))</f>
        <v>3</v>
      </c>
    </row>
    <row r="16" spans="1:18" ht="39" customHeight="1" x14ac:dyDescent="0.2">
      <c r="A16" s="234"/>
      <c r="B16" s="235"/>
      <c r="C16" s="67" t="s">
        <v>104</v>
      </c>
      <c r="D16" s="78">
        <v>406</v>
      </c>
      <c r="E16" s="78">
        <v>187</v>
      </c>
      <c r="F16" s="78">
        <v>594</v>
      </c>
      <c r="G16" s="24"/>
      <c r="H16" s="79">
        <f t="shared" si="0"/>
        <v>593</v>
      </c>
      <c r="I16" s="79">
        <f>'PAGE 1'!F16</f>
        <v>594</v>
      </c>
      <c r="R16" s="6">
        <f t="shared" si="1"/>
        <v>3</v>
      </c>
    </row>
    <row r="17" spans="1:18" ht="46.5" customHeight="1" x14ac:dyDescent="0.2">
      <c r="A17" s="232" t="s">
        <v>105</v>
      </c>
      <c r="B17" s="233"/>
      <c r="C17" s="67" t="s">
        <v>138</v>
      </c>
      <c r="D17" s="78">
        <v>343</v>
      </c>
      <c r="E17" s="78">
        <v>166</v>
      </c>
      <c r="F17" s="78">
        <v>510</v>
      </c>
      <c r="G17" s="24"/>
      <c r="H17" s="79">
        <f t="shared" si="0"/>
        <v>509</v>
      </c>
      <c r="I17" s="79">
        <f>'PAGE 1'!F17</f>
        <v>510</v>
      </c>
      <c r="R17" s="6">
        <f t="shared" si="1"/>
        <v>3</v>
      </c>
    </row>
    <row r="18" spans="1:18" ht="39.75" customHeight="1" x14ac:dyDescent="0.2">
      <c r="A18" s="234"/>
      <c r="B18" s="235"/>
      <c r="C18" s="67" t="s">
        <v>107</v>
      </c>
      <c r="D18" s="78">
        <v>145</v>
      </c>
      <c r="E18" s="78">
        <v>75</v>
      </c>
      <c r="F18" s="78">
        <v>220</v>
      </c>
      <c r="G18" s="24"/>
      <c r="H18" s="79">
        <f t="shared" si="0"/>
        <v>220</v>
      </c>
      <c r="I18" s="79">
        <f>'PAGE 1'!F18</f>
        <v>220</v>
      </c>
      <c r="R18" s="6">
        <f t="shared" si="1"/>
        <v>2</v>
      </c>
    </row>
    <row r="19" spans="1:18" ht="26.25" customHeight="1" x14ac:dyDescent="0.2">
      <c r="A19" s="232" t="s">
        <v>112</v>
      </c>
      <c r="B19" s="233"/>
      <c r="C19" s="67" t="s">
        <v>108</v>
      </c>
      <c r="D19" s="78">
        <v>908</v>
      </c>
      <c r="E19" s="78">
        <v>352</v>
      </c>
      <c r="F19" s="78">
        <v>1263</v>
      </c>
      <c r="G19" s="24"/>
      <c r="H19" s="79">
        <f t="shared" si="0"/>
        <v>1260</v>
      </c>
      <c r="I19" s="79">
        <f>'PAGE 1'!F19</f>
        <v>1263</v>
      </c>
      <c r="R19" s="6">
        <f t="shared" si="1"/>
        <v>3</v>
      </c>
    </row>
    <row r="20" spans="1:18" ht="26.25" customHeight="1" x14ac:dyDescent="0.2">
      <c r="A20" s="236"/>
      <c r="B20" s="237"/>
      <c r="C20" s="67" t="s">
        <v>109</v>
      </c>
      <c r="D20" s="78">
        <v>15</v>
      </c>
      <c r="E20" s="78">
        <v>7</v>
      </c>
      <c r="F20" s="78">
        <v>22</v>
      </c>
      <c r="G20" s="24"/>
      <c r="H20" s="79">
        <f t="shared" si="0"/>
        <v>22</v>
      </c>
      <c r="I20" s="79">
        <f>'PAGE 1'!F20</f>
        <v>22</v>
      </c>
      <c r="R20" s="6">
        <f t="shared" si="1"/>
        <v>1</v>
      </c>
    </row>
    <row r="21" spans="1:18" ht="29.25" customHeight="1" x14ac:dyDescent="0.2">
      <c r="A21" s="234"/>
      <c r="B21" s="235"/>
      <c r="C21" s="67" t="s">
        <v>110</v>
      </c>
      <c r="D21" s="78">
        <v>0</v>
      </c>
      <c r="E21" s="78">
        <v>0</v>
      </c>
      <c r="F21" s="78">
        <v>0</v>
      </c>
      <c r="G21" s="24"/>
      <c r="H21" s="79">
        <f t="shared" si="0"/>
        <v>0</v>
      </c>
      <c r="I21" s="79">
        <f>'PAGE 1'!F21</f>
        <v>0</v>
      </c>
      <c r="R21" s="6">
        <f t="shared" si="1"/>
        <v>1</v>
      </c>
    </row>
    <row r="22" spans="1:18" ht="37.5" customHeight="1" x14ac:dyDescent="0.2">
      <c r="A22" s="232" t="s">
        <v>222</v>
      </c>
      <c r="B22" s="233"/>
      <c r="C22" s="67" t="s">
        <v>134</v>
      </c>
      <c r="D22" s="78">
        <v>929</v>
      </c>
      <c r="E22" s="78">
        <v>441</v>
      </c>
      <c r="F22" s="78">
        <v>1373</v>
      </c>
      <c r="G22" s="24"/>
      <c r="H22" s="79">
        <f t="shared" si="0"/>
        <v>1370</v>
      </c>
      <c r="I22" s="79">
        <f>'PAGE 1'!F22</f>
        <v>1373</v>
      </c>
      <c r="R22" s="6">
        <f t="shared" si="1"/>
        <v>3</v>
      </c>
    </row>
    <row r="23" spans="1:18" ht="50.25" customHeight="1" x14ac:dyDescent="0.2">
      <c r="A23" s="236"/>
      <c r="B23" s="237"/>
      <c r="C23" s="68" t="s">
        <v>135</v>
      </c>
      <c r="D23" s="78">
        <v>113</v>
      </c>
      <c r="E23" s="78">
        <v>55</v>
      </c>
      <c r="F23" s="78">
        <v>168</v>
      </c>
      <c r="G23" s="24"/>
      <c r="H23" s="79">
        <f>MAX(D23,0)+MAX(E23,0)</f>
        <v>168</v>
      </c>
      <c r="I23" s="79">
        <f>'PAGE 1'!F23</f>
        <v>168</v>
      </c>
    </row>
    <row r="24" spans="1:18" ht="20.100000000000001" customHeight="1" x14ac:dyDescent="0.2">
      <c r="A24" s="179" t="s">
        <v>136</v>
      </c>
      <c r="B24" s="262"/>
      <c r="C24" s="180"/>
      <c r="D24" s="78">
        <v>4699</v>
      </c>
      <c r="E24" s="78">
        <v>2132</v>
      </c>
      <c r="F24" s="78">
        <v>6845</v>
      </c>
      <c r="G24" s="24"/>
      <c r="H24" s="79">
        <f t="shared" si="0"/>
        <v>6831</v>
      </c>
      <c r="I24" s="79">
        <f>'PAGE 1'!F24</f>
        <v>6845</v>
      </c>
      <c r="R24" s="6">
        <f t="shared" si="1"/>
        <v>4</v>
      </c>
    </row>
    <row r="25" spans="1:18" x14ac:dyDescent="0.2">
      <c r="A25" s="8"/>
      <c r="B25" s="8"/>
      <c r="C25" s="8"/>
      <c r="D25" s="8"/>
      <c r="E25" s="8"/>
      <c r="F25" s="8"/>
      <c r="G25" s="8"/>
      <c r="H25" s="8"/>
    </row>
    <row r="26" spans="1:18" x14ac:dyDescent="0.2">
      <c r="A26" s="8"/>
      <c r="B26" s="8"/>
      <c r="C26" s="8"/>
      <c r="D26" s="8"/>
      <c r="E26" s="8"/>
      <c r="F26" s="8"/>
      <c r="G26" s="8"/>
      <c r="H26" s="8"/>
    </row>
    <row r="27" spans="1:18" x14ac:dyDescent="0.2">
      <c r="A27" s="37"/>
      <c r="B27" s="8"/>
      <c r="C27" s="8"/>
      <c r="D27" s="8"/>
      <c r="E27" s="8"/>
      <c r="F27" s="8"/>
      <c r="G27" s="8"/>
      <c r="H27" s="8"/>
    </row>
    <row r="28" spans="1:18" x14ac:dyDescent="0.2">
      <c r="A28" s="8"/>
      <c r="B28" s="8"/>
      <c r="C28" s="28" t="s">
        <v>43</v>
      </c>
      <c r="D28" s="79">
        <f>MAX(D15,0)+MAX(D16,0)+MAX(D17,0)+MAX(D18,0)+MAX(D19,0)+MAX(D20,0)+MAX(D21,0)+MAX(D22,0)+MAX(D23,0)</f>
        <v>4699</v>
      </c>
      <c r="E28" s="79">
        <f>MAX(E15,0)+MAX(E16,0)+MAX(E17,0)+MAX(E18,0)+MAX(E19,0)+MAX(E20,0)+MAX(E21,0)+MAX(E22,0)+MAX(E23,0)</f>
        <v>2132</v>
      </c>
      <c r="F28" s="79">
        <f>MAX(F15,0)+MAX(F16,0)+MAX(F17,0)+MAX(F18,0)+MAX(F19,0)+MAX(F20,0)+MAX(F21,0)+MAX(F22,0)+MAX(F23,0)</f>
        <v>6845</v>
      </c>
      <c r="G28" s="8"/>
      <c r="H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8"/>
    </row>
    <row r="35" spans="7:10" x14ac:dyDescent="0.2">
      <c r="G35" s="38"/>
    </row>
  </sheetData>
  <sheetProtection password="CDE0" sheet="1" objects="1" scenarios="1"/>
  <mergeCells count="8">
    <mergeCell ref="C10:E10"/>
    <mergeCell ref="D13:F13"/>
    <mergeCell ref="A13:C14"/>
    <mergeCell ref="A24:C24"/>
    <mergeCell ref="A22:B23"/>
    <mergeCell ref="A19:B21"/>
    <mergeCell ref="A17:B18"/>
    <mergeCell ref="A15:B16"/>
  </mergeCells>
  <phoneticPr fontId="0" type="noConversion"/>
  <conditionalFormatting sqref="D28:F28">
    <cfRule type="expression" dxfId="69" priority="1" stopIfTrue="1">
      <formula>MAX(D24,0)&lt;&gt;D28</formula>
    </cfRule>
  </conditionalFormatting>
  <conditionalFormatting sqref="H15:H24">
    <cfRule type="expression" dxfId="68" priority="2" stopIfTrue="1">
      <formula>MAX(F15,0)&lt;&gt;H15</formula>
    </cfRule>
  </conditionalFormatting>
  <conditionalFormatting sqref="I15:I24">
    <cfRule type="expression" dxfId="67" priority="3" stopIfTrue="1">
      <formula>AND(OR(I15&lt;&gt;-9, F15&lt;&gt;-9), I15&lt;&gt;F15)</formula>
    </cfRule>
  </conditionalFormatting>
  <conditionalFormatting sqref="D15:F24">
    <cfRule type="expression" dxfId="66" priority="4" stopIfTrue="1">
      <formula>LEN(TRIM(D15))=0</formula>
    </cfRule>
  </conditionalFormatting>
  <conditionalFormatting sqref="C10:E10">
    <cfRule type="expression" dxfId="65" priority="5" stopIfTrue="1">
      <formula>MIN(R15:R24)=0</formula>
    </cfRule>
  </conditionalFormatting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5"/>
  <sheetViews>
    <sheetView zoomScale="90" zoomScaleNormal="90" workbookViewId="0">
      <selection activeCell="A27" sqref="A27"/>
    </sheetView>
  </sheetViews>
  <sheetFormatPr defaultColWidth="9.140625" defaultRowHeight="12.75" x14ac:dyDescent="0.2"/>
  <cols>
    <col min="1" max="1" width="26.85546875" style="6" customWidth="1"/>
    <col min="2" max="2" width="15.42578125" style="6" customWidth="1"/>
    <col min="3" max="3" width="47.140625" style="6" customWidth="1"/>
    <col min="4" max="7" width="17.5703125" style="6" customWidth="1"/>
    <col min="8" max="8" width="12" style="6" customWidth="1"/>
    <col min="9" max="9" width="10.42578125" style="6" customWidth="1"/>
    <col min="10" max="10" width="15.85546875" style="6" customWidth="1"/>
    <col min="11" max="11" width="8.140625" style="6" customWidth="1"/>
    <col min="12" max="12" width="5.85546875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47" t="s">
        <v>206</v>
      </c>
      <c r="C1" s="8"/>
      <c r="D1" s="12"/>
      <c r="E1" s="8"/>
      <c r="F1" s="8"/>
      <c r="G1" s="8"/>
      <c r="H1" s="28" t="s">
        <v>52</v>
      </c>
    </row>
    <row r="2" spans="1:18" s="13" customFormat="1" ht="9.6" customHeight="1" x14ac:dyDescent="0.2">
      <c r="A2" s="12"/>
      <c r="D2" s="29"/>
      <c r="E2" s="8"/>
      <c r="F2" s="8"/>
      <c r="G2" s="8"/>
      <c r="H2" s="12"/>
    </row>
    <row r="3" spans="1:18" s="13" customFormat="1" ht="9.6" customHeight="1" x14ac:dyDescent="0.2">
      <c r="A3" s="12"/>
      <c r="E3" s="8"/>
      <c r="F3" s="8"/>
      <c r="G3"/>
      <c r="H3"/>
    </row>
    <row r="4" spans="1:18" s="13" customFormat="1" ht="12" customHeight="1" x14ac:dyDescent="0.2">
      <c r="A4" s="12"/>
      <c r="B4" s="8"/>
      <c r="C4" s="29" t="s">
        <v>17</v>
      </c>
      <c r="E4" s="8"/>
      <c r="F4" s="8"/>
      <c r="G4"/>
      <c r="H4"/>
    </row>
    <row r="5" spans="1:18" s="13" customFormat="1" ht="12" customHeight="1" x14ac:dyDescent="0.2">
      <c r="A5" s="12"/>
      <c r="C5" s="29" t="s">
        <v>44</v>
      </c>
      <c r="E5" s="8"/>
      <c r="F5" s="8"/>
      <c r="G5"/>
      <c r="H5"/>
    </row>
    <row r="6" spans="1:18" s="13" customFormat="1" ht="12" customHeight="1" x14ac:dyDescent="0.2">
      <c r="A6" s="8"/>
      <c r="B6" s="12"/>
      <c r="E6" s="12"/>
      <c r="F6" s="12"/>
      <c r="G6"/>
      <c r="H6"/>
    </row>
    <row r="7" spans="1:18" s="13" customFormat="1" ht="12" customHeight="1" x14ac:dyDescent="0.2">
      <c r="A7" s="8"/>
      <c r="B7" s="12"/>
      <c r="C7" s="151" t="str">
        <f>"Reporting Date: "&amp;'PAGE 1'!D7</f>
        <v>Reporting Date: 2021</v>
      </c>
      <c r="F7" s="173"/>
      <c r="G7"/>
      <c r="H7"/>
    </row>
    <row r="8" spans="1:18" s="13" customFormat="1" ht="9.6" customHeight="1" x14ac:dyDescent="0.2">
      <c r="A8" s="8"/>
      <c r="B8" s="12"/>
      <c r="D8" s="8"/>
      <c r="E8" s="12"/>
      <c r="F8" s="12"/>
      <c r="G8"/>
      <c r="H8"/>
    </row>
    <row r="9" spans="1:18" ht="9.6" customHeight="1" x14ac:dyDescent="0.2">
      <c r="A9" s="8"/>
      <c r="B9" s="30"/>
      <c r="C9" s="30"/>
      <c r="D9" s="12"/>
      <c r="E9" s="12"/>
      <c r="F9" s="12"/>
      <c r="G9"/>
      <c r="H9"/>
    </row>
    <row r="10" spans="1:18" ht="11.25" customHeight="1" x14ac:dyDescent="0.2">
      <c r="A10" s="8"/>
      <c r="B10" s="30"/>
      <c r="C10" s="175" t="s">
        <v>99</v>
      </c>
      <c r="D10" s="175"/>
      <c r="E10" s="175"/>
      <c r="F10" s="173"/>
      <c r="G10"/>
      <c r="H10"/>
      <c r="I10" s="23"/>
    </row>
    <row r="11" spans="1:18" ht="15" customHeight="1" x14ac:dyDescent="0.2"/>
    <row r="12" spans="1:18" ht="15" customHeight="1" x14ac:dyDescent="0.2">
      <c r="A12" s="110" t="s">
        <v>196</v>
      </c>
      <c r="B12" s="8"/>
      <c r="C12" s="32"/>
      <c r="D12" s="8"/>
      <c r="E12" s="8"/>
      <c r="F12" s="8"/>
      <c r="G12" s="8"/>
      <c r="H12" s="8"/>
      <c r="I12" s="8"/>
    </row>
    <row r="13" spans="1:18" ht="15" customHeight="1" x14ac:dyDescent="0.2">
      <c r="A13" s="202" t="s">
        <v>33</v>
      </c>
      <c r="B13" s="203"/>
      <c r="C13" s="204"/>
      <c r="D13" s="176" t="s">
        <v>57</v>
      </c>
      <c r="E13" s="177"/>
      <c r="F13" s="177"/>
      <c r="G13" s="178"/>
      <c r="H13" s="33"/>
      <c r="I13" s="28" t="s">
        <v>19</v>
      </c>
      <c r="J13" s="28" t="s">
        <v>97</v>
      </c>
    </row>
    <row r="14" spans="1:18" ht="15" customHeight="1" x14ac:dyDescent="0.2">
      <c r="A14" s="205"/>
      <c r="B14" s="206"/>
      <c r="C14" s="207"/>
      <c r="D14" s="172" t="s">
        <v>53</v>
      </c>
      <c r="E14" s="171" t="s">
        <v>54</v>
      </c>
      <c r="F14" s="121" t="s">
        <v>240</v>
      </c>
      <c r="G14" s="123" t="s">
        <v>18</v>
      </c>
      <c r="H14" s="66"/>
      <c r="I14" s="28" t="s">
        <v>45</v>
      </c>
      <c r="J14" s="28" t="s">
        <v>92</v>
      </c>
    </row>
    <row r="15" spans="1:18" ht="38.25" customHeight="1" x14ac:dyDescent="0.2">
      <c r="A15" s="232" t="s">
        <v>102</v>
      </c>
      <c r="B15" s="233"/>
      <c r="C15" s="67" t="s">
        <v>103</v>
      </c>
      <c r="D15" s="78">
        <v>1840</v>
      </c>
      <c r="E15" s="78">
        <v>849</v>
      </c>
      <c r="F15" s="78">
        <v>6</v>
      </c>
      <c r="G15" s="78">
        <v>2695</v>
      </c>
      <c r="H15" s="24"/>
      <c r="I15" s="79">
        <f>MAX(D15,0)+MAX(E15,0)+MAX(F15,0)</f>
        <v>2695</v>
      </c>
      <c r="J15" s="79">
        <f>'PAGE 1'!F15</f>
        <v>2695</v>
      </c>
      <c r="M15" s="6">
        <v>9</v>
      </c>
      <c r="R15" s="6">
        <f t="shared" ref="R15:R24" si="0">MIN(LEN(TRIM(D15)), LEN(TRIM(E15)), LEN(TRIM(G15)))</f>
        <v>3</v>
      </c>
    </row>
    <row r="16" spans="1:18" ht="39" customHeight="1" x14ac:dyDescent="0.2">
      <c r="A16" s="234"/>
      <c r="B16" s="235"/>
      <c r="C16" s="67" t="s">
        <v>104</v>
      </c>
      <c r="D16" s="78">
        <v>406</v>
      </c>
      <c r="E16" s="78">
        <v>187</v>
      </c>
      <c r="F16" s="78">
        <v>1</v>
      </c>
      <c r="G16" s="78">
        <v>594</v>
      </c>
      <c r="H16" s="24"/>
      <c r="I16" s="79">
        <f t="shared" ref="I16:I24" si="1">MAX(D16,0)+MAX(E16,0)+MAX(F16,0)</f>
        <v>594</v>
      </c>
      <c r="J16" s="79">
        <f>'PAGE 1'!F16</f>
        <v>594</v>
      </c>
      <c r="R16" s="6">
        <f t="shared" si="0"/>
        <v>3</v>
      </c>
    </row>
    <row r="17" spans="1:18" ht="46.5" customHeight="1" x14ac:dyDescent="0.2">
      <c r="A17" s="232" t="s">
        <v>105</v>
      </c>
      <c r="B17" s="233"/>
      <c r="C17" s="67" t="s">
        <v>138</v>
      </c>
      <c r="D17" s="78">
        <v>343</v>
      </c>
      <c r="E17" s="78">
        <v>166</v>
      </c>
      <c r="F17" s="78">
        <v>1</v>
      </c>
      <c r="G17" s="78">
        <v>510</v>
      </c>
      <c r="H17" s="24"/>
      <c r="I17" s="79">
        <f t="shared" si="1"/>
        <v>510</v>
      </c>
      <c r="J17" s="79">
        <f>'PAGE 1'!F17</f>
        <v>510</v>
      </c>
      <c r="R17" s="6">
        <f t="shared" si="0"/>
        <v>3</v>
      </c>
    </row>
    <row r="18" spans="1:18" ht="39.75" customHeight="1" x14ac:dyDescent="0.2">
      <c r="A18" s="234"/>
      <c r="B18" s="235"/>
      <c r="C18" s="67" t="s">
        <v>107</v>
      </c>
      <c r="D18" s="78">
        <v>145</v>
      </c>
      <c r="E18" s="78">
        <v>75</v>
      </c>
      <c r="F18" s="78">
        <v>0</v>
      </c>
      <c r="G18" s="78">
        <v>220</v>
      </c>
      <c r="H18" s="24"/>
      <c r="I18" s="79">
        <f t="shared" si="1"/>
        <v>220</v>
      </c>
      <c r="J18" s="79">
        <f>'PAGE 1'!F18</f>
        <v>220</v>
      </c>
      <c r="R18" s="6">
        <f t="shared" si="0"/>
        <v>2</v>
      </c>
    </row>
    <row r="19" spans="1:18" ht="26.25" customHeight="1" x14ac:dyDescent="0.2">
      <c r="A19" s="232" t="s">
        <v>112</v>
      </c>
      <c r="B19" s="233"/>
      <c r="C19" s="67" t="s">
        <v>108</v>
      </c>
      <c r="D19" s="78">
        <v>908</v>
      </c>
      <c r="E19" s="78">
        <v>352</v>
      </c>
      <c r="F19" s="78">
        <v>3</v>
      </c>
      <c r="G19" s="78">
        <v>1263</v>
      </c>
      <c r="H19" s="24"/>
      <c r="I19" s="79">
        <f t="shared" si="1"/>
        <v>1263</v>
      </c>
      <c r="J19" s="79">
        <f>'PAGE 1'!F19</f>
        <v>1263</v>
      </c>
      <c r="R19" s="6">
        <f t="shared" si="0"/>
        <v>3</v>
      </c>
    </row>
    <row r="20" spans="1:18" ht="26.25" customHeight="1" x14ac:dyDescent="0.2">
      <c r="A20" s="236"/>
      <c r="B20" s="237"/>
      <c r="C20" s="67" t="s">
        <v>109</v>
      </c>
      <c r="D20" s="78">
        <v>15</v>
      </c>
      <c r="E20" s="78">
        <v>7</v>
      </c>
      <c r="F20" s="78">
        <v>0</v>
      </c>
      <c r="G20" s="78">
        <v>22</v>
      </c>
      <c r="H20" s="24"/>
      <c r="I20" s="79">
        <f t="shared" si="1"/>
        <v>22</v>
      </c>
      <c r="J20" s="79">
        <f>'PAGE 1'!F20</f>
        <v>22</v>
      </c>
      <c r="R20" s="6">
        <f t="shared" si="0"/>
        <v>1</v>
      </c>
    </row>
    <row r="21" spans="1:18" ht="29.25" customHeight="1" x14ac:dyDescent="0.2">
      <c r="A21" s="234"/>
      <c r="B21" s="235"/>
      <c r="C21" s="67" t="s">
        <v>110</v>
      </c>
      <c r="D21" s="78">
        <v>0</v>
      </c>
      <c r="E21" s="78">
        <v>0</v>
      </c>
      <c r="F21" s="78">
        <v>0</v>
      </c>
      <c r="G21" s="78">
        <v>0</v>
      </c>
      <c r="H21" s="24"/>
      <c r="I21" s="79">
        <f t="shared" si="1"/>
        <v>0</v>
      </c>
      <c r="J21" s="79">
        <f>'PAGE 1'!F21</f>
        <v>0</v>
      </c>
      <c r="R21" s="6">
        <f t="shared" si="0"/>
        <v>1</v>
      </c>
    </row>
    <row r="22" spans="1:18" ht="37.5" customHeight="1" x14ac:dyDescent="0.2">
      <c r="A22" s="232" t="s">
        <v>222</v>
      </c>
      <c r="B22" s="233"/>
      <c r="C22" s="67" t="s">
        <v>134</v>
      </c>
      <c r="D22" s="78">
        <v>929</v>
      </c>
      <c r="E22" s="78">
        <v>441</v>
      </c>
      <c r="F22" s="78">
        <v>3</v>
      </c>
      <c r="G22" s="78">
        <v>1373</v>
      </c>
      <c r="H22" s="24"/>
      <c r="I22" s="79">
        <f t="shared" si="1"/>
        <v>1373</v>
      </c>
      <c r="J22" s="79">
        <f>'PAGE 1'!F22</f>
        <v>1373</v>
      </c>
      <c r="R22" s="6">
        <f t="shared" si="0"/>
        <v>3</v>
      </c>
    </row>
    <row r="23" spans="1:18" ht="50.25" customHeight="1" x14ac:dyDescent="0.2">
      <c r="A23" s="236"/>
      <c r="B23" s="237"/>
      <c r="C23" s="68" t="s">
        <v>135</v>
      </c>
      <c r="D23" s="78">
        <v>113</v>
      </c>
      <c r="E23" s="78">
        <v>55</v>
      </c>
      <c r="F23" s="78">
        <v>0</v>
      </c>
      <c r="G23" s="78">
        <v>168</v>
      </c>
      <c r="H23" s="24"/>
      <c r="I23" s="79">
        <f t="shared" si="1"/>
        <v>168</v>
      </c>
      <c r="J23" s="79">
        <f>'PAGE 1'!F23</f>
        <v>168</v>
      </c>
    </row>
    <row r="24" spans="1:18" ht="20.100000000000001" customHeight="1" x14ac:dyDescent="0.2">
      <c r="A24" s="179" t="s">
        <v>136</v>
      </c>
      <c r="B24" s="262"/>
      <c r="C24" s="180"/>
      <c r="D24" s="78">
        <v>4699</v>
      </c>
      <c r="E24" s="78">
        <v>2132</v>
      </c>
      <c r="F24" s="78">
        <v>14</v>
      </c>
      <c r="G24" s="78">
        <v>6845</v>
      </c>
      <c r="H24" s="24"/>
      <c r="I24" s="79">
        <f t="shared" si="1"/>
        <v>6845</v>
      </c>
      <c r="J24" s="79">
        <f>'PAGE 1'!F24</f>
        <v>6845</v>
      </c>
      <c r="R24" s="6">
        <f t="shared" si="0"/>
        <v>4</v>
      </c>
    </row>
    <row r="25" spans="1:18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18" x14ac:dyDescent="0.2">
      <c r="A26" s="8"/>
      <c r="B26" s="8"/>
      <c r="C26" s="8"/>
      <c r="D26" s="8"/>
      <c r="E26" s="8"/>
      <c r="F26" s="8"/>
      <c r="G26" s="8"/>
      <c r="H26" s="8"/>
      <c r="I26" s="8"/>
    </row>
    <row r="27" spans="1:18" x14ac:dyDescent="0.2">
      <c r="A27" s="37"/>
      <c r="B27" s="8"/>
      <c r="C27" s="8"/>
      <c r="D27" s="8"/>
      <c r="E27" s="8"/>
      <c r="F27" s="8"/>
      <c r="G27" s="8"/>
      <c r="H27" s="8"/>
      <c r="I27" s="8"/>
    </row>
    <row r="28" spans="1:18" x14ac:dyDescent="0.2">
      <c r="A28" s="8"/>
      <c r="B28" s="8"/>
      <c r="C28" s="28" t="s">
        <v>43</v>
      </c>
      <c r="D28" s="79">
        <f>MAX(D15,0)+MAX(D16,0)+MAX(D17,0)+MAX(D18,0)+MAX(D19,0)+MAX(D20,0)+MAX(D21,0)+MAX(D22,0)+MAX(D23,0)</f>
        <v>4699</v>
      </c>
      <c r="E28" s="79">
        <f>MAX(E15,0)+MAX(E16,0)+MAX(E17,0)+MAX(E18,0)+MAX(E19,0)+MAX(E20,0)+MAX(E21,0)+MAX(E22,0)+MAX(E23,0)</f>
        <v>2132</v>
      </c>
      <c r="F28" s="79">
        <v>14</v>
      </c>
      <c r="G28" s="79">
        <f>MAX(G15,0)+MAX(G16,0)+MAX(G17,0)+MAX(G18,0)+MAX(G19,0)+MAX(G20,0)+MAX(G21,0)+MAX(G22,0)+MAX(G23,0)</f>
        <v>6845</v>
      </c>
      <c r="H28" s="8"/>
      <c r="I28" s="8"/>
    </row>
    <row r="30" spans="1:18" x14ac:dyDescent="0.2">
      <c r="B30" s="9"/>
      <c r="H30" s="9"/>
    </row>
    <row r="33" spans="8:8" x14ac:dyDescent="0.2">
      <c r="H33" s="8"/>
    </row>
    <row r="34" spans="8:8" x14ac:dyDescent="0.2">
      <c r="H34" s="38"/>
    </row>
    <row r="35" spans="8:8" x14ac:dyDescent="0.2">
      <c r="H35" s="38"/>
    </row>
  </sheetData>
  <sheetProtection sheet="1" objects="1" scenarios="1"/>
  <mergeCells count="8">
    <mergeCell ref="A22:B23"/>
    <mergeCell ref="A24:C24"/>
    <mergeCell ref="C10:E10"/>
    <mergeCell ref="A13:C14"/>
    <mergeCell ref="D13:G13"/>
    <mergeCell ref="A15:B16"/>
    <mergeCell ref="A17:B18"/>
    <mergeCell ref="A19:B21"/>
  </mergeCells>
  <conditionalFormatting sqref="D28:G28">
    <cfRule type="expression" dxfId="64" priority="1" stopIfTrue="1">
      <formula>MAX(D24,0)&lt;&gt;D28</formula>
    </cfRule>
  </conditionalFormatting>
  <conditionalFormatting sqref="I15:I24">
    <cfRule type="expression" dxfId="63" priority="2" stopIfTrue="1">
      <formula>MAX(G15,0)&lt;&gt;I15</formula>
    </cfRule>
  </conditionalFormatting>
  <conditionalFormatting sqref="J15:J24">
    <cfRule type="expression" dxfId="62" priority="3" stopIfTrue="1">
      <formula>AND(OR(J15&lt;&gt;-9, G15&lt;&gt;-9), J15&lt;&gt;G15)</formula>
    </cfRule>
  </conditionalFormatting>
  <conditionalFormatting sqref="D15:G24">
    <cfRule type="expression" dxfId="61" priority="4" stopIfTrue="1">
      <formula>LEN(TRIM(D15))=0</formula>
    </cfRule>
  </conditionalFormatting>
  <conditionalFormatting sqref="C10:E10">
    <cfRule type="expression" dxfId="60" priority="5" stopIfTrue="1">
      <formula>MIN(R15:R24)=0</formula>
    </cfRule>
  </conditionalFormatting>
  <pageMargins left="0.8" right="0.3" top="0.9" bottom="0" header="0.5" footer="0.5"/>
  <pageSetup scale="83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2022-05-04T07:00:00+00:00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2022-05-04T07:00:00+00:00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EAA99-2A60-4B3E-BCAF-D255C4E8C914}"/>
</file>

<file path=customXml/itemProps2.xml><?xml version="1.0" encoding="utf-8"?>
<ds:datastoreItem xmlns:ds="http://schemas.openxmlformats.org/officeDocument/2006/customXml" ds:itemID="{6BA3889B-5A58-4ADF-8979-694A58C569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5C4962-CF6D-45F5-9A98-FD300FD75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74</vt:i4>
      </vt:variant>
    </vt:vector>
  </HeadingPairs>
  <TitlesOfParts>
    <vt:vector size="10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PAGE8</vt:lpstr>
      <vt:lpstr>PAGE 9</vt:lpstr>
      <vt:lpstr>PAGE9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 PAGE 19 a</vt:lpstr>
      <vt:lpstr>PAGE 20 a</vt:lpstr>
      <vt:lpstr>PAGE19</vt:lpstr>
      <vt:lpstr>PAGE20</vt:lpstr>
      <vt:lpstr>PAGE 21</vt:lpstr>
      <vt:lpstr>PAGE 22</vt:lpstr>
      <vt:lpstr>COL_A_C</vt:lpstr>
      <vt:lpstr>COL_A_R</vt:lpstr>
      <vt:lpstr>COL_B_C</vt:lpstr>
      <vt:lpstr>COL_B_R</vt:lpstr>
      <vt:lpstr>COL_E_C</vt:lpstr>
      <vt:lpstr>COL_E_R</vt:lpstr>
      <vt:lpstr>COL_F_C</vt:lpstr>
      <vt:lpstr>COL_F_R</vt:lpstr>
      <vt:lpstr>'PAGE 16'!COL_G_C</vt:lpstr>
      <vt:lpstr>COL_G_C</vt:lpstr>
      <vt:lpstr>'PAGE 16'!COL_G_R</vt:lpstr>
      <vt:lpstr>COL_G_R</vt:lpstr>
      <vt:lpstr>'PAGE 18'!COL_RACE</vt:lpstr>
      <vt:lpstr>COL_RACE</vt:lpstr>
      <vt:lpstr>COL_RACE_C</vt:lpstr>
      <vt:lpstr>'PAGE 10'!COL3_5C</vt:lpstr>
      <vt:lpstr>'PAGE 8'!COL3_5C</vt:lpstr>
      <vt:lpstr>COL3_5C</vt:lpstr>
      <vt:lpstr>' PAGE 19 a'!COL3_5R</vt:lpstr>
      <vt:lpstr>'PAGE 10'!COL3_5R</vt:lpstr>
      <vt:lpstr>'PAGE 11'!COL3_5R</vt:lpstr>
      <vt:lpstr>'PAGE 20 a'!COL3_5R</vt:lpstr>
      <vt:lpstr>'PAGE 21'!COL3_5R</vt:lpstr>
      <vt:lpstr>'PAGE 22'!COL3_5R</vt:lpstr>
      <vt:lpstr>'PAGE 8'!COL3_5R</vt:lpstr>
      <vt:lpstr>'PAGE 9'!COL3_5R</vt:lpstr>
      <vt:lpstr>COL3_5R</vt:lpstr>
      <vt:lpstr>' PAGE 19 a'!Print_Area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20 a'!Print_Area</vt:lpstr>
      <vt:lpstr>'PAGE 21'!Print_Area</vt:lpstr>
      <vt:lpstr>'PAGE 22'!Print_Area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PAGE19!Print_Area</vt:lpstr>
      <vt:lpstr>PAGE20!Print_Area</vt:lpstr>
      <vt:lpstr>PAGE8!Print_Area</vt:lpstr>
      <vt:lpstr>'PAGE 18'!ROW_RACE</vt:lpstr>
      <vt:lpstr>ROW_RACE</vt:lpstr>
      <vt:lpstr>'PAGE 18'!ROW_RACE_C</vt:lpstr>
      <vt:lpstr>ROW_RACE_C</vt:lpstr>
      <vt:lpstr>' PAGE 19 a'!ROW3_5C</vt:lpstr>
      <vt:lpstr>'PAGE 10'!ROW3_5C</vt:lpstr>
      <vt:lpstr>'PAGE 11'!ROW3_5C</vt:lpstr>
      <vt:lpstr>'PAGE 20 a'!ROW3_5C</vt:lpstr>
      <vt:lpstr>'PAGE 21'!ROW3_5C</vt:lpstr>
      <vt:lpstr>'PAGE 22'!ROW3_5C</vt:lpstr>
      <vt:lpstr>'PAGE 8'!ROW3_5C</vt:lpstr>
      <vt:lpstr>'PAGE 9'!ROW3_5C</vt:lpstr>
      <vt:lpstr>ROW3_5C</vt:lpstr>
      <vt:lpstr>' PAGE 19 a'!ROW3_5R</vt:lpstr>
      <vt:lpstr>'PAGE 10'!ROW3_5R</vt:lpstr>
      <vt:lpstr>'PAGE 11'!ROW3_5R</vt:lpstr>
      <vt:lpstr>'PAGE 20 a'!ROW3_5R</vt:lpstr>
      <vt:lpstr>'PAGE 21'!ROW3_5R</vt:lpstr>
      <vt:lpstr>'PAGE 22'!ROW3_5R</vt:lpstr>
      <vt:lpstr>'PAGE 8'!ROW3_5R</vt:lpstr>
      <vt:lpstr>'PAGE 9'!ROW3_5R</vt:lpstr>
      <vt:lpstr>ROW3_5R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Part B Educational Environments</dc:title>
  <dc:creator>SCHRACK_B</dc:creator>
  <cp:lastModifiedBy>"gartonc"</cp:lastModifiedBy>
  <cp:lastPrinted>2022-05-04T16:17:46Z</cp:lastPrinted>
  <dcterms:created xsi:type="dcterms:W3CDTF">1998-03-10T19:08:18Z</dcterms:created>
  <dcterms:modified xsi:type="dcterms:W3CDTF">2022-05-04T16:37:10Z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