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1-2022\DTS\Part B Table 4 - Exiting (Not Done)\"/>
    </mc:Choice>
  </mc:AlternateContent>
  <bookViews>
    <workbookView xWindow="0" yWindow="0" windowWidth="11265" windowHeight="10530" tabRatio="943"/>
  </bookViews>
  <sheets>
    <sheet name="PAGE 1" sheetId="29" r:id="rId1"/>
    <sheet name="PAGE 2" sheetId="30" r:id="rId2"/>
    <sheet name="PAGE 3" sheetId="31" r:id="rId3"/>
    <sheet name="PAGE 4" sheetId="32" r:id="rId4"/>
    <sheet name="PAGE 5" sheetId="33" r:id="rId5"/>
    <sheet name="PAGE 6" sheetId="34" r:id="rId6"/>
    <sheet name="PAGE 7" sheetId="35" r:id="rId7"/>
    <sheet name="PAGE 8" sheetId="36" r:id="rId8"/>
    <sheet name="PAGE 9" sheetId="37" r:id="rId9"/>
    <sheet name="PAGE 10" sheetId="38" r:id="rId10"/>
    <sheet name="PAGE 11" sheetId="39" r:id="rId11"/>
    <sheet name="PAGE 12" sheetId="40" r:id="rId12"/>
    <sheet name="PAGE 13" sheetId="41" r:id="rId13"/>
    <sheet name="PAGE 14" sheetId="42" r:id="rId14"/>
    <sheet name="PAGE 15" sheetId="43" r:id="rId15"/>
    <sheet name="PAGE 16" sheetId="44" r:id="rId16"/>
    <sheet name="PAGE17" sheetId="45" state="hidden" r:id="rId17"/>
    <sheet name="PAGE 17" sheetId="49" r:id="rId18"/>
    <sheet name="PAGE18" sheetId="46" state="hidden" r:id="rId19"/>
    <sheet name="PAGE 18" sheetId="51" r:id="rId20"/>
    <sheet name="PAGE19" sheetId="47" state="hidden" r:id="rId21"/>
    <sheet name="PAGE 19" sheetId="53" r:id="rId22"/>
    <sheet name="PAGE 20" sheetId="48" r:id="rId23"/>
  </sheets>
  <definedNames>
    <definedName name="ALLDIS" localSheetId="13">'PAGE 14'!$B$10:$J$17</definedName>
    <definedName name="ALLDIS">'PAGE 13'!$B$10:$J$17</definedName>
    <definedName name="CHKALLDIS" localSheetId="13">'PAGE 14'!$B$20:$J$28</definedName>
    <definedName name="CHKALLDIS">'PAGE 13'!$B$20:$J$27</definedName>
    <definedName name="COMPUTED" localSheetId="13">'PAGE 14'!$B$20:$K$29</definedName>
    <definedName name="COMPUTED">'PAGE 13'!$B$20:$K$28</definedName>
    <definedName name="_xlnm.Print_Area" localSheetId="0">'PAGE 1'!$A$1:$K$24</definedName>
    <definedName name="_xlnm.Print_Area" localSheetId="9">'PAGE 10'!$A$1:$K$21</definedName>
    <definedName name="_xlnm.Print_Area" localSheetId="10">'PAGE 11'!$A$1:$K$21</definedName>
    <definedName name="_xlnm.Print_Area" localSheetId="11">'PAGE 12'!$A$1:$K$21</definedName>
    <definedName name="_xlnm.Print_Area" localSheetId="12">'PAGE 13'!$A$1:$L$25</definedName>
    <definedName name="_xlnm.Print_Area" localSheetId="13">'PAGE 14'!$A$1:$L$25</definedName>
    <definedName name="_xlnm.Print_Area" localSheetId="14">'PAGE 15'!$A$1:$J$27</definedName>
    <definedName name="_xlnm.Print_Area" localSheetId="15">'PAGE 16'!$A$1:$I$26</definedName>
    <definedName name="_xlnm.Print_Area" localSheetId="17">'PAGE 17'!$A$1:$G$22</definedName>
    <definedName name="_xlnm.Print_Area" localSheetId="21">'PAGE 19'!$A$1:$G$22</definedName>
    <definedName name="_xlnm.Print_Area" localSheetId="1">'PAGE 2'!$A$1:$K$26</definedName>
    <definedName name="_xlnm.Print_Area" localSheetId="22">'PAGE 20'!$A$1:$G$23</definedName>
    <definedName name="_xlnm.Print_Area" localSheetId="2">'PAGE 3'!$A$1:$K$24</definedName>
    <definedName name="_xlnm.Print_Area" localSheetId="3">'PAGE 4'!$A$1:$M$22</definedName>
    <definedName name="_xlnm.Print_Area" localSheetId="4">'PAGE 5'!$A$1:$K$22</definedName>
    <definedName name="_xlnm.Print_Area" localSheetId="5">'PAGE 6'!$A$1:$K$22</definedName>
    <definedName name="_xlnm.Print_Area" localSheetId="6">'PAGE 7'!$A$1:$K$22</definedName>
    <definedName name="_xlnm.Print_Area" localSheetId="7">'PAGE 8'!$A$1:$K$22</definedName>
    <definedName name="_xlnm.Print_Area" localSheetId="8">'PAGE 9'!$A$1:$K$21</definedName>
    <definedName name="_xlnm.Print_Area" localSheetId="16">PAGE17!$A$1:$H$27</definedName>
    <definedName name="_xlnm.Print_Area" localSheetId="18">PAGE18!$A$1:$H$27</definedName>
    <definedName name="_xlnm.Print_Area" localSheetId="20">PAGE19!$A$1:$H$28</definedName>
    <definedName name="REPLACE" localSheetId="13">'PAGE 14'!$O$9:$X$18</definedName>
    <definedName name="REPLACE">'PAGE 13'!$O$9:$X$18</definedName>
    <definedName name="REPORTED" localSheetId="13">'PAGE 14'!$B$10:$K$18</definedName>
    <definedName name="REPORTED">'PAGE 13'!$B$10:$K$18</definedName>
    <definedName name="STATES">'PAGE 1'!$N$11:$N$70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53" l="1"/>
  <c r="F22" i="53"/>
  <c r="E22" i="53"/>
  <c r="D22" i="53"/>
  <c r="R21" i="53"/>
  <c r="J21" i="53"/>
  <c r="I21" i="53"/>
  <c r="R20" i="53"/>
  <c r="J20" i="53"/>
  <c r="I20" i="53"/>
  <c r="R19" i="53"/>
  <c r="J19" i="53"/>
  <c r="I19" i="53"/>
  <c r="R18" i="53"/>
  <c r="J18" i="53"/>
  <c r="I18" i="53"/>
  <c r="R17" i="53"/>
  <c r="J17" i="53"/>
  <c r="I17" i="53"/>
  <c r="R16" i="53"/>
  <c r="J16" i="53"/>
  <c r="I16" i="53"/>
  <c r="J15" i="53"/>
  <c r="R14" i="53"/>
  <c r="J14" i="53"/>
  <c r="I14" i="53"/>
  <c r="R13" i="53"/>
  <c r="J13" i="53"/>
  <c r="I13" i="53"/>
  <c r="C8" i="53"/>
  <c r="B8" i="53"/>
  <c r="C4" i="53"/>
  <c r="C3" i="53"/>
  <c r="F13" i="51" l="1"/>
  <c r="F14" i="51"/>
  <c r="F15" i="51"/>
  <c r="F16" i="51"/>
  <c r="F17" i="51"/>
  <c r="F18" i="51"/>
  <c r="F19" i="51"/>
  <c r="F20" i="51"/>
  <c r="F12" i="51"/>
  <c r="G20" i="51"/>
  <c r="E20" i="51"/>
  <c r="D20" i="51"/>
  <c r="G19" i="51"/>
  <c r="E19" i="51"/>
  <c r="D19" i="51"/>
  <c r="G18" i="51"/>
  <c r="E18" i="51"/>
  <c r="D18" i="51"/>
  <c r="G17" i="51"/>
  <c r="E17" i="51"/>
  <c r="D17" i="51"/>
  <c r="G16" i="51"/>
  <c r="E16" i="51"/>
  <c r="D16" i="51"/>
  <c r="G15" i="51"/>
  <c r="E15" i="51"/>
  <c r="D15" i="51"/>
  <c r="G14" i="51"/>
  <c r="E14" i="51"/>
  <c r="D14" i="51"/>
  <c r="G13" i="51"/>
  <c r="E13" i="51"/>
  <c r="D13" i="51"/>
  <c r="G12" i="51"/>
  <c r="E12" i="51"/>
  <c r="D12" i="51"/>
  <c r="C8" i="51"/>
  <c r="B8" i="51"/>
  <c r="D4" i="51"/>
  <c r="D3" i="51"/>
  <c r="J21" i="49"/>
  <c r="J20" i="49"/>
  <c r="J19" i="49"/>
  <c r="J18" i="49"/>
  <c r="J17" i="49"/>
  <c r="J16" i="49"/>
  <c r="J15" i="49"/>
  <c r="J14" i="49"/>
  <c r="J13" i="49"/>
  <c r="K15" i="49"/>
  <c r="K14" i="49"/>
  <c r="G22" i="49"/>
  <c r="E22" i="49"/>
  <c r="D22" i="49"/>
  <c r="S21" i="49"/>
  <c r="K21" i="49"/>
  <c r="S20" i="49"/>
  <c r="K20" i="49"/>
  <c r="S19" i="49"/>
  <c r="K19" i="49"/>
  <c r="S18" i="49"/>
  <c r="K18" i="49"/>
  <c r="S17" i="49"/>
  <c r="K17" i="49"/>
  <c r="S16" i="49"/>
  <c r="K16" i="49"/>
  <c r="S14" i="49"/>
  <c r="S13" i="49"/>
  <c r="K13" i="49"/>
  <c r="C8" i="49"/>
  <c r="B8" i="49"/>
  <c r="C5" i="49"/>
  <c r="C4" i="49"/>
  <c r="F22" i="49" l="1"/>
  <c r="H20" i="40"/>
  <c r="I22" i="30"/>
  <c r="G22" i="29"/>
  <c r="H22" i="29"/>
  <c r="I22" i="29"/>
  <c r="J22" i="29"/>
  <c r="F22" i="29"/>
  <c r="M15" i="43"/>
  <c r="M20" i="32" l="1"/>
  <c r="G21" i="35"/>
  <c r="B30" i="41" l="1"/>
  <c r="C30" i="41"/>
  <c r="D30" i="41"/>
  <c r="E30" i="41"/>
  <c r="F30" i="41"/>
  <c r="G30" i="41"/>
  <c r="H30" i="41"/>
  <c r="I30" i="41"/>
  <c r="J30" i="41"/>
  <c r="J20" i="41" l="1"/>
  <c r="I20" i="41"/>
  <c r="H20" i="41"/>
  <c r="G20" i="41"/>
  <c r="F20" i="41"/>
  <c r="E20" i="41"/>
  <c r="D20" i="41"/>
  <c r="C20" i="41"/>
  <c r="B20" i="41"/>
  <c r="J20" i="40"/>
  <c r="I20" i="40"/>
  <c r="G20" i="40"/>
  <c r="F20" i="40"/>
  <c r="E20" i="40"/>
  <c r="D20" i="40"/>
  <c r="C20" i="40"/>
  <c r="B20" i="40"/>
  <c r="J20" i="39"/>
  <c r="I20" i="39"/>
  <c r="H20" i="39"/>
  <c r="G20" i="39"/>
  <c r="F20" i="39"/>
  <c r="E20" i="39"/>
  <c r="D20" i="39"/>
  <c r="C20" i="39"/>
  <c r="B20" i="39"/>
  <c r="J20" i="38"/>
  <c r="I20" i="38"/>
  <c r="H20" i="38"/>
  <c r="G20" i="38"/>
  <c r="F20" i="38"/>
  <c r="E20" i="38"/>
  <c r="D20" i="38"/>
  <c r="C20" i="38"/>
  <c r="B20" i="38"/>
  <c r="J20" i="37"/>
  <c r="I20" i="37"/>
  <c r="H20" i="37"/>
  <c r="G20" i="37"/>
  <c r="F20" i="37"/>
  <c r="E20" i="37"/>
  <c r="D20" i="37"/>
  <c r="C20" i="37"/>
  <c r="B20" i="37"/>
  <c r="J21" i="36"/>
  <c r="I21" i="36"/>
  <c r="H21" i="36"/>
  <c r="G21" i="36"/>
  <c r="F21" i="36"/>
  <c r="E21" i="36"/>
  <c r="D21" i="36"/>
  <c r="C21" i="36"/>
  <c r="B21" i="36"/>
  <c r="J21" i="35"/>
  <c r="I21" i="35"/>
  <c r="H21" i="35"/>
  <c r="F21" i="35"/>
  <c r="E21" i="35"/>
  <c r="D21" i="35"/>
  <c r="C21" i="35"/>
  <c r="B21" i="35"/>
  <c r="J21" i="34"/>
  <c r="I21" i="34"/>
  <c r="H21" i="34"/>
  <c r="G21" i="34"/>
  <c r="F21" i="34"/>
  <c r="E21" i="34"/>
  <c r="D21" i="34"/>
  <c r="C21" i="34"/>
  <c r="B21" i="34"/>
  <c r="J21" i="33"/>
  <c r="I21" i="33"/>
  <c r="H21" i="33"/>
  <c r="G21" i="33"/>
  <c r="F21" i="33"/>
  <c r="E21" i="33"/>
  <c r="D21" i="33"/>
  <c r="C21" i="33"/>
  <c r="B21" i="33"/>
  <c r="J21" i="32"/>
  <c r="I21" i="32"/>
  <c r="H21" i="32"/>
  <c r="G21" i="32"/>
  <c r="F21" i="32"/>
  <c r="E21" i="32"/>
  <c r="D21" i="32"/>
  <c r="C21" i="32"/>
  <c r="B21" i="32"/>
  <c r="J21" i="31"/>
  <c r="I21" i="31"/>
  <c r="H21" i="31"/>
  <c r="G21" i="31"/>
  <c r="F21" i="31"/>
  <c r="E21" i="31"/>
  <c r="D21" i="31"/>
  <c r="C21" i="31"/>
  <c r="B21" i="31"/>
  <c r="J22" i="30"/>
  <c r="H22" i="30"/>
  <c r="G22" i="30"/>
  <c r="F22" i="30"/>
  <c r="E22" i="30"/>
  <c r="D22" i="30"/>
  <c r="C22" i="30"/>
  <c r="B22" i="30"/>
  <c r="E22" i="47"/>
  <c r="F22" i="47"/>
  <c r="D22" i="47"/>
  <c r="E22" i="45"/>
  <c r="F22" i="45"/>
  <c r="D22" i="45"/>
  <c r="C22" i="43"/>
  <c r="D22" i="43"/>
  <c r="E22" i="43"/>
  <c r="F22" i="43"/>
  <c r="G22" i="43"/>
  <c r="H22" i="43"/>
  <c r="I22" i="43"/>
  <c r="B22" i="43"/>
  <c r="C22" i="29"/>
  <c r="D22" i="29"/>
  <c r="E22" i="29"/>
  <c r="B22" i="29"/>
  <c r="M14" i="31"/>
  <c r="M14" i="32"/>
  <c r="M14" i="33"/>
  <c r="M14" i="34"/>
  <c r="M14" i="35"/>
  <c r="M14" i="36"/>
  <c r="M13" i="37"/>
  <c r="M13" i="38"/>
  <c r="M13" i="39"/>
  <c r="M13" i="40"/>
  <c r="M13" i="41"/>
  <c r="N13" i="41"/>
  <c r="B13" i="42"/>
  <c r="C13" i="42"/>
  <c r="D13" i="42"/>
  <c r="E13" i="42"/>
  <c r="F13" i="42"/>
  <c r="G13" i="42"/>
  <c r="H13" i="42"/>
  <c r="I13" i="42"/>
  <c r="J13" i="42"/>
  <c r="K15" i="43"/>
  <c r="B18" i="44"/>
  <c r="C18" i="44"/>
  <c r="D18" i="44"/>
  <c r="E18" i="44"/>
  <c r="F18" i="44"/>
  <c r="G18" i="44"/>
  <c r="H18" i="44"/>
  <c r="I18" i="44"/>
  <c r="I15" i="47"/>
  <c r="J15" i="47"/>
  <c r="I15" i="45"/>
  <c r="J15" i="45"/>
  <c r="D14" i="46"/>
  <c r="E14" i="46"/>
  <c r="F14" i="46"/>
  <c r="D15" i="48"/>
  <c r="E15" i="48"/>
  <c r="F15" i="48"/>
  <c r="M15" i="30"/>
  <c r="M15" i="29"/>
  <c r="C8" i="48" l="1"/>
  <c r="B8" i="48"/>
  <c r="C8" i="47"/>
  <c r="B8" i="47"/>
  <c r="C8" i="46"/>
  <c r="B8" i="46"/>
  <c r="C8" i="45"/>
  <c r="B8" i="45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20" i="44" l="1"/>
  <c r="E19" i="44"/>
  <c r="D17" i="44"/>
  <c r="D19" i="44"/>
  <c r="D20" i="44"/>
  <c r="D21" i="44"/>
  <c r="D22" i="44"/>
  <c r="D23" i="44"/>
  <c r="D24" i="44"/>
  <c r="E17" i="44"/>
  <c r="E21" i="44"/>
  <c r="E22" i="44"/>
  <c r="E23" i="44"/>
  <c r="E24" i="44"/>
  <c r="F21" i="48" l="1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4" i="48"/>
  <c r="E14" i="48"/>
  <c r="D14" i="48"/>
  <c r="F13" i="48"/>
  <c r="E13" i="48"/>
  <c r="D13" i="48"/>
  <c r="C5" i="48"/>
  <c r="C4" i="48"/>
  <c r="R21" i="47"/>
  <c r="J21" i="47"/>
  <c r="I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4" i="47"/>
  <c r="J14" i="47"/>
  <c r="I14" i="47"/>
  <c r="R13" i="47"/>
  <c r="J13" i="47"/>
  <c r="I13" i="47"/>
  <c r="C4" i="47"/>
  <c r="C3" i="47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3" i="46"/>
  <c r="E13" i="46"/>
  <c r="D13" i="46"/>
  <c r="F12" i="46"/>
  <c r="E12" i="46"/>
  <c r="D12" i="46"/>
  <c r="D4" i="46"/>
  <c r="D3" i="46"/>
  <c r="R21" i="45"/>
  <c r="J21" i="45"/>
  <c r="I21" i="45"/>
  <c r="R20" i="45"/>
  <c r="J20" i="45"/>
  <c r="I20" i="45"/>
  <c r="R19" i="45"/>
  <c r="J19" i="45"/>
  <c r="I19" i="45"/>
  <c r="R18" i="45"/>
  <c r="J18" i="45"/>
  <c r="I18" i="45"/>
  <c r="R17" i="45"/>
  <c r="J17" i="45"/>
  <c r="I17" i="45"/>
  <c r="R16" i="45"/>
  <c r="J16" i="45"/>
  <c r="I16" i="45"/>
  <c r="R14" i="45"/>
  <c r="J14" i="45"/>
  <c r="I14" i="45"/>
  <c r="R13" i="45"/>
  <c r="J13" i="45"/>
  <c r="I13" i="45"/>
  <c r="C5" i="45"/>
  <c r="C4" i="45"/>
  <c r="I24" i="44"/>
  <c r="H24" i="44"/>
  <c r="G24" i="44"/>
  <c r="F24" i="44"/>
  <c r="C24" i="44"/>
  <c r="B24" i="44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T21" i="43"/>
  <c r="M21" i="43"/>
  <c r="K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4" i="43"/>
  <c r="M14" i="43"/>
  <c r="K14" i="43"/>
  <c r="T13" i="43"/>
  <c r="M13" i="43"/>
  <c r="K13" i="43"/>
  <c r="D5" i="43"/>
  <c r="D4" i="43"/>
  <c r="J19" i="42"/>
  <c r="I19" i="42"/>
  <c r="H19" i="42"/>
  <c r="G19" i="42"/>
  <c r="F19" i="42"/>
  <c r="E19" i="42"/>
  <c r="D19" i="42"/>
  <c r="C19" i="42"/>
  <c r="B19" i="42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6" i="41"/>
  <c r="J36" i="41"/>
  <c r="I36" i="41"/>
  <c r="H36" i="41"/>
  <c r="G36" i="41"/>
  <c r="F36" i="41"/>
  <c r="E36" i="41"/>
  <c r="D36" i="41"/>
  <c r="C36" i="41"/>
  <c r="B36" i="41"/>
  <c r="K35" i="41"/>
  <c r="J35" i="41"/>
  <c r="I35" i="41"/>
  <c r="H35" i="41"/>
  <c r="G35" i="41"/>
  <c r="F35" i="41"/>
  <c r="E35" i="41"/>
  <c r="D35" i="41"/>
  <c r="C35" i="41"/>
  <c r="B35" i="41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K31" i="41"/>
  <c r="J31" i="41"/>
  <c r="I31" i="41"/>
  <c r="H31" i="41"/>
  <c r="G31" i="41"/>
  <c r="F31" i="41"/>
  <c r="E31" i="41"/>
  <c r="D31" i="41"/>
  <c r="C31" i="41"/>
  <c r="B31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0" i="41"/>
  <c r="R19" i="41"/>
  <c r="N19" i="41"/>
  <c r="M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2" i="41"/>
  <c r="N12" i="41"/>
  <c r="M12" i="41"/>
  <c r="R11" i="41"/>
  <c r="N11" i="41"/>
  <c r="M11" i="41"/>
  <c r="E5" i="41"/>
  <c r="E4" i="41"/>
  <c r="K20" i="40"/>
  <c r="R19" i="40"/>
  <c r="M19" i="40"/>
  <c r="R18" i="40"/>
  <c r="M18" i="40"/>
  <c r="R17" i="40"/>
  <c r="M17" i="40"/>
  <c r="R16" i="40"/>
  <c r="M16" i="40"/>
  <c r="R15" i="40"/>
  <c r="M15" i="40"/>
  <c r="R14" i="40"/>
  <c r="M14" i="40"/>
  <c r="R12" i="40"/>
  <c r="M12" i="40"/>
  <c r="R11" i="40"/>
  <c r="M11" i="40"/>
  <c r="E5" i="40"/>
  <c r="E4" i="40"/>
  <c r="K20" i="39"/>
  <c r="R19" i="39"/>
  <c r="M19" i="39"/>
  <c r="R18" i="39"/>
  <c r="M18" i="39"/>
  <c r="R17" i="39"/>
  <c r="M17" i="39"/>
  <c r="R16" i="39"/>
  <c r="M16" i="39"/>
  <c r="R15" i="39"/>
  <c r="M15" i="39"/>
  <c r="R14" i="39"/>
  <c r="M14" i="39"/>
  <c r="R12" i="39"/>
  <c r="M12" i="39"/>
  <c r="R11" i="39"/>
  <c r="M11" i="39"/>
  <c r="E5" i="39"/>
  <c r="E4" i="39"/>
  <c r="K20" i="38"/>
  <c r="R19" i="38"/>
  <c r="M19" i="38"/>
  <c r="R18" i="38"/>
  <c r="M18" i="38"/>
  <c r="R17" i="38"/>
  <c r="M17" i="38"/>
  <c r="R16" i="38"/>
  <c r="M16" i="38"/>
  <c r="R15" i="38"/>
  <c r="M15" i="38"/>
  <c r="R14" i="38"/>
  <c r="M14" i="38"/>
  <c r="R12" i="38"/>
  <c r="M12" i="38"/>
  <c r="R11" i="38"/>
  <c r="M11" i="38"/>
  <c r="E5" i="38"/>
  <c r="E4" i="38"/>
  <c r="K20" i="37"/>
  <c r="R19" i="37"/>
  <c r="M19" i="37"/>
  <c r="R18" i="37"/>
  <c r="M18" i="37"/>
  <c r="R17" i="37"/>
  <c r="M17" i="37"/>
  <c r="R16" i="37"/>
  <c r="M16" i="37"/>
  <c r="R15" i="37"/>
  <c r="M15" i="37"/>
  <c r="R14" i="37"/>
  <c r="M14" i="37"/>
  <c r="R12" i="37"/>
  <c r="M12" i="37"/>
  <c r="R11" i="37"/>
  <c r="M11" i="37"/>
  <c r="E5" i="37"/>
  <c r="E4" i="37"/>
  <c r="K21" i="36"/>
  <c r="R20" i="36"/>
  <c r="M20" i="36"/>
  <c r="R19" i="36"/>
  <c r="M19" i="36"/>
  <c r="R18" i="36"/>
  <c r="M18" i="36"/>
  <c r="R17" i="36"/>
  <c r="M17" i="36"/>
  <c r="R16" i="36"/>
  <c r="M16" i="36"/>
  <c r="R15" i="36"/>
  <c r="M15" i="36"/>
  <c r="R13" i="36"/>
  <c r="M13" i="36"/>
  <c r="R12" i="36"/>
  <c r="M12" i="36"/>
  <c r="E5" i="36"/>
  <c r="E4" i="36"/>
  <c r="K21" i="35"/>
  <c r="R20" i="35"/>
  <c r="M20" i="35"/>
  <c r="R19" i="35"/>
  <c r="M19" i="35"/>
  <c r="R18" i="35"/>
  <c r="M18" i="35"/>
  <c r="R17" i="35"/>
  <c r="M17" i="35"/>
  <c r="R16" i="35"/>
  <c r="M16" i="35"/>
  <c r="R15" i="35"/>
  <c r="M15" i="35"/>
  <c r="R13" i="35"/>
  <c r="M13" i="35"/>
  <c r="R12" i="35"/>
  <c r="M12" i="35"/>
  <c r="E5" i="35"/>
  <c r="E4" i="35"/>
  <c r="K21" i="34"/>
  <c r="R20" i="34"/>
  <c r="M20" i="34"/>
  <c r="R19" i="34"/>
  <c r="M19" i="34"/>
  <c r="R18" i="34"/>
  <c r="M18" i="34"/>
  <c r="R17" i="34"/>
  <c r="M17" i="34"/>
  <c r="R16" i="34"/>
  <c r="M16" i="34"/>
  <c r="R15" i="34"/>
  <c r="M15" i="34"/>
  <c r="R13" i="34"/>
  <c r="M13" i="34"/>
  <c r="R12" i="34"/>
  <c r="M12" i="34"/>
  <c r="E5" i="34"/>
  <c r="E4" i="34"/>
  <c r="K21" i="33"/>
  <c r="R20" i="33"/>
  <c r="M20" i="33"/>
  <c r="R19" i="33"/>
  <c r="M19" i="33"/>
  <c r="R18" i="33"/>
  <c r="M18" i="33"/>
  <c r="R17" i="33"/>
  <c r="M17" i="33"/>
  <c r="R16" i="33"/>
  <c r="M16" i="33"/>
  <c r="R15" i="33"/>
  <c r="M15" i="33"/>
  <c r="R13" i="33"/>
  <c r="M13" i="33"/>
  <c r="R12" i="33"/>
  <c r="M12" i="33"/>
  <c r="E5" i="33"/>
  <c r="E4" i="33"/>
  <c r="K21" i="32"/>
  <c r="R20" i="32"/>
  <c r="R19" i="32"/>
  <c r="M19" i="32"/>
  <c r="R18" i="32"/>
  <c r="M18" i="32"/>
  <c r="R17" i="32"/>
  <c r="M17" i="32"/>
  <c r="R16" i="32"/>
  <c r="M16" i="32"/>
  <c r="R15" i="32"/>
  <c r="M15" i="32"/>
  <c r="R13" i="32"/>
  <c r="M13" i="32"/>
  <c r="R12" i="32"/>
  <c r="M12" i="32"/>
  <c r="E5" i="32"/>
  <c r="E4" i="32"/>
  <c r="K21" i="31"/>
  <c r="R20" i="31"/>
  <c r="M20" i="31"/>
  <c r="R19" i="31"/>
  <c r="M19" i="31"/>
  <c r="R18" i="31"/>
  <c r="M18" i="31"/>
  <c r="R17" i="31"/>
  <c r="M17" i="31"/>
  <c r="R16" i="31"/>
  <c r="M16" i="31"/>
  <c r="R15" i="31"/>
  <c r="M15" i="31"/>
  <c r="R13" i="31"/>
  <c r="M13" i="31"/>
  <c r="R12" i="31"/>
  <c r="M12" i="31"/>
  <c r="E5" i="31"/>
  <c r="E4" i="31"/>
  <c r="K22" i="30"/>
  <c r="R21" i="30"/>
  <c r="M21" i="30"/>
  <c r="R20" i="30"/>
  <c r="M20" i="30"/>
  <c r="R19" i="30"/>
  <c r="M19" i="30"/>
  <c r="R18" i="30"/>
  <c r="M18" i="30"/>
  <c r="R17" i="30"/>
  <c r="M17" i="30"/>
  <c r="R16" i="30"/>
  <c r="M16" i="30"/>
  <c r="R14" i="30"/>
  <c r="M14" i="30"/>
  <c r="R13" i="30"/>
  <c r="M13" i="30"/>
  <c r="E5" i="30"/>
  <c r="E4" i="30"/>
  <c r="K22" i="29"/>
  <c r="R21" i="29"/>
  <c r="M21" i="29"/>
  <c r="R20" i="29"/>
  <c r="M20" i="29"/>
  <c r="R19" i="29"/>
  <c r="M19" i="29"/>
  <c r="R18" i="29"/>
  <c r="M18" i="29"/>
  <c r="R17" i="29"/>
  <c r="M17" i="29"/>
  <c r="R16" i="29"/>
  <c r="M16" i="29"/>
  <c r="R14" i="29"/>
  <c r="M14" i="29"/>
  <c r="R13" i="29"/>
  <c r="M13" i="29"/>
</calcChain>
</file>

<file path=xl/sharedStrings.xml><?xml version="1.0" encoding="utf-8"?>
<sst xmlns="http://schemas.openxmlformats.org/spreadsheetml/2006/main" count="511" uniqueCount="124">
  <si>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</si>
  <si>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</si>
  <si>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</si>
  <si>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</si>
  <si>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</si>
  <si>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</si>
  <si>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</si>
  <si>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</si>
  <si>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</si>
  <si>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</si>
  <si>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</si>
  <si>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</si>
  <si>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</si>
  <si>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</si>
  <si>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</si>
  <si>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</si>
  <si>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</si>
  <si>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</si>
  <si>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</si>
  <si>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</si>
  <si>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</si>
  <si>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</si>
  <si>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</si>
  <si>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</si>
  <si>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</si>
  <si>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</si>
  <si>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</si>
  <si>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</si>
  <si>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</si>
  <si>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</si>
  <si>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</si>
  <si>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</si>
  <si>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</si>
  <si>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</si>
  <si>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</si>
  <si>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</si>
  <si>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</si>
  <si>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</si>
  <si>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</si>
  <si>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</si>
  <si>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</si>
  <si>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</si>
  <si>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</si>
  <si>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</si>
  <si>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</si>
  <si>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</si>
  <si>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</si>
  <si>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</si>
  <si>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</si>
  <si>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</si>
  <si>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</si>
  <si>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</si>
  <si>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</si>
  <si>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</si>
  <si>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</si>
  <si>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</si>
  <si>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</si>
  <si>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</si>
  <si>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</si>
  <si>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</si>
  <si>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</si>
  <si>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</si>
  <si>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</si>
  <si>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</si>
  <si>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</si>
  <si>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</si>
  <si>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</si>
  <si>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</si>
  <si>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</si>
  <si>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</si>
  <si>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</si>
  <si>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</si>
  <si>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</si>
  <si>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</si>
  <si>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</si>
  <si>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</si>
  <si>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</si>
  <si>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</si>
  <si>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</si>
  <si>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</si>
  <si>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</si>
  <si>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</si>
  <si>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</si>
  <si>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</si>
  <si>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</si>
  <si>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</si>
  <si>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</si>
  <si>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</si>
  <si>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</si>
  <si>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</si>
  <si>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</si>
  <si>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MALE</t>
  </si>
  <si>
    <t>FEMALE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</si>
  <si>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</si>
  <si>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</si>
  <si>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</si>
  <si>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</si>
  <si>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MALE
(PERCENT)</t>
  </si>
  <si>
    <t>FEMALE
(PERCENT)</t>
  </si>
  <si>
    <t>PAGE 19 OF 20</t>
  </si>
  <si>
    <t>YES</t>
  </si>
  <si>
    <t>NO</t>
  </si>
  <si>
    <t>PAGE 20 OF 20</t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</si>
  <si>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</si>
  <si>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</si>
  <si>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</si>
  <si>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</si>
  <si>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(C) GRADUATED WITH AN ALTERNATE DIPLOMA</t>
  </si>
  <si>
    <t>(D) RECEIVED A CERTIFICATE</t>
  </si>
  <si>
    <t>(E) REACHED MAXIMUM AGE</t>
  </si>
  <si>
    <t>(F) DIED</t>
  </si>
  <si>
    <t>(G) MOVED, KNOWN TO BE CONTINUING</t>
  </si>
  <si>
    <t>(H) DROPPED OUT</t>
  </si>
  <si>
    <t>(I) TOTAL (OF ROWS A-H):</t>
  </si>
  <si>
    <t>ENGLISH LEARNER STATUS</t>
  </si>
  <si>
    <r>
      <t>ENGLISH LEARNER STATUS
(PERCENT)</t>
    </r>
    <r>
      <rPr>
        <b/>
        <vertAlign val="superscript"/>
        <sz val="9"/>
        <rFont val="Arial"/>
        <family val="2"/>
      </rPr>
      <t>1</t>
    </r>
  </si>
  <si>
    <t>SECTION E: ENGLISH LEARNER STATUS BY BASIS OF EXIT (CONTINUED)</t>
  </si>
  <si>
    <t>SECTION E: ENGLISH LEARNER STATUS BY BASIS OF EXIT</t>
  </si>
  <si>
    <t>14-21 
TOTAL</t>
  </si>
  <si>
    <t>14-21
 TOTAL</t>
  </si>
  <si>
    <t>Oregon does not offer</t>
  </si>
  <si>
    <t>NON-BINARY</t>
  </si>
  <si>
    <t>NON-BINARY
(PERCENT)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</si>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</sst>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Protection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5" fillId="0" borderId="0" xfId="0" applyFont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left" vertical="center" wrapText="1"/>
    </xf>
    <xf numFmtId="1" fontId="1" fillId="0" borderId="7" xfId="0" applyNumberFormat="1" applyFont="1" applyFill="1" applyBorder="1" applyProtection="1"/>
    <xf numFmtId="0" fontId="5" fillId="0" borderId="7" xfId="0" applyFont="1" applyBorder="1" applyAlignment="1" applyProtection="1">
      <alignment horizontal="left" vertical="center"/>
    </xf>
    <xf numFmtId="1" fontId="8" fillId="4" borderId="7" xfId="0" applyNumberFormat="1" applyFont="1" applyFill="1" applyBorder="1" applyProtection="1"/>
    <xf numFmtId="9" fontId="1" fillId="5" borderId="7" xfId="2" applyFont="1" applyFill="1" applyBorder="1" applyProtection="1"/>
    <xf numFmtId="0" fontId="9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 applyBorder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5" borderId="7" xfId="2" applyFont="1" applyFill="1" applyBorder="1" applyProtection="1"/>
    <xf numFmtId="0" fontId="7" fillId="0" borderId="0" xfId="0" applyFont="1" applyBorder="1" applyAlignment="1">
      <alignment horizontal="centerContinuous"/>
    </xf>
    <xf numFmtId="1" fontId="3" fillId="0" borderId="0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5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1" fontId="2" fillId="0" borderId="0" xfId="0" applyNumberFormat="1" applyFont="1" applyFill="1" applyBorder="1" applyProtection="1">
      <protection locked="0"/>
    </xf>
    <xf numFmtId="0" fontId="5" fillId="6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1" fontId="1" fillId="2" borderId="7" xfId="0" applyNumberFormat="1" applyFont="1" applyFill="1" applyBorder="1" applyProtection="1"/>
    <xf numFmtId="1" fontId="2" fillId="0" borderId="7" xfId="0" applyNumberFormat="1" applyFont="1" applyBorder="1" applyProtection="1"/>
    <xf numFmtId="10" fontId="0" fillId="5" borderId="7" xfId="2" applyNumberFormat="1" applyFont="1" applyFill="1" applyBorder="1" applyProtection="1"/>
    <xf numFmtId="1" fontId="1" fillId="2" borderId="7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179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9" width="9.7109375" customWidth="1"/>
    <col min="10" max="10" width="11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106</v>
      </c>
      <c r="J1" s="3" t="s">
        <v>1</v>
      </c>
      <c r="K1" s="3"/>
    </row>
    <row r="2" spans="1:18" s="2" customFormat="1" ht="15" customHeight="1" x14ac:dyDescent="0.2">
      <c r="A2" s="4"/>
      <c r="F2" s="5"/>
    </row>
    <row r="3" spans="1:18" s="2" customFormat="1" ht="15" customHeight="1" x14ac:dyDescent="0.2">
      <c r="A3" s="4"/>
      <c r="J3" s="71"/>
      <c r="K3" s="71"/>
    </row>
    <row r="4" spans="1:18" s="2" customFormat="1" ht="15" customHeight="1" x14ac:dyDescent="0.2">
      <c r="A4" s="4"/>
      <c r="C4" s="5"/>
      <c r="D4" s="5"/>
      <c r="E4" s="6" t="s">
        <v>2</v>
      </c>
      <c r="G4" s="5"/>
      <c r="H4" s="5"/>
      <c r="I4" s="5"/>
    </row>
    <row r="5" spans="1:18" s="2" customFormat="1" ht="15" customHeight="1" x14ac:dyDescent="0.2">
      <c r="A5" s="4"/>
      <c r="C5" s="5"/>
      <c r="D5" s="5"/>
      <c r="E5" s="7" t="s">
        <v>3</v>
      </c>
      <c r="G5" s="5"/>
      <c r="H5" s="5"/>
      <c r="I5"/>
      <c r="J5"/>
      <c r="K5"/>
      <c r="L5"/>
      <c r="M5"/>
    </row>
    <row r="6" spans="1:18" s="2" customFormat="1" ht="9.9499999999999993" customHeight="1" x14ac:dyDescent="0.2">
      <c r="A6" s="4"/>
      <c r="C6" s="5"/>
      <c r="D6" s="5"/>
      <c r="E6" s="5"/>
      <c r="F6" s="5"/>
      <c r="G6" s="5"/>
      <c r="H6" s="5"/>
      <c r="I6"/>
      <c r="J6"/>
      <c r="K6"/>
      <c r="L6"/>
      <c r="M6"/>
    </row>
    <row r="7" spans="1:18" s="2" customFormat="1" ht="12.75" customHeight="1" x14ac:dyDescent="0.2">
      <c r="B7" s="5"/>
      <c r="C7" s="5"/>
      <c r="D7" s="72" t="s">
        <v>4</v>
      </c>
      <c r="E7" s="72"/>
      <c r="F7" s="72"/>
      <c r="G7" s="72"/>
      <c r="H7" s="5"/>
      <c r="I7"/>
      <c r="J7"/>
      <c r="K7"/>
      <c r="L7"/>
      <c r="M7"/>
    </row>
    <row r="8" spans="1:18" s="2" customFormat="1" ht="18" customHeight="1" x14ac:dyDescent="0.2">
      <c r="B8" s="55" t="s">
        <v>105</v>
      </c>
      <c r="C8" s="59" t="s">
        <v>123</v>
      </c>
      <c r="F8" s="8"/>
      <c r="I8"/>
      <c r="J8"/>
      <c r="K8"/>
      <c r="L8"/>
      <c r="M8"/>
    </row>
    <row r="9" spans="1:18" ht="12" customHeight="1" x14ac:dyDescent="0.2"/>
    <row r="10" spans="1:18" ht="24" customHeight="1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O10">
        <v>2</v>
      </c>
    </row>
    <row r="11" spans="1:18" ht="24" customHeight="1" x14ac:dyDescent="0.2">
      <c r="A11" s="73" t="s">
        <v>6</v>
      </c>
      <c r="B11" s="75" t="s">
        <v>7</v>
      </c>
      <c r="C11" s="75"/>
      <c r="D11" s="75"/>
      <c r="E11" s="75"/>
      <c r="F11" s="75"/>
      <c r="G11" s="75"/>
      <c r="H11" s="75"/>
      <c r="I11" s="75"/>
      <c r="J11" s="75"/>
      <c r="K11" s="75"/>
      <c r="O11" s="11"/>
    </row>
    <row r="12" spans="1:18" ht="38.25" customHeight="1" x14ac:dyDescent="0.2">
      <c r="A12" s="7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118</v>
      </c>
      <c r="K12" s="13" t="s">
        <v>9</v>
      </c>
      <c r="M12" s="14" t="s">
        <v>10</v>
      </c>
      <c r="O12" s="15">
        <v>0</v>
      </c>
    </row>
    <row r="13" spans="1:18" ht="39.950000000000003" customHeight="1" x14ac:dyDescent="0.2">
      <c r="A13" s="57" t="s">
        <v>11</v>
      </c>
      <c r="B13" s="16">
        <v>1</v>
      </c>
      <c r="C13" s="16">
        <v>0</v>
      </c>
      <c r="D13" s="16">
        <v>2</v>
      </c>
      <c r="E13" s="16">
        <v>1</v>
      </c>
      <c r="F13" s="16">
        <v>1</v>
      </c>
      <c r="G13" s="16">
        <v>0</v>
      </c>
      <c r="H13" s="16">
        <v>0</v>
      </c>
      <c r="I13" s="16">
        <v>0</v>
      </c>
      <c r="J13" s="16">
        <v>5</v>
      </c>
      <c r="K13" s="16">
        <v>-9</v>
      </c>
      <c r="M13" s="17">
        <f t="shared" ref="M13:M21" si="0">MAX(B13,0)+MAX(C13,0)+MAX(D13,0)+MAX(E13,0)+MAX(F13,0)+MAX(G13,0)+MAX(H13,0)+MAX(I13,0)</f>
        <v>5</v>
      </c>
      <c r="O13" s="11"/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57" t="s">
        <v>12</v>
      </c>
      <c r="B14" s="16">
        <v>0</v>
      </c>
      <c r="C14" s="16">
        <v>0</v>
      </c>
      <c r="D14" s="16">
        <v>0</v>
      </c>
      <c r="E14" s="16">
        <v>52</v>
      </c>
      <c r="F14" s="16">
        <v>54</v>
      </c>
      <c r="G14" s="16">
        <v>27</v>
      </c>
      <c r="H14" s="16">
        <v>41</v>
      </c>
      <c r="I14" s="16">
        <v>9</v>
      </c>
      <c r="J14" s="16">
        <v>183</v>
      </c>
      <c r="K14" s="16">
        <v>-9</v>
      </c>
      <c r="M14" s="17">
        <f t="shared" si="0"/>
        <v>183</v>
      </c>
      <c r="O14" s="11"/>
      <c r="R14">
        <f>MIN(LEN(TRIM(B14)),LEN(TRIM(C14)),LEN(TRIM(D14)),LEN(TRIM(E14)),LEN(TRIM(F14)),LEN(TRIM(G14)),LEN(TRIM(H14)),LEN(TRIM(I14)),LEN(TRIM(J14)),LEN(TRIM(K14)))</f>
        <v>1</v>
      </c>
    </row>
    <row r="15" spans="1:18" ht="39.950000000000003" customHeight="1" x14ac:dyDescent="0.2">
      <c r="A15" s="61" t="s">
        <v>107</v>
      </c>
      <c r="B15" s="16" t="s">
        <v>120</v>
      </c>
      <c r="C15" s="16"/>
      <c r="D15" s="16">
        <v>-9</v>
      </c>
      <c r="E15" s="16">
        <v>-9</v>
      </c>
      <c r="F15" s="16">
        <v>-9</v>
      </c>
      <c r="G15" s="16">
        <v>-9</v>
      </c>
      <c r="H15" s="16">
        <v>-9</v>
      </c>
      <c r="I15" s="16">
        <v>-9</v>
      </c>
      <c r="J15" s="16">
        <v>-9</v>
      </c>
      <c r="K15" s="16"/>
      <c r="M15" s="17">
        <f t="shared" si="0"/>
        <v>0</v>
      </c>
      <c r="O15" s="11"/>
    </row>
    <row r="16" spans="1:18" ht="24.95" customHeight="1" x14ac:dyDescent="0.2">
      <c r="A16" s="57" t="s">
        <v>108</v>
      </c>
      <c r="B16" s="16">
        <v>0</v>
      </c>
      <c r="C16" s="16">
        <v>0</v>
      </c>
      <c r="D16" s="16">
        <v>0</v>
      </c>
      <c r="E16" s="16">
        <v>22</v>
      </c>
      <c r="F16" s="16">
        <v>25</v>
      </c>
      <c r="G16" s="16">
        <v>18</v>
      </c>
      <c r="H16" s="16">
        <v>50</v>
      </c>
      <c r="I16" s="16">
        <v>6</v>
      </c>
      <c r="J16" s="16">
        <v>121</v>
      </c>
      <c r="K16" s="16">
        <v>-9</v>
      </c>
      <c r="M16" s="17">
        <f t="shared" si="0"/>
        <v>121</v>
      </c>
      <c r="O16" s="11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109</v>
      </c>
      <c r="B17" s="18">
        <v>-9</v>
      </c>
      <c r="C17" s="18">
        <v>-9</v>
      </c>
      <c r="D17" s="18">
        <v>-9</v>
      </c>
      <c r="E17" s="18">
        <v>-9</v>
      </c>
      <c r="F17" s="16">
        <v>-9</v>
      </c>
      <c r="G17" s="16">
        <v>-9</v>
      </c>
      <c r="H17" s="16">
        <v>37</v>
      </c>
      <c r="I17" s="16">
        <v>10</v>
      </c>
      <c r="J17" s="16">
        <v>47</v>
      </c>
      <c r="K17" s="16">
        <v>-9</v>
      </c>
      <c r="M17" s="17">
        <f>MAX(F17,0)+MAX(G17,0)+MAX(H17,0)+MAX(I17,0)</f>
        <v>47</v>
      </c>
      <c r="O17" s="11"/>
      <c r="R17">
        <f>MIN(LEN(TRIM(F17)),LEN(TRIM(G17)),LEN(TRIM(H17)),LEN(TRIM(I17)),LEN(TRIM(J17)),LEN(TRIM(K17)))</f>
        <v>2</v>
      </c>
    </row>
    <row r="18" spans="1:18" ht="24.95" customHeight="1" x14ac:dyDescent="0.2">
      <c r="A18" s="58" t="s">
        <v>110</v>
      </c>
      <c r="B18" s="16">
        <v>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1</v>
      </c>
      <c r="K18" s="16">
        <v>-9</v>
      </c>
      <c r="M18" s="17">
        <f t="shared" si="0"/>
        <v>1</v>
      </c>
      <c r="O18" s="19" t="s">
        <v>0</v>
      </c>
      <c r="R18">
        <f>MIN(LEN(TRIM(F18)),LEN(TRIM(G18)),LEN(TRIM(H18)),LEN(TRIM(I18)),LEN(TRIM(J18)),LEN(TRIM(K18)))</f>
        <v>1</v>
      </c>
    </row>
    <row r="19" spans="1:18" ht="24.95" customHeight="1" x14ac:dyDescent="0.2">
      <c r="A19" s="58" t="s">
        <v>111</v>
      </c>
      <c r="B19" s="16">
        <v>48</v>
      </c>
      <c r="C19" s="16">
        <v>38</v>
      </c>
      <c r="D19" s="16">
        <v>32</v>
      </c>
      <c r="E19" s="16">
        <v>14</v>
      </c>
      <c r="F19" s="16">
        <v>12</v>
      </c>
      <c r="G19" s="16">
        <v>2</v>
      </c>
      <c r="H19" s="16">
        <v>5</v>
      </c>
      <c r="I19" s="16">
        <v>0</v>
      </c>
      <c r="J19" s="16">
        <v>151</v>
      </c>
      <c r="K19" s="16">
        <v>-9</v>
      </c>
      <c r="M19" s="17">
        <f t="shared" si="0"/>
        <v>151</v>
      </c>
      <c r="O19" s="11"/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112</v>
      </c>
      <c r="B20" s="16">
        <v>9</v>
      </c>
      <c r="C20" s="16">
        <v>5</v>
      </c>
      <c r="D20" s="16">
        <v>7</v>
      </c>
      <c r="E20" s="16">
        <v>19</v>
      </c>
      <c r="F20" s="16">
        <v>11</v>
      </c>
      <c r="G20" s="16">
        <v>4</v>
      </c>
      <c r="H20" s="16">
        <v>1</v>
      </c>
      <c r="I20" s="16">
        <v>0</v>
      </c>
      <c r="J20" s="16">
        <v>56</v>
      </c>
      <c r="K20" s="16">
        <v>-9</v>
      </c>
      <c r="M20" s="17">
        <f t="shared" si="0"/>
        <v>56</v>
      </c>
      <c r="O20" s="11"/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58" t="s">
        <v>113</v>
      </c>
      <c r="B21" s="16">
        <v>59</v>
      </c>
      <c r="C21" s="16">
        <v>43</v>
      </c>
      <c r="D21" s="16">
        <v>41</v>
      </c>
      <c r="E21" s="16">
        <v>108</v>
      </c>
      <c r="F21" s="16">
        <v>103</v>
      </c>
      <c r="G21" s="16">
        <v>51</v>
      </c>
      <c r="H21" s="16">
        <v>134</v>
      </c>
      <c r="I21" s="16">
        <v>25</v>
      </c>
      <c r="J21" s="16">
        <v>564</v>
      </c>
      <c r="K21" s="16">
        <v>-9</v>
      </c>
      <c r="M21" s="17">
        <f t="shared" si="0"/>
        <v>564</v>
      </c>
      <c r="O21" s="11"/>
      <c r="R21">
        <f>MIN(LEN(TRIM(B21)),LEN(TRIM(C21)),LEN(TRIM(D21)),LEN(TRIM(E21)),LEN(TRIM(F21)),LEN(TRIM(G21)),LEN(TRIM(H21)),LEN(TRIM(I21)),LEN(TRIM(J21)),LEN(TRIM(K21)))</f>
        <v>2</v>
      </c>
    </row>
    <row r="22" spans="1:18" ht="20.100000000000001" customHeight="1" x14ac:dyDescent="0.2">
      <c r="A22" s="20" t="s">
        <v>10</v>
      </c>
      <c r="B22" s="21">
        <f>MAX(B13,0)+MAX(B14,0)+MAX(B15,0)+MAX(B16,0)+MAX(B18,0)+MAX(B19,0)+MAX(B20,0)</f>
        <v>59</v>
      </c>
      <c r="C22" s="21">
        <f t="shared" ref="C22:E22" si="1">MAX(C13,0)+MAX(C14,0)+MAX(C15,0)+MAX(C16,0)+MAX(C18,0)+MAX(C19,0)+MAX(C20,0)</f>
        <v>43</v>
      </c>
      <c r="D22" s="21">
        <f t="shared" si="1"/>
        <v>41</v>
      </c>
      <c r="E22" s="21">
        <f t="shared" si="1"/>
        <v>108</v>
      </c>
      <c r="F22" s="21">
        <f>MAX(F13,0)+MAX(F14,0)+MAX(F15,0)+MAX(F16,0)+MAX(F17,0)+MAX(F18,0)+MAX(F19,0)+MAX(F20,0)</f>
        <v>103</v>
      </c>
      <c r="G22" s="21">
        <f t="shared" ref="G22:J22" si="2">MAX(G13,0)+MAX(G14,0)+MAX(G15,0)+MAX(G16,0)+MAX(G17,0)+MAX(G18,0)+MAX(G19,0)+MAX(G20,0)</f>
        <v>51</v>
      </c>
      <c r="H22" s="21">
        <f t="shared" si="2"/>
        <v>134</v>
      </c>
      <c r="I22" s="21">
        <f t="shared" si="2"/>
        <v>25</v>
      </c>
      <c r="J22" s="21">
        <f t="shared" si="2"/>
        <v>564</v>
      </c>
      <c r="K22" s="21">
        <f t="shared" ref="K22" si="3">MAX(K13,0)+MAX(K14,0)+MAX(K16,0)+MAX(K17,0)+MAX(K18,0)+MAX(K19,0)+MAX(K20,0)</f>
        <v>0</v>
      </c>
      <c r="O22" s="11"/>
    </row>
    <row r="23" spans="1:18" ht="12.75" customHeight="1" x14ac:dyDescent="0.2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O23" s="11"/>
    </row>
    <row r="24" spans="1:18" ht="12.75" customHeight="1" x14ac:dyDescent="0.2">
      <c r="A24" s="4"/>
      <c r="B24" s="23"/>
      <c r="C24" s="23"/>
      <c r="D24" s="23"/>
      <c r="E24" s="23"/>
      <c r="F24" s="23"/>
      <c r="G24" s="23"/>
      <c r="H24" s="23"/>
      <c r="I24" s="23"/>
      <c r="J24" s="23"/>
      <c r="K24" s="23"/>
      <c r="O24" s="11"/>
    </row>
    <row r="25" spans="1:18" x14ac:dyDescent="0.2">
      <c r="O25" s="11"/>
    </row>
    <row r="26" spans="1:18" x14ac:dyDescent="0.2">
      <c r="B26" s="72" t="s">
        <v>19</v>
      </c>
      <c r="C26" s="72"/>
      <c r="D26" s="72"/>
      <c r="E26" s="72"/>
      <c r="F26" s="72"/>
      <c r="G26" s="72"/>
      <c r="H26" s="72"/>
      <c r="I26" s="72"/>
      <c r="J26" s="72"/>
      <c r="K26" s="72"/>
      <c r="O26" s="11"/>
    </row>
    <row r="27" spans="1:18" x14ac:dyDescent="0.2">
      <c r="O27" s="11"/>
    </row>
    <row r="28" spans="1:18" x14ac:dyDescent="0.2">
      <c r="O28" s="11"/>
    </row>
    <row r="29" spans="1:18" x14ac:dyDescent="0.2">
      <c r="A29" s="24"/>
      <c r="O29" s="11"/>
    </row>
    <row r="30" spans="1:18" x14ac:dyDescent="0.2">
      <c r="A30" s="25"/>
      <c r="O30" s="11"/>
    </row>
    <row r="31" spans="1:18" x14ac:dyDescent="0.2">
      <c r="O31" s="11"/>
    </row>
  </sheetData>
  <sheetProtection algorithmName="SHA-512" hashValue="NpQ1Iyr2WmfPwiag0J6HNoov5+klLZokEtXl8nCkLGSSMo4nz+yhmCymLdxmp45QeGB1oWtzyWuWme+ure8oIQ==" saltValue="BQ1pfJbFEhF10L2jj+mSVA==" spinCount="100000" sheet="1" objects="1" scenarios="1"/>
  <mergeCells count="5">
    <mergeCell ref="J3:K3"/>
    <mergeCell ref="D7:G7"/>
    <mergeCell ref="A11:A12"/>
    <mergeCell ref="B11:K11"/>
    <mergeCell ref="B26:K26"/>
  </mergeCells>
  <conditionalFormatting sqref="B26:K26">
    <cfRule type="expression" dxfId="178" priority="13" stopIfTrue="1">
      <formula>AND(#REF!&gt;0, OR(MONTH(#REF!)&lt;&gt;7,YEAR(#REF!)&lt;&gt;2009,MONTH(#REF!)&lt;&gt;6,YEAR(#REF!)&lt;&gt;2010))</formula>
    </cfRule>
  </conditionalFormatting>
  <conditionalFormatting sqref="K13:K21">
    <cfRule type="expression" dxfId="177" priority="14" stopIfTrue="1">
      <formula>LEN(TRIM(K13))=0</formula>
    </cfRule>
  </conditionalFormatting>
  <conditionalFormatting sqref="D7:G7">
    <cfRule type="expression" dxfId="176" priority="15" stopIfTrue="1">
      <formula>MIN(R13:R21)=0</formula>
    </cfRule>
  </conditionalFormatting>
  <conditionalFormatting sqref="M13:M21">
    <cfRule type="expression" dxfId="175" priority="16" stopIfTrue="1">
      <formula>MAX(J13,0)&lt;&gt;M13</formula>
    </cfRule>
  </conditionalFormatting>
  <conditionalFormatting sqref="B22:K22">
    <cfRule type="expression" dxfId="174" priority="17" stopIfTrue="1">
      <formula>MAX(B21,0)&lt;&gt;B22</formula>
    </cfRule>
  </conditionalFormatting>
  <conditionalFormatting sqref="C8">
    <cfRule type="expression" dxfId="173" priority="11" stopIfTrue="1">
      <formula>LEN(TRIM(C8))=0</formula>
    </cfRule>
  </conditionalFormatting>
  <conditionalFormatting sqref="B13:J13">
    <cfRule type="expression" dxfId="172" priority="10" stopIfTrue="1">
      <formula>LEN(TRIM(B13))=0</formula>
    </cfRule>
  </conditionalFormatting>
  <conditionalFormatting sqref="B14:J14">
    <cfRule type="expression" dxfId="171" priority="9" stopIfTrue="1">
      <formula>LEN(TRIM(B14))=0</formula>
    </cfRule>
  </conditionalFormatting>
  <conditionalFormatting sqref="B16:J16">
    <cfRule type="expression" dxfId="170" priority="8" stopIfTrue="1">
      <formula>LEN(TRIM(B16))=0</formula>
    </cfRule>
  </conditionalFormatting>
  <conditionalFormatting sqref="F17:J17">
    <cfRule type="expression" dxfId="169" priority="7" stopIfTrue="1">
      <formula>LEN(TRIM(F17))=0</formula>
    </cfRule>
  </conditionalFormatting>
  <conditionalFormatting sqref="B19:J19">
    <cfRule type="expression" dxfId="168" priority="4" stopIfTrue="1">
      <formula>LEN(TRIM(B19))=0</formula>
    </cfRule>
  </conditionalFormatting>
  <conditionalFormatting sqref="B20:J20">
    <cfRule type="expression" dxfId="167" priority="3" stopIfTrue="1">
      <formula>LEN(TRIM(B20))=0</formula>
    </cfRule>
  </conditionalFormatting>
  <conditionalFormatting sqref="B21:J21">
    <cfRule type="expression" dxfId="166" priority="2" stopIfTrue="1">
      <formula>LEN(TRIM(B21))=0</formula>
    </cfRule>
  </conditionalFormatting>
  <conditionalFormatting sqref="B18:J18">
    <cfRule type="expression" dxfId="165" priority="1" stopIfTrue="1">
      <formula>LEN(TRIM(B18))=0</formula>
    </cfRule>
  </conditionalFormatting>
  <printOptions horizontalCentered="1"/>
  <pageMargins left="0.75" right="0.75" top="1" bottom="1" header="0.5" footer="0.5"/>
  <pageSetup scale="89" orientation="landscape" r:id="rId1"/>
  <headerFooter alignWithMargins="0"/>
  <ignoredErrors>
    <ignoredError sqref="M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9" width="9.7109375" customWidth="1"/>
    <col min="10" max="10" width="13.14062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39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.75" customHeight="1" x14ac:dyDescent="0.2">
      <c r="E6" s="72" t="s">
        <v>24</v>
      </c>
      <c r="F6" s="72"/>
      <c r="G6" s="72"/>
    </row>
    <row r="7" spans="1:18" ht="12" customHeight="1" x14ac:dyDescent="0.2">
      <c r="B7" s="55" t="str">
        <f>'PAGE 1'!B8</f>
        <v>Reporting Year:</v>
      </c>
      <c r="C7" s="56" t="str">
        <f>'PAGE 1'!C8</f>
        <v>2021-2022</v>
      </c>
    </row>
    <row r="8" spans="1:18" ht="24" customHeight="1" x14ac:dyDescent="0.2">
      <c r="A8" s="9" t="s">
        <v>21</v>
      </c>
      <c r="O8" s="11">
        <v>11</v>
      </c>
    </row>
    <row r="9" spans="1:18" ht="24" customHeight="1" x14ac:dyDescent="0.2">
      <c r="A9" s="73" t="s">
        <v>6</v>
      </c>
      <c r="B9" s="76" t="s">
        <v>40</v>
      </c>
      <c r="C9" s="77"/>
      <c r="D9" s="77"/>
      <c r="E9" s="77"/>
      <c r="F9" s="77"/>
      <c r="G9" s="77"/>
      <c r="H9" s="77"/>
      <c r="I9" s="77"/>
      <c r="J9" s="77"/>
      <c r="K9" s="78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119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-9</v>
      </c>
      <c r="C11" s="16">
        <v>-9</v>
      </c>
      <c r="D11" s="16">
        <v>-9</v>
      </c>
      <c r="E11" s="16">
        <v>-9</v>
      </c>
      <c r="F11" s="16">
        <v>-9</v>
      </c>
      <c r="G11" s="16">
        <v>-9</v>
      </c>
      <c r="H11" s="16">
        <v>-9</v>
      </c>
      <c r="I11" s="16">
        <v>-9</v>
      </c>
      <c r="J11" s="16">
        <v>-9</v>
      </c>
      <c r="K11" s="16">
        <v>-9</v>
      </c>
      <c r="M11" s="17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57" t="s">
        <v>12</v>
      </c>
      <c r="B12" s="16">
        <v>-9</v>
      </c>
      <c r="C12" s="16">
        <v>-9</v>
      </c>
      <c r="D12" s="16">
        <v>-9</v>
      </c>
      <c r="E12" s="16">
        <v>-9</v>
      </c>
      <c r="F12" s="16">
        <v>-9</v>
      </c>
      <c r="G12" s="16">
        <v>-9</v>
      </c>
      <c r="H12" s="16">
        <v>-9</v>
      </c>
      <c r="I12" s="16">
        <v>-9</v>
      </c>
      <c r="J12" s="16">
        <v>-9</v>
      </c>
      <c r="K12" s="16">
        <v>-9</v>
      </c>
      <c r="M12" s="17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39.950000000000003" customHeight="1" x14ac:dyDescent="0.2">
      <c r="A13" s="61" t="s">
        <v>107</v>
      </c>
      <c r="B13" s="16" t="s">
        <v>120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-9</v>
      </c>
      <c r="C14" s="16">
        <v>-9</v>
      </c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>
        <v>-9</v>
      </c>
      <c r="M14" s="17">
        <f t="shared" si="0"/>
        <v>0</v>
      </c>
      <c r="R14">
        <f>MIN(LEN(TRIM(B14)),LEN(TRIM(C14)),LEN(TRIM(D14)),LEN(TRIM(E14)),LEN(TRIM(F14)),LEN(TRIM(G14)),LEN(TRIM(H14)),LEN(TRIM(I14)),LEN(TRIM(J14)),LEN(TRIM(K14)))</f>
        <v>2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-9</v>
      </c>
      <c r="I15" s="16">
        <v>-9</v>
      </c>
      <c r="J15" s="16">
        <v>-9</v>
      </c>
      <c r="K15" s="16">
        <v>-9</v>
      </c>
      <c r="M15" s="17">
        <f>MAX(F15,0)+MAX(G15,0)+MAX(H15,0)+MAX(I15,0)</f>
        <v>0</v>
      </c>
      <c r="R15">
        <f>MIN(LEN(TRIM(F15)),LEN(TRIM(G15)),LEN(TRIM(H15)),LEN(TRIM(I15)),LEN(TRIM(J15)),LEN(TRIM(K15)))</f>
        <v>2</v>
      </c>
    </row>
    <row r="16" spans="1:18" ht="24.95" customHeight="1" x14ac:dyDescent="0.2">
      <c r="A16" s="58" t="s">
        <v>110</v>
      </c>
      <c r="B16" s="16">
        <v>-9</v>
      </c>
      <c r="C16" s="16">
        <v>-9</v>
      </c>
      <c r="D16" s="16">
        <v>-9</v>
      </c>
      <c r="E16" s="16">
        <v>-9</v>
      </c>
      <c r="F16" s="16">
        <v>-9</v>
      </c>
      <c r="G16" s="16">
        <v>-9</v>
      </c>
      <c r="H16" s="16">
        <v>-9</v>
      </c>
      <c r="I16" s="16">
        <v>-9</v>
      </c>
      <c r="J16" s="16">
        <v>-9</v>
      </c>
      <c r="K16" s="16">
        <v>-9</v>
      </c>
      <c r="M16" s="17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58" t="s">
        <v>111</v>
      </c>
      <c r="B17" s="16">
        <v>-9</v>
      </c>
      <c r="C17" s="16">
        <v>-9</v>
      </c>
      <c r="D17" s="16">
        <v>-9</v>
      </c>
      <c r="E17" s="16">
        <v>-9</v>
      </c>
      <c r="F17" s="16">
        <v>-9</v>
      </c>
      <c r="G17" s="16">
        <v>-9</v>
      </c>
      <c r="H17" s="16">
        <v>-9</v>
      </c>
      <c r="I17" s="16">
        <v>-9</v>
      </c>
      <c r="J17" s="16">
        <v>-9</v>
      </c>
      <c r="K17" s="16">
        <v>-9</v>
      </c>
      <c r="M17" s="17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58" t="s">
        <v>112</v>
      </c>
      <c r="B18" s="16">
        <v>-9</v>
      </c>
      <c r="C18" s="16">
        <v>-9</v>
      </c>
      <c r="D18" s="16">
        <v>-9</v>
      </c>
      <c r="E18" s="16">
        <v>-9</v>
      </c>
      <c r="F18" s="16">
        <v>-9</v>
      </c>
      <c r="G18" s="16">
        <v>-9</v>
      </c>
      <c r="H18" s="16">
        <v>-9</v>
      </c>
      <c r="I18" s="16">
        <v>-9</v>
      </c>
      <c r="J18" s="16">
        <v>-9</v>
      </c>
      <c r="K18" s="16">
        <v>-9</v>
      </c>
      <c r="M18" s="17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4.95" customHeight="1" x14ac:dyDescent="0.2">
      <c r="A19" s="58" t="s">
        <v>113</v>
      </c>
      <c r="B19" s="16">
        <v>-9</v>
      </c>
      <c r="C19" s="16">
        <v>-9</v>
      </c>
      <c r="D19" s="16">
        <v>-9</v>
      </c>
      <c r="E19" s="16">
        <v>-9</v>
      </c>
      <c r="F19" s="16">
        <v>-9</v>
      </c>
      <c r="G19" s="16">
        <v>-9</v>
      </c>
      <c r="H19" s="16">
        <v>-9</v>
      </c>
      <c r="I19" s="16">
        <v>-9</v>
      </c>
      <c r="J19" s="16">
        <v>-9</v>
      </c>
      <c r="K19" s="16">
        <v>-9</v>
      </c>
      <c r="M19" s="17">
        <f t="shared" si="0"/>
        <v>0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0</v>
      </c>
      <c r="C20" s="21">
        <f t="shared" ref="C20:E20" si="1">MAX(C11,0)+MAX(C12,0)+MAX(C13,0)+MAX(C14,0)+MAX(C16,0)+MAX(C17,0)+MAX(C18,0)</f>
        <v>0</v>
      </c>
      <c r="D20" s="21">
        <f t="shared" si="1"/>
        <v>0</v>
      </c>
      <c r="E20" s="21">
        <f t="shared" si="1"/>
        <v>0</v>
      </c>
      <c r="F20" s="21">
        <f>MAX(F11,0)+MAX(F12,0)+MAX(F13,0)+MAX(F14,0)+MAX(F15,0)+MAX(F16,0)+MAX(F17,0)+MAX(F18,0)</f>
        <v>0</v>
      </c>
      <c r="G20" s="21">
        <f>MAX(G11,0)+MAX(G12,0)+MAX(G13,0)+MAX(G14,0)+MAX(G15,0)+MAX(G16,0)+MAX(G17,0)+MAX(G18,0)</f>
        <v>0</v>
      </c>
      <c r="H20" s="21">
        <f>MAX(H11,0)+MAX(H12,0)+MAX(H13,0)+MAX(H14,0)+MAX(H15,0)+MAX(H16,0)+MAX(H17,0)+MAX(H18,0)</f>
        <v>0</v>
      </c>
      <c r="I20" s="21">
        <f>MAX(I11,0)+MAX(I12,0)+MAX(I13,0)+MAX(I14,0)+MAX(I15,0)+MAX(I16,0)+MAX(I17,0)+MAX(I18,0)</f>
        <v>0</v>
      </c>
      <c r="J20" s="21">
        <f>MAX(J11,0)+MAX(J12,0)+MAX(J13,0)+MAX(J14,0)+MAX(J15,0)+MAX(J16,0)+MAX(J17,0)+MAX(J18,0)</f>
        <v>0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xuMDvllVvrkU/vyutRVQ63OCc0th1ggc7w+cChv/hxuG5pZgtjoJ95W+t3jy86TSyWU+WHmL7BzGevX+3/7tkQ==" saltValue="/quhJDsQiMYZIQgEkGddTQ==" spinCount="100000" sheet="1" objects="1" scenarios="1"/>
  <mergeCells count="5">
    <mergeCell ref="J3:K3"/>
    <mergeCell ref="J5:K5"/>
    <mergeCell ref="E6:G6"/>
    <mergeCell ref="A9:A10"/>
    <mergeCell ref="B9:K9"/>
  </mergeCells>
  <conditionalFormatting sqref="K11:K19">
    <cfRule type="expression" dxfId="120" priority="3" stopIfTrue="1">
      <formula>LEN(TRIM(K11))=0</formula>
    </cfRule>
  </conditionalFormatting>
  <conditionalFormatting sqref="E6:G6">
    <cfRule type="expression" dxfId="119" priority="4" stopIfTrue="1">
      <formula>MIN(R11:R19)=0</formula>
    </cfRule>
  </conditionalFormatting>
  <conditionalFormatting sqref="M11:M19">
    <cfRule type="expression" dxfId="118" priority="5" stopIfTrue="1">
      <formula>MAX(J11,0)&lt;&gt;M11</formula>
    </cfRule>
  </conditionalFormatting>
  <conditionalFormatting sqref="K20">
    <cfRule type="expression" dxfId="117" priority="6" stopIfTrue="1">
      <formula>MAX(K19,0)&lt;&gt;K20</formula>
    </cfRule>
  </conditionalFormatting>
  <conditionalFormatting sqref="B20:J20">
    <cfRule type="expression" dxfId="116" priority="1" stopIfTrue="1">
      <formula>MAX(B19,0)&lt;&gt;B20</formula>
    </cfRule>
  </conditionalFormatting>
  <pageMargins left="0.75" right="0.75" top="1" bottom="1" header="0.5" footer="0.5"/>
  <pageSetup scale="88" orientation="landscape" r:id="rId1"/>
  <headerFooter alignWithMargins="0"/>
  <ignoredErrors>
    <ignoredError sqref="M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9" width="9.7109375" customWidth="1"/>
    <col min="10" max="10" width="13.14062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41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E6" s="28"/>
      <c r="F6" s="8"/>
    </row>
    <row r="7" spans="1:18" ht="17.45" customHeight="1" x14ac:dyDescent="0.2">
      <c r="B7" s="55" t="str">
        <f>'PAGE 1'!B8</f>
        <v>Reporting Year:</v>
      </c>
      <c r="C7" s="56" t="str">
        <f>'PAGE 1'!C8</f>
        <v>2021-2022</v>
      </c>
    </row>
    <row r="8" spans="1:18" ht="24" customHeight="1" x14ac:dyDescent="0.2">
      <c r="A8" s="9" t="s">
        <v>21</v>
      </c>
      <c r="O8" s="11">
        <v>12</v>
      </c>
    </row>
    <row r="9" spans="1:18" ht="24" customHeight="1" x14ac:dyDescent="0.2">
      <c r="A9" s="73" t="s">
        <v>6</v>
      </c>
      <c r="B9" s="75" t="s">
        <v>42</v>
      </c>
      <c r="C9" s="75"/>
      <c r="D9" s="75"/>
      <c r="E9" s="75"/>
      <c r="F9" s="75"/>
      <c r="G9" s="75"/>
      <c r="H9" s="75"/>
      <c r="I9" s="75"/>
      <c r="J9" s="75"/>
      <c r="K9" s="75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118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20</v>
      </c>
      <c r="C11" s="16">
        <v>24</v>
      </c>
      <c r="D11" s="16">
        <v>23</v>
      </c>
      <c r="E11" s="16">
        <v>10</v>
      </c>
      <c r="F11" s="16">
        <v>3</v>
      </c>
      <c r="G11" s="16">
        <v>0</v>
      </c>
      <c r="H11" s="16">
        <v>0</v>
      </c>
      <c r="I11" s="16">
        <v>0</v>
      </c>
      <c r="J11" s="16">
        <v>80</v>
      </c>
      <c r="K11" s="16">
        <v>-9</v>
      </c>
      <c r="M11" s="17">
        <f t="shared" ref="M11:M19" si="0">MAX(B11,0)+MAX(C11,0)+MAX(D11,0)+MAX(E11,0)+MAX(F11,0)+MAX(G11,0)+MAX(H11,0)+MAX(I11,0)</f>
        <v>80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9</v>
      </c>
      <c r="E12" s="16">
        <v>229</v>
      </c>
      <c r="F12" s="16">
        <v>159</v>
      </c>
      <c r="G12" s="16">
        <v>39</v>
      </c>
      <c r="H12" s="16">
        <v>48</v>
      </c>
      <c r="I12" s="16">
        <v>12</v>
      </c>
      <c r="J12" s="16">
        <v>496</v>
      </c>
      <c r="K12" s="16">
        <v>-9</v>
      </c>
      <c r="M12" s="17">
        <f t="shared" si="0"/>
        <v>496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120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0</v>
      </c>
      <c r="C14" s="16">
        <v>0</v>
      </c>
      <c r="D14" s="16">
        <v>3</v>
      </c>
      <c r="E14" s="16">
        <v>14</v>
      </c>
      <c r="F14" s="16">
        <v>28</v>
      </c>
      <c r="G14" s="16">
        <v>10</v>
      </c>
      <c r="H14" s="16">
        <v>45</v>
      </c>
      <c r="I14" s="16">
        <v>11</v>
      </c>
      <c r="J14" s="16">
        <v>111</v>
      </c>
      <c r="K14" s="16">
        <v>-9</v>
      </c>
      <c r="M14" s="17">
        <f t="shared" si="0"/>
        <v>111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30</v>
      </c>
      <c r="I15" s="16">
        <v>15</v>
      </c>
      <c r="J15" s="16">
        <v>45</v>
      </c>
      <c r="K15" s="16">
        <v>-9</v>
      </c>
      <c r="M15" s="17">
        <f>MAX(F15,0)+MAX(G15,0)+MAX(H15,0)+MAX(I15,0)</f>
        <v>45</v>
      </c>
      <c r="R15">
        <f>MIN(LEN(TRIM(F15)),LEN(TRIM(G15)),LEN(TRIM(H15)),LEN(TRIM(I15)),LEN(TRIM(J15)),LEN(TRIM(K15)))</f>
        <v>2</v>
      </c>
    </row>
    <row r="16" spans="1:18" ht="24.95" customHeight="1" x14ac:dyDescent="0.2">
      <c r="A16" s="58" t="s">
        <v>110</v>
      </c>
      <c r="B16" s="16">
        <v>1</v>
      </c>
      <c r="C16" s="16">
        <v>0</v>
      </c>
      <c r="D16" s="16">
        <v>0</v>
      </c>
      <c r="E16" s="16">
        <v>0</v>
      </c>
      <c r="F16" s="16">
        <v>1</v>
      </c>
      <c r="G16" s="16">
        <v>0</v>
      </c>
      <c r="H16" s="16">
        <v>0</v>
      </c>
      <c r="I16" s="16">
        <v>0</v>
      </c>
      <c r="J16" s="16">
        <v>2</v>
      </c>
      <c r="K16" s="16">
        <v>-9</v>
      </c>
      <c r="M16" s="17">
        <f t="shared" si="0"/>
        <v>2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79</v>
      </c>
      <c r="C17" s="16">
        <v>69</v>
      </c>
      <c r="D17" s="16">
        <v>39</v>
      </c>
      <c r="E17" s="16">
        <v>39</v>
      </c>
      <c r="F17" s="16">
        <v>17</v>
      </c>
      <c r="G17" s="16">
        <v>10</v>
      </c>
      <c r="H17" s="16">
        <v>2</v>
      </c>
      <c r="I17" s="16">
        <v>0</v>
      </c>
      <c r="J17" s="16">
        <v>255</v>
      </c>
      <c r="K17" s="16">
        <v>-9</v>
      </c>
      <c r="M17" s="17">
        <f t="shared" si="0"/>
        <v>255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7</v>
      </c>
      <c r="C18" s="16">
        <v>12</v>
      </c>
      <c r="D18" s="16">
        <v>24</v>
      </c>
      <c r="E18" s="16">
        <v>22</v>
      </c>
      <c r="F18" s="16">
        <v>11</v>
      </c>
      <c r="G18" s="16">
        <v>4</v>
      </c>
      <c r="H18" s="16">
        <v>2</v>
      </c>
      <c r="I18" s="16">
        <v>0</v>
      </c>
      <c r="J18" s="16">
        <v>82</v>
      </c>
      <c r="K18" s="16">
        <v>-9</v>
      </c>
      <c r="M18" s="17">
        <f t="shared" si="0"/>
        <v>82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107</v>
      </c>
      <c r="C19" s="16">
        <v>105</v>
      </c>
      <c r="D19" s="16">
        <v>98</v>
      </c>
      <c r="E19" s="16">
        <v>314</v>
      </c>
      <c r="F19" s="16">
        <v>219</v>
      </c>
      <c r="G19" s="16">
        <v>63</v>
      </c>
      <c r="H19" s="16">
        <v>127</v>
      </c>
      <c r="I19" s="16">
        <v>38</v>
      </c>
      <c r="J19" s="16">
        <v>1071</v>
      </c>
      <c r="K19" s="16">
        <v>-9</v>
      </c>
      <c r="L19" s="62"/>
      <c r="M19" s="17">
        <f t="shared" si="0"/>
        <v>1071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107</v>
      </c>
      <c r="C20" s="21">
        <f t="shared" ref="C20:E20" si="1">MAX(C11,0)+MAX(C12,0)+MAX(C13,0)+MAX(C14,0)+MAX(C16,0)+MAX(C17,0)+MAX(C18,0)</f>
        <v>105</v>
      </c>
      <c r="D20" s="21">
        <f t="shared" si="1"/>
        <v>98</v>
      </c>
      <c r="E20" s="21">
        <f t="shared" si="1"/>
        <v>314</v>
      </c>
      <c r="F20" s="21">
        <f>MAX(F11,0)+MAX(F12,0)+MAX(F13,0)+MAX(F14,0)+MAX(F15,0)+MAX(F16,0)+MAX(F17,0)+MAX(F18,0)</f>
        <v>219</v>
      </c>
      <c r="G20" s="21">
        <f>MAX(G11,0)+MAX(G12,0)+MAX(G13,0)+MAX(G14,0)+MAX(G15,0)+MAX(G16,0)+MAX(G17,0)+MAX(G18,0)</f>
        <v>63</v>
      </c>
      <c r="H20" s="21">
        <f>MAX(H11,0)+MAX(H12,0)+MAX(H13,0)+MAX(H14,0)+MAX(H15,0)+MAX(H16,0)+MAX(H17,0)+MAX(H18,0)</f>
        <v>127</v>
      </c>
      <c r="I20" s="21">
        <f>MAX(I11,0)+MAX(I12,0)+MAX(I13,0)+MAX(I14,0)+MAX(I15,0)+MAX(I16,0)+MAX(I17,0)+MAX(I18,0)</f>
        <v>38</v>
      </c>
      <c r="J20" s="21">
        <f>MAX(J11,0)+MAX(J12,0)+MAX(J13,0)+MAX(J14,0)+MAX(J15,0)+MAX(J16,0)+MAX(J17,0)+MAX(J18,0)</f>
        <v>1071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zvr5pCvGMQoFPrOwODs6o+BkrTP20hGOscoQeS8wK4ab5rX6yE3kQtYPHhw9P+44IOHfwb3GnsBbpYTUtYyVYw==" saltValue="7elIHTRc1Q4zzKzj/ElWrg==" spinCount="100000" sheet="1" objects="1" scenarios="1"/>
  <mergeCells count="4">
    <mergeCell ref="J3:K3"/>
    <mergeCell ref="J5:K5"/>
    <mergeCell ref="A9:A10"/>
    <mergeCell ref="B9:K9"/>
  </mergeCells>
  <conditionalFormatting sqref="K11:K19">
    <cfRule type="expression" dxfId="115" priority="3" stopIfTrue="1">
      <formula>LEN(TRIM(K11))=0</formula>
    </cfRule>
  </conditionalFormatting>
  <conditionalFormatting sqref="M11:M19">
    <cfRule type="expression" dxfId="114" priority="4" stopIfTrue="1">
      <formula>MAX(J11,0)&lt;&gt;M11</formula>
    </cfRule>
  </conditionalFormatting>
  <conditionalFormatting sqref="K20">
    <cfRule type="expression" dxfId="113" priority="5" stopIfTrue="1">
      <formula>MAX(K19,0)&lt;&gt;K20</formula>
    </cfRule>
  </conditionalFormatting>
  <conditionalFormatting sqref="B20:J20">
    <cfRule type="expression" dxfId="112" priority="1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9" width="9.7109375" customWidth="1"/>
    <col min="10" max="10" width="12.855468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style="11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43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D6" s="72" t="s">
        <v>24</v>
      </c>
      <c r="E6" s="72"/>
      <c r="F6" s="72"/>
    </row>
    <row r="7" spans="1:18" ht="18" customHeight="1" x14ac:dyDescent="0.2">
      <c r="B7" s="55" t="str">
        <f>'PAGE 1'!B8</f>
        <v>Reporting Year:</v>
      </c>
      <c r="C7" s="56" t="str">
        <f>'PAGE 1'!C8</f>
        <v>2021-2022</v>
      </c>
    </row>
    <row r="8" spans="1:18" ht="24" customHeight="1" x14ac:dyDescent="0.2">
      <c r="A8" s="9" t="s">
        <v>21</v>
      </c>
      <c r="O8" s="11">
        <v>13</v>
      </c>
    </row>
    <row r="9" spans="1:18" ht="24" customHeight="1" x14ac:dyDescent="0.2">
      <c r="A9" s="73" t="s">
        <v>6</v>
      </c>
      <c r="B9" s="75" t="s">
        <v>44</v>
      </c>
      <c r="C9" s="75"/>
      <c r="D9" s="75"/>
      <c r="E9" s="75"/>
      <c r="F9" s="75"/>
      <c r="G9" s="75"/>
      <c r="H9" s="75"/>
      <c r="I9" s="75"/>
      <c r="J9" s="75"/>
      <c r="K9" s="75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118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0</v>
      </c>
      <c r="C11" s="16">
        <v>2</v>
      </c>
      <c r="D11" s="16">
        <v>0</v>
      </c>
      <c r="E11" s="16">
        <v>1</v>
      </c>
      <c r="F11" s="16">
        <v>1</v>
      </c>
      <c r="G11" s="16">
        <v>0</v>
      </c>
      <c r="H11" s="16">
        <v>0</v>
      </c>
      <c r="I11" s="16">
        <v>0</v>
      </c>
      <c r="J11" s="16">
        <v>4</v>
      </c>
      <c r="K11" s="16">
        <v>-9</v>
      </c>
      <c r="M11" s="17">
        <f t="shared" ref="M11:M19" si="0">MAX(B11,0)+MAX(C11,0)+MAX(D11,0)+MAX(E11,0)+MAX(F11,0)+MAX(G11,0)+MAX(H11,0)+MAX(I11,0)</f>
        <v>4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0</v>
      </c>
      <c r="E12" s="16">
        <v>8</v>
      </c>
      <c r="F12" s="16">
        <v>8</v>
      </c>
      <c r="G12" s="16">
        <v>0</v>
      </c>
      <c r="H12" s="16">
        <v>1</v>
      </c>
      <c r="I12" s="16">
        <v>0</v>
      </c>
      <c r="J12" s="16">
        <v>17</v>
      </c>
      <c r="K12" s="16">
        <v>-9</v>
      </c>
      <c r="M12" s="17">
        <f t="shared" si="0"/>
        <v>17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120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0</v>
      </c>
      <c r="C14" s="16">
        <v>0</v>
      </c>
      <c r="D14" s="16">
        <v>0</v>
      </c>
      <c r="E14" s="16">
        <v>2</v>
      </c>
      <c r="F14" s="16">
        <v>1</v>
      </c>
      <c r="G14" s="16">
        <v>0</v>
      </c>
      <c r="H14" s="16">
        <v>0</v>
      </c>
      <c r="I14" s="16">
        <v>0</v>
      </c>
      <c r="J14" s="16">
        <v>3</v>
      </c>
      <c r="K14" s="16">
        <v>-9</v>
      </c>
      <c r="M14" s="17">
        <f t="shared" si="0"/>
        <v>3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0</v>
      </c>
      <c r="I15" s="16">
        <v>1</v>
      </c>
      <c r="J15" s="16">
        <v>1</v>
      </c>
      <c r="K15" s="16">
        <v>-9</v>
      </c>
      <c r="M15" s="17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58" t="s">
        <v>110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-9</v>
      </c>
      <c r="M16" s="17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1</v>
      </c>
      <c r="C17" s="16">
        <v>8</v>
      </c>
      <c r="D17" s="16">
        <v>1</v>
      </c>
      <c r="E17" s="16">
        <v>3</v>
      </c>
      <c r="F17" s="16">
        <v>0</v>
      </c>
      <c r="G17" s="16">
        <v>0</v>
      </c>
      <c r="H17" s="16">
        <v>1</v>
      </c>
      <c r="I17" s="16">
        <v>0</v>
      </c>
      <c r="J17" s="16">
        <v>14</v>
      </c>
      <c r="K17" s="16">
        <v>-9</v>
      </c>
      <c r="M17" s="17">
        <f t="shared" si="0"/>
        <v>14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0</v>
      </c>
      <c r="C18" s="16">
        <v>1</v>
      </c>
      <c r="D18" s="16">
        <v>1</v>
      </c>
      <c r="E18" s="16">
        <v>2</v>
      </c>
      <c r="F18" s="16">
        <v>0</v>
      </c>
      <c r="G18" s="16">
        <v>1</v>
      </c>
      <c r="H18" s="16">
        <v>0</v>
      </c>
      <c r="I18" s="16">
        <v>0</v>
      </c>
      <c r="J18" s="16">
        <v>5</v>
      </c>
      <c r="K18" s="16">
        <v>-9</v>
      </c>
      <c r="M18" s="17">
        <f t="shared" si="0"/>
        <v>5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1</v>
      </c>
      <c r="C19" s="16">
        <v>11</v>
      </c>
      <c r="D19" s="16">
        <v>2</v>
      </c>
      <c r="E19" s="16">
        <v>16</v>
      </c>
      <c r="F19" s="16">
        <v>10</v>
      </c>
      <c r="G19" s="16">
        <v>1</v>
      </c>
      <c r="H19" s="16">
        <v>2</v>
      </c>
      <c r="I19" s="16">
        <v>1</v>
      </c>
      <c r="J19" s="16">
        <v>44</v>
      </c>
      <c r="K19" s="16">
        <v>-9</v>
      </c>
      <c r="M19" s="17">
        <f t="shared" si="0"/>
        <v>44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1</v>
      </c>
      <c r="C20" s="21">
        <f t="shared" ref="C20:E20" si="1">MAX(C11,0)+MAX(C12,0)+MAX(C13,0)+MAX(C14,0)+MAX(C16,0)+MAX(C17,0)+MAX(C18,0)</f>
        <v>11</v>
      </c>
      <c r="D20" s="21">
        <f t="shared" si="1"/>
        <v>2</v>
      </c>
      <c r="E20" s="21">
        <f t="shared" si="1"/>
        <v>16</v>
      </c>
      <c r="F20" s="21">
        <f>MAX(F11,0)+MAX(F12,0)+MAX(F13,0)+MAX(F14,0)+MAX(F15,0)+MAX(F16,0)+MAX(F17,0)+MAX(F18,0)</f>
        <v>10</v>
      </c>
      <c r="G20" s="21">
        <f>MAX(G11,0)+MAX(G12,0)+MAX(G13,0)+MAX(G14,0)+MAX(G15,0)+MAX(G16,0)+MAX(G17,0)+MAX(G18,0)</f>
        <v>1</v>
      </c>
      <c r="H20" s="21">
        <f>MAX(H11,0)+MAX(H12,0)+MAX(H13,0)+MAX(H14,0)+MAX(H15,0)+MAX(H16,0)+MAX(H17,0)+MAX(H18,0)</f>
        <v>2</v>
      </c>
      <c r="I20" s="21">
        <f>MAX(I11,0)+MAX(I12,0)+MAX(I13,0)+MAX(I14,0)+MAX(I15,0)+MAX(I16,0)+MAX(I17,0)+MAX(I18,0)</f>
        <v>1</v>
      </c>
      <c r="J20" s="21">
        <f>MAX(J11,0)+MAX(J12,0)+MAX(J13,0)+MAX(J14,0)+MAX(J15,0)+MAX(J16,0)+MAX(J17,0)+MAX(J18,0)</f>
        <v>44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3u3W9MNRkLO3MBoJ/MeC+MVBouOFngiSG1D4ZbP3excN9TqweaQf/ijxDcEZVSZwyN4AeLLF+UFj28dLuHZcqw==" saltValue="fkBxwbM5iOG2d1LLQYe90Q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K11:K19">
    <cfRule type="expression" dxfId="111" priority="3" stopIfTrue="1">
      <formula>LEN(TRIM(K11))=0</formula>
    </cfRule>
  </conditionalFormatting>
  <conditionalFormatting sqref="D6:F6">
    <cfRule type="expression" dxfId="110" priority="4" stopIfTrue="1">
      <formula>MIN(R11:R19)=0</formula>
    </cfRule>
  </conditionalFormatting>
  <conditionalFormatting sqref="M11:M19">
    <cfRule type="expression" dxfId="109" priority="5" stopIfTrue="1">
      <formula>MAX(J11,0)&lt;&gt;M11</formula>
    </cfRule>
  </conditionalFormatting>
  <conditionalFormatting sqref="K20">
    <cfRule type="expression" dxfId="108" priority="6" stopIfTrue="1">
      <formula>MAX(K19,0)&lt;&gt;K20</formula>
    </cfRule>
  </conditionalFormatting>
  <conditionalFormatting sqref="B20:J20">
    <cfRule type="expression" dxfId="107" priority="1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="90" zoomScaleNormal="90" workbookViewId="0">
      <selection activeCell="A39" sqref="A39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9" width="9.7109375" customWidth="1"/>
    <col min="10" max="10" width="13.14062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45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E6" s="28"/>
      <c r="F6" s="8"/>
    </row>
    <row r="7" spans="1:18" ht="19.899999999999999" customHeight="1" x14ac:dyDescent="0.2">
      <c r="B7" s="55" t="str">
        <f>'PAGE 1'!B8</f>
        <v>Reporting Year:</v>
      </c>
      <c r="C7" s="56" t="str">
        <f>'PAGE 1'!C8</f>
        <v>2021-2022</v>
      </c>
      <c r="D7" s="72" t="s">
        <v>24</v>
      </c>
      <c r="E7" s="72"/>
      <c r="F7" s="72"/>
    </row>
    <row r="8" spans="1:18" ht="24" customHeight="1" x14ac:dyDescent="0.2">
      <c r="A8" s="9" t="s">
        <v>46</v>
      </c>
      <c r="O8" s="11">
        <v>14</v>
      </c>
    </row>
    <row r="9" spans="1:18" ht="24" customHeight="1" x14ac:dyDescent="0.2">
      <c r="A9" s="73" t="s">
        <v>6</v>
      </c>
      <c r="B9" s="76" t="s">
        <v>47</v>
      </c>
      <c r="C9" s="77"/>
      <c r="D9" s="77"/>
      <c r="E9" s="77"/>
      <c r="F9" s="77"/>
      <c r="G9" s="77"/>
      <c r="H9" s="77"/>
      <c r="I9" s="77"/>
      <c r="J9" s="77"/>
      <c r="K9" s="78"/>
      <c r="N9" s="79" t="s">
        <v>48</v>
      </c>
    </row>
    <row r="10" spans="1:18" s="2" customFormat="1" ht="26.1" customHeight="1" x14ac:dyDescent="0.2">
      <c r="A10" s="74"/>
      <c r="B10" s="30">
        <v>14</v>
      </c>
      <c r="C10" s="30">
        <v>15</v>
      </c>
      <c r="D10" s="30">
        <v>16</v>
      </c>
      <c r="E10" s="30">
        <v>17</v>
      </c>
      <c r="F10" s="30">
        <v>18</v>
      </c>
      <c r="G10" s="30">
        <v>19</v>
      </c>
      <c r="H10" s="30">
        <v>20</v>
      </c>
      <c r="I10" s="30">
        <v>21</v>
      </c>
      <c r="J10" s="31" t="s">
        <v>118</v>
      </c>
      <c r="K10" s="31" t="s">
        <v>9</v>
      </c>
      <c r="L10"/>
      <c r="M10" s="14" t="s">
        <v>10</v>
      </c>
      <c r="N10" s="79"/>
      <c r="O10" s="26"/>
    </row>
    <row r="11" spans="1:18" ht="39.950000000000003" customHeight="1" x14ac:dyDescent="0.2">
      <c r="A11" s="57" t="s">
        <v>11</v>
      </c>
      <c r="B11" s="16">
        <v>255</v>
      </c>
      <c r="C11" s="16">
        <v>244</v>
      </c>
      <c r="D11" s="16">
        <v>236</v>
      </c>
      <c r="E11" s="16">
        <v>198</v>
      </c>
      <c r="F11" s="16">
        <v>67</v>
      </c>
      <c r="G11" s="16">
        <v>7</v>
      </c>
      <c r="H11" s="16">
        <v>1</v>
      </c>
      <c r="I11" s="16">
        <v>1</v>
      </c>
      <c r="J11" s="16">
        <v>1009</v>
      </c>
      <c r="K11" s="16">
        <v>-9</v>
      </c>
      <c r="M11" s="17">
        <f t="shared" ref="M11:M19" si="0">MAX(B11,0)+MAX(C11,0)+MAX(D11,0)+MAX(E11,0)+MAX(F11,0)+MAX(G11,0)+MAX(H11,0)+MAX(I11,0)</f>
        <v>1009</v>
      </c>
      <c r="N11" s="17">
        <f>MAX('PAGE 1'!J13,0)+MAX('PAGE 2'!J13,0)+MAX('PAGE 3'!J12,0)+MAX('PAGE 4'!J12,0)+MAX('PAGE 5'!J12,0)+MAX('PAGE 6'!J12,0)+MAX('PAGE 7'!J12,0)+MAX('PAGE 8'!J12,0)+MAX('PAGE 9'!J11,0)+MAX('PAGE 10'!J11,0)+MAX('PAGE 11'!J11,0)+MAX('PAGE 12'!J11,0)</f>
        <v>1009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58</v>
      </c>
      <c r="E12" s="16">
        <v>2132</v>
      </c>
      <c r="F12" s="16">
        <v>1309</v>
      </c>
      <c r="G12" s="16">
        <v>226</v>
      </c>
      <c r="H12" s="16">
        <v>157</v>
      </c>
      <c r="I12" s="16">
        <v>39</v>
      </c>
      <c r="J12" s="16">
        <v>3921</v>
      </c>
      <c r="K12" s="16">
        <v>-9</v>
      </c>
      <c r="M12" s="17">
        <f t="shared" si="0"/>
        <v>3921</v>
      </c>
      <c r="N12" s="17">
        <f>MAX('PAGE 1'!J14,0)+MAX('PAGE 2'!J14,0)+MAX('PAGE 3'!J13,0)+MAX('PAGE 4'!J13,0)+MAX('PAGE 5'!J13,0)+MAX('PAGE 6'!J13,0)+MAX('PAGE 7'!J13,0)+MAX('PAGE 8'!J13,0)+MAX('PAGE 9'!J12,0)+MAX('PAGE 10'!J12,0)+MAX('PAGE 11'!J12,0)+MAX('PAGE 12'!J12,0)</f>
        <v>3921</v>
      </c>
      <c r="P12" s="32"/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120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ref="M13" si="1">MAX(B13,0)+MAX(C13,0)+MAX(D13,0)+MAX(E13,0)+MAX(F13,0)+MAX(G13,0)+MAX(H13,0)+MAX(I13,0)</f>
        <v>0</v>
      </c>
      <c r="N13" s="17">
        <f>MAX('PAGE 1'!J15,0)+MAX('PAGE 2'!J15,0)+MAX('PAGE 3'!J14,0)+MAX('PAGE 4'!J14,0)+MAX('PAGE 5'!J14,0)+MAX('PAGE 6'!J14,0)+MAX('PAGE 7'!J14,0)+MAX('PAGE 8'!J14,0)+MAX('PAGE 9'!J13,0)+MAX('PAGE 10'!J13,0)+MAX('PAGE 11'!J13,0)+MAX('PAGE 12'!J13,0)</f>
        <v>0</v>
      </c>
      <c r="P13" s="32"/>
    </row>
    <row r="14" spans="1:18" ht="24.95" customHeight="1" x14ac:dyDescent="0.2">
      <c r="A14" s="57" t="s">
        <v>108</v>
      </c>
      <c r="B14" s="16">
        <v>0</v>
      </c>
      <c r="C14" s="16">
        <v>8</v>
      </c>
      <c r="D14" s="16">
        <v>16</v>
      </c>
      <c r="E14" s="16">
        <v>98</v>
      </c>
      <c r="F14" s="16">
        <v>97</v>
      </c>
      <c r="G14" s="16">
        <v>47</v>
      </c>
      <c r="H14" s="16">
        <v>134</v>
      </c>
      <c r="I14" s="16">
        <v>23</v>
      </c>
      <c r="J14" s="16">
        <v>423</v>
      </c>
      <c r="K14" s="16">
        <v>-9</v>
      </c>
      <c r="M14" s="17">
        <f t="shared" si="0"/>
        <v>423</v>
      </c>
      <c r="N14" s="17">
        <f>MAX('PAGE 1'!J16,0)+MAX('PAGE 2'!J16,0)+MAX('PAGE 3'!J15,0)+MAX('PAGE 4'!J15,0)+MAX('PAGE 5'!J15,0)+MAX('PAGE 6'!J15,0)+MAX('PAGE 7'!J15,0)+MAX('PAGE 8'!J15,0)+MAX('PAGE 9'!J14,0)+MAX('PAGE 10'!J14,0)+MAX('PAGE 11'!J14,0)+MAX('PAGE 12'!J14,0)</f>
        <v>423</v>
      </c>
      <c r="P14" s="32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104</v>
      </c>
      <c r="I15" s="16">
        <v>34</v>
      </c>
      <c r="J15" s="16">
        <v>138</v>
      </c>
      <c r="K15" s="16">
        <v>-9</v>
      </c>
      <c r="M15" s="17">
        <f>MAX(F15,0)+MAX(G15,0)+MAX(H15,0)+MAX(I15,0)</f>
        <v>138</v>
      </c>
      <c r="N15" s="17">
        <f>MAX('PAGE 1'!J17,0)+MAX('PAGE 2'!J17,0)+MAX('PAGE 3'!J16,0)+MAX('PAGE 4'!J16,0)+MAX('PAGE 5'!J16,0)+MAX('PAGE 6'!J16,0)+MAX('PAGE 7'!J16,0)+MAX('PAGE 8'!J16,0)+MAX('PAGE 9'!J15,0)+MAX('PAGE 10'!J15,0)+MAX('PAGE 11'!J15,0)+MAX('PAGE 12'!J15,0)</f>
        <v>138</v>
      </c>
      <c r="P15" s="32"/>
      <c r="R15">
        <f>MIN(LEN(TRIM(F15)),LEN(TRIM(G15)),LEN(TRIM(H15)),LEN(TRIM(I15)),LEN(TRIM(J15)),LEN(TRIM(K15)))</f>
        <v>2</v>
      </c>
    </row>
    <row r="16" spans="1:18" ht="24.95" customHeight="1" x14ac:dyDescent="0.2">
      <c r="A16" s="58" t="s">
        <v>110</v>
      </c>
      <c r="B16" s="16">
        <v>4</v>
      </c>
      <c r="C16" s="16">
        <v>5</v>
      </c>
      <c r="D16" s="16">
        <v>4</v>
      </c>
      <c r="E16" s="16">
        <v>11</v>
      </c>
      <c r="F16" s="16">
        <v>3</v>
      </c>
      <c r="G16" s="16">
        <v>1</v>
      </c>
      <c r="H16" s="16">
        <v>0</v>
      </c>
      <c r="I16" s="16">
        <v>0</v>
      </c>
      <c r="J16" s="16">
        <v>28</v>
      </c>
      <c r="K16" s="16">
        <v>-9</v>
      </c>
      <c r="M16" s="17">
        <f t="shared" si="0"/>
        <v>28</v>
      </c>
      <c r="N16" s="17">
        <f>MAX('PAGE 1'!J18,0)+MAX('PAGE 2'!J18,0)+MAX('PAGE 3'!J17,0)+MAX('PAGE 4'!J17,0)+MAX('PAGE 5'!J17,0)+MAX('PAGE 6'!J17,0)+MAX('PAGE 7'!J17,0)+MAX('PAGE 8'!J17,0)+MAX('PAGE 9'!J16,0)+MAX('PAGE 10'!J16,0)+MAX('PAGE 11'!J16,0)+MAX('PAGE 12'!J16,0)</f>
        <v>28</v>
      </c>
      <c r="P16" s="32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809</v>
      </c>
      <c r="C17" s="16">
        <v>740</v>
      </c>
      <c r="D17" s="16">
        <v>566</v>
      </c>
      <c r="E17" s="16">
        <v>334</v>
      </c>
      <c r="F17" s="16">
        <v>133</v>
      </c>
      <c r="G17" s="16">
        <v>37</v>
      </c>
      <c r="H17" s="16">
        <v>14</v>
      </c>
      <c r="I17" s="16">
        <v>2</v>
      </c>
      <c r="J17" s="16">
        <v>2635</v>
      </c>
      <c r="K17" s="16">
        <v>-9</v>
      </c>
      <c r="M17" s="17">
        <f t="shared" si="0"/>
        <v>2635</v>
      </c>
      <c r="N17" s="17">
        <f>MAX('PAGE 1'!J19,0)+MAX('PAGE 2'!J19,0)+MAX('PAGE 3'!J18,0)+MAX('PAGE 4'!J18,0)+MAX('PAGE 5'!J18,0)+MAX('PAGE 6'!J18,0)+MAX('PAGE 7'!J18,0)+MAX('PAGE 8'!J18,0)+MAX('PAGE 9'!J17,0)+MAX('PAGE 10'!J17,0)+MAX('PAGE 11'!J17,0)+MAX('PAGE 12'!J17,0)</f>
        <v>2635</v>
      </c>
      <c r="P17" s="32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123</v>
      </c>
      <c r="C18" s="16">
        <v>223</v>
      </c>
      <c r="D18" s="16">
        <v>296</v>
      </c>
      <c r="E18" s="16">
        <v>402</v>
      </c>
      <c r="F18" s="16">
        <v>242</v>
      </c>
      <c r="G18" s="16">
        <v>77</v>
      </c>
      <c r="H18" s="16">
        <v>12</v>
      </c>
      <c r="I18" s="16">
        <v>3</v>
      </c>
      <c r="J18" s="16">
        <v>1378</v>
      </c>
      <c r="K18" s="16">
        <v>-9</v>
      </c>
      <c r="M18" s="17">
        <f t="shared" si="0"/>
        <v>1378</v>
      </c>
      <c r="N18" s="17">
        <f>MAX('PAGE 1'!J20,0)+MAX('PAGE 2'!J20,0)+MAX('PAGE 3'!J19,0)+MAX('PAGE 4'!J19,0)+MAX('PAGE 5'!J19,0)+MAX('PAGE 6'!J19,0)+MAX('PAGE 7'!J19,0)+MAX('PAGE 8'!J19,0)+MAX('PAGE 9'!J18,0)+MAX('PAGE 10'!J18,0)+MAX('PAGE 11'!J18,0)+MAX('PAGE 12'!J18,0)</f>
        <v>1378</v>
      </c>
      <c r="P18" s="32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1191</v>
      </c>
      <c r="C19" s="16">
        <v>1220</v>
      </c>
      <c r="D19" s="16">
        <v>1176</v>
      </c>
      <c r="E19" s="16">
        <v>3175</v>
      </c>
      <c r="F19" s="16">
        <v>1851</v>
      </c>
      <c r="G19" s="16">
        <v>395</v>
      </c>
      <c r="H19" s="16">
        <v>422</v>
      </c>
      <c r="I19" s="16">
        <v>102</v>
      </c>
      <c r="J19" s="16">
        <v>9532</v>
      </c>
      <c r="K19" s="16">
        <v>-9</v>
      </c>
      <c r="M19" s="17">
        <f t="shared" si="0"/>
        <v>9532</v>
      </c>
      <c r="N19" s="17">
        <f>MAX('PAGE 1'!J21,0)+MAX('PAGE 2'!J21,0)+MAX('PAGE 3'!J20,0)+MAX('PAGE 4'!J20,0)+MAX('PAGE 5'!J20,0)+MAX('PAGE 6'!J20,0)+MAX('PAGE 7'!J20,0)+MAX('PAGE 8'!J20,0)+MAX('PAGE 9'!J19,0)+MAX('PAGE 10'!J19,0)+MAX('PAGE 11'!J19,0)+MAX('PAGE 12'!J19,0)</f>
        <v>9532</v>
      </c>
      <c r="P19" s="32"/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1191</v>
      </c>
      <c r="C20" s="21">
        <f t="shared" ref="C20:E20" si="2">MAX(C11,0)+MAX(C12,0)+MAX(C13,0)+MAX(C14,0)+MAX(C16,0)+MAX(C17,0)+MAX(C18,0)</f>
        <v>1220</v>
      </c>
      <c r="D20" s="21">
        <f t="shared" si="2"/>
        <v>1176</v>
      </c>
      <c r="E20" s="21">
        <f t="shared" si="2"/>
        <v>3175</v>
      </c>
      <c r="F20" s="21">
        <f>MAX(F11,0)+MAX(F12,0)+MAX(F13,0)+MAX(F14,0)+MAX(F15,0)+MAX(F16,0)+MAX(F17,0)+MAX(F18,0)</f>
        <v>1851</v>
      </c>
      <c r="G20" s="21">
        <f>MAX(G11,0)+MAX(G12,0)+MAX(G13,0)+MAX(G14,0)+MAX(G15,0)+MAX(G16,0)+MAX(G17,0)+MAX(G18,0)</f>
        <v>395</v>
      </c>
      <c r="H20" s="21">
        <f>MAX(H11,0)+MAX(H12,0)+MAX(H13,0)+MAX(H14,0)+MAX(H15,0)+MAX(H16,0)+MAX(H17,0)+MAX(H18,0)</f>
        <v>422</v>
      </c>
      <c r="I20" s="21">
        <f>MAX(I11,0)+MAX(I12,0)+MAX(I13,0)+MAX(I14,0)+MAX(I15,0)+MAX(I16,0)+MAX(I17,0)+MAX(I18,0)</f>
        <v>102</v>
      </c>
      <c r="J20" s="21">
        <f>MAX(J11,0)+MAX(J12,0)+MAX(J13,0)+MAX(J14,0)+MAX(J15,0)+MAX(J16,0)+MAX(J17,0)+MAX(J18,0)</f>
        <v>9532</v>
      </c>
      <c r="K20" s="21">
        <f t="shared" ref="K20" si="3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6" spans="1:18" ht="28.5" customHeight="1" x14ac:dyDescent="0.2">
      <c r="A26" s="80" t="s">
        <v>6</v>
      </c>
      <c r="B26" s="82" t="s">
        <v>49</v>
      </c>
      <c r="C26" s="83"/>
      <c r="D26" s="83"/>
      <c r="E26" s="83"/>
      <c r="F26" s="83"/>
      <c r="G26" s="83"/>
      <c r="H26" s="83"/>
      <c r="I26" s="83"/>
      <c r="J26" s="83"/>
      <c r="K26" s="84"/>
    </row>
    <row r="27" spans="1:18" ht="33.6" customHeight="1" x14ac:dyDescent="0.2">
      <c r="A27" s="81"/>
      <c r="B27" s="33">
        <v>14</v>
      </c>
      <c r="C27" s="33">
        <v>15</v>
      </c>
      <c r="D27" s="33">
        <v>16</v>
      </c>
      <c r="E27" s="33">
        <v>17</v>
      </c>
      <c r="F27" s="33">
        <v>18</v>
      </c>
      <c r="G27" s="33">
        <v>19</v>
      </c>
      <c r="H27" s="33">
        <v>20</v>
      </c>
      <c r="I27" s="33">
        <v>21</v>
      </c>
      <c r="J27" s="34" t="s">
        <v>8</v>
      </c>
      <c r="K27" s="34" t="s">
        <v>9</v>
      </c>
    </row>
    <row r="28" spans="1:18" ht="28.9" customHeight="1" x14ac:dyDescent="0.2">
      <c r="A28" s="35" t="s">
        <v>11</v>
      </c>
      <c r="B28" s="36">
        <f>MAX('PAGE 1'!B13,0)+MAX('PAGE 2'!B13,0)+MAX('PAGE 3'!B12,0)+MAX('PAGE 4'!B12,0)
+MAX('PAGE 5'!B12,0)+MAX('PAGE 6'!B12,0)+MAX('PAGE 7'!B12,0)+MAX('PAGE 8'!B12,0)
+MAX('PAGE 9'!B11,0)+MAX('PAGE 10'!B11,0)+MAX('PAGE 11'!B11,0)+MAX('PAGE 12'!B11,0)</f>
        <v>255</v>
      </c>
      <c r="C28" s="36">
        <f>MAX('PAGE 1'!C13,0)+MAX('PAGE 2'!C13,0)+MAX('PAGE 3'!C12,0)+MAX('PAGE 4'!C12,0)
+MAX('PAGE 5'!C12,0)+MAX('PAGE 6'!C12,0)+MAX('PAGE 7'!C12,0)+MAX('PAGE 8'!C12,0)
+MAX('PAGE 9'!C11,0)+MAX('PAGE 10'!C11,0)+MAX('PAGE 11'!C11,0)+MAX('PAGE 12'!C11,0)</f>
        <v>244</v>
      </c>
      <c r="D28" s="36">
        <f>MAX('PAGE 1'!D13,0)+MAX('PAGE 2'!D13,0)+MAX('PAGE 3'!D12,0)+MAX('PAGE 4'!D12,0)
+MAX('PAGE 5'!D12,0)+MAX('PAGE 6'!D12,0)+MAX('PAGE 7'!D12,0)+MAX('PAGE 8'!D12,0)
+MAX('PAGE 9'!D11,0)+MAX('PAGE 10'!D11,0)+MAX('PAGE 11'!D11,0)+MAX('PAGE 12'!D11,0)</f>
        <v>236</v>
      </c>
      <c r="E28" s="36">
        <f>MAX('PAGE 1'!E13,0)+MAX('PAGE 2'!E13,0)+MAX('PAGE 3'!E12,0)+MAX('PAGE 4'!E12,0)
+MAX('PAGE 5'!E12,0)+MAX('PAGE 6'!E12,0)+MAX('PAGE 7'!E12,0)+MAX('PAGE 8'!E12,0)
+MAX('PAGE 9'!E11,0)+MAX('PAGE 10'!E11,0)+MAX('PAGE 11'!E11,0)+MAX('PAGE 12'!E11,0)</f>
        <v>198</v>
      </c>
      <c r="F28" s="36">
        <f>MAX('PAGE 1'!F13,0)+MAX('PAGE 2'!F13,0)+MAX('PAGE 3'!F12,0)+MAX('PAGE 4'!F12,0)
+MAX('PAGE 5'!F12,0)+MAX('PAGE 6'!F12,0)+MAX('PAGE 7'!F12,0)+MAX('PAGE 8'!F12,0)
+MAX('PAGE 9'!F11,0)+MAX('PAGE 10'!F11,0)+MAX('PAGE 11'!F11,0)+MAX('PAGE 12'!F11,0)</f>
        <v>67</v>
      </c>
      <c r="G28" s="36">
        <f>MAX('PAGE 1'!G13,0)+MAX('PAGE 2'!G13,0)+MAX('PAGE 3'!G12,0)+MAX('PAGE 4'!G12,0)
+MAX('PAGE 5'!G12,0)+MAX('PAGE 6'!G12,0)+MAX('PAGE 7'!G12,0)+MAX('PAGE 8'!G12,0)
+MAX('PAGE 9'!G11,0)+MAX('PAGE 10'!G11,0)+MAX('PAGE 11'!G11,0)+MAX('PAGE 12'!G11,0)</f>
        <v>7</v>
      </c>
      <c r="H28" s="36">
        <f>MAX('PAGE 1'!H13,0)+MAX('PAGE 2'!H13,0)+MAX('PAGE 3'!H12,0)+MAX('PAGE 4'!H12,0)
+MAX('PAGE 5'!H12,0)+MAX('PAGE 6'!H12,0)+MAX('PAGE 7'!H12,0)+MAX('PAGE 8'!H12,0)
+MAX('PAGE 9'!H11,0)+MAX('PAGE 10'!H11,0)+MAX('PAGE 11'!H11,0)+MAX('PAGE 12'!H11,0)</f>
        <v>1</v>
      </c>
      <c r="I28" s="36">
        <f>MAX('PAGE 1'!I13,0)+MAX('PAGE 2'!I13,0)+MAX('PAGE 3'!I12,0)+MAX('PAGE 4'!I12,0)
+MAX('PAGE 5'!I12,0)+MAX('PAGE 6'!I12,0)+MAX('PAGE 7'!I12,0)+MAX('PAGE 8'!I12,0)
+MAX('PAGE 9'!I11,0)+MAX('PAGE 10'!I11,0)+MAX('PAGE 11'!I11,0)+MAX('PAGE 12'!I11,0)</f>
        <v>1</v>
      </c>
      <c r="J28" s="36">
        <f>MAX('PAGE 1'!J13,0)+MAX('PAGE 2'!J13,0)+MAX('PAGE 3'!J12,0)+MAX('PAGE 4'!J12,0)
+MAX('PAGE 5'!J12,0)+MAX('PAGE 6'!J12,0)+MAX('PAGE 7'!J12,0)+MAX('PAGE 8'!J12,0)
+MAX('PAGE 9'!J11,0)+MAX('PAGE 10'!J11,0)+MAX('PAGE 11'!J11,0)+MAX('PAGE 12'!J11,0)</f>
        <v>1009</v>
      </c>
      <c r="K28" s="36">
        <f>MAX('PAGE 1'!K13,0)+MAX('PAGE 2'!K13,0)+MAX('PAGE 3'!K12,0)+MAX('PAGE 4'!K12,0)
+MAX('PAGE 5'!K12,0)+MAX('PAGE 6'!K12,0)+MAX('PAGE 7'!K12,0)+MAX('PAGE 8'!K12,0)
+MAX('PAGE 9'!K11,0)+MAX('PAGE 10'!K11,0)+MAX('PAGE 11'!K11,0)+MAX('PAGE 12'!K11,0)</f>
        <v>0</v>
      </c>
    </row>
    <row r="29" spans="1:18" ht="34.9" customHeight="1" x14ac:dyDescent="0.2">
      <c r="A29" s="35" t="s">
        <v>12</v>
      </c>
      <c r="B29" s="36">
        <f>MAX('PAGE 1'!B14,0)+MAX('PAGE 2'!B14,0)+MAX('PAGE 3'!B13,0)+MAX('PAGE 4'!B13,0)
+MAX('PAGE 5'!B13,0)+MAX('PAGE 6'!B13,0)+MAX('PAGE 7'!B13,0)+MAX('PAGE 8'!B13,0)
+MAX('PAGE 9'!B12,0)+MAX('PAGE 10'!B12,0)+MAX('PAGE 11'!B12,0)+MAX('PAGE 12'!B12,0)</f>
        <v>0</v>
      </c>
      <c r="C29" s="36">
        <f>MAX('PAGE 1'!C14,0)+MAX('PAGE 2'!C14,0)+MAX('PAGE 3'!C13,0)+MAX('PAGE 4'!C13,0)
+MAX('PAGE 5'!C13,0)+MAX('PAGE 6'!C13,0)+MAX('PAGE 7'!C13,0)+MAX('PAGE 8'!C13,0)
+MAX('PAGE 9'!C12,0)+MAX('PAGE 10'!C12,0)+MAX('PAGE 11'!C12,0)+MAX('PAGE 12'!C12,0)</f>
        <v>0</v>
      </c>
      <c r="D29" s="36">
        <f>MAX('PAGE 1'!D14,0)+MAX('PAGE 2'!D14,0)+MAX('PAGE 3'!D13,0)+MAX('PAGE 4'!D13,0)
+MAX('PAGE 5'!D13,0)+MAX('PAGE 6'!D13,0)+MAX('PAGE 7'!D13,0)+MAX('PAGE 8'!D13,0)
+MAX('PAGE 9'!D12,0)+MAX('PAGE 10'!D12,0)+MAX('PAGE 11'!D12,0)+MAX('PAGE 12'!D12,0)</f>
        <v>58</v>
      </c>
      <c r="E29" s="36">
        <f>MAX('PAGE 1'!E14,0)+MAX('PAGE 2'!E14,0)+MAX('PAGE 3'!E13,0)+MAX('PAGE 4'!E13,0)
+MAX('PAGE 5'!E13,0)+MAX('PAGE 6'!E13,0)+MAX('PAGE 7'!E13,0)+MAX('PAGE 8'!E13,0)
+MAX('PAGE 9'!E12,0)+MAX('PAGE 10'!E12,0)+MAX('PAGE 11'!E12,0)+MAX('PAGE 12'!E12,0)</f>
        <v>2132</v>
      </c>
      <c r="F29" s="36">
        <f>MAX('PAGE 1'!F14,0)+MAX('PAGE 2'!F14,0)+MAX('PAGE 3'!F13,0)+MAX('PAGE 4'!F13,0)
+MAX('PAGE 5'!F13,0)+MAX('PAGE 6'!F13,0)+MAX('PAGE 7'!F13,0)+MAX('PAGE 8'!F13,0)
+MAX('PAGE 9'!F12,0)+MAX('PAGE 10'!F12,0)+MAX('PAGE 11'!F12,0)+MAX('PAGE 12'!F12,0)</f>
        <v>1309</v>
      </c>
      <c r="G29" s="36">
        <f>MAX('PAGE 1'!G14,0)+MAX('PAGE 2'!G14,0)+MAX('PAGE 3'!G13,0)+MAX('PAGE 4'!G13,0)
+MAX('PAGE 5'!G13,0)+MAX('PAGE 6'!G13,0)+MAX('PAGE 7'!G13,0)+MAX('PAGE 8'!G13,0)
+MAX('PAGE 9'!G12,0)+MAX('PAGE 10'!G12,0)+MAX('PAGE 11'!G12,0)+MAX('PAGE 12'!G12,0)</f>
        <v>226</v>
      </c>
      <c r="H29" s="36">
        <f>MAX('PAGE 1'!H14,0)+MAX('PAGE 2'!H14,0)+MAX('PAGE 3'!H13,0)+MAX('PAGE 4'!H13,0)
+MAX('PAGE 5'!H13,0)+MAX('PAGE 6'!H13,0)+MAX('PAGE 7'!H13,0)+MAX('PAGE 8'!H13,0)
+MAX('PAGE 9'!H12,0)+MAX('PAGE 10'!H12,0)+MAX('PAGE 11'!H12,0)+MAX('PAGE 12'!H12,0)</f>
        <v>157</v>
      </c>
      <c r="I29" s="36">
        <f>MAX('PAGE 1'!I14,0)+MAX('PAGE 2'!I14,0)+MAX('PAGE 3'!I13,0)+MAX('PAGE 4'!I13,0)
+MAX('PAGE 5'!I13,0)+MAX('PAGE 6'!I13,0)+MAX('PAGE 7'!I13,0)+MAX('PAGE 8'!I13,0)
+MAX('PAGE 9'!I12,0)+MAX('PAGE 10'!I12,0)+MAX('PAGE 11'!I12,0)+MAX('PAGE 12'!I12,0)</f>
        <v>39</v>
      </c>
      <c r="J29" s="36">
        <f>MAX('PAGE 1'!J14,0)+MAX('PAGE 2'!J14,0)+MAX('PAGE 3'!J13,0)+MAX('PAGE 4'!J13,0)
+MAX('PAGE 5'!J13,0)+MAX('PAGE 6'!J13,0)+MAX('PAGE 7'!J13,0)+MAX('PAGE 8'!J13,0)
+MAX('PAGE 9'!J12,0)+MAX('PAGE 10'!J12,0)+MAX('PAGE 11'!J12,0)+MAX('PAGE 12'!J12,0)</f>
        <v>3921</v>
      </c>
      <c r="K29" s="36">
        <f>MAX('PAGE 1'!K14,0)+MAX('PAGE 2'!K14,0)+MAX('PAGE 3'!K13,0)+MAX('PAGE 4'!K13,0)
+MAX('PAGE 5'!K13,0)+MAX('PAGE 6'!K13,0)+MAX('PAGE 7'!K13,0)+MAX('PAGE 8'!K13,0)
+MAX('PAGE 9'!K12,0)+MAX('PAGE 10'!K12,0)+MAX('PAGE 11'!K12,0)+MAX('PAGE 12'!K12,0)</f>
        <v>0</v>
      </c>
    </row>
    <row r="30" spans="1:18" ht="34.9" customHeight="1" x14ac:dyDescent="0.2">
      <c r="A30" s="60" t="s">
        <v>107</v>
      </c>
      <c r="B30" s="36">
        <f>MAX('PAGE 1'!B15,0)+MAX('PAGE 2'!B15,0)+MAX('PAGE 3'!B14,0)+MAX('PAGE 4'!B14,0)
+MAX('PAGE 5'!B14,0)+MAX('PAGE 6'!B14,0)+MAX('PAGE 7'!B14,0)+MAX('PAGE 8'!B14,0)
+MAX('PAGE 9'!B13,0)+MAX('PAGE 10'!B13,0)+MAX('PAGE 11'!B13,0)+MAX('PAGE 12'!B13,0)</f>
        <v>0</v>
      </c>
      <c r="C30" s="36">
        <f>MAX('PAGE 1'!C15,0)+MAX('PAGE 2'!C15,0)+MAX('PAGE 3'!C14,0)+MAX('PAGE 4'!C14,0)
+MAX('PAGE 5'!C14,0)+MAX('PAGE 6'!C14,0)+MAX('PAGE 7'!C14,0)+MAX('PAGE 8'!C14,0)
+MAX('PAGE 9'!C13,0)+MAX('PAGE 10'!C13,0)+MAX('PAGE 11'!C13,0)+MAX('PAGE 12'!C13,0)</f>
        <v>0</v>
      </c>
      <c r="D30" s="36">
        <f>MAX('PAGE 1'!D15,0)+MAX('PAGE 2'!D15,0)+MAX('PAGE 3'!D14,0)+MAX('PAGE 4'!D14,0)
+MAX('PAGE 5'!D14,0)+MAX('PAGE 6'!D14,0)+MAX('PAGE 7'!D14,0)+MAX('PAGE 8'!D14,0)
+MAX('PAGE 9'!D13,0)+MAX('PAGE 10'!D13,0)+MAX('PAGE 11'!D13,0)+MAX('PAGE 12'!D13,0)</f>
        <v>0</v>
      </c>
      <c r="E30" s="36">
        <f>MAX('PAGE 1'!E15,0)+MAX('PAGE 2'!E15,0)+MAX('PAGE 3'!E14,0)+MAX('PAGE 4'!E14,0)
+MAX('PAGE 5'!E14,0)+MAX('PAGE 6'!E14,0)+MAX('PAGE 7'!E14,0)+MAX('PAGE 8'!E14,0)
+MAX('PAGE 9'!E13,0)+MAX('PAGE 10'!E13,0)+MAX('PAGE 11'!E13,0)+MAX('PAGE 12'!E13,0)</f>
        <v>0</v>
      </c>
      <c r="F30" s="36">
        <f>MAX('PAGE 1'!F15,0)+MAX('PAGE 2'!F15,0)+MAX('PAGE 3'!F14,0)+MAX('PAGE 4'!F14,0)
+MAX('PAGE 5'!F14,0)+MAX('PAGE 6'!F14,0)+MAX('PAGE 7'!F14,0)+MAX('PAGE 8'!F14,0)
+MAX('PAGE 9'!F13,0)+MAX('PAGE 10'!F13,0)+MAX('PAGE 11'!F13,0)+MAX('PAGE 12'!F13,0)</f>
        <v>0</v>
      </c>
      <c r="G30" s="36">
        <f>MAX('PAGE 1'!G15,0)+MAX('PAGE 2'!G15,0)+MAX('PAGE 3'!G14,0)+MAX('PAGE 4'!G14,0)
+MAX('PAGE 5'!G14,0)+MAX('PAGE 6'!G14,0)+MAX('PAGE 7'!G14,0)+MAX('PAGE 8'!G14,0)
+MAX('PAGE 9'!G13,0)+MAX('PAGE 10'!G13,0)+MAX('PAGE 11'!G13,0)+MAX('PAGE 12'!G13,0)</f>
        <v>0</v>
      </c>
      <c r="H30" s="36">
        <f>MAX('PAGE 1'!H15,0)+MAX('PAGE 2'!H15,0)+MAX('PAGE 3'!H14,0)+MAX('PAGE 4'!H14,0)
+MAX('PAGE 5'!H14,0)+MAX('PAGE 6'!H14,0)+MAX('PAGE 7'!H14,0)+MAX('PAGE 8'!H14,0)
+MAX('PAGE 9'!H13,0)+MAX('PAGE 10'!H13,0)+MAX('PAGE 11'!H13,0)+MAX('PAGE 12'!H13,0)</f>
        <v>0</v>
      </c>
      <c r="I30" s="36">
        <f>MAX('PAGE 1'!I15,0)+MAX('PAGE 2'!I15,0)+MAX('PAGE 3'!I14,0)+MAX('PAGE 4'!I14,0)
+MAX('PAGE 5'!I14,0)+MAX('PAGE 6'!I14,0)+MAX('PAGE 7'!I14,0)+MAX('PAGE 8'!I14,0)
+MAX('PAGE 9'!I13,0)+MAX('PAGE 10'!I13,0)+MAX('PAGE 11'!I13,0)+MAX('PAGE 12'!I13,0)</f>
        <v>0</v>
      </c>
      <c r="J30" s="36">
        <f>MAX('PAGE 1'!J15,0)+MAX('PAGE 2'!J15,0)+MAX('PAGE 3'!J14,0)+MAX('PAGE 4'!J14,0)
+MAX('PAGE 5'!J14,0)+MAX('PAGE 6'!J14,0)+MAX('PAGE 7'!J14,0)+MAX('PAGE 8'!J14,0)
+MAX('PAGE 9'!J13,0)+MAX('PAGE 10'!J13,0)+MAX('PAGE 11'!J13,0)+MAX('PAGE 12'!J13,0)</f>
        <v>0</v>
      </c>
      <c r="K30" s="36"/>
    </row>
    <row r="31" spans="1:18" ht="25.5" customHeight="1" x14ac:dyDescent="0.2">
      <c r="A31" s="35" t="s">
        <v>13</v>
      </c>
      <c r="B31" s="36">
        <f>MAX('PAGE 1'!B16,0)+MAX('PAGE 2'!B16,0)+MAX('PAGE 3'!B15,0)+MAX('PAGE 4'!B15,0)
+MAX('PAGE 5'!B15,0)+MAX('PAGE 6'!B15,0)+MAX('PAGE 7'!B15,0)+MAX('PAGE 8'!B15,0)
+MAX('PAGE 9'!B14,0)+MAX('PAGE 10'!B14,0)+MAX('PAGE 11'!B14,0)+MAX('PAGE 12'!B14,0)</f>
        <v>0</v>
      </c>
      <c r="C31" s="36">
        <f>MAX('PAGE 1'!C16,0)+MAX('PAGE 2'!C16,0)+MAX('PAGE 3'!C15,0)+MAX('PAGE 4'!C15,0)
+MAX('PAGE 5'!C15,0)+MAX('PAGE 6'!C15,0)+MAX('PAGE 7'!C15,0)+MAX('PAGE 8'!C15,0)
+MAX('PAGE 9'!C14,0)+MAX('PAGE 10'!C14,0)+MAX('PAGE 11'!C14,0)+MAX('PAGE 12'!C14,0)</f>
        <v>8</v>
      </c>
      <c r="D31" s="36">
        <f>MAX('PAGE 1'!D16,0)+MAX('PAGE 2'!D16,0)+MAX('PAGE 3'!D15,0)+MAX('PAGE 4'!D15,0)
+MAX('PAGE 5'!D15,0)+MAX('PAGE 6'!D15,0)+MAX('PAGE 7'!D15,0)+MAX('PAGE 8'!D15,0)
+MAX('PAGE 9'!D14,0)+MAX('PAGE 10'!D14,0)+MAX('PAGE 11'!D14,0)+MAX('PAGE 12'!D14,0)</f>
        <v>16</v>
      </c>
      <c r="E31" s="36">
        <f>MAX('PAGE 1'!E16,0)+MAX('PAGE 2'!E16,0)+MAX('PAGE 3'!E15,0)+MAX('PAGE 4'!E15,0)
+MAX('PAGE 5'!E15,0)+MAX('PAGE 6'!E15,0)+MAX('PAGE 7'!E15,0)+MAX('PAGE 8'!E15,0)
+MAX('PAGE 9'!E14,0)+MAX('PAGE 10'!E14,0)+MAX('PAGE 11'!E14,0)+MAX('PAGE 12'!E14,0)</f>
        <v>98</v>
      </c>
      <c r="F31" s="36">
        <f>MAX('PAGE 1'!F16,0)+MAX('PAGE 2'!F16,0)+MAX('PAGE 3'!F15,0)+MAX('PAGE 4'!F15,0)
+MAX('PAGE 5'!F15,0)+MAX('PAGE 6'!F15,0)+MAX('PAGE 7'!F15,0)+MAX('PAGE 8'!F15,0)
+MAX('PAGE 9'!F14,0)+MAX('PAGE 10'!F14,0)+MAX('PAGE 11'!F14,0)+MAX('PAGE 12'!F14,0)</f>
        <v>97</v>
      </c>
      <c r="G31" s="36">
        <f>MAX('PAGE 1'!G16,0)+MAX('PAGE 2'!G16,0)+MAX('PAGE 3'!G15,0)+MAX('PAGE 4'!G15,0)
+MAX('PAGE 5'!G15,0)+MAX('PAGE 6'!G15,0)+MAX('PAGE 7'!G15,0)+MAX('PAGE 8'!G15,0)
+MAX('PAGE 9'!G14,0)+MAX('PAGE 10'!G14,0)+MAX('PAGE 11'!G14,0)+MAX('PAGE 12'!G14,0)</f>
        <v>47</v>
      </c>
      <c r="H31" s="36">
        <f>MAX('PAGE 1'!H16,0)+MAX('PAGE 2'!H16,0)+MAX('PAGE 3'!H15,0)+MAX('PAGE 4'!H15,0)
+MAX('PAGE 5'!H15,0)+MAX('PAGE 6'!H15,0)+MAX('PAGE 7'!H15,0)+MAX('PAGE 8'!H15,0)
+MAX('PAGE 9'!H14,0)+MAX('PAGE 10'!H14,0)+MAX('PAGE 11'!H14,0)+MAX('PAGE 12'!H14,0)</f>
        <v>134</v>
      </c>
      <c r="I31" s="36">
        <f>MAX('PAGE 1'!I16,0)+MAX('PAGE 2'!I16,0)+MAX('PAGE 3'!I15,0)+MAX('PAGE 4'!I15,0)
+MAX('PAGE 5'!I15,0)+MAX('PAGE 6'!I15,0)+MAX('PAGE 7'!I15,0)+MAX('PAGE 8'!I15,0)
+MAX('PAGE 9'!I14,0)+MAX('PAGE 10'!I14,0)+MAX('PAGE 11'!I14,0)+MAX('PAGE 12'!I14,0)</f>
        <v>23</v>
      </c>
      <c r="J31" s="36">
        <f>MAX('PAGE 1'!J16,0)+MAX('PAGE 2'!J16,0)+MAX('PAGE 3'!J15,0)+MAX('PAGE 4'!J15,0)
+MAX('PAGE 5'!J15,0)+MAX('PAGE 6'!J15,0)+MAX('PAGE 7'!J15,0)+MAX('PAGE 8'!J15,0)
+MAX('PAGE 9'!J14,0)+MAX('PAGE 10'!J14,0)+MAX('PAGE 11'!J14,0)+MAX('PAGE 12'!J14,0)</f>
        <v>423</v>
      </c>
      <c r="K31" s="36">
        <f>MAX('PAGE 1'!K16,0)+MAX('PAGE 2'!K16,0)+MAX('PAGE 3'!K15,0)+MAX('PAGE 4'!K15,0)
+MAX('PAGE 5'!K15,0)+MAX('PAGE 6'!K15,0)+MAX('PAGE 7'!K15,0)+MAX('PAGE 8'!K15,0)
+MAX('PAGE 9'!K14,0)+MAX('PAGE 10'!K14,0)+MAX('PAGE 11'!K14,0)+MAX('PAGE 12'!K14,0)</f>
        <v>0</v>
      </c>
    </row>
    <row r="32" spans="1:18" ht="22.5" customHeight="1" x14ac:dyDescent="0.2">
      <c r="A32" s="37" t="s">
        <v>14</v>
      </c>
      <c r="B32" s="38" t="s">
        <v>0</v>
      </c>
      <c r="C32" s="38" t="s">
        <v>0</v>
      </c>
      <c r="D32" s="38" t="s">
        <v>0</v>
      </c>
      <c r="E32" s="38" t="s">
        <v>0</v>
      </c>
      <c r="F32" s="36">
        <f>MAX('PAGE 1'!F17,0)+MAX('PAGE 2'!F17,0)+MAX('PAGE 3'!F16,0)+MAX('PAGE 4'!F16,0)
+MAX('PAGE 5'!F16,0)+MAX('PAGE 6'!F16,0)+MAX('PAGE 7'!F16,0)+MAX('PAGE 8'!F16,0)
+MAX('PAGE 9'!F15,0)+MAX('PAGE 10'!F15,0)+MAX('PAGE 11'!F15,0)+MAX('PAGE 12'!F15,0)</f>
        <v>0</v>
      </c>
      <c r="G32" s="36">
        <f>MAX('PAGE 1'!G17,0)+MAX('PAGE 2'!G17,0)+MAX('PAGE 3'!G16,0)+MAX('PAGE 4'!G16,0)
+MAX('PAGE 5'!G16,0)+MAX('PAGE 6'!G16,0)+MAX('PAGE 7'!G16,0)+MAX('PAGE 8'!G16,0)
+MAX('PAGE 9'!G15,0)+MAX('PAGE 10'!G15,0)+MAX('PAGE 11'!G15,0)+MAX('PAGE 12'!G15,0)</f>
        <v>0</v>
      </c>
      <c r="H32" s="36">
        <f>MAX('PAGE 1'!H17,0)+MAX('PAGE 2'!H17,0)+MAX('PAGE 3'!H16,0)+MAX('PAGE 4'!H16,0)
+MAX('PAGE 5'!H16,0)+MAX('PAGE 6'!H16,0)+MAX('PAGE 7'!H16,0)+MAX('PAGE 8'!H16,0)
+MAX('PAGE 9'!H15,0)+MAX('PAGE 10'!H15,0)+MAX('PAGE 11'!H15,0)+MAX('PAGE 12'!H15,0)</f>
        <v>104</v>
      </c>
      <c r="I32" s="36">
        <f>MAX('PAGE 1'!I17,0)+MAX('PAGE 2'!I17,0)+MAX('PAGE 3'!I16,0)+MAX('PAGE 4'!I16,0)
+MAX('PAGE 5'!I16,0)+MAX('PAGE 6'!I16,0)+MAX('PAGE 7'!I16,0)+MAX('PAGE 8'!I16,0)
+MAX('PAGE 9'!I15,0)+MAX('PAGE 10'!I15,0)+MAX('PAGE 11'!I15,0)+MAX('PAGE 12'!I15,0)</f>
        <v>34</v>
      </c>
      <c r="J32" s="36">
        <f>MAX('PAGE 1'!J17,0)+MAX('PAGE 2'!J17,0)+MAX('PAGE 3'!J16,0)+MAX('PAGE 4'!J16,0)
+MAX('PAGE 5'!J16,0)+MAX('PAGE 6'!J16,0)+MAX('PAGE 7'!J16,0)+MAX('PAGE 8'!J16,0)
+MAX('PAGE 9'!J15,0)+MAX('PAGE 10'!J15,0)+MAX('PAGE 11'!J15,0)+MAX('PAGE 12'!J15,0)</f>
        <v>138</v>
      </c>
      <c r="K32" s="36">
        <f>MAX('PAGE 1'!K17,0)+MAX('PAGE 2'!K17,0)+MAX('PAGE 3'!K16,0)+MAX('PAGE 4'!K16,0)
+MAX('PAGE 5'!K16,0)+MAX('PAGE 6'!K16,0)+MAX('PAGE 7'!K16,0)+MAX('PAGE 8'!K16,0)
+MAX('PAGE 9'!K15,0)+MAX('PAGE 10'!K15,0)+MAX('PAGE 11'!K15,0)+MAX('PAGE 12'!K15,0)</f>
        <v>0</v>
      </c>
    </row>
    <row r="33" spans="1:11" ht="24.75" customHeight="1" x14ac:dyDescent="0.2">
      <c r="A33" s="37" t="s">
        <v>15</v>
      </c>
      <c r="B33" s="36">
        <f>MAX('PAGE 1'!B18,0)+MAX('PAGE 2'!B18,0)+MAX('PAGE 3'!B17,0)+MAX('PAGE 4'!B17,0)
+MAX('PAGE 5'!B17,0)+MAX('PAGE 6'!B17,0)+MAX('PAGE 7'!B17,0)+MAX('PAGE 8'!B17,0)
+MAX('PAGE 9'!B16,0)+MAX('PAGE 10'!B16,0)+MAX('PAGE 11'!B16,0)+MAX('PAGE 12'!B16,0)</f>
        <v>4</v>
      </c>
      <c r="C33" s="36">
        <f>MAX('PAGE 1'!C18,0)+MAX('PAGE 2'!C18,0)+MAX('PAGE 3'!C17,0)+MAX('PAGE 4'!C17,0)
+MAX('PAGE 5'!C17,0)+MAX('PAGE 6'!C17,0)+MAX('PAGE 7'!C17,0)+MAX('PAGE 8'!C17,0)
+MAX('PAGE 9'!C16,0)+MAX('PAGE 10'!C16,0)+MAX('PAGE 11'!C16,0)+MAX('PAGE 12'!C16,0)</f>
        <v>5</v>
      </c>
      <c r="D33" s="36">
        <f>MAX('PAGE 1'!D18,0)+MAX('PAGE 2'!D18,0)+MAX('PAGE 3'!D17,0)+MAX('PAGE 4'!D17,0)
+MAX('PAGE 5'!D17,0)+MAX('PAGE 6'!D17,0)+MAX('PAGE 7'!D17,0)+MAX('PAGE 8'!D17,0)
+MAX('PAGE 9'!D16,0)+MAX('PAGE 10'!D16,0)+MAX('PAGE 11'!D16,0)+MAX('PAGE 12'!D16,0)</f>
        <v>4</v>
      </c>
      <c r="E33" s="36">
        <f>MAX('PAGE 1'!E18,0)+MAX('PAGE 2'!E18,0)+MAX('PAGE 3'!E17,0)+MAX('PAGE 4'!E17,0)
+MAX('PAGE 5'!E17,0)+MAX('PAGE 6'!E17,0)+MAX('PAGE 7'!E17,0)+MAX('PAGE 8'!E17,0)
+MAX('PAGE 9'!E16,0)+MAX('PAGE 10'!E16,0)+MAX('PAGE 11'!E16,0)+MAX('PAGE 12'!E16,0)</f>
        <v>11</v>
      </c>
      <c r="F33" s="36">
        <f>MAX('PAGE 1'!F18,0)+MAX('PAGE 2'!F18,0)+MAX('PAGE 3'!F17,0)+MAX('PAGE 4'!F17,0)
+MAX('PAGE 5'!F17,0)+MAX('PAGE 6'!F17,0)+MAX('PAGE 7'!F17,0)+MAX('PAGE 8'!F17,0)
+MAX('PAGE 9'!F16,0)+MAX('PAGE 10'!F16,0)+MAX('PAGE 11'!F16,0)+MAX('PAGE 12'!F16,0)</f>
        <v>3</v>
      </c>
      <c r="G33" s="36">
        <f>MAX('PAGE 1'!G18,0)+MAX('PAGE 2'!G18,0)+MAX('PAGE 3'!G17,0)+MAX('PAGE 4'!G17,0)
+MAX('PAGE 5'!G17,0)+MAX('PAGE 6'!G17,0)+MAX('PAGE 7'!G17,0)+MAX('PAGE 8'!G17,0)
+MAX('PAGE 9'!G16,0)+MAX('PAGE 10'!G16,0)+MAX('PAGE 11'!G16,0)+MAX('PAGE 12'!G16,0)</f>
        <v>1</v>
      </c>
      <c r="H33" s="36">
        <f>MAX('PAGE 1'!H18,0)+MAX('PAGE 2'!H18,0)+MAX('PAGE 3'!H17,0)+MAX('PAGE 4'!H17,0)
+MAX('PAGE 5'!H17,0)+MAX('PAGE 6'!H17,0)+MAX('PAGE 7'!H17,0)+MAX('PAGE 8'!H17,0)
+MAX('PAGE 9'!H16,0)+MAX('PAGE 10'!H16,0)+MAX('PAGE 11'!H16,0)+MAX('PAGE 12'!H16,0)</f>
        <v>0</v>
      </c>
      <c r="I33" s="36">
        <f>MAX('PAGE 1'!I18,0)+MAX('PAGE 2'!I18,0)+MAX('PAGE 3'!I17,0)+MAX('PAGE 4'!I17,0)
+MAX('PAGE 5'!I17,0)+MAX('PAGE 6'!I17,0)+MAX('PAGE 7'!I17,0)+MAX('PAGE 8'!I17,0)
+MAX('PAGE 9'!I16,0)+MAX('PAGE 10'!I16,0)+MAX('PAGE 11'!I16,0)+MAX('PAGE 12'!I16,0)</f>
        <v>0</v>
      </c>
      <c r="J33" s="36">
        <f>MAX('PAGE 1'!J18,0)+MAX('PAGE 2'!J18,0)+MAX('PAGE 3'!J17,0)+MAX('PAGE 4'!J17,0)
+MAX('PAGE 5'!J17,0)+MAX('PAGE 6'!J17,0)+MAX('PAGE 7'!J17,0)+MAX('PAGE 8'!J17,0)
+MAX('PAGE 9'!J16,0)+MAX('PAGE 10'!J16,0)+MAX('PAGE 11'!J16,0)+MAX('PAGE 12'!J16,0)</f>
        <v>28</v>
      </c>
      <c r="K33" s="36">
        <f>MAX('PAGE 1'!K18,0)+MAX('PAGE 2'!K18,0)+MAX('PAGE 3'!K17,0)+MAX('PAGE 4'!K17,0)
+MAX('PAGE 5'!K17,0)+MAX('PAGE 6'!K17,0)+MAX('PAGE 7'!K17,0)+MAX('PAGE 8'!K17,0)
+MAX('PAGE 9'!K16,0)+MAX('PAGE 10'!K16,0)+MAX('PAGE 11'!K16,0)+MAX('PAGE 12'!K16,0)</f>
        <v>0</v>
      </c>
    </row>
    <row r="34" spans="1:11" ht="22.5" customHeight="1" x14ac:dyDescent="0.2">
      <c r="A34" s="37" t="s">
        <v>16</v>
      </c>
      <c r="B34" s="36">
        <f>MAX('PAGE 1'!B19,0)+MAX('PAGE 2'!B19,0)+MAX('PAGE 3'!B18,0)+MAX('PAGE 4'!B18,0)
+MAX('PAGE 5'!B18,0)+MAX('PAGE 6'!B18,0)+MAX('PAGE 7'!B18,0)+MAX('PAGE 8'!B18,0)
+MAX('PAGE 9'!B17,0)+MAX('PAGE 10'!B17,0)+MAX('PAGE 11'!B17,0)+MAX('PAGE 12'!B17,0)</f>
        <v>809</v>
      </c>
      <c r="C34" s="36">
        <f>MAX('PAGE 1'!C19,0)+MAX('PAGE 2'!C19,0)+MAX('PAGE 3'!C18,0)+MAX('PAGE 4'!C18,0)
+MAX('PAGE 5'!C18,0)+MAX('PAGE 6'!C18,0)+MAX('PAGE 7'!C18,0)+MAX('PAGE 8'!C18,0)
+MAX('PAGE 9'!C17,0)+MAX('PAGE 10'!C17,0)+MAX('PAGE 11'!C17,0)+MAX('PAGE 12'!C17,0)</f>
        <v>740</v>
      </c>
      <c r="D34" s="36">
        <f>MAX('PAGE 1'!D19,0)+MAX('PAGE 2'!D19,0)+MAX('PAGE 3'!D18,0)+MAX('PAGE 4'!D18,0)
+MAX('PAGE 5'!D18,0)+MAX('PAGE 6'!D18,0)+MAX('PAGE 7'!D18,0)+MAX('PAGE 8'!D18,0)
+MAX('PAGE 9'!D17,0)+MAX('PAGE 10'!D17,0)+MAX('PAGE 11'!D17,0)+MAX('PAGE 12'!D17,0)</f>
        <v>566</v>
      </c>
      <c r="E34" s="36">
        <f>MAX('PAGE 1'!E19,0)+MAX('PAGE 2'!E19,0)+MAX('PAGE 3'!E18,0)+MAX('PAGE 4'!E18,0)
+MAX('PAGE 5'!E18,0)+MAX('PAGE 6'!E18,0)+MAX('PAGE 7'!E18,0)+MAX('PAGE 8'!E18,0)
+MAX('PAGE 9'!E17,0)+MAX('PAGE 10'!E17,0)+MAX('PAGE 11'!E17,0)+MAX('PAGE 12'!E17,0)</f>
        <v>334</v>
      </c>
      <c r="F34" s="36">
        <f>MAX('PAGE 1'!F19,0)+MAX('PAGE 2'!F19,0)+MAX('PAGE 3'!F18,0)+MAX('PAGE 4'!F18,0)
+MAX('PAGE 5'!F18,0)+MAX('PAGE 6'!F18,0)+MAX('PAGE 7'!F18,0)+MAX('PAGE 8'!F18,0)
+MAX('PAGE 9'!F17,0)+MAX('PAGE 10'!F17,0)+MAX('PAGE 11'!F17,0)+MAX('PAGE 12'!F17,0)</f>
        <v>133</v>
      </c>
      <c r="G34" s="36">
        <f>MAX('PAGE 1'!G19,0)+MAX('PAGE 2'!G19,0)+MAX('PAGE 3'!G18,0)+MAX('PAGE 4'!G18,0)
+MAX('PAGE 5'!G18,0)+MAX('PAGE 6'!G18,0)+MAX('PAGE 7'!G18,0)+MAX('PAGE 8'!G18,0)
+MAX('PAGE 9'!G17,0)+MAX('PAGE 10'!G17,0)+MAX('PAGE 11'!G17,0)+MAX('PAGE 12'!G17,0)</f>
        <v>37</v>
      </c>
      <c r="H34" s="36">
        <f>MAX('PAGE 1'!H19,0)+MAX('PAGE 2'!H19,0)+MAX('PAGE 3'!H18,0)+MAX('PAGE 4'!H18,0)
+MAX('PAGE 5'!H18,0)+MAX('PAGE 6'!H18,0)+MAX('PAGE 7'!H18,0)+MAX('PAGE 8'!H18,0)
+MAX('PAGE 9'!H17,0)+MAX('PAGE 10'!H17,0)+MAX('PAGE 11'!H17,0)+MAX('PAGE 12'!H17,0)</f>
        <v>14</v>
      </c>
      <c r="I34" s="36">
        <f>MAX('PAGE 1'!I19,0)+MAX('PAGE 2'!I19,0)+MAX('PAGE 3'!I18,0)+MAX('PAGE 4'!I18,0)
+MAX('PAGE 5'!I18,0)+MAX('PAGE 6'!I18,0)+MAX('PAGE 7'!I18,0)+MAX('PAGE 8'!I18,0)
+MAX('PAGE 9'!I17,0)+MAX('PAGE 10'!I17,0)+MAX('PAGE 11'!I17,0)+MAX('PAGE 12'!I17,0)</f>
        <v>2</v>
      </c>
      <c r="J34" s="36">
        <f>MAX('PAGE 1'!J19,0)+MAX('PAGE 2'!J19,0)+MAX('PAGE 3'!J18,0)+MAX('PAGE 4'!J18,0)
+MAX('PAGE 5'!J18,0)+MAX('PAGE 6'!J18,0)+MAX('PAGE 7'!J18,0)+MAX('PAGE 8'!J18,0)
+MAX('PAGE 9'!J17,0)+MAX('PAGE 10'!J17,0)+MAX('PAGE 11'!J17,0)+MAX('PAGE 12'!J17,0)</f>
        <v>2635</v>
      </c>
      <c r="K34" s="36">
        <f>MAX('PAGE 1'!K19,0)+MAX('PAGE 2'!K19,0)+MAX('PAGE 3'!K18,0)+MAX('PAGE 4'!K18,0)
+MAX('PAGE 5'!K18,0)+MAX('PAGE 6'!K18,0)+MAX('PAGE 7'!K18,0)+MAX('PAGE 8'!K18,0)
+MAX('PAGE 9'!K17,0)+MAX('PAGE 10'!K17,0)+MAX('PAGE 11'!K17,0)+MAX('PAGE 12'!K17,0)</f>
        <v>0</v>
      </c>
    </row>
    <row r="35" spans="1:11" ht="23.25" customHeight="1" x14ac:dyDescent="0.2">
      <c r="A35" s="37" t="s">
        <v>17</v>
      </c>
      <c r="B35" s="36">
        <f>MAX('PAGE 1'!B20,0)+MAX('PAGE 2'!B20,0)+MAX('PAGE 3'!B19,0)+MAX('PAGE 4'!B19,0)
+MAX('PAGE 5'!B19,0)+MAX('PAGE 6'!B19,0)+MAX('PAGE 7'!B19,0)+MAX('PAGE 8'!B19,0)
+MAX('PAGE 9'!B18,0)+MAX('PAGE 10'!B18,0)+MAX('PAGE 11'!B18,0)+MAX('PAGE 12'!B18,0)</f>
        <v>123</v>
      </c>
      <c r="C35" s="36">
        <f>MAX('PAGE 1'!C20,0)+MAX('PAGE 2'!C20,0)+MAX('PAGE 3'!C19,0)+MAX('PAGE 4'!C19,0)
+MAX('PAGE 5'!C19,0)+MAX('PAGE 6'!C19,0)+MAX('PAGE 7'!C19,0)+MAX('PAGE 8'!C19,0)
+MAX('PAGE 9'!C18,0)+MAX('PAGE 10'!C18,0)+MAX('PAGE 11'!C18,0)+MAX('PAGE 12'!C18,0)</f>
        <v>223</v>
      </c>
      <c r="D35" s="36">
        <f>MAX('PAGE 1'!D20,0)+MAX('PAGE 2'!D20,0)+MAX('PAGE 3'!D19,0)+MAX('PAGE 4'!D19,0)
+MAX('PAGE 5'!D19,0)+MAX('PAGE 6'!D19,0)+MAX('PAGE 7'!D19,0)+MAX('PAGE 8'!D19,0)
+MAX('PAGE 9'!D18,0)+MAX('PAGE 10'!D18,0)+MAX('PAGE 11'!D18,0)+MAX('PAGE 12'!D18,0)</f>
        <v>296</v>
      </c>
      <c r="E35" s="36">
        <f>MAX('PAGE 1'!E20,0)+MAX('PAGE 2'!E20,0)+MAX('PAGE 3'!E19,0)+MAX('PAGE 4'!E19,0)
+MAX('PAGE 5'!E19,0)+MAX('PAGE 6'!E19,0)+MAX('PAGE 7'!E19,0)+MAX('PAGE 8'!E19,0)
+MAX('PAGE 9'!E18,0)+MAX('PAGE 10'!E18,0)+MAX('PAGE 11'!E18,0)+MAX('PAGE 12'!E18,0)</f>
        <v>402</v>
      </c>
      <c r="F35" s="36">
        <f>MAX('PAGE 1'!F20,0)+MAX('PAGE 2'!F20,0)+MAX('PAGE 3'!F19,0)+MAX('PAGE 4'!F19,0)
+MAX('PAGE 5'!F19,0)+MAX('PAGE 6'!F19,0)+MAX('PAGE 7'!F19,0)+MAX('PAGE 8'!F19,0)
+MAX('PAGE 9'!F18,0)+MAX('PAGE 10'!F18,0)+MAX('PAGE 11'!F18,0)+MAX('PAGE 12'!F18,0)</f>
        <v>242</v>
      </c>
      <c r="G35" s="36">
        <f>MAX('PAGE 1'!G20,0)+MAX('PAGE 2'!G20,0)+MAX('PAGE 3'!G19,0)+MAX('PAGE 4'!G19,0)
+MAX('PAGE 5'!G19,0)+MAX('PAGE 6'!G19,0)+MAX('PAGE 7'!G19,0)+MAX('PAGE 8'!G19,0)
+MAX('PAGE 9'!G18,0)+MAX('PAGE 10'!G18,0)+MAX('PAGE 11'!G18,0)+MAX('PAGE 12'!G18,0)</f>
        <v>77</v>
      </c>
      <c r="H35" s="36">
        <f>MAX('PAGE 1'!H20,0)+MAX('PAGE 2'!H20,0)+MAX('PAGE 3'!H19,0)+MAX('PAGE 4'!H19,0)
+MAX('PAGE 5'!H19,0)+MAX('PAGE 6'!H19,0)+MAX('PAGE 7'!H19,0)+MAX('PAGE 8'!H19,0)
+MAX('PAGE 9'!H18,0)+MAX('PAGE 10'!H18,0)+MAX('PAGE 11'!H18,0)+MAX('PAGE 12'!H18,0)</f>
        <v>12</v>
      </c>
      <c r="I35" s="36">
        <f>MAX('PAGE 1'!I20,0)+MAX('PAGE 2'!I20,0)+MAX('PAGE 3'!I19,0)+MAX('PAGE 4'!I19,0)
+MAX('PAGE 5'!I19,0)+MAX('PAGE 6'!I19,0)+MAX('PAGE 7'!I19,0)+MAX('PAGE 8'!I19,0)
+MAX('PAGE 9'!I18,0)+MAX('PAGE 10'!I18,0)+MAX('PAGE 11'!I18,0)+MAX('PAGE 12'!I18,0)</f>
        <v>3</v>
      </c>
      <c r="J35" s="36">
        <f>MAX('PAGE 1'!J20,0)+MAX('PAGE 2'!J20,0)+MAX('PAGE 3'!J19,0)+MAX('PAGE 4'!J19,0)
+MAX('PAGE 5'!J19,0)+MAX('PAGE 6'!J19,0)+MAX('PAGE 7'!J19,0)+MAX('PAGE 8'!J19,0)
+MAX('PAGE 9'!J18,0)+MAX('PAGE 10'!J18,0)+MAX('PAGE 11'!J18,0)+MAX('PAGE 12'!J18,0)</f>
        <v>1378</v>
      </c>
      <c r="K35" s="36">
        <f>MAX('PAGE 1'!K20,0)+MAX('PAGE 2'!K20,0)+MAX('PAGE 3'!K19,0)+MAX('PAGE 4'!K19,0)
+MAX('PAGE 5'!K19,0)+MAX('PAGE 6'!K19,0)+MAX('PAGE 7'!K19,0)+MAX('PAGE 8'!K19,0)
+MAX('PAGE 9'!K18,0)+MAX('PAGE 10'!K18,0)+MAX('PAGE 11'!K18,0)+MAX('PAGE 12'!K18,0)</f>
        <v>0</v>
      </c>
    </row>
    <row r="36" spans="1:11" ht="25.5" customHeight="1" x14ac:dyDescent="0.2">
      <c r="A36" s="37" t="s">
        <v>18</v>
      </c>
      <c r="B36" s="36">
        <f>MAX('PAGE 1'!B21,0)+MAX('PAGE 2'!B21,0)+MAX('PAGE 3'!B20,0)+MAX('PAGE 4'!B20,0)
+MAX('PAGE 5'!B20,0)+MAX('PAGE 6'!B20,0)+MAX('PAGE 7'!B20,0)+MAX('PAGE 8'!B20,0)
+MAX('PAGE 9'!B19,0)+MAX('PAGE 10'!B19,0)+MAX('PAGE 11'!B19,0)+MAX('PAGE 12'!B19,0)</f>
        <v>1191</v>
      </c>
      <c r="C36" s="36">
        <f>MAX('PAGE 1'!C21,0)+MAX('PAGE 2'!C21,0)+MAX('PAGE 3'!C20,0)+MAX('PAGE 4'!C20,0)
+MAX('PAGE 5'!C20,0)+MAX('PAGE 6'!C20,0)+MAX('PAGE 7'!C20,0)+MAX('PAGE 8'!C20,0)
+MAX('PAGE 9'!C19,0)+MAX('PAGE 10'!C19,0)+MAX('PAGE 11'!C19,0)+MAX('PAGE 12'!C19,0)</f>
        <v>1220</v>
      </c>
      <c r="D36" s="36">
        <f>MAX('PAGE 1'!D21,0)+MAX('PAGE 2'!D21,0)+MAX('PAGE 3'!D20,0)+MAX('PAGE 4'!D20,0)
+MAX('PAGE 5'!D20,0)+MAX('PAGE 6'!D20,0)+MAX('PAGE 7'!D20,0)+MAX('PAGE 8'!D20,0)
+MAX('PAGE 9'!D19,0)+MAX('PAGE 10'!D19,0)+MAX('PAGE 11'!D19,0)+MAX('PAGE 12'!D19,0)</f>
        <v>1176</v>
      </c>
      <c r="E36" s="36">
        <f>MAX('PAGE 1'!E21,0)+MAX('PAGE 2'!E21,0)+MAX('PAGE 3'!E20,0)+MAX('PAGE 4'!E20,0)
+MAX('PAGE 5'!E20,0)+MAX('PAGE 6'!E20,0)+MAX('PAGE 7'!E20,0)+MAX('PAGE 8'!E20,0)
+MAX('PAGE 9'!E19,0)+MAX('PAGE 10'!E19,0)+MAX('PAGE 11'!E19,0)+MAX('PAGE 12'!E19,0)</f>
        <v>3175</v>
      </c>
      <c r="F36" s="36">
        <f>MAX('PAGE 1'!F21,0)+MAX('PAGE 2'!F21,0)+MAX('PAGE 3'!F20,0)+MAX('PAGE 4'!F20,0)
+MAX('PAGE 5'!F20,0)+MAX('PAGE 6'!F20,0)+MAX('PAGE 7'!F20,0)+MAX('PAGE 8'!F20,0)
+MAX('PAGE 9'!F19,0)+MAX('PAGE 10'!F19,0)+MAX('PAGE 11'!F19,0)+MAX('PAGE 12'!F19,0)</f>
        <v>1851</v>
      </c>
      <c r="G36" s="36">
        <f>MAX('PAGE 1'!G21,0)+MAX('PAGE 2'!G21,0)+MAX('PAGE 3'!G20,0)+MAX('PAGE 4'!G20,0)
+MAX('PAGE 5'!G20,0)+MAX('PAGE 6'!G20,0)+MAX('PAGE 7'!G20,0)+MAX('PAGE 8'!G20,0)
+MAX('PAGE 9'!G19,0)+MAX('PAGE 10'!G19,0)+MAX('PAGE 11'!G19,0)+MAX('PAGE 12'!G19,0)</f>
        <v>395</v>
      </c>
      <c r="H36" s="36">
        <f>MAX('PAGE 1'!H21,0)+MAX('PAGE 2'!H21,0)+MAX('PAGE 3'!H20,0)+MAX('PAGE 4'!H20,0)
+MAX('PAGE 5'!H20,0)+MAX('PAGE 6'!H20,0)+MAX('PAGE 7'!H20,0)+MAX('PAGE 8'!H20,0)
+MAX('PAGE 9'!H19,0)+MAX('PAGE 10'!H19,0)+MAX('PAGE 11'!H19,0)+MAX('PAGE 12'!H19,0)</f>
        <v>422</v>
      </c>
      <c r="I36" s="36">
        <f>MAX('PAGE 1'!I21,0)+MAX('PAGE 2'!I21,0)+MAX('PAGE 3'!I20,0)+MAX('PAGE 4'!I20,0)
+MAX('PAGE 5'!I20,0)+MAX('PAGE 6'!I20,0)+MAX('PAGE 7'!I20,0)+MAX('PAGE 8'!I20,0)
+MAX('PAGE 9'!I19,0)+MAX('PAGE 10'!I19,0)+MAX('PAGE 11'!I19,0)+MAX('PAGE 12'!I19,0)</f>
        <v>102</v>
      </c>
      <c r="J36" s="36">
        <f>MAX('PAGE 1'!J21,0)+MAX('PAGE 2'!J21,0)+MAX('PAGE 3'!J20,0)+MAX('PAGE 4'!J20,0)
+MAX('PAGE 5'!J20,0)+MAX('PAGE 6'!J20,0)+MAX('PAGE 7'!J20,0)+MAX('PAGE 8'!J20,0)
+MAX('PAGE 9'!J19,0)+MAX('PAGE 10'!J19,0)+MAX('PAGE 11'!J19,0)+MAX('PAGE 12'!J19,0)</f>
        <v>9532</v>
      </c>
      <c r="K36" s="36">
        <f>MAX('PAGE 1'!K21,0)+MAX('PAGE 2'!K21,0)+MAX('PAGE 3'!K20,0)+MAX('PAGE 4'!K20,0)
+MAX('PAGE 5'!K20,0)+MAX('PAGE 6'!K20,0)+MAX('PAGE 7'!K20,0)+MAX('PAGE 8'!K20,0)
+MAX('PAGE 9'!K19,0)+MAX('PAGE 10'!K19,0)+MAX('PAGE 11'!K19,0)+MAX('PAGE 12'!K19,0)</f>
        <v>0</v>
      </c>
    </row>
  </sheetData>
  <sheetProtection algorithmName="SHA-512" hashValue="KKVQ/I/dvjPrObfzLrPOmK9VwjGA2Ndfc9gBi6CpVJIMLR2v8xFbSY9+QD0JU7NohRlFPqEND8vJQIQmJbuDBA==" saltValue="VxZehLXNGHdjLXZl9utBUw==" spinCount="100000" sheet="1" objects="1" scenarios="1"/>
  <mergeCells count="8">
    <mergeCell ref="N9:N10"/>
    <mergeCell ref="A26:A27"/>
    <mergeCell ref="B26:K26"/>
    <mergeCell ref="J3:K3"/>
    <mergeCell ref="J5:K5"/>
    <mergeCell ref="D7:F7"/>
    <mergeCell ref="A9:A10"/>
    <mergeCell ref="B9:K9"/>
  </mergeCells>
  <conditionalFormatting sqref="N11:N19">
    <cfRule type="cellIs" dxfId="106" priority="8" stopIfTrue="1" operator="notEqual">
      <formula>MAX(J11,0)</formula>
    </cfRule>
  </conditionalFormatting>
  <conditionalFormatting sqref="D7:F7">
    <cfRule type="expression" dxfId="105" priority="10" stopIfTrue="1">
      <formula>MIN(R11:R19)=0</formula>
    </cfRule>
  </conditionalFormatting>
  <conditionalFormatting sqref="M12:M18">
    <cfRule type="expression" dxfId="104" priority="11" stopIfTrue="1">
      <formula>MAX(J12,0)&lt;&gt;M12</formula>
    </cfRule>
  </conditionalFormatting>
  <conditionalFormatting sqref="K20">
    <cfRule type="expression" dxfId="103" priority="12" stopIfTrue="1">
      <formula>MAX(K19,0)&lt;&gt;K20</formula>
    </cfRule>
  </conditionalFormatting>
  <conditionalFormatting sqref="M11 M19">
    <cfRule type="expression" dxfId="102" priority="13" stopIfTrue="1">
      <formula>MAX(J11,0)&lt;&gt;M11</formula>
    </cfRule>
  </conditionalFormatting>
  <conditionalFormatting sqref="F32:K32 B33:K36 B31:K31">
    <cfRule type="expression" dxfId="101" priority="14" stopIfTrue="1">
      <formula>MAX(B14,0)&lt;&gt;B31</formula>
    </cfRule>
  </conditionalFormatting>
  <conditionalFormatting sqref="M15">
    <cfRule type="expression" dxfId="100" priority="7" stopIfTrue="1">
      <formula>MAX(J15,0)&lt;&gt;M15</formula>
    </cfRule>
  </conditionalFormatting>
  <conditionalFormatting sqref="B28:K30">
    <cfRule type="expression" dxfId="99" priority="94" stopIfTrue="1">
      <formula>MAX(B11,0)&lt;&gt;B28</formula>
    </cfRule>
  </conditionalFormatting>
  <conditionalFormatting sqref="B20:J20">
    <cfRule type="expression" dxfId="98" priority="1" stopIfTrue="1">
      <formula>MAX(B19,0)&lt;&gt;B20</formula>
    </cfRule>
  </conditionalFormatting>
  <pageMargins left="0.75" right="0.75" top="1" bottom="1" header="0.5" footer="0.5"/>
  <pageSetup scale="84" orientation="landscape" r:id="rId1"/>
  <headerFooter alignWithMargins="0"/>
  <ignoredErrors>
    <ignoredError sqref="M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2"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style="11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J1" s="71" t="s">
        <v>50</v>
      </c>
      <c r="K1" s="71"/>
      <c r="O1" s="26"/>
    </row>
    <row r="2" spans="1:15" s="2" customFormat="1" ht="13.15" customHeight="1" x14ac:dyDescent="0.2">
      <c r="A2" s="4"/>
      <c r="F2" s="5"/>
      <c r="O2" s="26"/>
    </row>
    <row r="3" spans="1:15" s="2" customFormat="1" ht="13.15" customHeight="1" x14ac:dyDescent="0.2">
      <c r="A3" s="4"/>
      <c r="J3" s="71"/>
      <c r="K3" s="71"/>
      <c r="O3" s="26"/>
    </row>
    <row r="4" spans="1:15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5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5" ht="12" customHeight="1" x14ac:dyDescent="0.2">
      <c r="E6" s="28"/>
      <c r="F6" s="8"/>
    </row>
    <row r="7" spans="1:15" ht="18.600000000000001" customHeight="1" x14ac:dyDescent="0.2">
      <c r="B7" s="55" t="str">
        <f>'PAGE 1'!B8</f>
        <v>Reporting Year:</v>
      </c>
      <c r="C7" s="56" t="str">
        <f>'PAGE 1'!C8</f>
        <v>2021-2022</v>
      </c>
    </row>
    <row r="8" spans="1:15" ht="24" customHeight="1" x14ac:dyDescent="0.2">
      <c r="A8" s="9" t="s">
        <v>51</v>
      </c>
      <c r="O8" s="11">
        <v>15</v>
      </c>
    </row>
    <row r="9" spans="1:15" ht="31.9" customHeight="1" x14ac:dyDescent="0.2">
      <c r="A9" s="73" t="s">
        <v>6</v>
      </c>
      <c r="B9" s="85" t="s">
        <v>52</v>
      </c>
      <c r="C9" s="77"/>
      <c r="D9" s="77"/>
      <c r="E9" s="77"/>
      <c r="F9" s="77"/>
      <c r="G9" s="77"/>
      <c r="H9" s="77"/>
      <c r="I9" s="77"/>
      <c r="J9" s="78"/>
      <c r="K9" s="10"/>
    </row>
    <row r="10" spans="1:15" s="2" customFormat="1" ht="26.1" customHeight="1" x14ac:dyDescent="0.2">
      <c r="A10" s="74"/>
      <c r="B10" s="13" t="s">
        <v>53</v>
      </c>
      <c r="C10" s="13" t="s">
        <v>54</v>
      </c>
      <c r="D10" s="13" t="s">
        <v>55</v>
      </c>
      <c r="E10" s="13" t="s">
        <v>56</v>
      </c>
      <c r="F10" s="13" t="s">
        <v>57</v>
      </c>
      <c r="G10" s="13" t="s">
        <v>58</v>
      </c>
      <c r="H10" s="13" t="s">
        <v>59</v>
      </c>
      <c r="I10" s="13" t="s">
        <v>60</v>
      </c>
      <c r="J10" s="13" t="s">
        <v>61</v>
      </c>
      <c r="K10"/>
      <c r="L10"/>
      <c r="M10" s="14"/>
      <c r="O10" s="26"/>
    </row>
    <row r="11" spans="1:15" ht="39.950000000000003" customHeight="1" x14ac:dyDescent="0.2">
      <c r="A11" s="57" t="s">
        <v>11</v>
      </c>
      <c r="B11" s="39">
        <f>IF(MIN('PAGE 13'!B11,'PAGE 13'!J11) &lt;=0,0,'PAGE 13'!B11/'PAGE 13'!J11)</f>
        <v>0.25272547076313179</v>
      </c>
      <c r="C11" s="39">
        <f>IF(MIN('PAGE 13'!C11,'PAGE 13'!J11) &lt;=0,0,'PAGE 13'!C11/'PAGE 13'!J11)</f>
        <v>0.24182358771060455</v>
      </c>
      <c r="D11" s="39">
        <f>IF(MIN('PAGE 13'!D11,'PAGE 13'!J11) &lt;=0,0,'PAGE 13'!D11/'PAGE 13'!J11)</f>
        <v>0.23389494549058473</v>
      </c>
      <c r="E11" s="39">
        <f>IF(MIN('PAGE 13'!E11,'PAGE 13'!J11) &lt;=0,0,'PAGE 13'!E11/'PAGE 13'!J11)</f>
        <v>0.19623389494549059</v>
      </c>
      <c r="F11" s="39">
        <f>IF(MIN('PAGE 13'!F11,'PAGE 13'!J11) &lt;=0,0,'PAGE 13'!F11/'PAGE 13'!J11)</f>
        <v>6.6402378592666012E-2</v>
      </c>
      <c r="G11" s="39">
        <f>IF(MIN('PAGE 13'!G11,'PAGE 13'!J11) &lt;=0,0,'PAGE 13'!G11/'PAGE 13'!J11)</f>
        <v>6.9375619425173438E-3</v>
      </c>
      <c r="H11" s="39">
        <f>IF(MIN('PAGE 13'!H11,'PAGE 13'!J11) &lt;=0,0,'PAGE 13'!H11/'PAGE 13'!J11)</f>
        <v>9.9108027750247768E-4</v>
      </c>
      <c r="I11" s="39">
        <f>IF(MIN('PAGE 13'!I11,'PAGE 13'!J11) &lt;=0,0,'PAGE 13'!I11/'PAGE 13'!J11)</f>
        <v>9.9108027750247768E-4</v>
      </c>
      <c r="J11" s="39">
        <f>IF('PAGE 13'!J11&lt;=0, 0, 'PAGE 13'!J11/'PAGE 13'!J11)</f>
        <v>1</v>
      </c>
    </row>
    <row r="12" spans="1:15" ht="39.950000000000003" customHeight="1" x14ac:dyDescent="0.2">
      <c r="A12" s="57" t="s">
        <v>12</v>
      </c>
      <c r="B12" s="39">
        <f>IF(MIN('PAGE 13'!B12,'PAGE 13'!J12) &lt;=0,0,'PAGE 13'!B12/'PAGE 13'!J12)</f>
        <v>0</v>
      </c>
      <c r="C12" s="39">
        <f>IF(MIN('PAGE 13'!C12,'PAGE 13'!J12) &lt;=0,0,'PAGE 13'!C12/'PAGE 13'!J12)</f>
        <v>0</v>
      </c>
      <c r="D12" s="39">
        <f>IF(MIN('PAGE 13'!D12,'PAGE 13'!J12) &lt;=0,0,'PAGE 13'!D12/'PAGE 13'!J12)</f>
        <v>1.4792144861004846E-2</v>
      </c>
      <c r="E12" s="39">
        <f>IF(MIN('PAGE 13'!E12,'PAGE 13'!J12) &lt;=0,0,'PAGE 13'!E12/'PAGE 13'!J12)</f>
        <v>0.5437388421321091</v>
      </c>
      <c r="F12" s="39">
        <f>IF(MIN('PAGE 13'!F12,'PAGE 13'!J12) &lt;=0,0,'PAGE 13'!F12/'PAGE 13'!J12)</f>
        <v>0.33384340729405765</v>
      </c>
      <c r="G12" s="39">
        <f>IF(MIN('PAGE 13'!G12,'PAGE 13'!J12) &lt;=0,0,'PAGE 13'!G12/'PAGE 13'!J12)</f>
        <v>5.7638357561846466E-2</v>
      </c>
      <c r="H12" s="39">
        <f>IF(MIN('PAGE 13'!H12,'PAGE 13'!J12) &lt;=0,0,'PAGE 13'!H12/'PAGE 13'!J12)</f>
        <v>4.0040805916857942E-2</v>
      </c>
      <c r="I12" s="39">
        <f>IF(MIN('PAGE 13'!I12,'PAGE 13'!J12) &lt;=0,0,'PAGE 13'!I12/'PAGE 13'!J12)</f>
        <v>9.9464422341239474E-3</v>
      </c>
      <c r="J12" s="39">
        <f>IF('PAGE 13'!J12&lt;=0, 0, 'PAGE 13'!J12/'PAGE 13'!J12)</f>
        <v>1</v>
      </c>
    </row>
    <row r="13" spans="1:15" ht="39.950000000000003" customHeight="1" x14ac:dyDescent="0.2">
      <c r="A13" s="61" t="s">
        <v>107</v>
      </c>
      <c r="B13" s="39">
        <f>IF(MIN('PAGE 13'!B13,'PAGE 13'!J13) &lt;=0,0,'PAGE 13'!B13/'PAGE 13'!J13)</f>
        <v>0</v>
      </c>
      <c r="C13" s="39">
        <f>IF(MIN('PAGE 13'!C13,'PAGE 13'!J13) &lt;=0,0,'PAGE 13'!C13/'PAGE 13'!J13)</f>
        <v>0</v>
      </c>
      <c r="D13" s="39">
        <f>IF(MIN('PAGE 13'!D13,'PAGE 13'!J13) &lt;=0,0,'PAGE 13'!D13/'PAGE 13'!J13)</f>
        <v>0</v>
      </c>
      <c r="E13" s="39">
        <f>IF(MIN('PAGE 13'!E13,'PAGE 13'!J13) &lt;=0,0,'PAGE 13'!E13/'PAGE 13'!J13)</f>
        <v>0</v>
      </c>
      <c r="F13" s="39">
        <f>IF(MIN('PAGE 13'!F13,'PAGE 13'!J13) &lt;=0,0,'PAGE 13'!F13/'PAGE 13'!J13)</f>
        <v>0</v>
      </c>
      <c r="G13" s="39">
        <f>IF(MIN('PAGE 13'!G13,'PAGE 13'!J13) &lt;=0,0,'PAGE 13'!G13/'PAGE 13'!J13)</f>
        <v>0</v>
      </c>
      <c r="H13" s="39">
        <f>IF(MIN('PAGE 13'!H13,'PAGE 13'!J13) &lt;=0,0,'PAGE 13'!H13/'PAGE 13'!J13)</f>
        <v>0</v>
      </c>
      <c r="I13" s="39">
        <f>IF(MIN('PAGE 13'!I13,'PAGE 13'!J13) &lt;=0,0,'PAGE 13'!I13/'PAGE 13'!J13)</f>
        <v>0</v>
      </c>
      <c r="J13" s="39">
        <f>IF('PAGE 13'!J13&lt;=0, 0, 'PAGE 13'!J13/'PAGE 13'!J13)</f>
        <v>0</v>
      </c>
    </row>
    <row r="14" spans="1:15" ht="24.95" customHeight="1" x14ac:dyDescent="0.2">
      <c r="A14" s="57" t="s">
        <v>108</v>
      </c>
      <c r="B14" s="39">
        <f>IF(MIN('PAGE 13'!B14,'PAGE 13'!J14) &lt;=0,0,'PAGE 13'!B14/'PAGE 13'!J14)</f>
        <v>0</v>
      </c>
      <c r="C14" s="39">
        <f>IF(MIN('PAGE 13'!C14,'PAGE 13'!J14) &lt;=0,0,'PAGE 13'!C14/'PAGE 13'!J14)</f>
        <v>1.8912529550827423E-2</v>
      </c>
      <c r="D14" s="39">
        <f>IF(MIN('PAGE 13'!D14,'PAGE 13'!J14) &lt;=0,0,'PAGE 13'!D14/'PAGE 13'!J14)</f>
        <v>3.7825059101654845E-2</v>
      </c>
      <c r="E14" s="39">
        <f>IF(MIN('PAGE 13'!E14,'PAGE 13'!J14) &lt;=0,0,'PAGE 13'!E14/'PAGE 13'!J14)</f>
        <v>0.23167848699763594</v>
      </c>
      <c r="F14" s="39">
        <f>IF(MIN('PAGE 13'!F14,'PAGE 13'!J14) &lt;=0,0,'PAGE 13'!F14/'PAGE 13'!J14)</f>
        <v>0.2293144208037825</v>
      </c>
      <c r="G14" s="39">
        <f>IF(MIN('PAGE 13'!G14,'PAGE 13'!J14) &lt;=0,0,'PAGE 13'!G14/'PAGE 13'!J14)</f>
        <v>0.1111111111111111</v>
      </c>
      <c r="H14" s="39">
        <f>IF(MIN('PAGE 13'!H14,'PAGE 13'!J14) &lt;=0,0,'PAGE 13'!H14/'PAGE 13'!J14)</f>
        <v>0.31678486997635935</v>
      </c>
      <c r="I14" s="39">
        <f>IF(MIN('PAGE 13'!I14,'PAGE 13'!J14) &lt;=0,0,'PAGE 13'!I14/'PAGE 13'!J14)</f>
        <v>5.4373522458628844E-2</v>
      </c>
      <c r="J14" s="39">
        <f>IF('PAGE 13'!J14&lt;=0, 0, 'PAGE 13'!J14/'PAGE 13'!J14)</f>
        <v>1</v>
      </c>
    </row>
    <row r="15" spans="1:15" ht="24.95" customHeight="1" x14ac:dyDescent="0.2">
      <c r="A15" s="58" t="s">
        <v>109</v>
      </c>
      <c r="B15" s="39">
        <f>IF(MIN('PAGE 13'!B15,'PAGE 13'!J15) &lt;=0,0,'PAGE 13'!B15/'PAGE 13'!J15)</f>
        <v>0</v>
      </c>
      <c r="C15" s="39">
        <f>IF(MIN('PAGE 13'!C15,'PAGE 13'!J15) &lt;=0,0,'PAGE 13'!C15/'PAGE 13'!J15)</f>
        <v>0</v>
      </c>
      <c r="D15" s="39">
        <f>IF(MIN('PAGE 13'!D15,'PAGE 13'!J15) &lt;=0,0,'PAGE 13'!D15/'PAGE 13'!J15)</f>
        <v>0</v>
      </c>
      <c r="E15" s="39">
        <f>IF(MIN('PAGE 13'!E15,'PAGE 13'!J15) &lt;=0,0,'PAGE 13'!E15/'PAGE 13'!J15)</f>
        <v>0</v>
      </c>
      <c r="F15" s="39">
        <f>IF(MIN('PAGE 13'!F15,'PAGE 13'!J15) &lt;=0,0,'PAGE 13'!F15/'PAGE 13'!J15)</f>
        <v>0</v>
      </c>
      <c r="G15" s="39">
        <f>IF(MIN('PAGE 13'!G15,'PAGE 13'!J15) &lt;=0,0,'PAGE 13'!G15/'PAGE 13'!J15)</f>
        <v>0</v>
      </c>
      <c r="H15" s="39">
        <f>IF(MIN('PAGE 13'!H15,'PAGE 13'!J15) &lt;=0,0,'PAGE 13'!H15/'PAGE 13'!J15)</f>
        <v>0.75362318840579712</v>
      </c>
      <c r="I15" s="39">
        <f>IF(MIN('PAGE 13'!I15,'PAGE 13'!J15) &lt;=0,0,'PAGE 13'!I15/'PAGE 13'!J15)</f>
        <v>0.24637681159420291</v>
      </c>
      <c r="J15" s="39">
        <f>IF('PAGE 13'!J15&lt;=0, 0, 'PAGE 13'!J15/'PAGE 13'!J15)</f>
        <v>1</v>
      </c>
    </row>
    <row r="16" spans="1:15" ht="24.95" customHeight="1" x14ac:dyDescent="0.2">
      <c r="A16" s="58" t="s">
        <v>110</v>
      </c>
      <c r="B16" s="39">
        <f>IF(MIN('PAGE 13'!B16,'PAGE 13'!J16) &lt;=0,0,'PAGE 13'!B16/'PAGE 13'!J16)</f>
        <v>0.14285714285714285</v>
      </c>
      <c r="C16" s="39">
        <f>IF(MIN('PAGE 13'!C16,'PAGE 13'!J16) &lt;=0,0,'PAGE 13'!C16/'PAGE 13'!J16)</f>
        <v>0.17857142857142858</v>
      </c>
      <c r="D16" s="39">
        <f>IF(MIN('PAGE 13'!D16,'PAGE 13'!J16) &lt;=0,0,'PAGE 13'!D16/'PAGE 13'!J16)</f>
        <v>0.14285714285714285</v>
      </c>
      <c r="E16" s="39">
        <f>IF(MIN('PAGE 13'!E16,'PAGE 13'!J16) &lt;=0,0,'PAGE 13'!E16/'PAGE 13'!J16)</f>
        <v>0.39285714285714285</v>
      </c>
      <c r="F16" s="39">
        <f>IF(MIN('PAGE 13'!F16,'PAGE 13'!J16) &lt;=0,0,'PAGE 13'!F16/'PAGE 13'!J16)</f>
        <v>0.10714285714285714</v>
      </c>
      <c r="G16" s="39">
        <f>IF(MIN('PAGE 13'!G16,'PAGE 13'!J16) &lt;=0,0,'PAGE 13'!G16/'PAGE 13'!J16)</f>
        <v>3.5714285714285712E-2</v>
      </c>
      <c r="H16" s="39">
        <f>IF(MIN('PAGE 13'!H16,'PAGE 13'!J16) &lt;=0,0,'PAGE 13'!H16/'PAGE 13'!J16)</f>
        <v>0</v>
      </c>
      <c r="I16" s="39">
        <f>IF(MIN('PAGE 13'!I16,'PAGE 13'!J16) &lt;=0,0,'PAGE 13'!I16/'PAGE 13'!J16)</f>
        <v>0</v>
      </c>
      <c r="J16" s="39">
        <f>IF('PAGE 13'!J16&lt;=0, 0, 'PAGE 13'!J16/'PAGE 13'!J16)</f>
        <v>1</v>
      </c>
    </row>
    <row r="17" spans="1:11" ht="24.95" customHeight="1" x14ac:dyDescent="0.2">
      <c r="A17" s="58" t="s">
        <v>111</v>
      </c>
      <c r="B17" s="39">
        <f>IF(MIN('PAGE 13'!B17,'PAGE 13'!J17) &lt;=0,0,'PAGE 13'!B17/'PAGE 13'!J17)</f>
        <v>0.30702087286527513</v>
      </c>
      <c r="C17" s="39">
        <f>IF(MIN('PAGE 13'!C17,'PAGE 13'!J17) &lt;=0,0,'PAGE 13'!C17/'PAGE 13'!J17)</f>
        <v>0.28083491461100568</v>
      </c>
      <c r="D17" s="39">
        <f>IF(MIN('PAGE 13'!D17,'PAGE 13'!J17) &lt;=0,0,'PAGE 13'!D17/'PAGE 13'!J17)</f>
        <v>0.21480075901328274</v>
      </c>
      <c r="E17" s="39">
        <f>IF(MIN('PAGE 13'!E17,'PAGE 13'!J17) &lt;=0,0,'PAGE 13'!E17/'PAGE 13'!J17)</f>
        <v>0.1267552182163188</v>
      </c>
      <c r="F17" s="39">
        <f>IF(MIN('PAGE 13'!F17,'PAGE 13'!J17) &lt;=0,0,'PAGE 13'!F17/'PAGE 13'!J17)</f>
        <v>5.0474383301707781E-2</v>
      </c>
      <c r="G17" s="39">
        <f>IF(MIN('PAGE 13'!G17,'PAGE 13'!J17) &lt;=0,0,'PAGE 13'!G17/'PAGE 13'!J17)</f>
        <v>1.4041745730550285E-2</v>
      </c>
      <c r="H17" s="39">
        <f>IF(MIN('PAGE 13'!H17,'PAGE 13'!J17) &lt;=0,0,'PAGE 13'!H17/'PAGE 13'!J17)</f>
        <v>5.3130929791271346E-3</v>
      </c>
      <c r="I17" s="39">
        <f>IF(MIN('PAGE 13'!I17,'PAGE 13'!J17) &lt;=0,0,'PAGE 13'!I17/'PAGE 13'!J17)</f>
        <v>7.5901328273244781E-4</v>
      </c>
      <c r="J17" s="39">
        <f>IF('PAGE 13'!J17&lt;=0, 0, 'PAGE 13'!J17/'PAGE 13'!J17)</f>
        <v>1</v>
      </c>
    </row>
    <row r="18" spans="1:11" ht="24.95" customHeight="1" x14ac:dyDescent="0.2">
      <c r="A18" s="58" t="s">
        <v>112</v>
      </c>
      <c r="B18" s="39">
        <f>IF(MIN('PAGE 13'!B18,'PAGE 13'!J18) &lt;=0,0,'PAGE 13'!B18/'PAGE 13'!J18)</f>
        <v>8.9259796806966621E-2</v>
      </c>
      <c r="C18" s="39">
        <f>IF(MIN('PAGE 13'!C18,'PAGE 13'!J18) &lt;=0,0,'PAGE 13'!C18/'PAGE 13'!J18)</f>
        <v>0.16182873730043543</v>
      </c>
      <c r="D18" s="39">
        <f>IF(MIN('PAGE 13'!D18,'PAGE 13'!J18) &lt;=0,0,'PAGE 13'!D18/'PAGE 13'!J18)</f>
        <v>0.21480406386066764</v>
      </c>
      <c r="E18" s="39">
        <f>IF(MIN('PAGE 13'!E18,'PAGE 13'!J18) &lt;=0,0,'PAGE 13'!E18/'PAGE 13'!J18)</f>
        <v>0.29172714078374457</v>
      </c>
      <c r="F18" s="39">
        <f>IF(MIN('PAGE 13'!F18,'PAGE 13'!J18) &lt;=0,0,'PAGE 13'!F18/'PAGE 13'!J18)</f>
        <v>0.17561683599419448</v>
      </c>
      <c r="G18" s="39">
        <f>IF(MIN('PAGE 13'!G18,'PAGE 13'!J18) &lt;=0,0,'PAGE 13'!G18/'PAGE 13'!J18)</f>
        <v>5.587808417997097E-2</v>
      </c>
      <c r="H18" s="39">
        <f>IF(MIN('PAGE 13'!H18,'PAGE 13'!J18) &lt;=0,0,'PAGE 13'!H18/'PAGE 13'!J18)</f>
        <v>8.708272859216255E-3</v>
      </c>
      <c r="I18" s="39">
        <f>IF(MIN('PAGE 13'!I18,'PAGE 13'!J18) &lt;=0,0,'PAGE 13'!I18/'PAGE 13'!J18)</f>
        <v>2.1770682148040637E-3</v>
      </c>
      <c r="J18" s="39">
        <f>IF('PAGE 13'!J18&lt;=0, 0, 'PAGE 13'!J18/'PAGE 13'!J18)</f>
        <v>1</v>
      </c>
    </row>
    <row r="19" spans="1:11" ht="24.95" customHeight="1" x14ac:dyDescent="0.2">
      <c r="A19" s="58" t="s">
        <v>113</v>
      </c>
      <c r="B19" s="39">
        <f>IF(MIN('PAGE 13'!B19,'PAGE 13'!J19) &lt;=0,0,'PAGE 13'!B19/'PAGE 13'!J19)</f>
        <v>0.12494754511120436</v>
      </c>
      <c r="C19" s="39">
        <f>IF(MIN('PAGE 13'!C19,'PAGE 13'!J19) &lt;=0,0,'PAGE 13'!C19/'PAGE 13'!J19)</f>
        <v>0.12798992866135123</v>
      </c>
      <c r="D19" s="39">
        <f>IF(MIN('PAGE 13'!D19,'PAGE 13'!J19) &lt;=0,0,'PAGE 13'!D19/'PAGE 13'!J19)</f>
        <v>0.12337389844733529</v>
      </c>
      <c r="E19" s="39">
        <f>IF(MIN('PAGE 13'!E19,'PAGE 13'!J19) &lt;=0,0,'PAGE 13'!E19/'PAGE 13'!J19)</f>
        <v>0.33308854385228703</v>
      </c>
      <c r="F19" s="39">
        <f>IF(MIN('PAGE 13'!F19,'PAGE 13'!J19) &lt;=0,0,'PAGE 13'!F19/'PAGE 13'!J19)</f>
        <v>0.19418799832144357</v>
      </c>
      <c r="G19" s="39">
        <f>IF(MIN('PAGE 13'!G19,'PAGE 13'!J19) &lt;=0,0,'PAGE 13'!G19/'PAGE 13'!J19)</f>
        <v>4.1439362148552247E-2</v>
      </c>
      <c r="H19" s="39">
        <f>IF(MIN('PAGE 13'!H19,'PAGE 13'!J19) &lt;=0,0,'PAGE 13'!H19/'PAGE 13'!J19)</f>
        <v>4.4271926143516577E-2</v>
      </c>
      <c r="I19" s="39">
        <f>IF(MIN('PAGE 13'!I19,'PAGE 13'!J19) &lt;=0,0,'PAGE 13'!I19/'PAGE 13'!J19)</f>
        <v>1.0700797314309694E-2</v>
      </c>
      <c r="J19" s="39">
        <f>IF('PAGE 13'!J19&lt;=0, 0, 'PAGE 13'!J19/'PAGE 13'!J19)</f>
        <v>1</v>
      </c>
    </row>
    <row r="20" spans="1:11" ht="20.100000000000001" customHeight="1" x14ac:dyDescent="0.2"/>
    <row r="21" spans="1:11" ht="26.25" customHeight="1" x14ac:dyDescent="0.2">
      <c r="A21" s="40" t="s">
        <v>62</v>
      </c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1" ht="26.25" customHeight="1" x14ac:dyDescent="0.2">
      <c r="A22" s="40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1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1" x14ac:dyDescent="0.2">
      <c r="A29" s="25"/>
    </row>
  </sheetData>
  <sheetProtection algorithmName="SHA-512" hashValue="eEMRpYdbtpWb4XQiejkvbrcMSAgK3obYATcl78oIpVKVG9kozS0DXk/YqpNat90wcxPOSDLPrG0RKWS1l7nQaw==" saltValue="uD587Lx+mvSQqjGyw8EgKw==" spinCount="10000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90" zoomScaleNormal="90" workbookViewId="0">
      <selection activeCell="A26" sqref="A26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106</v>
      </c>
      <c r="G1" s="3"/>
      <c r="I1" s="22" t="s">
        <v>63</v>
      </c>
    </row>
    <row r="2" spans="1:20" s="2" customFormat="1" ht="13.15" customHeight="1" x14ac:dyDescent="0.2">
      <c r="A2" s="4"/>
      <c r="D2" s="5"/>
      <c r="E2" s="5"/>
      <c r="F2" s="5"/>
      <c r="G2" s="3"/>
      <c r="I2" s="3"/>
    </row>
    <row r="3" spans="1:20" s="2" customFormat="1" ht="13.15" customHeight="1" x14ac:dyDescent="0.2">
      <c r="A3" s="4"/>
      <c r="G3" s="3"/>
      <c r="I3" s="22"/>
    </row>
    <row r="4" spans="1:20" s="2" customFormat="1" ht="21" customHeight="1" x14ac:dyDescent="0.2">
      <c r="A4" s="4"/>
      <c r="D4" s="6" t="str">
        <f>'PAGE 1'!E4</f>
        <v>REPORT OF CHILDREN WITH DISABILITIES</v>
      </c>
      <c r="E4" s="5"/>
      <c r="F4" s="5"/>
      <c r="G4" s="5"/>
      <c r="I4" s="3"/>
    </row>
    <row r="5" spans="1:20" s="2" customFormat="1" ht="15.6" customHeight="1" x14ac:dyDescent="0.2">
      <c r="A5" s="4"/>
      <c r="D5" s="6" t="str">
        <f>'PAGE 1'!E5</f>
        <v>EXITING SPECIAL EDUCATION</v>
      </c>
      <c r="E5" s="5"/>
      <c r="F5" s="5"/>
      <c r="G5" s="3"/>
      <c r="I5" s="22"/>
    </row>
    <row r="6" spans="1:20" s="2" customFormat="1" ht="13.9" customHeight="1" x14ac:dyDescent="0.2">
      <c r="B6" s="5"/>
      <c r="C6" s="5"/>
      <c r="D6" s="5"/>
      <c r="E6" s="5"/>
      <c r="F6" s="5"/>
      <c r="G6" s="5"/>
      <c r="H6"/>
      <c r="I6"/>
      <c r="J6"/>
    </row>
    <row r="7" spans="1:20" s="2" customFormat="1" ht="13.9" customHeight="1" x14ac:dyDescent="0.2">
      <c r="B7" s="5"/>
      <c r="C7" s="72" t="s">
        <v>24</v>
      </c>
      <c r="D7" s="72"/>
      <c r="E7" s="72"/>
      <c r="F7" s="72"/>
      <c r="G7" s="72"/>
      <c r="H7"/>
      <c r="I7"/>
      <c r="J7"/>
    </row>
    <row r="8" spans="1:20" s="2" customFormat="1" ht="18" customHeight="1" x14ac:dyDescent="0.2">
      <c r="B8" s="55" t="str">
        <f>'PAGE 1'!B8</f>
        <v>Reporting Year:</v>
      </c>
      <c r="C8" s="56" t="str">
        <f>'PAGE 1'!C8</f>
        <v>2021-2022</v>
      </c>
      <c r="D8" s="5"/>
      <c r="E8" s="5"/>
      <c r="F8" s="5"/>
      <c r="H8"/>
      <c r="I8"/>
      <c r="J8"/>
    </row>
    <row r="9" spans="1:20" s="2" customFormat="1" ht="12" customHeight="1" x14ac:dyDescent="0.2">
      <c r="B9" s="8"/>
      <c r="D9" s="8"/>
      <c r="E9" s="8"/>
      <c r="F9" s="8"/>
      <c r="H9" s="8"/>
    </row>
    <row r="10" spans="1:20" ht="22.5" customHeight="1" x14ac:dyDescent="0.2">
      <c r="A10" s="9" t="s">
        <v>64</v>
      </c>
    </row>
    <row r="11" spans="1:20" ht="39.950000000000003" customHeight="1" x14ac:dyDescent="0.2">
      <c r="A11" s="86" t="s">
        <v>65</v>
      </c>
      <c r="B11" s="88" t="s">
        <v>66</v>
      </c>
      <c r="C11" s="89"/>
      <c r="D11" s="89"/>
      <c r="E11" s="89"/>
      <c r="F11" s="89"/>
      <c r="G11" s="89"/>
      <c r="H11" s="89"/>
      <c r="I11" s="90"/>
      <c r="M11" s="79" t="s">
        <v>67</v>
      </c>
      <c r="O11">
        <v>16</v>
      </c>
    </row>
    <row r="12" spans="1:20" ht="52.15" customHeight="1" x14ac:dyDescent="0.2">
      <c r="A12" s="87"/>
      <c r="B12" s="41" t="s">
        <v>68</v>
      </c>
      <c r="C12" s="31" t="s">
        <v>69</v>
      </c>
      <c r="D12" s="31" t="s">
        <v>70</v>
      </c>
      <c r="E12" s="31" t="s">
        <v>71</v>
      </c>
      <c r="F12" s="31" t="s">
        <v>72</v>
      </c>
      <c r="G12" s="31" t="s">
        <v>73</v>
      </c>
      <c r="H12" s="31" t="s">
        <v>74</v>
      </c>
      <c r="I12" s="30" t="s">
        <v>75</v>
      </c>
      <c r="K12" s="14" t="s">
        <v>10</v>
      </c>
      <c r="M12" s="79"/>
      <c r="Q12" t="s">
        <v>0</v>
      </c>
    </row>
    <row r="13" spans="1:20" ht="39.950000000000003" customHeight="1" x14ac:dyDescent="0.2">
      <c r="A13" s="57" t="s">
        <v>11</v>
      </c>
      <c r="B13" s="16">
        <v>265</v>
      </c>
      <c r="C13" s="16">
        <v>13</v>
      </c>
      <c r="D13" s="16">
        <v>24</v>
      </c>
      <c r="E13" s="16">
        <v>22</v>
      </c>
      <c r="F13" s="16">
        <v>2</v>
      </c>
      <c r="G13" s="16">
        <v>625</v>
      </c>
      <c r="H13" s="16">
        <v>58</v>
      </c>
      <c r="I13" s="16">
        <v>1009</v>
      </c>
      <c r="K13" s="17">
        <f t="shared" ref="K13:K21" si="0">MAX(B13,0)+MAX(C13,0)+MAX(D13,0)+MAX(E13,0)+MAX(F13,0)+MAX(G13,0)+MAX(H13,0)</f>
        <v>1009</v>
      </c>
      <c r="M13" s="32">
        <f>'PAGE 13'!J11</f>
        <v>1009</v>
      </c>
      <c r="T13">
        <f t="shared" ref="T13:T21" si="1">MIN(LEN(TRIM(B13)),LEN(TRIM(C13)),LEN(TRIM(D13)),LEN(TRIM(G13)),LEN(TRIM(H13)),LEN(TRIM(I13)))</f>
        <v>2</v>
      </c>
    </row>
    <row r="14" spans="1:20" ht="39.950000000000003" customHeight="1" x14ac:dyDescent="0.2">
      <c r="A14" s="57" t="s">
        <v>12</v>
      </c>
      <c r="B14" s="16">
        <v>1070</v>
      </c>
      <c r="C14" s="16">
        <v>75</v>
      </c>
      <c r="D14" s="16">
        <v>76</v>
      </c>
      <c r="E14" s="16">
        <v>142</v>
      </c>
      <c r="F14" s="16">
        <v>28</v>
      </c>
      <c r="G14" s="16">
        <v>2271</v>
      </c>
      <c r="H14" s="16">
        <v>259</v>
      </c>
      <c r="I14" s="16">
        <v>3921</v>
      </c>
      <c r="K14" s="17">
        <f t="shared" si="0"/>
        <v>3921</v>
      </c>
      <c r="M14" s="32">
        <f>'PAGE 13'!J12</f>
        <v>3921</v>
      </c>
      <c r="T14">
        <f t="shared" si="1"/>
        <v>2</v>
      </c>
    </row>
    <row r="15" spans="1:20" ht="39.950000000000003" customHeight="1" x14ac:dyDescent="0.2">
      <c r="A15" s="61" t="s">
        <v>107</v>
      </c>
      <c r="B15" s="16" t="s">
        <v>120</v>
      </c>
      <c r="C15" s="16"/>
      <c r="D15" s="16">
        <v>-9</v>
      </c>
      <c r="E15" s="16">
        <v>-9</v>
      </c>
      <c r="F15" s="16">
        <v>-9</v>
      </c>
      <c r="G15" s="16">
        <v>-9</v>
      </c>
      <c r="H15" s="16">
        <v>-9</v>
      </c>
      <c r="I15" s="16">
        <v>-9</v>
      </c>
      <c r="K15" s="17">
        <f t="shared" ref="K15" si="2">MAX(B15,0)+MAX(C15,0)+MAX(D15,0)+MAX(E15,0)+MAX(F15,0)+MAX(G15,0)+MAX(H15,0)</f>
        <v>0</v>
      </c>
      <c r="M15" s="32">
        <f>'PAGE 13'!J13</f>
        <v>-9</v>
      </c>
    </row>
    <row r="16" spans="1:20" ht="24.95" customHeight="1" x14ac:dyDescent="0.2">
      <c r="A16" s="57" t="s">
        <v>108</v>
      </c>
      <c r="B16" s="16">
        <v>82</v>
      </c>
      <c r="C16" s="16">
        <v>11</v>
      </c>
      <c r="D16" s="16">
        <v>15</v>
      </c>
      <c r="E16" s="16">
        <v>15</v>
      </c>
      <c r="F16" s="16">
        <v>2</v>
      </c>
      <c r="G16" s="16">
        <v>277</v>
      </c>
      <c r="H16" s="16">
        <v>21</v>
      </c>
      <c r="I16" s="16">
        <v>423</v>
      </c>
      <c r="K16" s="17">
        <f t="shared" si="0"/>
        <v>423</v>
      </c>
      <c r="M16" s="32">
        <f>'PAGE 13'!J14</f>
        <v>423</v>
      </c>
      <c r="T16">
        <f t="shared" si="1"/>
        <v>2</v>
      </c>
    </row>
    <row r="17" spans="1:20" ht="24.95" customHeight="1" x14ac:dyDescent="0.2">
      <c r="A17" s="58" t="s">
        <v>109</v>
      </c>
      <c r="B17" s="16">
        <v>22</v>
      </c>
      <c r="C17" s="16">
        <v>3</v>
      </c>
      <c r="D17" s="16">
        <v>6</v>
      </c>
      <c r="E17" s="16">
        <v>6</v>
      </c>
      <c r="F17" s="16">
        <v>0</v>
      </c>
      <c r="G17" s="16">
        <v>93</v>
      </c>
      <c r="H17" s="16">
        <v>8</v>
      </c>
      <c r="I17" s="16">
        <v>138</v>
      </c>
      <c r="K17" s="17">
        <f t="shared" si="0"/>
        <v>138</v>
      </c>
      <c r="M17" s="32">
        <f>'PAGE 13'!J15</f>
        <v>138</v>
      </c>
      <c r="T17">
        <f t="shared" si="1"/>
        <v>1</v>
      </c>
    </row>
    <row r="18" spans="1:20" ht="24.95" customHeight="1" x14ac:dyDescent="0.2">
      <c r="A18" s="58" t="s">
        <v>110</v>
      </c>
      <c r="B18" s="16">
        <v>6</v>
      </c>
      <c r="C18" s="16">
        <v>1</v>
      </c>
      <c r="D18" s="16">
        <v>0</v>
      </c>
      <c r="E18" s="16">
        <v>3</v>
      </c>
      <c r="F18" s="16">
        <v>0</v>
      </c>
      <c r="G18" s="16">
        <v>14</v>
      </c>
      <c r="H18" s="16">
        <v>4</v>
      </c>
      <c r="I18" s="16">
        <v>28</v>
      </c>
      <c r="K18" s="17">
        <f t="shared" si="0"/>
        <v>28</v>
      </c>
      <c r="M18" s="32">
        <f>'PAGE 13'!J16</f>
        <v>28</v>
      </c>
      <c r="T18">
        <f t="shared" si="1"/>
        <v>1</v>
      </c>
    </row>
    <row r="19" spans="1:20" ht="24.95" customHeight="1" x14ac:dyDescent="0.2">
      <c r="A19" s="58" t="s">
        <v>111</v>
      </c>
      <c r="B19" s="16">
        <v>551</v>
      </c>
      <c r="C19" s="16">
        <v>54</v>
      </c>
      <c r="D19" s="16">
        <v>26</v>
      </c>
      <c r="E19" s="16">
        <v>92</v>
      </c>
      <c r="F19" s="16">
        <v>11</v>
      </c>
      <c r="G19" s="16">
        <v>1690</v>
      </c>
      <c r="H19" s="16">
        <v>211</v>
      </c>
      <c r="I19" s="16">
        <v>2635</v>
      </c>
      <c r="K19" s="17">
        <f t="shared" si="0"/>
        <v>2635</v>
      </c>
      <c r="M19" s="32">
        <f>'PAGE 13'!J17</f>
        <v>2635</v>
      </c>
      <c r="T19">
        <f t="shared" si="1"/>
        <v>2</v>
      </c>
    </row>
    <row r="20" spans="1:20" ht="24.95" customHeight="1" x14ac:dyDescent="0.2">
      <c r="A20" s="58" t="s">
        <v>112</v>
      </c>
      <c r="B20" s="16">
        <v>353</v>
      </c>
      <c r="C20" s="16">
        <v>38</v>
      </c>
      <c r="D20" s="16">
        <v>3</v>
      </c>
      <c r="E20" s="16">
        <v>38</v>
      </c>
      <c r="F20" s="16">
        <v>7</v>
      </c>
      <c r="G20" s="16">
        <v>836</v>
      </c>
      <c r="H20" s="16">
        <v>103</v>
      </c>
      <c r="I20" s="16">
        <v>1378</v>
      </c>
      <c r="K20" s="17">
        <f t="shared" si="0"/>
        <v>1378</v>
      </c>
      <c r="M20" s="32">
        <f>'PAGE 13'!J18</f>
        <v>1378</v>
      </c>
      <c r="T20">
        <f t="shared" si="1"/>
        <v>1</v>
      </c>
    </row>
    <row r="21" spans="1:20" ht="24.95" customHeight="1" x14ac:dyDescent="0.2">
      <c r="A21" s="58" t="s">
        <v>113</v>
      </c>
      <c r="B21" s="16">
        <v>2349</v>
      </c>
      <c r="C21" s="16">
        <v>195</v>
      </c>
      <c r="D21" s="16">
        <v>150</v>
      </c>
      <c r="E21" s="16">
        <v>318</v>
      </c>
      <c r="F21" s="16">
        <v>50</v>
      </c>
      <c r="G21" s="16">
        <v>5806</v>
      </c>
      <c r="H21" s="16">
        <v>664</v>
      </c>
      <c r="I21" s="16">
        <v>9532</v>
      </c>
      <c r="K21" s="17">
        <f t="shared" si="0"/>
        <v>9532</v>
      </c>
      <c r="M21" s="32">
        <f>'PAGE 13'!J19</f>
        <v>9532</v>
      </c>
      <c r="T21">
        <f t="shared" si="1"/>
        <v>3</v>
      </c>
    </row>
    <row r="22" spans="1:20" ht="20.100000000000001" customHeight="1" x14ac:dyDescent="0.2">
      <c r="A22" s="20" t="s">
        <v>76</v>
      </c>
      <c r="B22" s="21">
        <f>MAX(B13,0)+MAX(B14,0)+MAX(B15,0)+MAX(B16,0)+MAX(B17,0)+MAX(B18,0)+MAX(B19,0)+MAX(B20,0)</f>
        <v>2349</v>
      </c>
      <c r="C22" s="21">
        <f t="shared" ref="C22:I22" si="3">MAX(C13,0)+MAX(C14,0)+MAX(C15,0)+MAX(C16,0)+MAX(C17,0)+MAX(C18,0)+MAX(C19,0)+MAX(C20,0)</f>
        <v>195</v>
      </c>
      <c r="D22" s="21">
        <f t="shared" si="3"/>
        <v>150</v>
      </c>
      <c r="E22" s="21">
        <f t="shared" si="3"/>
        <v>318</v>
      </c>
      <c r="F22" s="21">
        <f t="shared" si="3"/>
        <v>50</v>
      </c>
      <c r="G22" s="21">
        <f t="shared" si="3"/>
        <v>5806</v>
      </c>
      <c r="H22" s="21">
        <f t="shared" si="3"/>
        <v>664</v>
      </c>
      <c r="I22" s="21">
        <f t="shared" si="3"/>
        <v>9532</v>
      </c>
    </row>
    <row r="23" spans="1:20" ht="12.6" customHeight="1" x14ac:dyDescent="0.2">
      <c r="A23" s="29"/>
      <c r="B23" s="17"/>
      <c r="C23" s="17"/>
      <c r="D23" s="17"/>
      <c r="E23" s="17"/>
      <c r="F23" s="17"/>
      <c r="G23" s="17"/>
      <c r="H23" s="17"/>
      <c r="I23" s="17"/>
    </row>
    <row r="24" spans="1:20" ht="12.6" customHeight="1" x14ac:dyDescent="0.2">
      <c r="A24" s="4"/>
      <c r="B24" s="17"/>
      <c r="C24" s="17"/>
      <c r="D24" s="17"/>
      <c r="E24" s="17"/>
      <c r="F24" s="17"/>
      <c r="G24" s="17"/>
      <c r="H24" s="17"/>
      <c r="I24" s="17"/>
    </row>
    <row r="25" spans="1:20" ht="12.75" customHeight="1" x14ac:dyDescent="0.2">
      <c r="B25" s="42"/>
      <c r="C25" s="42"/>
      <c r="D25" s="42"/>
      <c r="E25" s="42"/>
      <c r="F25" s="42"/>
      <c r="G25" s="42"/>
      <c r="H25" s="42"/>
      <c r="I25" s="42"/>
    </row>
    <row r="26" spans="1:20" ht="12.75" customHeight="1" x14ac:dyDescent="0.2">
      <c r="B26" s="42"/>
      <c r="C26" s="42"/>
      <c r="D26" s="42"/>
      <c r="E26" s="42"/>
      <c r="F26" s="42"/>
      <c r="G26" s="42"/>
      <c r="H26" s="42"/>
      <c r="I26" s="42"/>
    </row>
    <row r="27" spans="1:20" ht="12.75" customHeight="1" x14ac:dyDescent="0.2">
      <c r="B27" s="42"/>
      <c r="C27" s="42"/>
      <c r="D27" s="42"/>
      <c r="E27" s="42"/>
      <c r="F27" s="42"/>
      <c r="G27" s="42"/>
      <c r="H27" s="42"/>
      <c r="I27" s="42"/>
    </row>
    <row r="28" spans="1:20" ht="12.75" customHeight="1" x14ac:dyDescent="0.2">
      <c r="B28" s="42"/>
      <c r="C28" s="42"/>
      <c r="D28" s="42"/>
      <c r="E28" s="42"/>
      <c r="F28" s="42"/>
      <c r="G28" s="42"/>
      <c r="H28" s="42"/>
      <c r="I28" s="42"/>
    </row>
    <row r="29" spans="1:20" ht="12.75" customHeight="1" x14ac:dyDescent="0.2">
      <c r="B29" s="42"/>
      <c r="C29" s="42"/>
      <c r="D29" s="42"/>
      <c r="E29" s="42"/>
      <c r="F29" s="42"/>
      <c r="G29" s="42"/>
      <c r="H29" s="42"/>
      <c r="I29" s="42"/>
    </row>
    <row r="30" spans="1:20" ht="14.25" customHeight="1" x14ac:dyDescent="0.2">
      <c r="B30" s="42"/>
      <c r="C30" s="42"/>
      <c r="D30" s="42"/>
      <c r="E30" s="42"/>
      <c r="F30" s="42"/>
      <c r="G30" s="42"/>
      <c r="H30" s="42"/>
      <c r="I30" s="42"/>
    </row>
    <row r="31" spans="1:20" ht="14.25" customHeight="1" x14ac:dyDescent="0.2">
      <c r="B31" s="42"/>
      <c r="C31" s="42"/>
      <c r="D31" s="42"/>
      <c r="E31" s="42"/>
      <c r="F31" s="42"/>
      <c r="G31" s="42"/>
      <c r="H31" s="42"/>
      <c r="I31" s="42"/>
    </row>
    <row r="32" spans="1:20" ht="14.25" customHeight="1" x14ac:dyDescent="0.2">
      <c r="B32" s="42"/>
      <c r="C32" s="42"/>
      <c r="D32" s="42"/>
      <c r="E32" s="42"/>
      <c r="F32" s="42"/>
      <c r="G32" s="42"/>
      <c r="H32" s="42"/>
      <c r="I32" s="42"/>
    </row>
    <row r="33" spans="1:9" ht="12.75" customHeight="1" x14ac:dyDescent="0.2">
      <c r="A33" s="25"/>
      <c r="B33" s="42"/>
      <c r="C33" s="42"/>
      <c r="D33" s="42"/>
      <c r="E33" s="42"/>
      <c r="F33" s="42"/>
      <c r="G33" s="42"/>
      <c r="H33" s="42"/>
      <c r="I33" s="42"/>
    </row>
    <row r="34" spans="1:9" ht="14.25" customHeight="1" x14ac:dyDescent="0.2">
      <c r="B34" s="42"/>
      <c r="C34" s="42"/>
      <c r="D34" s="42"/>
      <c r="E34" s="42"/>
      <c r="F34" s="42"/>
      <c r="G34" s="42"/>
      <c r="H34" s="42"/>
      <c r="I34" s="42"/>
    </row>
    <row r="35" spans="1:9" ht="14.25" customHeight="1" x14ac:dyDescent="0.2">
      <c r="B35" s="42"/>
      <c r="C35" s="42"/>
      <c r="D35" s="42"/>
      <c r="E35" s="42"/>
      <c r="F35" s="42"/>
      <c r="G35" s="42"/>
      <c r="H35" s="42"/>
      <c r="I35" s="42"/>
    </row>
    <row r="36" spans="1:9" ht="14.25" customHeight="1" x14ac:dyDescent="0.2">
      <c r="B36" s="42"/>
      <c r="C36" s="42"/>
      <c r="D36" s="42"/>
      <c r="E36" s="42"/>
      <c r="F36" s="42"/>
      <c r="G36" s="42"/>
      <c r="H36" s="42"/>
      <c r="I36" s="42"/>
    </row>
    <row r="37" spans="1:9" ht="15" customHeight="1" x14ac:dyDescent="0.2"/>
  </sheetData>
  <sheetProtection algorithmName="SHA-512" hashValue="6BiQJGeZ7tfRfQ52voCL7D5Un84bkU/mZP3yYuoB3TxzELRk8gd1liwRzF7Viw4XS+p3jVPNDVDnytw3UYJtYw==" saltValue="SqeA8VatFhve00x5PPKqQA==" spinCount="100000" sheet="1" objects="1" scenarios="1"/>
  <mergeCells count="4">
    <mergeCell ref="C7:G7"/>
    <mergeCell ref="A11:A12"/>
    <mergeCell ref="B11:I11"/>
    <mergeCell ref="M11:M12"/>
  </mergeCells>
  <conditionalFormatting sqref="B13:I14 B16:I21 D15:I15">
    <cfRule type="expression" dxfId="97" priority="94" stopIfTrue="1">
      <formula>LEN(TRIM(B13))=0</formula>
    </cfRule>
  </conditionalFormatting>
  <conditionalFormatting sqref="G7">
    <cfRule type="expression" dxfId="96" priority="95" stopIfTrue="1">
      <formula>MIN(V13:V21)=0</formula>
    </cfRule>
  </conditionalFormatting>
  <conditionalFormatting sqref="K13">
    <cfRule type="expression" dxfId="95" priority="96" stopIfTrue="1">
      <formula>MAX(I13,0)&lt;&gt;K13</formula>
    </cfRule>
  </conditionalFormatting>
  <conditionalFormatting sqref="B22:I22">
    <cfRule type="expression" dxfId="94" priority="97" stopIfTrue="1">
      <formula>MAX(B21,0)&lt;&gt;B22</formula>
    </cfRule>
  </conditionalFormatting>
  <conditionalFormatting sqref="F7">
    <cfRule type="expression" dxfId="93" priority="98" stopIfTrue="1">
      <formula>MIN(V13:V21)=0</formula>
    </cfRule>
  </conditionalFormatting>
  <conditionalFormatting sqref="C7:E7">
    <cfRule type="expression" dxfId="92" priority="99" stopIfTrue="1">
      <formula>MIN(T13:T21)=0</formula>
    </cfRule>
  </conditionalFormatting>
  <conditionalFormatting sqref="K14:K15">
    <cfRule type="expression" dxfId="91" priority="92" stopIfTrue="1">
      <formula>MAX(I14,0)&lt;&gt;K14</formula>
    </cfRule>
  </conditionalFormatting>
  <conditionalFormatting sqref="K16">
    <cfRule type="expression" dxfId="90" priority="91" stopIfTrue="1">
      <formula>MAX(I16,0)&lt;&gt;K16</formula>
    </cfRule>
  </conditionalFormatting>
  <conditionalFormatting sqref="K17">
    <cfRule type="expression" dxfId="89" priority="90" stopIfTrue="1">
      <formula>MAX(I17,0)&lt;&gt;K17</formula>
    </cfRule>
  </conditionalFormatting>
  <conditionalFormatting sqref="K18">
    <cfRule type="expression" dxfId="88" priority="89" stopIfTrue="1">
      <formula>MAX(I18,0)&lt;&gt;K18</formula>
    </cfRule>
  </conditionalFormatting>
  <conditionalFormatting sqref="K19">
    <cfRule type="expression" dxfId="87" priority="88" stopIfTrue="1">
      <formula>MAX(I19,0)&lt;&gt;K19</formula>
    </cfRule>
  </conditionalFormatting>
  <conditionalFormatting sqref="K20">
    <cfRule type="expression" dxfId="86" priority="87" stopIfTrue="1">
      <formula>MAX(I20,0)&lt;&gt;K20</formula>
    </cfRule>
  </conditionalFormatting>
  <conditionalFormatting sqref="K21">
    <cfRule type="expression" dxfId="85" priority="86" stopIfTrue="1">
      <formula>MAX(I21,0)&lt;&gt;K21</formula>
    </cfRule>
  </conditionalFormatting>
  <conditionalFormatting sqref="M13">
    <cfRule type="expression" dxfId="84" priority="93" stopIfTrue="1">
      <formula>AND(MAX(I13,M13)&gt;=0, I13&lt;&gt;M13)</formula>
    </cfRule>
  </conditionalFormatting>
  <conditionalFormatting sqref="M14:M15">
    <cfRule type="expression" dxfId="83" priority="85" stopIfTrue="1">
      <formula>AND(MAX(I14,M14)&gt;=0, I14&lt;&gt;M14)</formula>
    </cfRule>
  </conditionalFormatting>
  <conditionalFormatting sqref="M16">
    <cfRule type="expression" dxfId="82" priority="84" stopIfTrue="1">
      <formula>AND(MAX(I16,M16)&gt;=0, I16&lt;&gt;M16)</formula>
    </cfRule>
  </conditionalFormatting>
  <conditionalFormatting sqref="M17">
    <cfRule type="expression" dxfId="81" priority="83" stopIfTrue="1">
      <formula>AND(MAX(I17,M17)&gt;=0, I17&lt;&gt;M17)</formula>
    </cfRule>
  </conditionalFormatting>
  <conditionalFormatting sqref="M18">
    <cfRule type="expression" dxfId="80" priority="82" stopIfTrue="1">
      <formula>AND(MAX(I18,M18)&gt;=0, I18&lt;&gt;M18)</formula>
    </cfRule>
  </conditionalFormatting>
  <conditionalFormatting sqref="M19">
    <cfRule type="expression" dxfId="79" priority="81" stopIfTrue="1">
      <formula>AND(MAX(I19,M19)&gt;=0, I19&lt;&gt;M19)</formula>
    </cfRule>
  </conditionalFormatting>
  <conditionalFormatting sqref="M20">
    <cfRule type="expression" dxfId="78" priority="80" stopIfTrue="1">
      <formula>AND(MAX(I20,M20)&gt;=0, I20&lt;&gt;M20)</formula>
    </cfRule>
  </conditionalFormatting>
  <conditionalFormatting sqref="M21">
    <cfRule type="expression" dxfId="77" priority="79" stopIfTrue="1">
      <formula>AND(MAX(I21,M21)&gt;=0, I21&lt;&gt;M21)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="90" zoomScaleNormal="90" workbookViewId="0">
      <selection activeCell="A27" sqref="A27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106</v>
      </c>
      <c r="G1" s="3"/>
      <c r="I1" s="22" t="s">
        <v>77</v>
      </c>
    </row>
    <row r="2" spans="1:17" s="2" customFormat="1" ht="13.15" customHeight="1" x14ac:dyDescent="0.2">
      <c r="A2" s="4"/>
      <c r="E2" s="5"/>
      <c r="F2" s="5"/>
      <c r="G2" s="3"/>
      <c r="I2" s="3"/>
    </row>
    <row r="3" spans="1:17" s="2" customFormat="1" ht="13.15" customHeight="1" x14ac:dyDescent="0.2">
      <c r="A3" s="4"/>
      <c r="G3" s="3"/>
      <c r="I3" s="22"/>
    </row>
    <row r="4" spans="1:17" s="2" customFormat="1" ht="21" customHeight="1" x14ac:dyDescent="0.2">
      <c r="A4" s="4"/>
      <c r="E4" s="6" t="str">
        <f>'PAGE 1'!E4</f>
        <v>REPORT OF CHILDREN WITH DISABILITIES</v>
      </c>
      <c r="F4" s="5"/>
      <c r="G4" s="5"/>
      <c r="I4" s="3"/>
    </row>
    <row r="5" spans="1:17" s="2" customFormat="1" ht="15.6" customHeight="1" x14ac:dyDescent="0.2">
      <c r="A5" s="4"/>
      <c r="E5" s="6" t="str">
        <f>'PAGE 1'!E5</f>
        <v>EXITING SPECIAL EDUCATION</v>
      </c>
      <c r="F5" s="5"/>
      <c r="G5" s="3"/>
      <c r="I5" s="22"/>
    </row>
    <row r="6" spans="1:17" s="2" customFormat="1" ht="15.6" customHeight="1" x14ac:dyDescent="0.2">
      <c r="A6" s="4"/>
      <c r="G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55" t="str">
        <f>'PAGE 1'!B8</f>
        <v>Reporting Year:</v>
      </c>
      <c r="C8" s="56" t="str">
        <f>'PAGE 1'!C8</f>
        <v>2021-2022</v>
      </c>
      <c r="E8" s="5"/>
      <c r="F8" s="5"/>
      <c r="G8" s="5"/>
      <c r="H8"/>
      <c r="I8"/>
      <c r="J8"/>
    </row>
    <row r="9" spans="1:17" s="2" customFormat="1" ht="13.9" customHeight="1" x14ac:dyDescent="0.2">
      <c r="B9" s="5"/>
      <c r="C9" s="5"/>
      <c r="D9" s="5"/>
      <c r="E9" s="5"/>
      <c r="F9" s="5"/>
      <c r="G9" s="5"/>
      <c r="H9"/>
      <c r="I9"/>
      <c r="J9"/>
    </row>
    <row r="10" spans="1:17" s="2" customFormat="1" ht="13.9" customHeight="1" x14ac:dyDescent="0.2">
      <c r="B10" s="5"/>
      <c r="C10" s="5"/>
      <c r="D10" s="5"/>
      <c r="E10" s="5"/>
      <c r="F10" s="5"/>
      <c r="H10"/>
      <c r="I10"/>
      <c r="J10"/>
    </row>
    <row r="11" spans="1:17" s="2" customFormat="1" ht="12" customHeight="1" x14ac:dyDescent="0.2">
      <c r="B11" s="5"/>
      <c r="C11" s="5"/>
      <c r="D11" s="5"/>
      <c r="E11" s="5"/>
      <c r="F11" s="5"/>
      <c r="H11"/>
      <c r="I11"/>
      <c r="J11"/>
    </row>
    <row r="12" spans="1:17" s="2" customFormat="1" ht="12" customHeight="1" x14ac:dyDescent="0.2">
      <c r="B12" s="8"/>
      <c r="E12" s="8"/>
      <c r="F12" s="8"/>
      <c r="H12"/>
      <c r="I12"/>
      <c r="J12"/>
    </row>
    <row r="13" spans="1:17" ht="12" customHeight="1" x14ac:dyDescent="0.2">
      <c r="A13" s="9" t="s">
        <v>78</v>
      </c>
    </row>
    <row r="14" spans="1:17" ht="39.950000000000003" customHeight="1" x14ac:dyDescent="0.2">
      <c r="A14" s="86" t="s">
        <v>65</v>
      </c>
      <c r="B14" s="43" t="s">
        <v>79</v>
      </c>
      <c r="C14" s="44"/>
      <c r="D14" s="44"/>
      <c r="E14" s="44"/>
      <c r="F14" s="44"/>
      <c r="G14" s="44"/>
      <c r="H14" s="44"/>
      <c r="I14" s="45"/>
      <c r="O14">
        <v>17</v>
      </c>
    </row>
    <row r="15" spans="1:17" ht="64.150000000000006" customHeight="1" x14ac:dyDescent="0.2">
      <c r="A15" s="87"/>
      <c r="B15" s="41" t="s">
        <v>80</v>
      </c>
      <c r="C15" s="31" t="s">
        <v>81</v>
      </c>
      <c r="D15" s="31" t="s">
        <v>82</v>
      </c>
      <c r="E15" s="31" t="s">
        <v>83</v>
      </c>
      <c r="F15" s="31" t="s">
        <v>84</v>
      </c>
      <c r="G15" s="31" t="s">
        <v>85</v>
      </c>
      <c r="H15" s="31" t="s">
        <v>86</v>
      </c>
      <c r="I15" s="31" t="s">
        <v>87</v>
      </c>
      <c r="Q15" t="s">
        <v>0</v>
      </c>
    </row>
    <row r="16" spans="1:17" ht="39.950000000000003" customHeight="1" x14ac:dyDescent="0.2">
      <c r="A16" s="57" t="s">
        <v>11</v>
      </c>
      <c r="B16" s="46">
        <f>IF(MIN('PAGE 15'!B13,'PAGE 15'!$I$13)&lt;=0,0,'PAGE 15'!B13/'PAGE 15'!$I$13)</f>
        <v>0.26263627353815661</v>
      </c>
      <c r="C16" s="46">
        <f>IF(MIN('PAGE 15'!C13,'PAGE 15'!$I$13)&lt;=0,0,'PAGE 15'!C13/'PAGE 15'!$I$13)</f>
        <v>1.288404360753221E-2</v>
      </c>
      <c r="D16" s="46">
        <f>IF(MIN('PAGE 15'!D13,'PAGE 15'!$I$13)&lt;=0,0,'PAGE 15'!D13/'PAGE 15'!$I$13)</f>
        <v>2.3785926660059464E-2</v>
      </c>
      <c r="E16" s="46">
        <f>IF(MIN('PAGE 15'!E13,'PAGE 15'!$I$13)&lt;=0,0,'PAGE 15'!E13/'PAGE 15'!$I$13)</f>
        <v>2.1803766105054509E-2</v>
      </c>
      <c r="F16" s="46">
        <f>IF(MIN('PAGE 15'!F13,'PAGE 15'!$I$13)&lt;=0,0,'PAGE 15'!F13/'PAGE 15'!$I$13)</f>
        <v>1.9821605550049554E-3</v>
      </c>
      <c r="G16" s="46">
        <f>IF(MIN('PAGE 15'!G13,'PAGE 15'!$I$13)&lt;=0,0,'PAGE 15'!G13/'PAGE 15'!$I$13)</f>
        <v>0.61942517343904857</v>
      </c>
      <c r="H16" s="46">
        <f>IF(MIN('PAGE 15'!H13,'PAGE 15'!$I$13)&lt;=0,0,'PAGE 15'!H13/'PAGE 15'!$I$13)</f>
        <v>5.7482656095143705E-2</v>
      </c>
      <c r="I16" s="46">
        <f>IF('PAGE 15'!I13&lt;=0,0,'PAGE 15'!I13/'PAGE 15'!I13)</f>
        <v>1</v>
      </c>
    </row>
    <row r="17" spans="1:9" ht="39.950000000000003" customHeight="1" x14ac:dyDescent="0.2">
      <c r="A17" s="57" t="s">
        <v>12</v>
      </c>
      <c r="B17" s="46">
        <f>IF(MIN('PAGE 15'!B14,'PAGE 15'!$I$14)&lt;=0,0,'PAGE 15'!B14/'PAGE 15'!$I$14)</f>
        <v>0.27288956898750316</v>
      </c>
      <c r="C17" s="46">
        <f>IF(MIN('PAGE 15'!C14,'PAGE 15'!$I$14)&lt;=0,0,'PAGE 15'!C14/'PAGE 15'!$I$14)</f>
        <v>1.9127773527161437E-2</v>
      </c>
      <c r="D17" s="46">
        <f>IF(MIN('PAGE 15'!D14,'PAGE 15'!$I$14)&lt;=0,0,'PAGE 15'!D14/'PAGE 15'!$I$14)</f>
        <v>1.9382810507523589E-2</v>
      </c>
      <c r="E17" s="46">
        <f>IF(MIN('PAGE 15'!E14,'PAGE 15'!$I$14)&lt;=0,0,'PAGE 15'!E14/'PAGE 15'!$I$14)</f>
        <v>3.6215251211425659E-2</v>
      </c>
      <c r="F17" s="46">
        <f>IF(MIN('PAGE 15'!F14,'PAGE 15'!$I$14)&lt;=0,0,'PAGE 15'!F14/'PAGE 15'!$I$14)</f>
        <v>7.1410354501402701E-3</v>
      </c>
      <c r="G17" s="46">
        <f>IF(MIN('PAGE 15'!G14,'PAGE 15'!$I$14)&lt;=0,0,'PAGE 15'!G14/'PAGE 15'!$I$14)</f>
        <v>0.57918898240244832</v>
      </c>
      <c r="H17" s="46">
        <f>IF(MIN('PAGE 15'!H14,'PAGE 15'!$I$14)&lt;=0,0,'PAGE 15'!H14/'PAGE 15'!$I$14)</f>
        <v>6.6054577913797499E-2</v>
      </c>
      <c r="I17" s="46">
        <f>IF('PAGE 15'!I14&lt;=0,0,'PAGE 15'!I14/'PAGE 15'!I14)</f>
        <v>1</v>
      </c>
    </row>
    <row r="18" spans="1:9" ht="39.950000000000003" customHeight="1" x14ac:dyDescent="0.2">
      <c r="A18" s="61" t="s">
        <v>107</v>
      </c>
      <c r="B18" s="46" t="e">
        <f>IF(MIN('PAGE 15'!B15,'PAGE 15'!$I$14)&lt;=0,0,'PAGE 15'!B15/'PAGE 15'!$I$14)</f>
        <v>#VALUE!</v>
      </c>
      <c r="C18" s="46">
        <f>IF(MIN('PAGE 15'!C15,'PAGE 15'!$I$14)&lt;=0,0,'PAGE 15'!C15/'PAGE 15'!$I$14)</f>
        <v>0</v>
      </c>
      <c r="D18" s="46">
        <f>IF(MIN('PAGE 15'!D15,'PAGE 15'!$I$14)&lt;=0,0,'PAGE 15'!D15/'PAGE 15'!$I$14)</f>
        <v>0</v>
      </c>
      <c r="E18" s="46">
        <f>IF(MIN('PAGE 15'!E15,'PAGE 15'!$I$14)&lt;=0,0,'PAGE 15'!E15/'PAGE 15'!$I$14)</f>
        <v>0</v>
      </c>
      <c r="F18" s="46">
        <f>IF(MIN('PAGE 15'!F15,'PAGE 15'!$I$14)&lt;=0,0,'PAGE 15'!F15/'PAGE 15'!$I$14)</f>
        <v>0</v>
      </c>
      <c r="G18" s="46">
        <f>IF(MIN('PAGE 15'!G15,'PAGE 15'!$I$14)&lt;=0,0,'PAGE 15'!G15/'PAGE 15'!$I$14)</f>
        <v>0</v>
      </c>
      <c r="H18" s="46">
        <f>IF(MIN('PAGE 15'!H15,'PAGE 15'!$I$14)&lt;=0,0,'PAGE 15'!H15/'PAGE 15'!$I$14)</f>
        <v>0</v>
      </c>
      <c r="I18" s="46">
        <f>IF('PAGE 15'!I15&lt;=0,0,'PAGE 15'!I15/'PAGE 15'!I15)</f>
        <v>0</v>
      </c>
    </row>
    <row r="19" spans="1:9" ht="24.95" customHeight="1" x14ac:dyDescent="0.2">
      <c r="A19" s="57" t="s">
        <v>108</v>
      </c>
      <c r="B19" s="46">
        <f>IF(MIN('PAGE 15'!B16,'PAGE 15'!$I$16)&lt;=0,0,'PAGE 15'!B16/'PAGE 15'!$I$16)</f>
        <v>0.19385342789598109</v>
      </c>
      <c r="C19" s="46">
        <f>IF(MIN('PAGE 15'!C16,'PAGE 15'!$I$16)&lt;=0,0,'PAGE 15'!C16/'PAGE 15'!$I$16)</f>
        <v>2.6004728132387706E-2</v>
      </c>
      <c r="D19" s="46">
        <f>IF(MIN('PAGE 15'!D16,'PAGE 15'!$I$16)&lt;=0,0,'PAGE 15'!D16/'PAGE 15'!$I$16)</f>
        <v>3.5460992907801421E-2</v>
      </c>
      <c r="E19" s="46">
        <f>IF(MIN('PAGE 15'!E16,'PAGE 15'!$I$16)&lt;=0,0,'PAGE 15'!E16/'PAGE 15'!$I$16)</f>
        <v>3.5460992907801421E-2</v>
      </c>
      <c r="F19" s="46">
        <f>IF(MIN('PAGE 15'!F16,'PAGE 15'!$I$16)&lt;=0,0,'PAGE 15'!F16/'PAGE 15'!$I$16)</f>
        <v>4.7281323877068557E-3</v>
      </c>
      <c r="G19" s="46">
        <f>IF(MIN('PAGE 15'!G16,'PAGE 15'!$I$16)&lt;=0,0,'PAGE 15'!G16/'PAGE 15'!$I$16)</f>
        <v>0.65484633569739947</v>
      </c>
      <c r="H19" s="46">
        <f>IF(MIN('PAGE 15'!H16,'PAGE 15'!$I$16)&lt;=0,0,'PAGE 15'!H16/'PAGE 15'!$I$16)</f>
        <v>4.9645390070921988E-2</v>
      </c>
      <c r="I19" s="46">
        <f>IF('PAGE 15'!I16&lt;=0,0,'PAGE 15'!I16/'PAGE 15'!I16)</f>
        <v>1</v>
      </c>
    </row>
    <row r="20" spans="1:9" ht="24.95" customHeight="1" x14ac:dyDescent="0.2">
      <c r="A20" s="58" t="s">
        <v>109</v>
      </c>
      <c r="B20" s="46">
        <f>IF(MIN('PAGE 15'!B17,'PAGE 15'!$I$17)&lt;=0,0,'PAGE 15'!B17/'PAGE 15'!$I$17)</f>
        <v>0.15942028985507245</v>
      </c>
      <c r="C20" s="46">
        <f>IF(MIN('PAGE 15'!C17,'PAGE 15'!$I$17)&lt;=0,0,'PAGE 15'!C17/'PAGE 15'!$I$17)</f>
        <v>2.1739130434782608E-2</v>
      </c>
      <c r="D20" s="46">
        <f>IF(MIN('PAGE 15'!D17,'PAGE 15'!$I$17)&lt;=0,0,'PAGE 15'!D17/'PAGE 15'!$I$17)</f>
        <v>4.3478260869565216E-2</v>
      </c>
      <c r="E20" s="46">
        <f>IF(MIN('PAGE 15'!E17,'PAGE 15'!$I$17)&lt;=0,0,'PAGE 15'!E17/'PAGE 15'!$I$17)</f>
        <v>4.3478260869565216E-2</v>
      </c>
      <c r="F20" s="46">
        <f>IF(MIN('PAGE 15'!F17,'PAGE 15'!$I$17)&lt;=0,0,'PAGE 15'!F17/'PAGE 15'!$I$17)</f>
        <v>0</v>
      </c>
      <c r="G20" s="46">
        <f>IF(MIN('PAGE 15'!G17,'PAGE 15'!$I$17)&lt;=0,0,'PAGE 15'!G17/'PAGE 15'!$I$17)</f>
        <v>0.67391304347826086</v>
      </c>
      <c r="H20" s="46">
        <f>IF(MIN('PAGE 15'!H17,'PAGE 15'!$I$17)&lt;=0,0,'PAGE 15'!H17/'PAGE 15'!$I$17)</f>
        <v>5.7971014492753624E-2</v>
      </c>
      <c r="I20" s="46">
        <f>IF('PAGE 15'!I17&lt;=0,0,'PAGE 15'!I17/'PAGE 15'!I17)</f>
        <v>1</v>
      </c>
    </row>
    <row r="21" spans="1:9" ht="24.95" customHeight="1" x14ac:dyDescent="0.2">
      <c r="A21" s="58" t="s">
        <v>110</v>
      </c>
      <c r="B21" s="46">
        <f>IF(MIN('PAGE 15'!B18,'PAGE 15'!$I$18)&lt;=0,0,'PAGE 15'!B18/'PAGE 15'!$I$18)</f>
        <v>0.21428571428571427</v>
      </c>
      <c r="C21" s="46">
        <f>IF(MIN('PAGE 15'!C18,'PAGE 15'!$I$18)&lt;=0,0,'PAGE 15'!C18/'PAGE 15'!$I$18)</f>
        <v>3.5714285714285712E-2</v>
      </c>
      <c r="D21" s="46">
        <f>IF(MIN('PAGE 15'!D18,'PAGE 15'!$I$18)&lt;=0,0,'PAGE 15'!D18/'PAGE 15'!$I$18)</f>
        <v>0</v>
      </c>
      <c r="E21" s="46">
        <f>IF(MIN('PAGE 15'!E18,'PAGE 15'!$I$18)&lt;=0,0,'PAGE 15'!E18/'PAGE 15'!$I$18)</f>
        <v>0.10714285714285714</v>
      </c>
      <c r="F21" s="46">
        <f>IF(MIN('PAGE 15'!F18,'PAGE 15'!$I$18)&lt;=0,0,'PAGE 15'!F18/'PAGE 15'!$I$18)</f>
        <v>0</v>
      </c>
      <c r="G21" s="46">
        <f>IF(MIN('PAGE 15'!G18,'PAGE 15'!$I$18)&lt;=0,0,'PAGE 15'!G18/'PAGE 15'!$I$18)</f>
        <v>0.5</v>
      </c>
      <c r="H21" s="46">
        <f>IF(MIN('PAGE 15'!H18,'PAGE 15'!$I$18)&lt;=0,0,'PAGE 15'!H18/'PAGE 15'!$I$18)</f>
        <v>0.14285714285714285</v>
      </c>
      <c r="I21" s="46">
        <f>IF('PAGE 15'!I18&lt;=0,0,'PAGE 15'!I18/'PAGE 15'!I18)</f>
        <v>1</v>
      </c>
    </row>
    <row r="22" spans="1:9" ht="24.95" customHeight="1" x14ac:dyDescent="0.2">
      <c r="A22" s="58" t="s">
        <v>111</v>
      </c>
      <c r="B22" s="46">
        <f>IF(MIN('PAGE 15'!B19,'PAGE 15'!$I$19)&lt;=0,0,'PAGE 15'!B19/'PAGE 15'!$I$19)</f>
        <v>0.20910815939278937</v>
      </c>
      <c r="C22" s="46">
        <f>IF(MIN('PAGE 15'!C19,'PAGE 15'!$I$19)&lt;=0,0,'PAGE 15'!C19/'PAGE 15'!$I$19)</f>
        <v>2.049335863377609E-2</v>
      </c>
      <c r="D22" s="46">
        <f>IF(MIN('PAGE 15'!D19,'PAGE 15'!$I$19)&lt;=0,0,'PAGE 15'!D19/'PAGE 15'!$I$19)</f>
        <v>9.8671726755218212E-3</v>
      </c>
      <c r="E22" s="46">
        <f>IF(MIN('PAGE 15'!E19,'PAGE 15'!$I$19)&lt;=0,0,'PAGE 15'!E19/'PAGE 15'!$I$19)</f>
        <v>3.4914611005692597E-2</v>
      </c>
      <c r="F22" s="46">
        <f>IF(MIN('PAGE 15'!F19,'PAGE 15'!$I$19)&lt;=0,0,'PAGE 15'!F19/'PAGE 15'!$I$19)</f>
        <v>4.1745730550284627E-3</v>
      </c>
      <c r="G22" s="46">
        <f>IF(MIN('PAGE 15'!G19,'PAGE 15'!$I$19)&lt;=0,0,'PAGE 15'!G19/'PAGE 15'!$I$19)</f>
        <v>0.6413662239089184</v>
      </c>
      <c r="H22" s="46">
        <f>IF(MIN('PAGE 15'!H19,'PAGE 15'!$I$19)&lt;=0,0,'PAGE 15'!H19/'PAGE 15'!$I$19)</f>
        <v>8.0075901328273247E-2</v>
      </c>
      <c r="I22" s="46">
        <f>IF('PAGE 15'!I19&lt;=0,0,'PAGE 15'!I19/'PAGE 15'!I19)</f>
        <v>1</v>
      </c>
    </row>
    <row r="23" spans="1:9" ht="24.95" customHeight="1" x14ac:dyDescent="0.2">
      <c r="A23" s="58" t="s">
        <v>112</v>
      </c>
      <c r="B23" s="46">
        <f>IF(MIN('PAGE 15'!B20,'PAGE 15'!$I$20)&lt;=0,0,'PAGE 15'!B20/'PAGE 15'!$I$20)</f>
        <v>0.25616835994194487</v>
      </c>
      <c r="C23" s="46">
        <f>IF(MIN('PAGE 15'!C20,'PAGE 15'!$I$20)&lt;=0,0,'PAGE 15'!C20/'PAGE 15'!$I$20)</f>
        <v>2.7576197387518143E-2</v>
      </c>
      <c r="D23" s="46">
        <f>IF(MIN('PAGE 15'!D20,'PAGE 15'!$I$20)&lt;=0,0,'PAGE 15'!D20/'PAGE 15'!$I$20)</f>
        <v>2.1770682148040637E-3</v>
      </c>
      <c r="E23" s="46">
        <f>IF(MIN('PAGE 15'!E20,'PAGE 15'!$I$20)&lt;=0,0,'PAGE 15'!E20/'PAGE 15'!$I$20)</f>
        <v>2.7576197387518143E-2</v>
      </c>
      <c r="F23" s="46">
        <f>IF(MIN('PAGE 15'!F20,'PAGE 15'!$I$20)&lt;=0,0,'PAGE 15'!F20/'PAGE 15'!$I$20)</f>
        <v>5.0798258345428155E-3</v>
      </c>
      <c r="G23" s="46">
        <f>IF(MIN('PAGE 15'!G20,'PAGE 15'!$I$20)&lt;=0,0,'PAGE 15'!G20/'PAGE 15'!$I$20)</f>
        <v>0.60667634252539915</v>
      </c>
      <c r="H23" s="46">
        <f>IF(MIN('PAGE 15'!H20,'PAGE 15'!$I$20)&lt;=0,0,'PAGE 15'!H20/'PAGE 15'!$I$20)</f>
        <v>7.474600870827286E-2</v>
      </c>
      <c r="I23" s="46">
        <f>IF('PAGE 15'!I20&lt;=0,0,'PAGE 15'!I20/'PAGE 15'!I20)</f>
        <v>1</v>
      </c>
    </row>
    <row r="24" spans="1:9" ht="24.95" customHeight="1" x14ac:dyDescent="0.2">
      <c r="A24" s="58" t="s">
        <v>113</v>
      </c>
      <c r="B24" s="46">
        <f>IF(MIN('PAGE 15'!B21,'PAGE 15'!$I$21)&lt;=0,0,'PAGE 15'!B21/'PAGE 15'!$I$21)</f>
        <v>0.24643306756189676</v>
      </c>
      <c r="C24" s="46">
        <f>IF(MIN('PAGE 15'!C21,'PAGE 15'!$I$21)&lt;=0,0,'PAGE 15'!C21/'PAGE 15'!$I$21)</f>
        <v>2.0457406630297943E-2</v>
      </c>
      <c r="D24" s="46">
        <f>IF(MIN('PAGE 15'!D21,'PAGE 15'!$I$21)&lt;=0,0,'PAGE 15'!D21/'PAGE 15'!$I$21)</f>
        <v>1.5736466638690726E-2</v>
      </c>
      <c r="E24" s="46">
        <f>IF(MIN('PAGE 15'!E21,'PAGE 15'!$I$21)&lt;=0,0,'PAGE 15'!E21/'PAGE 15'!$I$21)</f>
        <v>3.3361309274024337E-2</v>
      </c>
      <c r="F24" s="46">
        <f>IF(MIN('PAGE 15'!F21,'PAGE 15'!$I$21)&lt;=0,0,'PAGE 15'!F21/'PAGE 15'!$I$21)</f>
        <v>5.2454888795635752E-3</v>
      </c>
      <c r="G24" s="46">
        <f>IF(MIN('PAGE 15'!G21,'PAGE 15'!$I$21)&lt;=0,0,'PAGE 15'!G21/'PAGE 15'!$I$21)</f>
        <v>0.6091061686949224</v>
      </c>
      <c r="H24" s="46">
        <f>IF(MIN('PAGE 15'!H21,'PAGE 15'!$I$21)&lt;=0,0,'PAGE 15'!H21/'PAGE 15'!$I$21)</f>
        <v>6.9660092320604286E-2</v>
      </c>
      <c r="I24" s="46">
        <f>IF('PAGE 15'!I21&lt;=0,0,'PAGE 15'!I21/'PAGE 15'!I21)</f>
        <v>1</v>
      </c>
    </row>
    <row r="25" spans="1:9" ht="20.100000000000001" customHeight="1" x14ac:dyDescent="0.2"/>
    <row r="26" spans="1:9" ht="21.75" customHeight="1" x14ac:dyDescent="0.2">
      <c r="A26" s="40" t="s">
        <v>62</v>
      </c>
      <c r="B26" s="17"/>
      <c r="C26" s="17"/>
      <c r="D26" s="17"/>
      <c r="E26" s="17"/>
      <c r="F26" s="17"/>
      <c r="G26" s="17"/>
      <c r="H26" s="17"/>
      <c r="I26" s="17"/>
    </row>
    <row r="27" spans="1:9" ht="21.75" customHeight="1" x14ac:dyDescent="0.2">
      <c r="A27" s="40"/>
      <c r="B27" s="17"/>
      <c r="C27" s="17"/>
      <c r="D27" s="17"/>
      <c r="E27" s="17"/>
      <c r="F27" s="17"/>
      <c r="G27" s="17"/>
      <c r="H27" s="17"/>
      <c r="I27" s="17"/>
    </row>
    <row r="28" spans="1:9" ht="12.6" customHeight="1" x14ac:dyDescent="0.2">
      <c r="A28" s="4"/>
      <c r="B28" s="17"/>
      <c r="C28" s="17"/>
      <c r="D28" s="17"/>
      <c r="E28" s="17"/>
      <c r="F28" s="17"/>
      <c r="G28" s="17"/>
      <c r="H28" s="17"/>
      <c r="I28" s="17"/>
    </row>
    <row r="29" spans="1:9" ht="12.75" customHeight="1" x14ac:dyDescent="0.2">
      <c r="B29" s="42"/>
      <c r="C29" s="42"/>
      <c r="D29" s="42"/>
      <c r="E29" s="42"/>
      <c r="F29" s="42"/>
      <c r="G29" s="42"/>
      <c r="H29" s="42"/>
      <c r="I29" s="42"/>
    </row>
    <row r="30" spans="1:9" ht="12.75" customHeight="1" x14ac:dyDescent="0.2">
      <c r="B30" s="42"/>
      <c r="C30" s="42"/>
      <c r="D30" s="42"/>
      <c r="E30" s="42"/>
      <c r="F30" s="42"/>
      <c r="G30" s="42"/>
      <c r="H30" s="42"/>
      <c r="I30" s="42"/>
    </row>
    <row r="31" spans="1:9" ht="12.75" customHeight="1" x14ac:dyDescent="0.2">
      <c r="B31" s="42"/>
      <c r="C31" s="42"/>
      <c r="D31" s="42"/>
      <c r="E31" s="42"/>
      <c r="F31" s="42"/>
      <c r="G31" s="42"/>
      <c r="H31" s="42"/>
      <c r="I31" s="42"/>
    </row>
    <row r="32" spans="1:9" ht="12.75" customHeight="1" x14ac:dyDescent="0.2">
      <c r="B32" s="42"/>
      <c r="C32" s="42"/>
      <c r="D32" s="42"/>
      <c r="E32" s="42"/>
      <c r="F32" s="42"/>
      <c r="G32" s="42"/>
      <c r="H32" s="42"/>
      <c r="I32" s="42"/>
    </row>
    <row r="33" spans="1:9" ht="12.75" customHeight="1" x14ac:dyDescent="0.2">
      <c r="B33" s="42"/>
      <c r="C33" s="42"/>
      <c r="D33" s="42"/>
      <c r="E33" s="42"/>
      <c r="F33" s="42"/>
      <c r="G33" s="42"/>
      <c r="H33" s="42"/>
      <c r="I33" s="42"/>
    </row>
    <row r="34" spans="1:9" ht="14.25" customHeight="1" x14ac:dyDescent="0.2">
      <c r="B34" s="42"/>
      <c r="C34" s="42"/>
      <c r="D34" s="42"/>
      <c r="E34" s="42"/>
      <c r="F34" s="42"/>
      <c r="G34" s="42"/>
      <c r="H34" s="42"/>
      <c r="I34" s="42"/>
    </row>
    <row r="35" spans="1:9" ht="14.25" customHeight="1" x14ac:dyDescent="0.2">
      <c r="B35" s="42"/>
      <c r="C35" s="42"/>
      <c r="D35" s="42"/>
      <c r="E35" s="42"/>
      <c r="F35" s="42"/>
      <c r="G35" s="42"/>
      <c r="H35" s="42"/>
      <c r="I35" s="42"/>
    </row>
    <row r="36" spans="1:9" ht="14.25" customHeight="1" x14ac:dyDescent="0.2">
      <c r="B36" s="42"/>
      <c r="C36" s="42"/>
      <c r="D36" s="42"/>
      <c r="E36" s="42"/>
      <c r="F36" s="42"/>
      <c r="G36" s="42"/>
      <c r="H36" s="42"/>
      <c r="I36" s="42"/>
    </row>
    <row r="37" spans="1:9" ht="12.75" customHeight="1" x14ac:dyDescent="0.2">
      <c r="A37" s="25"/>
      <c r="B37" s="42"/>
      <c r="C37" s="42"/>
      <c r="D37" s="42"/>
      <c r="E37" s="42"/>
      <c r="F37" s="42"/>
      <c r="G37" s="42"/>
      <c r="H37" s="42"/>
      <c r="I37" s="42"/>
    </row>
    <row r="38" spans="1:9" ht="14.25" customHeight="1" x14ac:dyDescent="0.2">
      <c r="B38" s="42"/>
      <c r="C38" s="42"/>
      <c r="D38" s="42"/>
      <c r="E38" s="42"/>
      <c r="F38" s="42"/>
      <c r="G38" s="42"/>
      <c r="H38" s="42"/>
      <c r="I38" s="42"/>
    </row>
    <row r="39" spans="1:9" ht="14.25" customHeight="1" x14ac:dyDescent="0.2">
      <c r="B39" s="42"/>
      <c r="C39" s="42"/>
      <c r="D39" s="42"/>
      <c r="E39" s="42"/>
      <c r="F39" s="42"/>
      <c r="G39" s="42"/>
      <c r="H39" s="42"/>
      <c r="I39" s="42"/>
    </row>
    <row r="40" spans="1:9" ht="14.25" customHeight="1" x14ac:dyDescent="0.2">
      <c r="B40" s="42"/>
      <c r="C40" s="42"/>
      <c r="D40" s="42"/>
      <c r="E40" s="42"/>
      <c r="F40" s="42"/>
      <c r="G40" s="42"/>
      <c r="H40" s="42"/>
      <c r="I40" s="42"/>
    </row>
    <row r="41" spans="1:9" ht="15" customHeight="1" x14ac:dyDescent="0.2"/>
  </sheetData>
  <sheetProtection algorithmName="SHA-512" hashValue="hRrxcJqNfa/pk2Yzq7uxfNKXKWr7A+iDbzyFxpSOyXtJGcAh4iEDi2bYxffzbqieW3bmisgInFmHSTYFL6FysQ==" saltValue="CgrQr5w9bhBK+KnmoGDX3A==" spinCount="10000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5" width="19.140625" customWidth="1"/>
    <col min="6" max="6" width="17.7109375" customWidth="1"/>
    <col min="7" max="7" width="13.28515625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85546875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22" t="s">
        <v>88</v>
      </c>
    </row>
    <row r="2" spans="1:18" s="2" customFormat="1" ht="13.15" customHeight="1" x14ac:dyDescent="0.2">
      <c r="A2" s="4"/>
      <c r="D2" s="5"/>
      <c r="E2" s="3"/>
      <c r="G2" s="3"/>
    </row>
    <row r="3" spans="1:18" s="2" customFormat="1" ht="13.15" customHeight="1" x14ac:dyDescent="0.2">
      <c r="A3" s="4"/>
      <c r="E3" s="3"/>
      <c r="F3"/>
      <c r="G3"/>
      <c r="H3"/>
      <c r="I3"/>
    </row>
    <row r="4" spans="1:18" s="2" customFormat="1" ht="21" customHeight="1" x14ac:dyDescent="0.2">
      <c r="A4" s="4"/>
      <c r="C4" s="6" t="str">
        <f>'PAGE 1'!E4</f>
        <v>REPORT OF CHILDREN WITH DISABILITIES</v>
      </c>
      <c r="E4" s="5"/>
      <c r="F4"/>
      <c r="G4"/>
      <c r="H4"/>
      <c r="I4"/>
    </row>
    <row r="5" spans="1:18" s="2" customFormat="1" ht="15.6" customHeight="1" x14ac:dyDescent="0.2">
      <c r="A5" s="4"/>
      <c r="C5" s="6" t="str">
        <f>'PAGE 1'!E5</f>
        <v>EXITING SPECIAL EDUCATION</v>
      </c>
      <c r="E5" s="3"/>
      <c r="F5"/>
      <c r="G5"/>
      <c r="H5"/>
      <c r="I5"/>
    </row>
    <row r="6" spans="1:18" s="2" customFormat="1" ht="13.9" customHeight="1" x14ac:dyDescent="0.2">
      <c r="B6" s="5"/>
      <c r="C6" s="5"/>
      <c r="D6" s="5"/>
      <c r="E6" s="5"/>
      <c r="F6"/>
      <c r="G6"/>
      <c r="H6"/>
      <c r="I6"/>
    </row>
    <row r="7" spans="1:18" s="2" customFormat="1" ht="13.9" customHeight="1" x14ac:dyDescent="0.2">
      <c r="B7" s="5"/>
      <c r="C7" s="72" t="s">
        <v>24</v>
      </c>
      <c r="D7" s="72"/>
      <c r="E7" s="72"/>
      <c r="F7"/>
      <c r="G7"/>
      <c r="H7"/>
      <c r="I7"/>
    </row>
    <row r="8" spans="1:18" s="2" customFormat="1" ht="18.600000000000001" customHeight="1" x14ac:dyDescent="0.2">
      <c r="B8" s="55" t="str">
        <f>'PAGE 1'!B8</f>
        <v>Reporting Year:</v>
      </c>
      <c r="C8" s="56" t="str">
        <f>'PAGE 1'!C8</f>
        <v>2021-2022</v>
      </c>
      <c r="D8" s="5"/>
      <c r="F8"/>
      <c r="G8"/>
      <c r="H8"/>
      <c r="I8"/>
    </row>
    <row r="9" spans="1:18" s="2" customFormat="1" ht="12" customHeight="1" x14ac:dyDescent="0.2">
      <c r="B9" s="8"/>
      <c r="D9" s="8"/>
      <c r="F9"/>
      <c r="G9"/>
      <c r="H9"/>
      <c r="I9"/>
    </row>
    <row r="10" spans="1:18" ht="24.75" customHeight="1" x14ac:dyDescent="0.2">
      <c r="A10" s="9" t="s">
        <v>89</v>
      </c>
    </row>
    <row r="11" spans="1:18" ht="39.950000000000003" customHeight="1" x14ac:dyDescent="0.2">
      <c r="A11" s="91" t="s">
        <v>65</v>
      </c>
      <c r="B11" s="92"/>
      <c r="C11" s="93"/>
      <c r="D11" s="85" t="s">
        <v>90</v>
      </c>
      <c r="E11" s="97"/>
      <c r="F11" s="98"/>
      <c r="G11" s="47"/>
      <c r="J11" s="79" t="s">
        <v>67</v>
      </c>
      <c r="O11">
        <v>18</v>
      </c>
    </row>
    <row r="12" spans="1:18" ht="64.150000000000006" customHeight="1" x14ac:dyDescent="0.2">
      <c r="A12" s="94"/>
      <c r="B12" s="95"/>
      <c r="C12" s="96"/>
      <c r="D12" s="41" t="s">
        <v>91</v>
      </c>
      <c r="E12" s="31" t="s">
        <v>92</v>
      </c>
      <c r="F12" s="31" t="s">
        <v>75</v>
      </c>
      <c r="I12" s="14" t="s">
        <v>10</v>
      </c>
      <c r="J12" s="79"/>
      <c r="O12" t="s">
        <v>0</v>
      </c>
    </row>
    <row r="13" spans="1:18" ht="24.75" customHeight="1" x14ac:dyDescent="0.2">
      <c r="A13" s="99" t="s">
        <v>11</v>
      </c>
      <c r="B13" s="100"/>
      <c r="C13" s="101"/>
      <c r="D13" s="16">
        <v>418</v>
      </c>
      <c r="E13" s="16">
        <v>255</v>
      </c>
      <c r="F13" s="16">
        <v>673</v>
      </c>
      <c r="I13" s="17">
        <f t="shared" ref="I13:I21" si="0">MAX(D13,0)+MAX(E13,0)</f>
        <v>673</v>
      </c>
      <c r="J13" s="32">
        <f>MAX('PAGE 13'!J11,0)</f>
        <v>1009</v>
      </c>
      <c r="R13">
        <f t="shared" ref="R13:R21" si="1">MIN(LEN(TRIM(D13)),LEN(TRIM(E13)),LEN(TRIM(F13)))</f>
        <v>3</v>
      </c>
    </row>
    <row r="14" spans="1:18" ht="33" customHeight="1" x14ac:dyDescent="0.2">
      <c r="A14" s="105" t="s">
        <v>12</v>
      </c>
      <c r="B14" s="106"/>
      <c r="C14" s="107"/>
      <c r="D14" s="16">
        <v>2436</v>
      </c>
      <c r="E14" s="16">
        <v>1403</v>
      </c>
      <c r="F14" s="16">
        <v>3853</v>
      </c>
      <c r="I14" s="17">
        <f t="shared" si="0"/>
        <v>3839</v>
      </c>
      <c r="J14" s="32">
        <f>MAX('PAGE 13'!J12,0)</f>
        <v>3921</v>
      </c>
      <c r="R14">
        <f t="shared" si="1"/>
        <v>4</v>
      </c>
    </row>
    <row r="15" spans="1:18" ht="33" customHeight="1" x14ac:dyDescent="0.2">
      <c r="A15" s="102" t="s">
        <v>107</v>
      </c>
      <c r="B15" s="103"/>
      <c r="C15" s="104"/>
      <c r="D15" s="16" t="s">
        <v>120</v>
      </c>
      <c r="E15" s="16"/>
      <c r="F15" s="16">
        <v>-9</v>
      </c>
      <c r="I15" s="17">
        <f t="shared" ref="I15" si="2">MAX(D15,0)+MAX(E15,0)</f>
        <v>0</v>
      </c>
      <c r="J15" s="32">
        <f>MAX('PAGE 13'!J13,0)</f>
        <v>0</v>
      </c>
    </row>
    <row r="16" spans="1:18" ht="24.95" customHeight="1" x14ac:dyDescent="0.2">
      <c r="A16" s="105" t="s">
        <v>108</v>
      </c>
      <c r="B16" s="106"/>
      <c r="C16" s="107"/>
      <c r="D16" s="16">
        <v>287</v>
      </c>
      <c r="E16" s="16">
        <v>137</v>
      </c>
      <c r="F16" s="16">
        <v>424</v>
      </c>
      <c r="I16" s="17">
        <f t="shared" si="0"/>
        <v>424</v>
      </c>
      <c r="J16" s="32">
        <f>MAX('PAGE 13'!J14,0)</f>
        <v>423</v>
      </c>
      <c r="R16">
        <f t="shared" si="1"/>
        <v>3</v>
      </c>
    </row>
    <row r="17" spans="1:18" ht="24.95" customHeight="1" x14ac:dyDescent="0.2">
      <c r="A17" s="109" t="s">
        <v>109</v>
      </c>
      <c r="B17" s="110"/>
      <c r="C17" s="111"/>
      <c r="D17" s="16">
        <v>95</v>
      </c>
      <c r="E17" s="16">
        <v>53</v>
      </c>
      <c r="F17" s="16">
        <v>148</v>
      </c>
      <c r="I17" s="17">
        <f t="shared" si="0"/>
        <v>148</v>
      </c>
      <c r="J17" s="32">
        <f>MAX('PAGE 13'!J15,0)</f>
        <v>138</v>
      </c>
      <c r="R17">
        <f t="shared" si="1"/>
        <v>2</v>
      </c>
    </row>
    <row r="18" spans="1:18" ht="24.95" customHeight="1" x14ac:dyDescent="0.2">
      <c r="A18" s="109" t="s">
        <v>110</v>
      </c>
      <c r="B18" s="110"/>
      <c r="C18" s="111"/>
      <c r="D18" s="16">
        <v>13</v>
      </c>
      <c r="E18" s="16">
        <v>8</v>
      </c>
      <c r="F18" s="16">
        <v>21</v>
      </c>
      <c r="I18" s="17">
        <f t="shared" si="0"/>
        <v>21</v>
      </c>
      <c r="J18" s="32">
        <f>MAX('PAGE 13'!J16,0)</f>
        <v>28</v>
      </c>
      <c r="R18">
        <f t="shared" si="1"/>
        <v>1</v>
      </c>
    </row>
    <row r="19" spans="1:18" ht="24.95" customHeight="1" x14ac:dyDescent="0.2">
      <c r="A19" s="109" t="s">
        <v>111</v>
      </c>
      <c r="B19" s="110"/>
      <c r="C19" s="111"/>
      <c r="D19" s="16">
        <v>1392</v>
      </c>
      <c r="E19" s="16">
        <v>713</v>
      </c>
      <c r="F19" s="16">
        <v>2124</v>
      </c>
      <c r="I19" s="17">
        <f t="shared" si="0"/>
        <v>2105</v>
      </c>
      <c r="J19" s="32">
        <f>MAX('PAGE 13'!J17,0)</f>
        <v>2635</v>
      </c>
      <c r="R19">
        <f t="shared" si="1"/>
        <v>3</v>
      </c>
    </row>
    <row r="20" spans="1:18" ht="24.75" customHeight="1" x14ac:dyDescent="0.2">
      <c r="A20" s="109" t="s">
        <v>112</v>
      </c>
      <c r="B20" s="110"/>
      <c r="C20" s="111"/>
      <c r="D20" s="16">
        <v>277</v>
      </c>
      <c r="E20" s="16">
        <v>115</v>
      </c>
      <c r="F20" s="16">
        <v>393</v>
      </c>
      <c r="I20" s="17">
        <f t="shared" si="0"/>
        <v>392</v>
      </c>
      <c r="J20" s="32">
        <f>MAX('PAGE 13'!J18,0)</f>
        <v>1378</v>
      </c>
      <c r="R20">
        <f t="shared" si="1"/>
        <v>3</v>
      </c>
    </row>
    <row r="21" spans="1:18" ht="24.95" customHeight="1" x14ac:dyDescent="0.2">
      <c r="A21" s="109" t="s">
        <v>113</v>
      </c>
      <c r="B21" s="110"/>
      <c r="C21" s="111"/>
      <c r="D21" s="16">
        <v>4918</v>
      </c>
      <c r="E21" s="16">
        <v>2684</v>
      </c>
      <c r="F21" s="16">
        <v>7636</v>
      </c>
      <c r="I21" s="17">
        <f t="shared" si="0"/>
        <v>7602</v>
      </c>
      <c r="J21" s="32">
        <f>MAX('PAGE 13'!J19,0)</f>
        <v>9532</v>
      </c>
      <c r="R21">
        <f t="shared" si="1"/>
        <v>4</v>
      </c>
    </row>
    <row r="22" spans="1:18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4918</v>
      </c>
      <c r="E22" s="21">
        <f t="shared" ref="E22:F22" si="3">MAX(E13,0)+MAX(E14,0)+MAX(E15,0)+MAX(E16,0)+MAX(E17,0)+MAX(E18,0)+MAX(E19,0)+MAX(E20,0)</f>
        <v>2684</v>
      </c>
      <c r="F22" s="21">
        <f t="shared" si="3"/>
        <v>7636</v>
      </c>
    </row>
    <row r="23" spans="1:18" ht="12.6" customHeight="1" x14ac:dyDescent="0.2">
      <c r="A23" s="29"/>
      <c r="B23" s="17"/>
      <c r="C23" s="17"/>
      <c r="D23" s="17"/>
      <c r="E23" s="17"/>
      <c r="F23" s="17"/>
      <c r="G23" s="17"/>
    </row>
    <row r="24" spans="1:18" ht="12.6" customHeight="1" x14ac:dyDescent="0.2">
      <c r="A24" s="4"/>
      <c r="B24" s="17"/>
      <c r="C24" s="17"/>
      <c r="D24" s="17"/>
      <c r="E24" s="17"/>
      <c r="F24" s="17"/>
      <c r="G24" s="17"/>
    </row>
    <row r="25" spans="1:18" ht="12.75" customHeight="1" x14ac:dyDescent="0.2">
      <c r="B25" s="42"/>
      <c r="C25" s="42"/>
      <c r="D25" s="42"/>
      <c r="E25" s="42"/>
      <c r="F25" s="42"/>
      <c r="G25" s="42"/>
    </row>
    <row r="26" spans="1:18" ht="12.75" customHeight="1" x14ac:dyDescent="0.2">
      <c r="B26" s="42"/>
      <c r="C26" s="42"/>
      <c r="D26" s="42"/>
      <c r="E26" s="42"/>
      <c r="F26" s="42"/>
      <c r="G26" s="42"/>
    </row>
    <row r="27" spans="1:18" ht="12.75" customHeight="1" x14ac:dyDescent="0.2">
      <c r="B27" s="42"/>
      <c r="C27" s="42"/>
      <c r="D27" s="42"/>
      <c r="E27" s="42"/>
      <c r="F27" s="42"/>
      <c r="G27" s="42"/>
    </row>
    <row r="28" spans="1:18" ht="12.75" customHeight="1" x14ac:dyDescent="0.2">
      <c r="B28" s="42"/>
      <c r="C28" s="42"/>
      <c r="D28" s="42"/>
      <c r="E28" s="42"/>
      <c r="F28" s="42"/>
      <c r="G28" s="42"/>
    </row>
    <row r="29" spans="1:18" ht="12.75" customHeight="1" x14ac:dyDescent="0.2">
      <c r="B29" s="42"/>
      <c r="C29" s="42"/>
      <c r="D29" s="42"/>
      <c r="E29" s="42"/>
      <c r="F29" s="48"/>
      <c r="G29" s="42"/>
    </row>
    <row r="30" spans="1:18" ht="14.25" customHeight="1" x14ac:dyDescent="0.2">
      <c r="B30" s="42"/>
      <c r="C30" s="42"/>
      <c r="D30" s="42"/>
      <c r="E30" s="42"/>
      <c r="F30" s="42"/>
      <c r="G30" s="42"/>
    </row>
    <row r="31" spans="1:18" ht="14.25" customHeight="1" x14ac:dyDescent="0.2">
      <c r="B31" s="42"/>
      <c r="C31" s="42"/>
      <c r="D31" s="42"/>
      <c r="E31" s="42"/>
      <c r="F31" s="42"/>
      <c r="G31" s="42"/>
    </row>
    <row r="32" spans="1:18" ht="14.25" customHeight="1" x14ac:dyDescent="0.2">
      <c r="B32" s="42"/>
      <c r="C32" s="42"/>
      <c r="D32" s="42"/>
      <c r="E32" s="42"/>
      <c r="F32" s="42"/>
      <c r="G32" s="42"/>
    </row>
    <row r="33" spans="1:7" ht="12.75" customHeight="1" x14ac:dyDescent="0.2">
      <c r="A33" s="25"/>
      <c r="B33" s="42"/>
      <c r="C33" s="42"/>
      <c r="D33" s="42"/>
      <c r="E33" s="42"/>
      <c r="F33" s="42"/>
      <c r="G33" s="42"/>
    </row>
    <row r="34" spans="1:7" ht="14.25" customHeight="1" x14ac:dyDescent="0.2"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5" customHeight="1" x14ac:dyDescent="0.2"/>
  </sheetData>
  <sheetProtection algorithmName="SHA-512" hashValue="J5V6omYWYGFzMD48Tuz+DdSd+8awylVzE0Hi0ppsMRA0YmWvT8Pa3O9BLGHIV6XYlUQrYKJmes9zUmo97heoPw==" saltValue="Qh/UB49oHXfvXnj0L4MvbQ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7:E7"/>
    <mergeCell ref="A11:C12"/>
    <mergeCell ref="D11:F11"/>
    <mergeCell ref="J11:J12"/>
    <mergeCell ref="A13:C13"/>
  </mergeCells>
  <conditionalFormatting sqref="I13">
    <cfRule type="cellIs" dxfId="76" priority="1" stopIfTrue="1" operator="notEqual">
      <formula>MAX($F$13,0)</formula>
    </cfRule>
  </conditionalFormatting>
  <conditionalFormatting sqref="I14:I15">
    <cfRule type="cellIs" dxfId="75" priority="2" stopIfTrue="1" operator="notEqual">
      <formula>MAX($F$14,0)</formula>
    </cfRule>
  </conditionalFormatting>
  <conditionalFormatting sqref="I16">
    <cfRule type="cellIs" dxfId="74" priority="3" stopIfTrue="1" operator="notEqual">
      <formula>MAX($F$16,0)</formula>
    </cfRule>
  </conditionalFormatting>
  <conditionalFormatting sqref="I17">
    <cfRule type="cellIs" dxfId="73" priority="4" stopIfTrue="1" operator="notEqual">
      <formula>MAX($F$17,0)</formula>
    </cfRule>
  </conditionalFormatting>
  <conditionalFormatting sqref="I18">
    <cfRule type="cellIs" dxfId="72" priority="5" stopIfTrue="1" operator="notEqual">
      <formula>MAX($F$18,0)</formula>
    </cfRule>
  </conditionalFormatting>
  <conditionalFormatting sqref="I19">
    <cfRule type="cellIs" dxfId="71" priority="6" stopIfTrue="1" operator="notEqual">
      <formula>MAX($F$19,0)</formula>
    </cfRule>
  </conditionalFormatting>
  <conditionalFormatting sqref="I20">
    <cfRule type="cellIs" dxfId="70" priority="7" stopIfTrue="1" operator="notEqual">
      <formula>MAX($F$20,0)</formula>
    </cfRule>
  </conditionalFormatting>
  <conditionalFormatting sqref="I21">
    <cfRule type="cellIs" dxfId="69" priority="8" stopIfTrue="1" operator="notEqual">
      <formula>MAX($F$21,0)</formula>
    </cfRule>
  </conditionalFormatting>
  <conditionalFormatting sqref="D22:F22">
    <cfRule type="cellIs" dxfId="68" priority="9" stopIfTrue="1" operator="notEqual">
      <formula>MAX(D21,0)</formula>
    </cfRule>
  </conditionalFormatting>
  <conditionalFormatting sqref="J13:J21">
    <cfRule type="cellIs" dxfId="67" priority="10" stopIfTrue="1" operator="notEqual">
      <formula>MAX(F13,0)</formula>
    </cfRule>
  </conditionalFormatting>
  <conditionalFormatting sqref="D13:F14 F15 D16:F21">
    <cfRule type="expression" dxfId="66" priority="11" stopIfTrue="1">
      <formula>LEN(TRIM(D13))=0</formula>
    </cfRule>
  </conditionalFormatting>
  <conditionalFormatting sqref="C7:E7">
    <cfRule type="expression" dxfId="65" priority="12" stopIfTrue="1">
      <formula>MIN(R13:R21)=0</formula>
    </cfRule>
  </conditionalFormatting>
  <pageMargins left="0.75" right="0.75" top="1" bottom="1" header="0.5" footer="0.5"/>
  <pageSetup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7"/>
  <sheetViews>
    <sheetView topLeftCell="A6"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6" width="19.140625" customWidth="1"/>
    <col min="7" max="7" width="17.7109375" customWidth="1"/>
    <col min="8" max="8" width="13.28515625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85546875" hidden="1" customWidth="1"/>
    <col min="19" max="19" width="9.1406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275" max="275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531" max="531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787" max="787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043" max="1043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299" max="1299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555" max="1555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1811" max="1811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067" max="2067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323" max="2323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579" max="2579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2835" max="2835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091" max="3091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347" max="3347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603" max="3603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3859" max="3859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115" max="4115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371" max="4371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627" max="4627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4883" max="4883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139" max="5139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395" max="5395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651" max="5651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5907" max="5907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163" max="6163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419" max="6419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675" max="6675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6931" max="6931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187" max="7187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443" max="7443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699" max="7699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7955" max="7955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211" max="8211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467" max="8467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723" max="8723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8979" max="8979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235" max="9235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491" max="9491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747" max="9747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003" max="10003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259" max="10259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515" max="10515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0771" max="10771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027" max="11027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283" max="11283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539" max="11539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1795" max="11795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051" max="12051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307" max="12307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563" max="12563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2819" max="12819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075" max="13075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331" max="13331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587" max="13587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3843" max="13843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099" max="14099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355" max="14355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611" max="14611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4867" max="14867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123" max="15123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379" max="15379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635" max="15635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5891" max="15891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  <col min="16147" max="16147" width="0" hidden="1" customWidth="1"/>
  </cols>
  <sheetData>
    <row r="1" spans="1:19" s="2" customFormat="1" ht="13.15" customHeight="1" x14ac:dyDescent="0.2">
      <c r="A1" s="1" t="s">
        <v>106</v>
      </c>
      <c r="E1" s="3"/>
      <c r="F1" s="3"/>
      <c r="H1" s="63" t="s">
        <v>88</v>
      </c>
    </row>
    <row r="2" spans="1:19" s="2" customFormat="1" ht="13.15" customHeight="1" x14ac:dyDescent="0.2">
      <c r="A2" s="4"/>
      <c r="D2" s="5"/>
      <c r="E2" s="3"/>
      <c r="F2" s="3"/>
      <c r="H2" s="3"/>
    </row>
    <row r="3" spans="1:19" s="2" customFormat="1" ht="13.15" customHeight="1" x14ac:dyDescent="0.2">
      <c r="A3" s="4"/>
      <c r="E3" s="3"/>
      <c r="F3" s="3"/>
      <c r="G3"/>
      <c r="H3"/>
      <c r="I3"/>
      <c r="J3"/>
    </row>
    <row r="4" spans="1:19" s="2" customFormat="1" ht="21" customHeight="1" x14ac:dyDescent="0.2">
      <c r="A4" s="4"/>
      <c r="C4" s="6" t="str">
        <f>'PAGE 1'!E4</f>
        <v>REPORT OF CHILDREN WITH DISABILITIES</v>
      </c>
      <c r="E4" s="5"/>
      <c r="F4" s="5"/>
      <c r="G4"/>
      <c r="H4"/>
      <c r="I4"/>
      <c r="J4"/>
    </row>
    <row r="5" spans="1:19" s="2" customFormat="1" ht="15.6" customHeight="1" x14ac:dyDescent="0.2">
      <c r="A5" s="4"/>
      <c r="C5" s="6" t="str">
        <f>'PAGE 1'!E5</f>
        <v>EXITING SPECIAL EDUCATION</v>
      </c>
      <c r="E5" s="3"/>
      <c r="F5" s="3"/>
      <c r="G5"/>
      <c r="H5"/>
      <c r="I5"/>
      <c r="J5"/>
    </row>
    <row r="6" spans="1:19" s="2" customFormat="1" ht="13.9" customHeight="1" x14ac:dyDescent="0.2">
      <c r="B6" s="5"/>
      <c r="C6" s="5"/>
      <c r="D6" s="5"/>
      <c r="E6" s="5"/>
      <c r="F6" s="5"/>
      <c r="G6"/>
      <c r="H6"/>
      <c r="I6"/>
      <c r="J6"/>
    </row>
    <row r="7" spans="1:19" s="2" customFormat="1" ht="13.9" customHeight="1" x14ac:dyDescent="0.2">
      <c r="B7" s="5"/>
      <c r="C7" s="72" t="s">
        <v>24</v>
      </c>
      <c r="D7" s="72"/>
      <c r="E7" s="72"/>
      <c r="G7"/>
      <c r="H7"/>
      <c r="I7"/>
      <c r="J7"/>
    </row>
    <row r="8" spans="1:19" s="2" customFormat="1" ht="18.600000000000001" customHeight="1" x14ac:dyDescent="0.2">
      <c r="B8" s="55" t="str">
        <f>'PAGE 1'!B8</f>
        <v>Reporting Year:</v>
      </c>
      <c r="C8" s="56" t="str">
        <f>'PAGE 1'!C8</f>
        <v>2021-2022</v>
      </c>
      <c r="D8" s="5"/>
      <c r="G8"/>
      <c r="H8"/>
      <c r="I8"/>
      <c r="J8"/>
    </row>
    <row r="9" spans="1:19" s="2" customFormat="1" ht="12" customHeight="1" x14ac:dyDescent="0.2">
      <c r="B9" s="8"/>
      <c r="D9" s="8"/>
      <c r="G9"/>
      <c r="H9"/>
      <c r="I9"/>
      <c r="J9"/>
    </row>
    <row r="10" spans="1:19" ht="24.75" customHeight="1" x14ac:dyDescent="0.2">
      <c r="A10" s="9" t="s">
        <v>89</v>
      </c>
    </row>
    <row r="11" spans="1:19" ht="39.950000000000003" customHeight="1" x14ac:dyDescent="0.2">
      <c r="A11" s="91" t="s">
        <v>65</v>
      </c>
      <c r="B11" s="92"/>
      <c r="C11" s="93"/>
      <c r="D11" s="85" t="s">
        <v>90</v>
      </c>
      <c r="E11" s="97"/>
      <c r="F11" s="97"/>
      <c r="G11" s="98"/>
      <c r="H11" s="47"/>
      <c r="K11" s="79" t="s">
        <v>67</v>
      </c>
      <c r="P11">
        <v>18</v>
      </c>
    </row>
    <row r="12" spans="1:19" ht="64.150000000000006" customHeight="1" x14ac:dyDescent="0.2">
      <c r="A12" s="94"/>
      <c r="B12" s="95"/>
      <c r="C12" s="96"/>
      <c r="D12" s="41" t="s">
        <v>91</v>
      </c>
      <c r="E12" s="31" t="s">
        <v>92</v>
      </c>
      <c r="F12" s="31" t="s">
        <v>121</v>
      </c>
      <c r="G12" s="31" t="s">
        <v>75</v>
      </c>
      <c r="J12" s="64" t="s">
        <v>10</v>
      </c>
      <c r="K12" s="79"/>
      <c r="P12" t="s">
        <v>0</v>
      </c>
    </row>
    <row r="13" spans="1:19" ht="24.75" customHeight="1" x14ac:dyDescent="0.2">
      <c r="A13" s="99" t="s">
        <v>11</v>
      </c>
      <c r="B13" s="100"/>
      <c r="C13" s="101"/>
      <c r="D13" s="16">
        <v>665</v>
      </c>
      <c r="E13" s="16">
        <v>342</v>
      </c>
      <c r="F13" s="67">
        <v>2</v>
      </c>
      <c r="G13" s="16">
        <v>1009</v>
      </c>
      <c r="J13" s="17">
        <f>MAX(D13,0)+MAX(E13,0)+MAX(F13,0)</f>
        <v>1009</v>
      </c>
      <c r="K13" s="32">
        <f>MAX('PAGE 13'!J11,0)</f>
        <v>1009</v>
      </c>
      <c r="S13">
        <f t="shared" ref="S13:S21" si="0">MIN(LEN(TRIM(D13)),LEN(TRIM(E13)),LEN(TRIM(G13)))</f>
        <v>3</v>
      </c>
    </row>
    <row r="14" spans="1:19" ht="33" customHeight="1" x14ac:dyDescent="0.2">
      <c r="A14" s="105" t="s">
        <v>12</v>
      </c>
      <c r="B14" s="106"/>
      <c r="C14" s="107"/>
      <c r="D14" s="16">
        <v>2467</v>
      </c>
      <c r="E14" s="16">
        <v>1437</v>
      </c>
      <c r="F14" s="67">
        <v>17</v>
      </c>
      <c r="G14" s="16">
        <v>3921</v>
      </c>
      <c r="J14" s="17">
        <f>MAX(D14,0)+MAX(E14,0)+MAX(F14,0)</f>
        <v>3921</v>
      </c>
      <c r="K14" s="32">
        <f>MAX('PAGE 13'!J12,0)</f>
        <v>3921</v>
      </c>
      <c r="S14">
        <f t="shared" si="0"/>
        <v>4</v>
      </c>
    </row>
    <row r="15" spans="1:19" ht="33" customHeight="1" x14ac:dyDescent="0.2">
      <c r="A15" s="102" t="s">
        <v>107</v>
      </c>
      <c r="B15" s="103"/>
      <c r="C15" s="104"/>
      <c r="D15" s="70" t="s">
        <v>120</v>
      </c>
      <c r="E15" s="16">
        <v>-9</v>
      </c>
      <c r="F15" s="67">
        <v>-9</v>
      </c>
      <c r="G15" s="16">
        <v>-9</v>
      </c>
      <c r="J15" s="32">
        <f>MAX('PAGE 13'!I13,0)</f>
        <v>0</v>
      </c>
      <c r="K15" s="32">
        <f>MAX('PAGE 13'!J13,0)</f>
        <v>0</v>
      </c>
    </row>
    <row r="16" spans="1:19" ht="24.95" customHeight="1" x14ac:dyDescent="0.2">
      <c r="A16" s="105" t="s">
        <v>108</v>
      </c>
      <c r="B16" s="106"/>
      <c r="C16" s="107"/>
      <c r="D16" s="16">
        <v>289</v>
      </c>
      <c r="E16" s="16">
        <v>132</v>
      </c>
      <c r="F16" s="67">
        <v>2</v>
      </c>
      <c r="G16" s="16">
        <v>423</v>
      </c>
      <c r="J16" s="17">
        <f>MAX(D16,0)+MAX(E16,0)+MAX(F16,0)</f>
        <v>423</v>
      </c>
      <c r="K16" s="32">
        <f>MAX('PAGE 13'!J14,0)</f>
        <v>423</v>
      </c>
      <c r="S16">
        <f t="shared" si="0"/>
        <v>3</v>
      </c>
    </row>
    <row r="17" spans="1:19" ht="24.95" customHeight="1" x14ac:dyDescent="0.2">
      <c r="A17" s="109" t="s">
        <v>109</v>
      </c>
      <c r="B17" s="110"/>
      <c r="C17" s="111"/>
      <c r="D17" s="16">
        <v>88</v>
      </c>
      <c r="E17" s="16">
        <v>50</v>
      </c>
      <c r="F17" s="67">
        <v>0</v>
      </c>
      <c r="G17" s="16">
        <v>138</v>
      </c>
      <c r="J17" s="17">
        <f>MAX(D17,0)+MAX(E17,0)+MAX(F17,0)</f>
        <v>138</v>
      </c>
      <c r="K17" s="32">
        <f>MAX('PAGE 13'!J15,0)</f>
        <v>138</v>
      </c>
      <c r="S17">
        <f t="shared" si="0"/>
        <v>2</v>
      </c>
    </row>
    <row r="18" spans="1:19" ht="24.95" customHeight="1" x14ac:dyDescent="0.2">
      <c r="A18" s="109" t="s">
        <v>110</v>
      </c>
      <c r="B18" s="110"/>
      <c r="C18" s="111"/>
      <c r="D18" s="16">
        <v>19</v>
      </c>
      <c r="E18" s="16">
        <v>9</v>
      </c>
      <c r="F18" s="67">
        <v>0</v>
      </c>
      <c r="G18" s="16">
        <v>28</v>
      </c>
      <c r="J18" s="17">
        <f>MAX(D18,0)+MAX(E18,0)+MAX(F18,)</f>
        <v>28</v>
      </c>
      <c r="K18" s="32">
        <f>MAX('PAGE 13'!J16,0)</f>
        <v>28</v>
      </c>
      <c r="S18">
        <f t="shared" si="0"/>
        <v>1</v>
      </c>
    </row>
    <row r="19" spans="1:19" ht="24.95" customHeight="1" x14ac:dyDescent="0.2">
      <c r="A19" s="109" t="s">
        <v>111</v>
      </c>
      <c r="B19" s="110"/>
      <c r="C19" s="111"/>
      <c r="D19" s="16">
        <v>1682</v>
      </c>
      <c r="E19" s="16">
        <v>912</v>
      </c>
      <c r="F19" s="67">
        <v>41</v>
      </c>
      <c r="G19" s="16">
        <v>2635</v>
      </c>
      <c r="J19" s="17">
        <f>MAX(D19,0)+MAX(E19,0)+MAX(F19,)</f>
        <v>2635</v>
      </c>
      <c r="K19" s="32">
        <f>MAX('PAGE 13'!J17,0)</f>
        <v>2635</v>
      </c>
      <c r="S19">
        <f t="shared" si="0"/>
        <v>3</v>
      </c>
    </row>
    <row r="20" spans="1:19" ht="24.75" customHeight="1" x14ac:dyDescent="0.2">
      <c r="A20" s="109" t="s">
        <v>112</v>
      </c>
      <c r="B20" s="110"/>
      <c r="C20" s="111"/>
      <c r="D20" s="16">
        <v>927</v>
      </c>
      <c r="E20" s="16">
        <v>443</v>
      </c>
      <c r="F20" s="67">
        <v>8</v>
      </c>
      <c r="G20" s="16">
        <v>1378</v>
      </c>
      <c r="J20" s="17">
        <f>MAX(D20,0)+MAX(E20,0)+MAX(F20,0)</f>
        <v>1378</v>
      </c>
      <c r="K20" s="32">
        <f>MAX('PAGE 13'!J18,0)</f>
        <v>1378</v>
      </c>
      <c r="S20">
        <f t="shared" si="0"/>
        <v>3</v>
      </c>
    </row>
    <row r="21" spans="1:19" ht="24.95" customHeight="1" x14ac:dyDescent="0.2">
      <c r="A21" s="109" t="s">
        <v>113</v>
      </c>
      <c r="B21" s="110"/>
      <c r="C21" s="111"/>
      <c r="D21" s="16">
        <v>6137</v>
      </c>
      <c r="E21" s="16">
        <v>3325</v>
      </c>
      <c r="F21" s="67">
        <v>70</v>
      </c>
      <c r="G21" s="16">
        <v>9532</v>
      </c>
      <c r="J21" s="17">
        <f>MAX(D21,0)+MAX(E21,0)+MAX(F21,0)</f>
        <v>9532</v>
      </c>
      <c r="K21" s="32">
        <f>MAX('PAGE 13'!J19,0)</f>
        <v>9532</v>
      </c>
      <c r="S21">
        <f t="shared" si="0"/>
        <v>4</v>
      </c>
    </row>
    <row r="22" spans="1:19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6137</v>
      </c>
      <c r="E22" s="21">
        <f t="shared" ref="E22:G22" si="1">MAX(E13,0)+MAX(E14,0)+MAX(E15,0)+MAX(E16,0)+MAX(E17,0)+MAX(E18,0)+MAX(E19,0)+MAX(E20,0)</f>
        <v>3325</v>
      </c>
      <c r="F22" s="68">
        <f>SUM(G22-(E22+D22))</f>
        <v>70</v>
      </c>
      <c r="G22" s="21">
        <f t="shared" si="1"/>
        <v>9532</v>
      </c>
    </row>
    <row r="23" spans="1:19" ht="12.6" customHeight="1" x14ac:dyDescent="0.2">
      <c r="A23" s="29"/>
      <c r="B23" s="17"/>
      <c r="C23" s="17"/>
      <c r="D23" s="17"/>
      <c r="E23" s="17"/>
      <c r="F23" s="17"/>
      <c r="G23" s="17"/>
      <c r="H23" s="17"/>
    </row>
    <row r="24" spans="1:19" ht="12.6" customHeight="1" x14ac:dyDescent="0.2">
      <c r="A24" s="4"/>
      <c r="B24" s="17"/>
      <c r="C24" s="17"/>
      <c r="D24" s="17"/>
      <c r="E24" s="17"/>
      <c r="F24" s="17"/>
      <c r="G24" s="17"/>
      <c r="H24" s="17"/>
    </row>
    <row r="25" spans="1:19" ht="12.75" customHeight="1" x14ac:dyDescent="0.2">
      <c r="B25" s="42"/>
      <c r="C25" s="42"/>
      <c r="D25" s="42"/>
      <c r="E25" s="42"/>
      <c r="F25" s="42"/>
      <c r="G25" s="42"/>
      <c r="H25" s="42"/>
    </row>
    <row r="26" spans="1:19" ht="12.75" customHeight="1" x14ac:dyDescent="0.2">
      <c r="B26" s="42"/>
      <c r="C26" s="42"/>
      <c r="D26" s="42"/>
      <c r="E26" s="42"/>
      <c r="F26" s="42"/>
      <c r="G26" s="42"/>
      <c r="H26" s="42"/>
    </row>
    <row r="27" spans="1:19" ht="12.75" customHeight="1" x14ac:dyDescent="0.2">
      <c r="B27" s="42"/>
      <c r="C27" s="42"/>
      <c r="D27" s="42"/>
      <c r="E27" s="42"/>
      <c r="F27" s="42"/>
      <c r="G27" s="42"/>
      <c r="H27" s="42"/>
    </row>
    <row r="28" spans="1:19" ht="12.75" customHeight="1" x14ac:dyDescent="0.2">
      <c r="B28" s="42"/>
      <c r="C28" s="42"/>
      <c r="D28" s="42"/>
      <c r="E28" s="42"/>
      <c r="F28" s="42"/>
      <c r="G28" s="42"/>
      <c r="H28" s="42"/>
    </row>
    <row r="29" spans="1:19" ht="12.75" customHeight="1" x14ac:dyDescent="0.2">
      <c r="B29" s="42"/>
      <c r="C29" s="42"/>
      <c r="D29" s="42"/>
      <c r="E29" s="42"/>
      <c r="F29" s="42"/>
      <c r="G29" s="48"/>
      <c r="H29" s="42"/>
    </row>
    <row r="30" spans="1:19" ht="14.25" customHeight="1" x14ac:dyDescent="0.2">
      <c r="B30" s="42"/>
      <c r="C30" s="42"/>
      <c r="D30" s="42"/>
      <c r="E30" s="42"/>
      <c r="F30" s="42"/>
      <c r="G30" s="42"/>
      <c r="H30" s="42"/>
    </row>
    <row r="31" spans="1:19" ht="14.25" customHeight="1" x14ac:dyDescent="0.2">
      <c r="B31" s="42"/>
      <c r="C31" s="42"/>
      <c r="D31" s="42"/>
      <c r="E31" s="42"/>
      <c r="F31" s="42"/>
      <c r="G31" s="42"/>
      <c r="H31" s="42"/>
    </row>
    <row r="32" spans="1:19" ht="14.25" customHeight="1" x14ac:dyDescent="0.2">
      <c r="B32" s="42"/>
      <c r="C32" s="42"/>
      <c r="D32" s="42"/>
      <c r="E32" s="42"/>
      <c r="F32" s="42"/>
      <c r="G32" s="42"/>
      <c r="H32" s="42"/>
    </row>
    <row r="33" spans="1:8" ht="12.75" customHeight="1" x14ac:dyDescent="0.2">
      <c r="A33" s="25"/>
      <c r="B33" s="42"/>
      <c r="C33" s="42"/>
      <c r="D33" s="42"/>
      <c r="E33" s="42"/>
      <c r="F33" s="42"/>
      <c r="G33" s="42"/>
      <c r="H33" s="42"/>
    </row>
    <row r="34" spans="1:8" ht="14.25" customHeight="1" x14ac:dyDescent="0.2">
      <c r="B34" s="42"/>
      <c r="C34" s="42"/>
      <c r="D34" s="42"/>
      <c r="E34" s="42"/>
      <c r="F34" s="42"/>
      <c r="G34" s="42"/>
      <c r="H34" s="42"/>
    </row>
    <row r="35" spans="1:8" ht="14.25" customHeight="1" x14ac:dyDescent="0.2">
      <c r="B35" s="42"/>
      <c r="C35" s="42"/>
      <c r="D35" s="42"/>
      <c r="E35" s="42"/>
      <c r="F35" s="42"/>
      <c r="G35" s="42"/>
      <c r="H35" s="42"/>
    </row>
    <row r="36" spans="1:8" ht="14.25" customHeight="1" x14ac:dyDescent="0.2">
      <c r="B36" s="42"/>
      <c r="C36" s="42"/>
      <c r="D36" s="42"/>
      <c r="E36" s="42"/>
      <c r="F36" s="42"/>
      <c r="G36" s="42"/>
      <c r="H36" s="42"/>
    </row>
    <row r="37" spans="1:8" ht="15" customHeight="1" x14ac:dyDescent="0.2"/>
  </sheetData>
  <mergeCells count="14">
    <mergeCell ref="A14:C14"/>
    <mergeCell ref="C7:E7"/>
    <mergeCell ref="A11:C12"/>
    <mergeCell ref="D11:G11"/>
    <mergeCell ref="K11:K12"/>
    <mergeCell ref="A13:C13"/>
    <mergeCell ref="A21:C21"/>
    <mergeCell ref="A22:C22"/>
    <mergeCell ref="A15:C15"/>
    <mergeCell ref="A16:C16"/>
    <mergeCell ref="A17:C17"/>
    <mergeCell ref="A18:C18"/>
    <mergeCell ref="A19:C19"/>
    <mergeCell ref="A20:C20"/>
  </mergeCells>
  <conditionalFormatting sqref="J13">
    <cfRule type="cellIs" dxfId="64" priority="2" stopIfTrue="1" operator="notEqual">
      <formula>MAX($G$13,0)</formula>
    </cfRule>
  </conditionalFormatting>
  <conditionalFormatting sqref="J14">
    <cfRule type="cellIs" dxfId="63" priority="3" stopIfTrue="1" operator="notEqual">
      <formula>MAX($G$14,0)</formula>
    </cfRule>
  </conditionalFormatting>
  <conditionalFormatting sqref="J16">
    <cfRule type="cellIs" dxfId="62" priority="4" stopIfTrue="1" operator="notEqual">
      <formula>MAX($G$16,0)</formula>
    </cfRule>
  </conditionalFormatting>
  <conditionalFormatting sqref="J17">
    <cfRule type="cellIs" dxfId="61" priority="5" stopIfTrue="1" operator="notEqual">
      <formula>MAX($G$17,0)</formula>
    </cfRule>
  </conditionalFormatting>
  <conditionalFormatting sqref="J18">
    <cfRule type="cellIs" dxfId="60" priority="6" stopIfTrue="1" operator="notEqual">
      <formula>MAX($G$18,0)</formula>
    </cfRule>
  </conditionalFormatting>
  <conditionalFormatting sqref="J19">
    <cfRule type="cellIs" dxfId="59" priority="7" stopIfTrue="1" operator="notEqual">
      <formula>MAX($G$19,0)</formula>
    </cfRule>
  </conditionalFormatting>
  <conditionalFormatting sqref="J20">
    <cfRule type="cellIs" dxfId="58" priority="8" stopIfTrue="1" operator="notEqual">
      <formula>MAX($G$20,0)</formula>
    </cfRule>
  </conditionalFormatting>
  <conditionalFormatting sqref="J21">
    <cfRule type="cellIs" dxfId="57" priority="9" stopIfTrue="1" operator="notEqual">
      <formula>MAX($G$21,0)</formula>
    </cfRule>
  </conditionalFormatting>
  <conditionalFormatting sqref="D22:G22">
    <cfRule type="cellIs" dxfId="56" priority="10" stopIfTrue="1" operator="notEqual">
      <formula>MAX(D21,0)</formula>
    </cfRule>
  </conditionalFormatting>
  <conditionalFormatting sqref="K13:K21">
    <cfRule type="cellIs" dxfId="55" priority="11" stopIfTrue="1" operator="notEqual">
      <formula>MAX(G13,0)</formula>
    </cfRule>
  </conditionalFormatting>
  <conditionalFormatting sqref="G15 D13:G14 D16:G21">
    <cfRule type="expression" dxfId="54" priority="12" stopIfTrue="1">
      <formula>LEN(TRIM(D13))=0</formula>
    </cfRule>
  </conditionalFormatting>
  <conditionalFormatting sqref="C7:E7">
    <cfRule type="expression" dxfId="53" priority="13" stopIfTrue="1">
      <formula>MIN(S13:S21)=0</formula>
    </cfRule>
  </conditionalFormatting>
  <conditionalFormatting sqref="J15">
    <cfRule type="cellIs" dxfId="52" priority="1" stopIfTrue="1" operator="notEqual">
      <formula>MAX(F15,0)</formula>
    </cfRule>
  </conditionalFormatting>
  <pageMargins left="0.7" right="0.7" top="0.75" bottom="0.75" header="0.3" footer="0.3"/>
  <pageSetup scale="81" orientation="landscape" r:id="rId1"/>
  <colBreaks count="1" manualBreakCount="1">
    <brk id="7" max="1048575" man="1"/>
  </colBreaks>
  <ignoredErrors>
    <ignoredError sqref="J15 F2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E1" s="3"/>
      <c r="G1" s="22" t="s">
        <v>94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21" customHeight="1" x14ac:dyDescent="0.2">
      <c r="A3" s="4"/>
      <c r="D3" s="6" t="str">
        <f>'PAGE 1'!E4</f>
        <v>REPORT OF CHILDREN WITH DISABILITIES</v>
      </c>
      <c r="E3" s="5"/>
      <c r="F3"/>
      <c r="G3"/>
      <c r="H3"/>
      <c r="I3"/>
    </row>
    <row r="4" spans="1:15" s="2" customFormat="1" ht="15.6" customHeight="1" x14ac:dyDescent="0.2">
      <c r="A4" s="4"/>
      <c r="D4" s="6" t="str">
        <f>'PAGE 1'!E5</f>
        <v>EXITING SPECIAL EDUCATION</v>
      </c>
      <c r="E4" s="3"/>
      <c r="F4"/>
      <c r="G4"/>
      <c r="H4"/>
      <c r="I4"/>
    </row>
    <row r="5" spans="1:15" s="2" customFormat="1" ht="15.6" customHeight="1" x14ac:dyDescent="0.2">
      <c r="A5" s="4"/>
      <c r="D5" s="6"/>
      <c r="E5" s="3"/>
      <c r="F5"/>
      <c r="G5"/>
      <c r="H5"/>
      <c r="I5"/>
    </row>
    <row r="6" spans="1:15" s="2" customFormat="1" ht="15.6" customHeight="1" x14ac:dyDescent="0.2">
      <c r="A6" s="4"/>
      <c r="D6" s="6"/>
      <c r="E6" s="3"/>
      <c r="F6"/>
      <c r="G6"/>
      <c r="H6"/>
      <c r="I6"/>
    </row>
    <row r="7" spans="1:15" s="2" customFormat="1" ht="12" customHeight="1" x14ac:dyDescent="0.2">
      <c r="B7" s="5"/>
      <c r="C7" s="5"/>
      <c r="D7" s="5"/>
      <c r="F7"/>
      <c r="G7"/>
      <c r="H7"/>
      <c r="I7"/>
    </row>
    <row r="8" spans="1:15" s="2" customFormat="1" ht="18.600000000000001" customHeight="1" x14ac:dyDescent="0.2">
      <c r="B8" s="55" t="str">
        <f>'PAGE 1'!B8</f>
        <v>Reporting Year:</v>
      </c>
      <c r="C8" s="56" t="str">
        <f>'PAGE 1'!C8</f>
        <v>2021-2022</v>
      </c>
      <c r="D8" s="8"/>
      <c r="F8" s="8"/>
    </row>
    <row r="9" spans="1:15" ht="21" customHeight="1" x14ac:dyDescent="0.2">
      <c r="A9" s="9" t="s">
        <v>95</v>
      </c>
    </row>
    <row r="10" spans="1:15" ht="39.950000000000003" customHeight="1" x14ac:dyDescent="0.2">
      <c r="A10" s="91" t="s">
        <v>65</v>
      </c>
      <c r="B10" s="92"/>
      <c r="C10" s="93"/>
      <c r="D10" s="112" t="s">
        <v>96</v>
      </c>
      <c r="E10" s="112"/>
      <c r="F10" s="112"/>
      <c r="G10" s="47"/>
      <c r="O10">
        <v>19</v>
      </c>
    </row>
    <row r="11" spans="1:15" ht="64.150000000000006" customHeight="1" x14ac:dyDescent="0.2">
      <c r="A11" s="94"/>
      <c r="B11" s="95"/>
      <c r="C11" s="96"/>
      <c r="D11" s="49" t="s">
        <v>97</v>
      </c>
      <c r="E11" s="50" t="s">
        <v>98</v>
      </c>
      <c r="F11" s="50" t="s">
        <v>87</v>
      </c>
      <c r="O11" t="s">
        <v>0</v>
      </c>
    </row>
    <row r="12" spans="1:15" ht="24.75" customHeight="1" x14ac:dyDescent="0.2">
      <c r="A12" s="113" t="s">
        <v>11</v>
      </c>
      <c r="B12" s="113"/>
      <c r="C12" s="113"/>
      <c r="D12" s="46">
        <f>IF(MIN(PAGE17!D13,PAGE17!$F$13)&lt;=0,0,PAGE17!D13/PAGE17!$F$13)</f>
        <v>0.6210995542347697</v>
      </c>
      <c r="E12" s="46">
        <f>IF(MIN(PAGE17!E13,PAGE17!F13)&lt;=0,0,PAGE17!E13/PAGE17!F13)</f>
        <v>0.3789004457652303</v>
      </c>
      <c r="F12" s="46">
        <f>IF(PAGE17!F13&lt;=0,0,PAGE17!F13/PAGE17!F13)</f>
        <v>1</v>
      </c>
    </row>
    <row r="13" spans="1:15" ht="33" customHeight="1" x14ac:dyDescent="0.2">
      <c r="A13" s="113" t="s">
        <v>12</v>
      </c>
      <c r="B13" s="113"/>
      <c r="C13" s="113"/>
      <c r="D13" s="46">
        <f>IF(MIN(PAGE17!D14,PAGE17!F14)&lt;=0,0,PAGE17!D14/PAGE17!F14)</f>
        <v>0.63223462237217753</v>
      </c>
      <c r="E13" s="46">
        <f>IF(MIN(PAGE17!E14,PAGE17!F14)&lt;=0,0,PAGE17!E14/PAGE17!F14)</f>
        <v>0.36413184531533871</v>
      </c>
      <c r="F13" s="46">
        <f>IF(PAGE17!F14&lt;=0,0,PAGE17!F14/PAGE17!F14)</f>
        <v>1</v>
      </c>
    </row>
    <row r="14" spans="1:15" ht="33" customHeight="1" x14ac:dyDescent="0.2">
      <c r="A14" s="114" t="s">
        <v>107</v>
      </c>
      <c r="B14" s="115"/>
      <c r="C14" s="116"/>
      <c r="D14" s="46">
        <f>IF(MIN(PAGE17!D15,PAGE17!F15)&lt;=0,0,PAGE17!D15/PAGE17!F15)</f>
        <v>0</v>
      </c>
      <c r="E14" s="46">
        <f>IF(MIN(PAGE17!E15,PAGE17!F15)&lt;=0,0,PAGE17!E15/PAGE17!F15)</f>
        <v>0</v>
      </c>
      <c r="F14" s="46">
        <f>IF(PAGE17!F15&lt;=0,0,PAGE17!F15/PAGE17!F15)</f>
        <v>0</v>
      </c>
    </row>
    <row r="15" spans="1:15" ht="24.95" customHeight="1" x14ac:dyDescent="0.2">
      <c r="A15" s="113" t="s">
        <v>108</v>
      </c>
      <c r="B15" s="113"/>
      <c r="C15" s="113"/>
      <c r="D15" s="46">
        <f>IF(MIN(PAGE17!D16,PAGE17!F16)&lt;=0,0,PAGE17!D16/PAGE17!F16)</f>
        <v>0.67688679245283023</v>
      </c>
      <c r="E15" s="46">
        <f>IF(MIN(PAGE17!E16,PAGE17!F16)&lt;=0,0,PAGE17!E16/PAGE17!F16)</f>
        <v>0.32311320754716982</v>
      </c>
      <c r="F15" s="46">
        <f>IF(PAGE17!F16&lt;=0,0,PAGE17!F16/PAGE17!F16)</f>
        <v>1</v>
      </c>
    </row>
    <row r="16" spans="1:15" ht="24.95" customHeight="1" x14ac:dyDescent="0.2">
      <c r="A16" s="113" t="s">
        <v>109</v>
      </c>
      <c r="B16" s="113"/>
      <c r="C16" s="113"/>
      <c r="D16" s="46">
        <f>IF(MIN(PAGE17!D17,PAGE17!F17)&lt;=0,0,PAGE17!D17/PAGE17!F17)</f>
        <v>0.64189189189189189</v>
      </c>
      <c r="E16" s="46">
        <f>IF(MIN(PAGE17!E17,PAGE17!F17)&lt;=0,0,PAGE17!E17/PAGE17!F17)</f>
        <v>0.35810810810810811</v>
      </c>
      <c r="F16" s="46">
        <f>IF(PAGE17!F17&lt;=0,0,PAGE17!F17/PAGE17!F17)</f>
        <v>1</v>
      </c>
    </row>
    <row r="17" spans="1:7" ht="24.95" customHeight="1" x14ac:dyDescent="0.2">
      <c r="A17" s="113" t="s">
        <v>110</v>
      </c>
      <c r="B17" s="113"/>
      <c r="C17" s="113"/>
      <c r="D17" s="46">
        <f>IF(MIN(PAGE17!D18,PAGE17!F18)&lt;=0,0,PAGE17!D18/PAGE17!F18)</f>
        <v>0.61904761904761907</v>
      </c>
      <c r="E17" s="46">
        <f>IF(MIN(PAGE17!E18,PAGE17!F18)&lt;=0,0,PAGE17!E18/PAGE17!F18)</f>
        <v>0.38095238095238093</v>
      </c>
      <c r="F17" s="46">
        <f>IF(PAGE17!F18&lt;=0,0,PAGE17!F18/PAGE17!F18)</f>
        <v>1</v>
      </c>
    </row>
    <row r="18" spans="1:7" ht="24.95" customHeight="1" x14ac:dyDescent="0.2">
      <c r="A18" s="113" t="s">
        <v>111</v>
      </c>
      <c r="B18" s="113"/>
      <c r="C18" s="113"/>
      <c r="D18" s="46">
        <f>IF(MIN(PAGE17!D19,PAGE17!F19)&lt;=0,0,PAGE17!D19/PAGE17!F19)</f>
        <v>0.65536723163841804</v>
      </c>
      <c r="E18" s="46">
        <f>IF(MIN(PAGE17!E19,PAGE17!F19)&lt;=0,0,PAGE17!E19/PAGE17!F19)</f>
        <v>0.3356873822975518</v>
      </c>
      <c r="F18" s="46">
        <f>IF(PAGE17!F19&lt;=0,0,PAGE17!F19/PAGE17!F19)</f>
        <v>1</v>
      </c>
    </row>
    <row r="19" spans="1:7" ht="24.75" customHeight="1" x14ac:dyDescent="0.2">
      <c r="A19" s="113" t="s">
        <v>112</v>
      </c>
      <c r="B19" s="113"/>
      <c r="C19" s="113"/>
      <c r="D19" s="46">
        <f>IF(MIN(PAGE17!D20,PAGE17!F20)&lt;=0,0,PAGE17!D20/PAGE17!F20)</f>
        <v>0.7048346055979644</v>
      </c>
      <c r="E19" s="46">
        <f>IF(MIN(PAGE17!E20,PAGE17!F20)&lt;=0,0,PAGE17!E20/PAGE17!F20)</f>
        <v>0.29262086513994912</v>
      </c>
      <c r="F19" s="46">
        <f>IF(PAGE17!F20&lt;=0,0,PAGE17!F20/PAGE17!F20)</f>
        <v>1</v>
      </c>
    </row>
    <row r="20" spans="1:7" ht="24.95" customHeight="1" x14ac:dyDescent="0.2">
      <c r="A20" s="113" t="s">
        <v>113</v>
      </c>
      <c r="B20" s="113"/>
      <c r="C20" s="113"/>
      <c r="D20" s="46">
        <f>IF(MIN(PAGE17!D21,PAGE17!F21)&lt;=0,0,PAGE17!D21/PAGE17!F21)</f>
        <v>0.64405447878470401</v>
      </c>
      <c r="E20" s="46">
        <f>IF(MIN(PAGE17!E21,PAGE17!F21)&lt;=0,0,PAGE17!E21/PAGE17!F21)</f>
        <v>0.35149292823467781</v>
      </c>
      <c r="F20" s="46">
        <f>IF(PAGE17!F21&lt;=0,0,PAGE17!F21/PAGE17!F21)</f>
        <v>1</v>
      </c>
    </row>
    <row r="21" spans="1:7" ht="20.100000000000001" customHeight="1" x14ac:dyDescent="0.2">
      <c r="F21" s="51"/>
    </row>
    <row r="22" spans="1:7" ht="21.75" customHeight="1" x14ac:dyDescent="0.2">
      <c r="A22" s="40" t="s">
        <v>62</v>
      </c>
      <c r="B22" s="17"/>
      <c r="C22" s="17"/>
      <c r="D22" s="17"/>
      <c r="E22" s="17"/>
      <c r="F22" s="17"/>
      <c r="G22" s="17"/>
    </row>
    <row r="23" spans="1:7" ht="21.75" customHeight="1" x14ac:dyDescent="0.2">
      <c r="A23" s="40"/>
      <c r="B23" s="17"/>
      <c r="C23" s="17"/>
      <c r="D23" s="17"/>
      <c r="E23" s="17"/>
      <c r="F23" s="17"/>
      <c r="G23" s="17"/>
    </row>
    <row r="24" spans="1:7" ht="12.6" customHeight="1" x14ac:dyDescent="0.2">
      <c r="A24" s="4"/>
      <c r="B24" s="17"/>
      <c r="C24" s="17"/>
      <c r="D24" s="17"/>
      <c r="E24" s="17"/>
      <c r="F24" s="17"/>
      <c r="G24" s="17"/>
    </row>
    <row r="25" spans="1:7" ht="12.75" customHeight="1" x14ac:dyDescent="0.2">
      <c r="B25" s="42"/>
      <c r="C25" s="42"/>
      <c r="D25" s="42"/>
      <c r="E25" s="42"/>
      <c r="F25" s="42"/>
      <c r="G25" s="42"/>
    </row>
    <row r="26" spans="1:7" ht="12.75" customHeight="1" x14ac:dyDescent="0.2">
      <c r="B26" s="42"/>
      <c r="C26" s="42"/>
      <c r="D26" s="42"/>
      <c r="E26" s="42"/>
      <c r="F26" s="42"/>
      <c r="G26" s="42"/>
    </row>
    <row r="27" spans="1:7" ht="12.75" customHeight="1" x14ac:dyDescent="0.2">
      <c r="B27" s="42"/>
      <c r="C27" s="42"/>
      <c r="D27" s="42"/>
      <c r="E27" s="42"/>
      <c r="F27" s="42"/>
      <c r="G27" s="42"/>
    </row>
    <row r="28" spans="1:7" ht="12.75" customHeight="1" x14ac:dyDescent="0.2">
      <c r="B28" s="42"/>
      <c r="C28" s="42"/>
      <c r="D28" s="42"/>
      <c r="E28" s="42"/>
      <c r="F28" s="42"/>
      <c r="G28" s="42"/>
    </row>
    <row r="29" spans="1:7" ht="12.75" customHeight="1" x14ac:dyDescent="0.2">
      <c r="B29" s="42"/>
      <c r="C29" s="42"/>
      <c r="D29" s="42"/>
      <c r="E29" s="42"/>
      <c r="F29" s="42"/>
      <c r="G29" s="42"/>
    </row>
    <row r="30" spans="1:7" ht="14.25" customHeight="1" x14ac:dyDescent="0.2">
      <c r="B30" s="42"/>
      <c r="C30" s="42"/>
      <c r="D30" s="42"/>
      <c r="E30" s="42"/>
      <c r="F30" s="42"/>
      <c r="G30" s="42"/>
    </row>
    <row r="31" spans="1:7" ht="14.25" customHeight="1" x14ac:dyDescent="0.2">
      <c r="B31" s="42"/>
      <c r="C31" s="42"/>
      <c r="D31" s="42"/>
      <c r="E31" s="42"/>
      <c r="F31" s="42"/>
      <c r="G31" s="42"/>
    </row>
    <row r="32" spans="1:7" ht="14.25" customHeight="1" x14ac:dyDescent="0.2">
      <c r="B32" s="42"/>
      <c r="C32" s="42"/>
      <c r="D32" s="42"/>
      <c r="E32" s="42"/>
      <c r="F32" s="42"/>
      <c r="G32" s="42"/>
    </row>
    <row r="33" spans="1:7" ht="12.75" customHeight="1" x14ac:dyDescent="0.2">
      <c r="A33" s="25"/>
      <c r="B33" s="42"/>
      <c r="C33" s="42"/>
      <c r="D33" s="42"/>
      <c r="E33" s="42"/>
      <c r="F33" s="42"/>
      <c r="G33" s="42"/>
    </row>
    <row r="34" spans="1:7" ht="14.25" customHeight="1" x14ac:dyDescent="0.2"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5" customHeight="1" x14ac:dyDescent="0.2"/>
  </sheetData>
  <sheetProtection algorithmName="SHA-512" hashValue="zvCkR/+ozoD3YIwzXljPRseX228usl2B2CyeTQKxWCjSa4lpauyhS/Rz7sG56nxO9A57FFASJrDlh3oiShgcrQ==" saltValue="M9RL0hxN6JwYdsS9MUi42w==" spinCount="100000" sheet="1" objects="1" scenarios="1"/>
  <mergeCells count="11">
    <mergeCell ref="A17:C17"/>
    <mergeCell ref="A18:C18"/>
    <mergeCell ref="A19:C19"/>
    <mergeCell ref="A20:C20"/>
    <mergeCell ref="A10:C11"/>
    <mergeCell ref="D10:F10"/>
    <mergeCell ref="A12:C12"/>
    <mergeCell ref="A13:C13"/>
    <mergeCell ref="A15:C15"/>
    <mergeCell ref="A16:C16"/>
    <mergeCell ref="A14:C14"/>
  </mergeCells>
  <pageMargins left="0.75" right="0.75" top="1" bottom="1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9" width="9.7109375" customWidth="1"/>
    <col min="10" max="10" width="12.140625" customWidth="1"/>
    <col min="11" max="11" width="10.42578125" hidden="1" customWidth="1"/>
    <col min="12" max="12" width="7.85546875" customWidth="1"/>
    <col min="13" max="13" width="12.42578125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20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3.9" customHeight="1" x14ac:dyDescent="0.2">
      <c r="B6" s="27"/>
      <c r="C6" s="27"/>
      <c r="D6" s="27"/>
      <c r="E6" s="27"/>
      <c r="F6" s="27"/>
      <c r="G6" s="27"/>
      <c r="H6" s="27"/>
    </row>
    <row r="7" spans="1:18" ht="12" customHeight="1" x14ac:dyDescent="0.2">
      <c r="B7" s="27"/>
      <c r="C7" s="27"/>
      <c r="D7" s="72" t="s">
        <v>4</v>
      </c>
      <c r="E7" s="72"/>
      <c r="F7" s="72"/>
      <c r="G7" s="72"/>
    </row>
    <row r="8" spans="1:18" ht="18" customHeight="1" x14ac:dyDescent="0.2">
      <c r="B8" s="55" t="str">
        <f>'PAGE 1'!B8</f>
        <v>Reporting Year:</v>
      </c>
      <c r="C8" s="56" t="str">
        <f>'PAGE 1'!C8</f>
        <v>2021-2022</v>
      </c>
      <c r="E8" s="28"/>
      <c r="F8" s="8"/>
    </row>
    <row r="9" spans="1:18" ht="12" customHeight="1" x14ac:dyDescent="0.2"/>
    <row r="10" spans="1:18" ht="24" customHeight="1" x14ac:dyDescent="0.2">
      <c r="A10" s="9" t="s">
        <v>21</v>
      </c>
      <c r="O10" s="11">
        <v>3</v>
      </c>
    </row>
    <row r="11" spans="1:18" ht="24" customHeight="1" x14ac:dyDescent="0.2">
      <c r="A11" s="73" t="s">
        <v>6</v>
      </c>
      <c r="B11" s="75" t="s">
        <v>22</v>
      </c>
      <c r="C11" s="75"/>
      <c r="D11" s="75"/>
      <c r="E11" s="75"/>
      <c r="F11" s="75"/>
      <c r="G11" s="75"/>
      <c r="H11" s="75"/>
      <c r="I11" s="75"/>
      <c r="J11" s="75"/>
      <c r="K11" s="75"/>
    </row>
    <row r="12" spans="1:18" s="2" customFormat="1" ht="33.75" customHeight="1" x14ac:dyDescent="0.2">
      <c r="A12" s="7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118</v>
      </c>
      <c r="K12" s="13" t="s">
        <v>9</v>
      </c>
      <c r="L12"/>
      <c r="M12" s="14" t="s">
        <v>10</v>
      </c>
      <c r="O12" s="26"/>
    </row>
    <row r="13" spans="1:18" ht="33" customHeight="1" x14ac:dyDescent="0.2">
      <c r="A13" s="57" t="s">
        <v>11</v>
      </c>
      <c r="B13" s="16">
        <v>2</v>
      </c>
      <c r="C13" s="16">
        <v>2</v>
      </c>
      <c r="D13" s="16">
        <v>0</v>
      </c>
      <c r="E13" s="16">
        <v>1</v>
      </c>
      <c r="F13" s="16">
        <v>1</v>
      </c>
      <c r="G13" s="16">
        <v>1</v>
      </c>
      <c r="H13" s="16">
        <v>0</v>
      </c>
      <c r="I13" s="16">
        <v>0</v>
      </c>
      <c r="J13" s="16">
        <v>7</v>
      </c>
      <c r="K13" s="16">
        <v>-9</v>
      </c>
      <c r="M13" s="17">
        <f t="shared" ref="M13:M21" si="0">MAX(B13,0)+MAX(C13,0)+MAX(D13,0)+MAX(E13,0)+MAX(F13,0)+MAX(G13,0)+MAX(H13,0)+MAX(I13,0)</f>
        <v>7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57" t="s">
        <v>12</v>
      </c>
      <c r="B14" s="16">
        <v>0</v>
      </c>
      <c r="C14" s="16">
        <v>0</v>
      </c>
      <c r="D14" s="16">
        <v>0</v>
      </c>
      <c r="E14" s="16">
        <v>19</v>
      </c>
      <c r="F14" s="16">
        <v>8</v>
      </c>
      <c r="G14" s="16">
        <v>1</v>
      </c>
      <c r="H14" s="16">
        <v>2</v>
      </c>
      <c r="I14" s="16">
        <v>1</v>
      </c>
      <c r="J14" s="16">
        <v>31</v>
      </c>
      <c r="K14" s="16">
        <v>-9</v>
      </c>
      <c r="M14" s="17">
        <f t="shared" si="0"/>
        <v>31</v>
      </c>
      <c r="R14">
        <f>MIN(LEN(TRIM(B14)),LEN(TRIM(C14)),LEN(TRIM(D14)),LEN(TRIM(E14)),LEN(TRIM(F14)),LEN(TRIM(G14)),LEN(TRIM(H14)),LEN(TRIM(I14)),LEN(TRIM(J14)),LEN(TRIM(K14)))</f>
        <v>1</v>
      </c>
    </row>
    <row r="15" spans="1:18" ht="34.5" customHeight="1" x14ac:dyDescent="0.2">
      <c r="A15" s="61" t="s">
        <v>107</v>
      </c>
      <c r="B15" s="16" t="s">
        <v>120</v>
      </c>
      <c r="C15" s="16"/>
      <c r="D15" s="16">
        <v>-9</v>
      </c>
      <c r="E15" s="16">
        <v>-9</v>
      </c>
      <c r="F15" s="16">
        <v>-9</v>
      </c>
      <c r="G15" s="16">
        <v>-9</v>
      </c>
      <c r="H15" s="16">
        <v>-9</v>
      </c>
      <c r="I15" s="16">
        <v>-9</v>
      </c>
      <c r="J15" s="16">
        <v>-9</v>
      </c>
      <c r="K15" s="16"/>
      <c r="M15" s="17">
        <f t="shared" si="0"/>
        <v>0</v>
      </c>
    </row>
    <row r="16" spans="1:18" ht="24.95" customHeight="1" x14ac:dyDescent="0.2">
      <c r="A16" s="57" t="s">
        <v>108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  <c r="I16" s="16">
        <v>0</v>
      </c>
      <c r="J16" s="16">
        <v>1</v>
      </c>
      <c r="K16" s="16">
        <v>-9</v>
      </c>
      <c r="M16" s="17">
        <f t="shared" si="0"/>
        <v>1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109</v>
      </c>
      <c r="B17" s="18">
        <v>-9</v>
      </c>
      <c r="C17" s="18">
        <v>-9</v>
      </c>
      <c r="D17" s="18">
        <v>-9</v>
      </c>
      <c r="E17" s="18">
        <v>-9</v>
      </c>
      <c r="F17" s="16">
        <v>-9</v>
      </c>
      <c r="G17" s="16">
        <v>-9</v>
      </c>
      <c r="H17" s="16">
        <v>3</v>
      </c>
      <c r="I17" s="16">
        <v>0</v>
      </c>
      <c r="J17" s="16">
        <v>3</v>
      </c>
      <c r="K17" s="16">
        <v>-9</v>
      </c>
      <c r="M17" s="17">
        <f>MAX(F17,0)+MAX(G17,0)+MAX(H17,0)+MAX(I17,0)</f>
        <v>3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58" t="s">
        <v>110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-9</v>
      </c>
      <c r="M18" s="17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111</v>
      </c>
      <c r="B19" s="16">
        <v>8</v>
      </c>
      <c r="C19" s="16">
        <v>3</v>
      </c>
      <c r="D19" s="16">
        <v>4</v>
      </c>
      <c r="E19" s="16">
        <v>4</v>
      </c>
      <c r="F19" s="16">
        <v>0</v>
      </c>
      <c r="G19" s="16">
        <v>1</v>
      </c>
      <c r="H19" s="16">
        <v>0</v>
      </c>
      <c r="I19" s="16">
        <v>0</v>
      </c>
      <c r="J19" s="16">
        <v>20</v>
      </c>
      <c r="K19" s="16">
        <v>-9</v>
      </c>
      <c r="M19" s="17">
        <f t="shared" si="0"/>
        <v>20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112</v>
      </c>
      <c r="B20" s="16">
        <v>1</v>
      </c>
      <c r="C20" s="16">
        <v>0</v>
      </c>
      <c r="D20" s="16">
        <v>1</v>
      </c>
      <c r="E20" s="16">
        <v>1</v>
      </c>
      <c r="F20" s="16">
        <v>2</v>
      </c>
      <c r="G20" s="16">
        <v>0</v>
      </c>
      <c r="H20" s="16">
        <v>1</v>
      </c>
      <c r="I20" s="16">
        <v>0</v>
      </c>
      <c r="J20" s="16">
        <v>6</v>
      </c>
      <c r="K20" s="16">
        <v>-9</v>
      </c>
      <c r="M20" s="17">
        <f t="shared" si="0"/>
        <v>6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58" t="s">
        <v>113</v>
      </c>
      <c r="B21" s="16">
        <v>11</v>
      </c>
      <c r="C21" s="16">
        <v>5</v>
      </c>
      <c r="D21" s="16">
        <v>5</v>
      </c>
      <c r="E21" s="16">
        <v>25</v>
      </c>
      <c r="F21" s="16">
        <v>11</v>
      </c>
      <c r="G21" s="16">
        <v>3</v>
      </c>
      <c r="H21" s="16">
        <v>7</v>
      </c>
      <c r="I21" s="16">
        <v>1</v>
      </c>
      <c r="J21" s="16">
        <v>68</v>
      </c>
      <c r="K21" s="16">
        <v>-9</v>
      </c>
      <c r="M21" s="17">
        <f t="shared" si="0"/>
        <v>68</v>
      </c>
      <c r="R21">
        <f>MIN(LEN(TRIM(B21)),LEN(TRIM(C21)),LEN(TRIM(D21)),LEN(TRIM(E21)),LEN(TRIM(F21)),LEN(TRIM(G21)),LEN(TRIM(H21)),LEN(TRIM(I21)),LEN(TRIM(J21)),LEN(TRIM(K21)))</f>
        <v>1</v>
      </c>
    </row>
    <row r="22" spans="1:18" ht="20.100000000000001" customHeight="1" x14ac:dyDescent="0.2">
      <c r="A22" s="20" t="s">
        <v>10</v>
      </c>
      <c r="B22" s="21">
        <f>MAX(B13,0)+MAX(B14,0)+MAX(B15,0)+MAX(B16,0)+MAX(B18,0)+MAX(B19,0)+MAX(B20,0)</f>
        <v>11</v>
      </c>
      <c r="C22" s="21">
        <f t="shared" ref="C22:E22" si="1">MAX(C13,0)+MAX(C14,0)+MAX(C15,0)+MAX(C16,0)+MAX(C18,0)+MAX(C19,0)+MAX(C20,0)</f>
        <v>5</v>
      </c>
      <c r="D22" s="21">
        <f t="shared" si="1"/>
        <v>5</v>
      </c>
      <c r="E22" s="21">
        <f t="shared" si="1"/>
        <v>25</v>
      </c>
      <c r="F22" s="21">
        <f>MAX(F13,0)+MAX(F14,0)+MAX(F15,0)+MAX(F16,0)+MAX(F17,0)+MAX(F18,0)+MAX(F19,0)+MAX(F20,0)</f>
        <v>11</v>
      </c>
      <c r="G22" s="21">
        <f>MAX(G13,0)+MAX(G14,0)+MAX(G15,0)+MAX(G16,0)+MAX(G17,0)+MAX(G18,0)+MAX(G19,0)+MAX(G20,0)</f>
        <v>3</v>
      </c>
      <c r="H22" s="21">
        <f>MAX(H13,0)+MAX(H14,0)+MAX(H15,0)+MAX(H16,0)+MAX(H17,0)+MAX(H18,0)+MAX(H19,0)+MAX(H20,0)</f>
        <v>7</v>
      </c>
      <c r="I22" s="21">
        <f>MAX(I13,0)+MAX(I14,0)+MAX(I15,0)+MAX(I16,0)+MAX(I17,0)+MAX(I18,0)+MAX(I19,0)+MAX(I20,0)</f>
        <v>1</v>
      </c>
      <c r="J22" s="21">
        <f>MAX(J13,0)+MAX(J14,0)+MAX(J15,0)+MAX(J16,0)+MAX(J17,0)+MAX(J18,0)+MAX(J19,0)+MAX(J20,0)</f>
        <v>68</v>
      </c>
      <c r="K22" s="21">
        <f t="shared" ref="K22" si="2">MAX(K13,0)+MAX(K14,0)+MAX(K16,0)+MAX(K17,0)+MAX(K18,0)+MAX(K19,0)+MAX(K20,0)</f>
        <v>0</v>
      </c>
    </row>
    <row r="23" spans="1:18" ht="12.6" customHeight="1" x14ac:dyDescent="0.2">
      <c r="A23" s="29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4" spans="1:18" ht="12.6" customHeight="1" x14ac:dyDescent="0.2">
      <c r="A24" s="4"/>
      <c r="B24" s="23"/>
      <c r="C24" s="23"/>
      <c r="D24" s="23"/>
      <c r="E24" s="23"/>
      <c r="F24" s="23"/>
      <c r="G24" s="23"/>
      <c r="H24" s="23"/>
      <c r="I24" s="23"/>
      <c r="J24" s="23"/>
      <c r="K24" s="17"/>
    </row>
    <row r="30" spans="1:18" x14ac:dyDescent="0.2">
      <c r="A30" s="25"/>
    </row>
  </sheetData>
  <sheetProtection algorithmName="SHA-512" hashValue="wgWePoyuNwSWOy2Jbj2jBj6R+FRqDKF2e2Tin5IjTNtRB4WfQ6doJvlwZB8dG9iXvDMwvGUQTF47k55ZSPMIiA==" saltValue="auU2/PnR/o9eE11t3cmQoA==" spinCount="100000" sheet="1" objects="1" scenarios="1"/>
  <mergeCells count="5">
    <mergeCell ref="J3:K3"/>
    <mergeCell ref="J5:K5"/>
    <mergeCell ref="D7:G7"/>
    <mergeCell ref="A11:A12"/>
    <mergeCell ref="B11:K11"/>
  </mergeCells>
  <conditionalFormatting sqref="K13:K21">
    <cfRule type="expression" dxfId="164" priority="8" stopIfTrue="1">
      <formula>LEN(TRIM(K13))=0</formula>
    </cfRule>
  </conditionalFormatting>
  <conditionalFormatting sqref="D7:G7">
    <cfRule type="expression" dxfId="163" priority="9" stopIfTrue="1">
      <formula>MIN(R13:R21)=0</formula>
    </cfRule>
  </conditionalFormatting>
  <conditionalFormatting sqref="M13:M21">
    <cfRule type="expression" dxfId="162" priority="10" stopIfTrue="1">
      <formula>MAX(J13,0)&lt;&gt;M13</formula>
    </cfRule>
  </conditionalFormatting>
  <conditionalFormatting sqref="K22">
    <cfRule type="expression" dxfId="161" priority="11" stopIfTrue="1">
      <formula>MAX(K21,0)&lt;&gt;K22</formula>
    </cfRule>
  </conditionalFormatting>
  <conditionalFormatting sqref="B22:J22">
    <cfRule type="expression" dxfId="160" priority="6" stopIfTrue="1">
      <formula>MAX(B21,0)&lt;&gt;B22</formula>
    </cfRule>
  </conditionalFormatting>
  <conditionalFormatting sqref="B13:J14">
    <cfRule type="expression" dxfId="159" priority="4" stopIfTrue="1">
      <formula>LEN(TRIM(B13))=0</formula>
    </cfRule>
  </conditionalFormatting>
  <conditionalFormatting sqref="B16:J16">
    <cfRule type="expression" dxfId="158" priority="3" stopIfTrue="1">
      <formula>LEN(TRIM(B16))=0</formula>
    </cfRule>
  </conditionalFormatting>
  <conditionalFormatting sqref="F17:J17">
    <cfRule type="expression" dxfId="157" priority="2" stopIfTrue="1">
      <formula>LEN(TRIM(F17))=0</formula>
    </cfRule>
  </conditionalFormatting>
  <conditionalFormatting sqref="B18:J21">
    <cfRule type="expression" dxfId="156" priority="1" stopIfTrue="1">
      <formula>LEN(TRIM(B18))=0</formula>
    </cfRule>
  </conditionalFormatting>
  <printOptions horizontalCentered="1"/>
  <pageMargins left="0.75" right="0.75" top="1" bottom="1" header="0.5" footer="0.5"/>
  <pageSetup scale="90" orientation="landscape" r:id="rId1"/>
  <headerFooter alignWithMargins="0"/>
  <ignoredErrors>
    <ignoredError sqref="M1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6" width="19.140625" customWidth="1"/>
    <col min="7" max="7" width="17.7109375" customWidth="1"/>
    <col min="8" max="8" width="13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425781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</cols>
  <sheetData>
    <row r="1" spans="1:16" s="2" customFormat="1" ht="13.15" customHeight="1" x14ac:dyDescent="0.2">
      <c r="A1" s="1" t="s">
        <v>106</v>
      </c>
      <c r="E1" s="3"/>
      <c r="F1" s="3"/>
      <c r="H1" s="63" t="s">
        <v>94</v>
      </c>
    </row>
    <row r="2" spans="1:16" s="2" customFormat="1" ht="13.15" customHeight="1" x14ac:dyDescent="0.2">
      <c r="A2" s="4"/>
      <c r="D2" s="5"/>
      <c r="E2" s="3"/>
      <c r="F2" s="3"/>
      <c r="H2" s="3"/>
    </row>
    <row r="3" spans="1:16" s="2" customFormat="1" ht="21" customHeight="1" x14ac:dyDescent="0.2">
      <c r="A3" s="4"/>
      <c r="D3" s="6" t="str">
        <f>'PAGE 1'!E4</f>
        <v>REPORT OF CHILDREN WITH DISABILITIES</v>
      </c>
      <c r="E3" s="5"/>
      <c r="F3" s="5"/>
      <c r="G3"/>
      <c r="H3"/>
      <c r="I3"/>
      <c r="J3"/>
    </row>
    <row r="4" spans="1:16" s="2" customFormat="1" ht="15.6" customHeight="1" x14ac:dyDescent="0.2">
      <c r="A4" s="4"/>
      <c r="D4" s="6" t="str">
        <f>'PAGE 1'!E5</f>
        <v>EXITING SPECIAL EDUCATION</v>
      </c>
      <c r="E4" s="3"/>
      <c r="F4" s="3"/>
      <c r="G4"/>
      <c r="H4"/>
      <c r="I4"/>
      <c r="J4"/>
    </row>
    <row r="5" spans="1:16" s="2" customFormat="1" ht="15.6" customHeight="1" x14ac:dyDescent="0.2">
      <c r="A5" s="4"/>
      <c r="D5" s="6"/>
      <c r="E5" s="3"/>
      <c r="F5" s="3"/>
      <c r="G5"/>
      <c r="H5"/>
      <c r="I5"/>
      <c r="J5"/>
    </row>
    <row r="6" spans="1:16" s="2" customFormat="1" ht="15.6" customHeight="1" x14ac:dyDescent="0.2">
      <c r="A6" s="4"/>
      <c r="D6" s="6"/>
      <c r="E6" s="3"/>
      <c r="F6" s="3"/>
      <c r="G6"/>
      <c r="H6"/>
      <c r="I6"/>
      <c r="J6"/>
    </row>
    <row r="7" spans="1:16" s="2" customFormat="1" ht="12" customHeight="1" x14ac:dyDescent="0.2">
      <c r="B7" s="5"/>
      <c r="C7" s="5"/>
      <c r="D7" s="5"/>
      <c r="G7"/>
      <c r="H7"/>
      <c r="I7"/>
      <c r="J7"/>
    </row>
    <row r="8" spans="1:16" s="2" customFormat="1" ht="18.600000000000001" customHeight="1" x14ac:dyDescent="0.2">
      <c r="B8" s="55" t="str">
        <f>'PAGE 1'!B8</f>
        <v>Reporting Year:</v>
      </c>
      <c r="C8" s="56" t="str">
        <f>'PAGE 1'!C8</f>
        <v>2021-2022</v>
      </c>
      <c r="D8" s="8"/>
      <c r="G8" s="8"/>
    </row>
    <row r="9" spans="1:16" ht="21" customHeight="1" x14ac:dyDescent="0.2">
      <c r="A9" s="9" t="s">
        <v>95</v>
      </c>
    </row>
    <row r="10" spans="1:16" ht="39.950000000000003" customHeight="1" x14ac:dyDescent="0.2">
      <c r="A10" s="91" t="s">
        <v>65</v>
      </c>
      <c r="B10" s="92"/>
      <c r="C10" s="93"/>
      <c r="D10" s="112" t="s">
        <v>96</v>
      </c>
      <c r="E10" s="112"/>
      <c r="F10" s="112"/>
      <c r="G10" s="112"/>
      <c r="H10" s="47"/>
      <c r="P10">
        <v>19</v>
      </c>
    </row>
    <row r="11" spans="1:16" ht="64.150000000000006" customHeight="1" x14ac:dyDescent="0.2">
      <c r="A11" s="94"/>
      <c r="B11" s="95"/>
      <c r="C11" s="96"/>
      <c r="D11" s="49" t="s">
        <v>97</v>
      </c>
      <c r="E11" s="50" t="s">
        <v>98</v>
      </c>
      <c r="F11" s="50" t="s">
        <v>122</v>
      </c>
      <c r="G11" s="50" t="s">
        <v>87</v>
      </c>
      <c r="P11" t="s">
        <v>0</v>
      </c>
    </row>
    <row r="12" spans="1:16" ht="24.75" customHeight="1" x14ac:dyDescent="0.2">
      <c r="A12" s="113" t="s">
        <v>11</v>
      </c>
      <c r="B12" s="113"/>
      <c r="C12" s="113"/>
      <c r="D12" s="69">
        <f>IF(MIN(PAGE17!D13,PAGE17!$F$13)&lt;=0,0,PAGE17!D13/PAGE17!$F$13)</f>
        <v>0.6210995542347697</v>
      </c>
      <c r="E12" s="69">
        <f>IF(MIN(PAGE17!E13,PAGE17!F13)&lt;=0,0,PAGE17!E13/PAGE17!F13)</f>
        <v>0.3789004457652303</v>
      </c>
      <c r="F12" s="69">
        <f>SUM(G12-(D12+E12))</f>
        <v>0</v>
      </c>
      <c r="G12" s="46">
        <f>IF(PAGE17!F13&lt;=0,0,PAGE17!F13/PAGE17!F13)</f>
        <v>1</v>
      </c>
    </row>
    <row r="13" spans="1:16" ht="33" customHeight="1" x14ac:dyDescent="0.2">
      <c r="A13" s="113" t="s">
        <v>12</v>
      </c>
      <c r="B13" s="113"/>
      <c r="C13" s="113"/>
      <c r="D13" s="69">
        <f>IF(MIN(PAGE17!D14,PAGE17!F14)&lt;=0,0,PAGE17!D14/PAGE17!F14)</f>
        <v>0.63223462237217753</v>
      </c>
      <c r="E13" s="69">
        <f>IF(MIN(PAGE17!E14,PAGE17!F14)&lt;=0,0,PAGE17!E14/PAGE17!F14)</f>
        <v>0.36413184531533871</v>
      </c>
      <c r="F13" s="69">
        <f t="shared" ref="F13:F20" si="0">SUM(G13-(D13+E13))</f>
        <v>3.633532312483756E-3</v>
      </c>
      <c r="G13" s="46">
        <f>IF(PAGE17!F14&lt;=0,0,PAGE17!F14/PAGE17!F14)</f>
        <v>1</v>
      </c>
    </row>
    <row r="14" spans="1:16" ht="33" customHeight="1" x14ac:dyDescent="0.2">
      <c r="A14" s="114" t="s">
        <v>107</v>
      </c>
      <c r="B14" s="115"/>
      <c r="C14" s="116"/>
      <c r="D14" s="69">
        <f>IF(MIN(PAGE17!D15,PAGE17!F15)&lt;=0,0,PAGE17!D15/PAGE17!F15)</f>
        <v>0</v>
      </c>
      <c r="E14" s="69">
        <f>IF(MIN(PAGE17!E15,PAGE17!F15)&lt;=0,0,PAGE17!E15/PAGE17!F15)</f>
        <v>0</v>
      </c>
      <c r="F14" s="69">
        <f t="shared" si="0"/>
        <v>0</v>
      </c>
      <c r="G14" s="46">
        <f>IF(PAGE17!F15&lt;=0,0,PAGE17!F15/PAGE17!F15)</f>
        <v>0</v>
      </c>
    </row>
    <row r="15" spans="1:16" ht="24.95" customHeight="1" x14ac:dyDescent="0.2">
      <c r="A15" s="113" t="s">
        <v>108</v>
      </c>
      <c r="B15" s="113"/>
      <c r="C15" s="113"/>
      <c r="D15" s="69">
        <f>IF(MIN(PAGE17!D16,PAGE17!F16)&lt;=0,0,PAGE17!D16/PAGE17!F16)</f>
        <v>0.67688679245283023</v>
      </c>
      <c r="E15" s="69">
        <f>IF(MIN(PAGE17!E16,PAGE17!F16)&lt;=0,0,PAGE17!E16/PAGE17!F16)</f>
        <v>0.32311320754716982</v>
      </c>
      <c r="F15" s="69">
        <f t="shared" si="0"/>
        <v>0</v>
      </c>
      <c r="G15" s="46">
        <f>IF(PAGE17!F16&lt;=0,0,PAGE17!F16/PAGE17!F16)</f>
        <v>1</v>
      </c>
    </row>
    <row r="16" spans="1:16" ht="24.95" customHeight="1" x14ac:dyDescent="0.2">
      <c r="A16" s="113" t="s">
        <v>109</v>
      </c>
      <c r="B16" s="113"/>
      <c r="C16" s="113"/>
      <c r="D16" s="69">
        <f>IF(MIN(PAGE17!D17,PAGE17!F17)&lt;=0,0,PAGE17!D17/PAGE17!F17)</f>
        <v>0.64189189189189189</v>
      </c>
      <c r="E16" s="69">
        <f>IF(MIN(PAGE17!E17,PAGE17!F17)&lt;=0,0,PAGE17!E17/PAGE17!F17)</f>
        <v>0.35810810810810811</v>
      </c>
      <c r="F16" s="69">
        <f t="shared" si="0"/>
        <v>0</v>
      </c>
      <c r="G16" s="46">
        <f>IF(PAGE17!F17&lt;=0,0,PAGE17!F17/PAGE17!F17)</f>
        <v>1</v>
      </c>
    </row>
    <row r="17" spans="1:8" ht="24.95" customHeight="1" x14ac:dyDescent="0.2">
      <c r="A17" s="113" t="s">
        <v>110</v>
      </c>
      <c r="B17" s="113"/>
      <c r="C17" s="113"/>
      <c r="D17" s="69">
        <f>IF(MIN(PAGE17!D18,PAGE17!F18)&lt;=0,0,PAGE17!D18/PAGE17!F18)</f>
        <v>0.61904761904761907</v>
      </c>
      <c r="E17" s="69">
        <f>IF(MIN(PAGE17!E18,PAGE17!F18)&lt;=0,0,PAGE17!E18/PAGE17!F18)</f>
        <v>0.38095238095238093</v>
      </c>
      <c r="F17" s="69">
        <f t="shared" si="0"/>
        <v>0</v>
      </c>
      <c r="G17" s="46">
        <f>IF(PAGE17!F18&lt;=0,0,PAGE17!F18/PAGE17!F18)</f>
        <v>1</v>
      </c>
    </row>
    <row r="18" spans="1:8" ht="24.95" customHeight="1" x14ac:dyDescent="0.2">
      <c r="A18" s="113" t="s">
        <v>111</v>
      </c>
      <c r="B18" s="113"/>
      <c r="C18" s="113"/>
      <c r="D18" s="69">
        <f>IF(MIN(PAGE17!D19,PAGE17!F19)&lt;=0,0,PAGE17!D19/PAGE17!F19)</f>
        <v>0.65536723163841804</v>
      </c>
      <c r="E18" s="69">
        <f>IF(MIN(PAGE17!E19,PAGE17!F19)&lt;=0,0,PAGE17!E19/PAGE17!F19)</f>
        <v>0.3356873822975518</v>
      </c>
      <c r="F18" s="69">
        <f t="shared" si="0"/>
        <v>8.9453860640301697E-3</v>
      </c>
      <c r="G18" s="46">
        <f>IF(PAGE17!F19&lt;=0,0,PAGE17!F19/PAGE17!F19)</f>
        <v>1</v>
      </c>
    </row>
    <row r="19" spans="1:8" ht="24.75" customHeight="1" x14ac:dyDescent="0.2">
      <c r="A19" s="113" t="s">
        <v>112</v>
      </c>
      <c r="B19" s="113"/>
      <c r="C19" s="113"/>
      <c r="D19" s="69">
        <f>IF(MIN(PAGE17!D20,PAGE17!F20)&lt;=0,0,PAGE17!D20/PAGE17!F20)</f>
        <v>0.7048346055979644</v>
      </c>
      <c r="E19" s="69">
        <f>IF(MIN(PAGE17!E20,PAGE17!F20)&lt;=0,0,PAGE17!E20/PAGE17!F20)</f>
        <v>0.29262086513994912</v>
      </c>
      <c r="F19" s="69">
        <f t="shared" si="0"/>
        <v>2.5445292620864812E-3</v>
      </c>
      <c r="G19" s="46">
        <f>IF(PAGE17!F20&lt;=0,0,PAGE17!F20/PAGE17!F20)</f>
        <v>1</v>
      </c>
    </row>
    <row r="20" spans="1:8" ht="24.95" customHeight="1" x14ac:dyDescent="0.2">
      <c r="A20" s="113" t="s">
        <v>113</v>
      </c>
      <c r="B20" s="113"/>
      <c r="C20" s="113"/>
      <c r="D20" s="69">
        <f>IF(MIN(PAGE17!D21,PAGE17!F21)&lt;=0,0,PAGE17!D21/PAGE17!F21)</f>
        <v>0.64405447878470401</v>
      </c>
      <c r="E20" s="69">
        <f>IF(MIN(PAGE17!E21,PAGE17!F21)&lt;=0,0,PAGE17!E21/PAGE17!F21)</f>
        <v>0.35149292823467781</v>
      </c>
      <c r="F20" s="69">
        <f t="shared" si="0"/>
        <v>4.4525929806181752E-3</v>
      </c>
      <c r="G20" s="46">
        <f>IF(PAGE17!F21&lt;=0,0,PAGE17!F21/PAGE17!F21)</f>
        <v>1</v>
      </c>
    </row>
    <row r="21" spans="1:8" ht="20.100000000000001" customHeight="1" x14ac:dyDescent="0.2">
      <c r="G21" s="51"/>
    </row>
    <row r="22" spans="1:8" ht="21.75" customHeight="1" x14ac:dyDescent="0.2">
      <c r="A22" s="40" t="s">
        <v>62</v>
      </c>
      <c r="B22" s="17"/>
      <c r="C22" s="17"/>
      <c r="D22" s="17"/>
      <c r="E22" s="17"/>
      <c r="F22" s="17"/>
      <c r="G22" s="17"/>
      <c r="H22" s="17"/>
    </row>
    <row r="23" spans="1:8" ht="21.75" customHeight="1" x14ac:dyDescent="0.2">
      <c r="A23" s="40"/>
      <c r="B23" s="17"/>
      <c r="C23" s="17"/>
      <c r="D23" s="17"/>
      <c r="E23" s="17"/>
      <c r="F23" s="17"/>
      <c r="G23" s="17"/>
      <c r="H23" s="17"/>
    </row>
    <row r="24" spans="1:8" ht="12.6" customHeight="1" x14ac:dyDescent="0.2">
      <c r="A24" s="4"/>
      <c r="B24" s="17"/>
      <c r="C24" s="17"/>
      <c r="D24" s="17"/>
      <c r="E24" s="17"/>
      <c r="F24" s="17"/>
      <c r="G24" s="17"/>
      <c r="H24" s="17"/>
    </row>
    <row r="25" spans="1:8" ht="12.75" customHeight="1" x14ac:dyDescent="0.2">
      <c r="B25" s="42"/>
      <c r="C25" s="42"/>
      <c r="D25" s="42"/>
      <c r="E25" s="42"/>
      <c r="F25" s="42"/>
      <c r="G25" s="42"/>
      <c r="H25" s="42"/>
    </row>
    <row r="26" spans="1:8" ht="12.75" customHeight="1" x14ac:dyDescent="0.2">
      <c r="B26" s="42"/>
      <c r="C26" s="42"/>
      <c r="D26" s="42"/>
      <c r="E26" s="42"/>
      <c r="F26" s="42"/>
      <c r="G26" s="42"/>
      <c r="H26" s="42"/>
    </row>
    <row r="27" spans="1:8" ht="12.75" customHeight="1" x14ac:dyDescent="0.2">
      <c r="B27" s="42"/>
      <c r="C27" s="42"/>
      <c r="D27" s="42"/>
      <c r="E27" s="42"/>
      <c r="F27" s="42"/>
      <c r="G27" s="42"/>
      <c r="H27" s="42"/>
    </row>
    <row r="28" spans="1:8" ht="12.75" customHeight="1" x14ac:dyDescent="0.2">
      <c r="B28" s="42"/>
      <c r="C28" s="42"/>
      <c r="D28" s="42"/>
      <c r="E28" s="42"/>
      <c r="F28" s="42"/>
      <c r="G28" s="42"/>
      <c r="H28" s="42"/>
    </row>
    <row r="29" spans="1:8" ht="12.75" customHeight="1" x14ac:dyDescent="0.2">
      <c r="B29" s="42"/>
      <c r="C29" s="42"/>
      <c r="D29" s="42"/>
      <c r="E29" s="42"/>
      <c r="F29" s="42"/>
      <c r="G29" s="42"/>
      <c r="H29" s="42"/>
    </row>
    <row r="30" spans="1:8" ht="14.25" customHeight="1" x14ac:dyDescent="0.2">
      <c r="B30" s="42"/>
      <c r="C30" s="42"/>
      <c r="D30" s="42"/>
      <c r="E30" s="42"/>
      <c r="F30" s="42"/>
      <c r="G30" s="42"/>
      <c r="H30" s="42"/>
    </row>
    <row r="31" spans="1:8" ht="14.25" customHeight="1" x14ac:dyDescent="0.2">
      <c r="B31" s="42"/>
      <c r="C31" s="42"/>
      <c r="D31" s="42"/>
      <c r="E31" s="42"/>
      <c r="F31" s="42"/>
      <c r="G31" s="42"/>
      <c r="H31" s="42"/>
    </row>
    <row r="32" spans="1:8" ht="14.25" customHeight="1" x14ac:dyDescent="0.2">
      <c r="B32" s="42"/>
      <c r="C32" s="42"/>
      <c r="D32" s="42"/>
      <c r="E32" s="42"/>
      <c r="F32" s="42"/>
      <c r="G32" s="42"/>
      <c r="H32" s="42"/>
    </row>
    <row r="33" spans="1:8" ht="12.75" customHeight="1" x14ac:dyDescent="0.2">
      <c r="A33" s="25"/>
      <c r="B33" s="42"/>
      <c r="C33" s="42"/>
      <c r="D33" s="42"/>
      <c r="E33" s="42"/>
      <c r="F33" s="42"/>
      <c r="G33" s="42"/>
      <c r="H33" s="42"/>
    </row>
    <row r="34" spans="1:8" ht="14.25" customHeight="1" x14ac:dyDescent="0.2">
      <c r="B34" s="42"/>
      <c r="C34" s="42"/>
      <c r="D34" s="42"/>
      <c r="E34" s="42"/>
      <c r="F34" s="42"/>
      <c r="G34" s="42"/>
      <c r="H34" s="42"/>
    </row>
    <row r="35" spans="1:8" ht="14.25" customHeight="1" x14ac:dyDescent="0.2">
      <c r="B35" s="42"/>
      <c r="C35" s="42"/>
      <c r="D35" s="42"/>
      <c r="E35" s="42"/>
      <c r="F35" s="42"/>
      <c r="G35" s="42"/>
      <c r="H35" s="42"/>
    </row>
    <row r="36" spans="1:8" ht="14.25" customHeight="1" x14ac:dyDescent="0.2">
      <c r="B36" s="42"/>
      <c r="C36" s="42"/>
      <c r="D36" s="42"/>
      <c r="E36" s="42"/>
      <c r="F36" s="42"/>
      <c r="G36" s="42"/>
      <c r="H36" s="42"/>
    </row>
    <row r="37" spans="1:8" ht="15" customHeight="1" x14ac:dyDescent="0.2"/>
  </sheetData>
  <mergeCells count="11">
    <mergeCell ref="A15:C15"/>
    <mergeCell ref="A10:C11"/>
    <mergeCell ref="D10:G10"/>
    <mergeCell ref="A12:C12"/>
    <mergeCell ref="A13:C13"/>
    <mergeCell ref="A14:C14"/>
    <mergeCell ref="A16:C16"/>
    <mergeCell ref="A17:C17"/>
    <mergeCell ref="A18:C18"/>
    <mergeCell ref="A19:C19"/>
    <mergeCell ref="A20:C20"/>
  </mergeCells>
  <pageMargins left="0.7" right="0.7" top="0.75" bottom="0.75" header="0.3" footer="0.3"/>
  <pageSetup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zoomScale="90" zoomScaleNormal="90" workbookViewId="0">
      <selection activeCell="A22" sqref="A22:C22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22" t="s">
        <v>99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'PAGE 1'!E4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'PAGE 1'!E5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72" t="s">
        <v>24</v>
      </c>
      <c r="D6" s="72"/>
      <c r="E6" s="72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5" t="str">
        <f>'PAGE 1'!B8</f>
        <v>Reporting Year:</v>
      </c>
      <c r="C8" s="56" t="str">
        <f>'PAGE 1'!C8</f>
        <v>2021-2022</v>
      </c>
      <c r="D8" s="8"/>
      <c r="F8" s="8"/>
    </row>
    <row r="9" spans="1:18" s="2" customFormat="1" ht="12" customHeight="1" x14ac:dyDescent="0.2">
      <c r="B9" s="55"/>
      <c r="C9" s="55"/>
      <c r="D9" s="8"/>
      <c r="F9" s="8"/>
    </row>
    <row r="10" spans="1:18" ht="19.5" customHeight="1" x14ac:dyDescent="0.2">
      <c r="A10" s="9" t="s">
        <v>117</v>
      </c>
    </row>
    <row r="11" spans="1:18" ht="27.75" customHeight="1" x14ac:dyDescent="0.2">
      <c r="A11" s="91" t="s">
        <v>65</v>
      </c>
      <c r="B11" s="92"/>
      <c r="C11" s="93"/>
      <c r="D11" s="85" t="s">
        <v>114</v>
      </c>
      <c r="E11" s="97"/>
      <c r="F11" s="98"/>
      <c r="G11" s="47"/>
      <c r="J11" s="79" t="s">
        <v>67</v>
      </c>
      <c r="O11">
        <v>20</v>
      </c>
    </row>
    <row r="12" spans="1:18" ht="64.150000000000006" customHeight="1" x14ac:dyDescent="0.2">
      <c r="A12" s="94"/>
      <c r="B12" s="95"/>
      <c r="C12" s="96"/>
      <c r="D12" s="41" t="s">
        <v>100</v>
      </c>
      <c r="E12" s="31" t="s">
        <v>101</v>
      </c>
      <c r="F12" s="31" t="s">
        <v>75</v>
      </c>
      <c r="I12" s="14" t="s">
        <v>10</v>
      </c>
      <c r="J12" s="79"/>
      <c r="O12" t="s">
        <v>0</v>
      </c>
    </row>
    <row r="13" spans="1:18" ht="24.75" customHeight="1" x14ac:dyDescent="0.2">
      <c r="A13" s="113" t="s">
        <v>11</v>
      </c>
      <c r="B13" s="113"/>
      <c r="C13" s="113"/>
      <c r="D13" s="52">
        <v>33</v>
      </c>
      <c r="E13" s="52">
        <v>640</v>
      </c>
      <c r="F13" s="52">
        <v>673</v>
      </c>
      <c r="I13" s="17">
        <f t="shared" ref="I13:I21" si="0">MAX(D13,0)+MAX(E13,0)</f>
        <v>673</v>
      </c>
      <c r="J13" s="32">
        <f>MAX('PAGE 13'!J11,0)</f>
        <v>1009</v>
      </c>
      <c r="R13">
        <f t="shared" ref="R13:R21" si="1">MIN(LEN(TRIM(D13)),LEN(TRIM(E13)),LEN(TRIM(F13)))</f>
        <v>2</v>
      </c>
    </row>
    <row r="14" spans="1:18" ht="33" customHeight="1" x14ac:dyDescent="0.2">
      <c r="A14" s="113" t="s">
        <v>12</v>
      </c>
      <c r="B14" s="113"/>
      <c r="C14" s="113"/>
      <c r="D14" s="52">
        <v>342</v>
      </c>
      <c r="E14" s="52">
        <v>3511</v>
      </c>
      <c r="F14" s="52">
        <v>3853</v>
      </c>
      <c r="I14" s="17">
        <f t="shared" si="0"/>
        <v>3853</v>
      </c>
      <c r="J14" s="32">
        <f>MAX('PAGE 13'!J12,0)</f>
        <v>3921</v>
      </c>
      <c r="R14">
        <f t="shared" si="1"/>
        <v>3</v>
      </c>
    </row>
    <row r="15" spans="1:18" ht="33" customHeight="1" x14ac:dyDescent="0.2">
      <c r="A15" s="114" t="s">
        <v>107</v>
      </c>
      <c r="B15" s="115"/>
      <c r="C15" s="116"/>
      <c r="D15" s="16" t="s">
        <v>120</v>
      </c>
      <c r="E15" s="16">
        <v>-9</v>
      </c>
      <c r="F15" s="52">
        <v>-9</v>
      </c>
      <c r="I15" s="17">
        <f t="shared" ref="I15" si="2">MAX(D15,0)+MAX(E15,0)</f>
        <v>0</v>
      </c>
      <c r="J15" s="32">
        <f>MAX('PAGE 13'!J13,0)</f>
        <v>0</v>
      </c>
    </row>
    <row r="16" spans="1:18" ht="24.95" customHeight="1" x14ac:dyDescent="0.2">
      <c r="A16" s="113" t="s">
        <v>108</v>
      </c>
      <c r="B16" s="113"/>
      <c r="C16" s="113"/>
      <c r="D16" s="52">
        <v>20</v>
      </c>
      <c r="E16" s="52">
        <v>404</v>
      </c>
      <c r="F16" s="52">
        <v>424</v>
      </c>
      <c r="I16" s="17">
        <f t="shared" si="0"/>
        <v>424</v>
      </c>
      <c r="J16" s="32">
        <f>MAX('PAGE 13'!J14,0)</f>
        <v>423</v>
      </c>
      <c r="R16">
        <f t="shared" si="1"/>
        <v>2</v>
      </c>
    </row>
    <row r="17" spans="1:18" ht="24.95" customHeight="1" x14ac:dyDescent="0.2">
      <c r="A17" s="113" t="s">
        <v>109</v>
      </c>
      <c r="B17" s="113"/>
      <c r="C17" s="113"/>
      <c r="D17" s="52">
        <v>1</v>
      </c>
      <c r="E17" s="52">
        <v>147</v>
      </c>
      <c r="F17" s="52">
        <v>148</v>
      </c>
      <c r="I17" s="17">
        <f t="shared" si="0"/>
        <v>148</v>
      </c>
      <c r="J17" s="32">
        <f>MAX('PAGE 13'!J15,0)</f>
        <v>138</v>
      </c>
      <c r="R17">
        <f t="shared" si="1"/>
        <v>1</v>
      </c>
    </row>
    <row r="18" spans="1:18" ht="24.95" customHeight="1" x14ac:dyDescent="0.2">
      <c r="A18" s="113" t="s">
        <v>110</v>
      </c>
      <c r="B18" s="113"/>
      <c r="C18" s="113"/>
      <c r="D18" s="52">
        <v>0</v>
      </c>
      <c r="E18" s="52">
        <v>21</v>
      </c>
      <c r="F18" s="52">
        <v>21</v>
      </c>
      <c r="I18" s="17">
        <f t="shared" si="0"/>
        <v>21</v>
      </c>
      <c r="J18" s="32">
        <f>MAX('PAGE 13'!J16,0)</f>
        <v>28</v>
      </c>
      <c r="R18">
        <f t="shared" si="1"/>
        <v>1</v>
      </c>
    </row>
    <row r="19" spans="1:18" ht="24.95" customHeight="1" x14ac:dyDescent="0.2">
      <c r="A19" s="113" t="s">
        <v>111</v>
      </c>
      <c r="B19" s="113"/>
      <c r="C19" s="113"/>
      <c r="D19" s="52">
        <v>96</v>
      </c>
      <c r="E19" s="52">
        <v>2028</v>
      </c>
      <c r="F19" s="52">
        <v>2124</v>
      </c>
      <c r="I19" s="17">
        <f t="shared" si="0"/>
        <v>2124</v>
      </c>
      <c r="J19" s="32">
        <f>MAX('PAGE 13'!J17,0)</f>
        <v>2635</v>
      </c>
      <c r="R19">
        <f t="shared" si="1"/>
        <v>2</v>
      </c>
    </row>
    <row r="20" spans="1:18" ht="24.75" customHeight="1" x14ac:dyDescent="0.2">
      <c r="A20" s="113" t="s">
        <v>112</v>
      </c>
      <c r="B20" s="113"/>
      <c r="C20" s="113"/>
      <c r="D20" s="52">
        <v>31</v>
      </c>
      <c r="E20" s="52">
        <v>362</v>
      </c>
      <c r="F20" s="52">
        <v>393</v>
      </c>
      <c r="I20" s="17">
        <f t="shared" si="0"/>
        <v>393</v>
      </c>
      <c r="J20" s="32">
        <f>MAX('PAGE 13'!J18,0)</f>
        <v>1378</v>
      </c>
      <c r="R20">
        <f t="shared" si="1"/>
        <v>2</v>
      </c>
    </row>
    <row r="21" spans="1:18" ht="24.95" customHeight="1" x14ac:dyDescent="0.2">
      <c r="A21" s="113" t="s">
        <v>113</v>
      </c>
      <c r="B21" s="113"/>
      <c r="C21" s="113"/>
      <c r="D21" s="52">
        <v>523</v>
      </c>
      <c r="E21" s="52">
        <v>7113</v>
      </c>
      <c r="F21" s="52">
        <v>7636</v>
      </c>
      <c r="I21" s="17">
        <f t="shared" si="0"/>
        <v>7636</v>
      </c>
      <c r="J21" s="32">
        <f>MAX('PAGE 13'!J19,0)</f>
        <v>9532</v>
      </c>
      <c r="R21">
        <f t="shared" si="1"/>
        <v>3</v>
      </c>
    </row>
    <row r="22" spans="1:18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523</v>
      </c>
      <c r="E22" s="21">
        <f t="shared" ref="E22:F22" si="3">MAX(E13,0)+MAX(E14,0)+MAX(E15,0)+MAX(E16,0)+MAX(E17,0)+MAX(E18,0)+MAX(E19,0)+MAX(E20,0)</f>
        <v>7113</v>
      </c>
      <c r="F22" s="21">
        <f t="shared" si="3"/>
        <v>7636</v>
      </c>
    </row>
    <row r="23" spans="1:18" ht="12.6" customHeight="1" x14ac:dyDescent="0.2">
      <c r="A23" s="29"/>
      <c r="B23" s="17"/>
      <c r="C23" s="17"/>
      <c r="D23" s="17"/>
      <c r="E23" s="17"/>
      <c r="F23" s="17"/>
      <c r="G23" s="17"/>
    </row>
    <row r="24" spans="1:18" ht="12.6" customHeight="1" x14ac:dyDescent="0.2">
      <c r="A24" s="29"/>
      <c r="B24" s="17"/>
      <c r="C24" s="17"/>
      <c r="D24" s="17"/>
      <c r="E24" s="17"/>
      <c r="F24" s="17"/>
      <c r="G24" s="17"/>
    </row>
    <row r="25" spans="1:18" ht="12.6" customHeight="1" x14ac:dyDescent="0.2">
      <c r="A25" s="4"/>
      <c r="B25" s="17"/>
      <c r="C25" s="17"/>
      <c r="D25" s="17"/>
      <c r="E25" s="17"/>
      <c r="F25" s="17"/>
      <c r="G25" s="17"/>
    </row>
    <row r="26" spans="1:18" ht="12.75" customHeight="1" x14ac:dyDescent="0.2">
      <c r="B26" s="42"/>
      <c r="C26" s="42"/>
      <c r="D26" s="42"/>
      <c r="E26" s="42"/>
      <c r="F26" s="42"/>
      <c r="G26" s="42"/>
    </row>
    <row r="27" spans="1:18" ht="12.75" customHeight="1" x14ac:dyDescent="0.2">
      <c r="B27" s="42"/>
      <c r="C27" s="42"/>
      <c r="D27" s="42"/>
      <c r="E27" s="42"/>
      <c r="F27" s="42"/>
      <c r="G27" s="42"/>
    </row>
    <row r="28" spans="1:18" ht="12.75" customHeight="1" x14ac:dyDescent="0.2">
      <c r="B28" s="42"/>
      <c r="C28" s="42"/>
      <c r="D28" s="42"/>
      <c r="E28" s="42"/>
      <c r="F28" s="42"/>
      <c r="G28" s="42"/>
    </row>
    <row r="29" spans="1:18" ht="12.75" customHeight="1" x14ac:dyDescent="0.2">
      <c r="B29" s="42"/>
      <c r="C29" s="42"/>
      <c r="D29" s="42"/>
      <c r="E29" s="42"/>
      <c r="F29" s="42"/>
      <c r="G29" s="42"/>
    </row>
    <row r="30" spans="1:18" ht="12.75" customHeight="1" x14ac:dyDescent="0.2">
      <c r="B30" s="42"/>
      <c r="C30" s="42"/>
      <c r="D30" s="42"/>
      <c r="E30" s="42"/>
      <c r="F30" s="42"/>
      <c r="G30" s="42"/>
    </row>
    <row r="31" spans="1:18" ht="14.25" customHeight="1" x14ac:dyDescent="0.2">
      <c r="B31" s="42"/>
      <c r="C31" s="42"/>
      <c r="D31" s="42"/>
      <c r="E31" s="42"/>
      <c r="F31" s="42"/>
      <c r="G31" s="42"/>
    </row>
    <row r="32" spans="1:18" ht="14.25" customHeight="1" x14ac:dyDescent="0.2">
      <c r="B32" s="42"/>
      <c r="C32" s="42"/>
      <c r="D32" s="42"/>
      <c r="E32" s="42"/>
      <c r="F32" s="42"/>
      <c r="G32" s="42"/>
    </row>
    <row r="33" spans="1:7" ht="14.25" customHeight="1" x14ac:dyDescent="0.2">
      <c r="B33" s="42"/>
      <c r="C33" s="42"/>
      <c r="D33" s="42"/>
      <c r="E33" s="42"/>
      <c r="F33" s="42"/>
      <c r="G33" s="42"/>
    </row>
    <row r="34" spans="1:7" ht="12.75" customHeight="1" x14ac:dyDescent="0.2">
      <c r="A34" s="25"/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4.25" customHeight="1" x14ac:dyDescent="0.2">
      <c r="B37" s="42"/>
      <c r="C37" s="42"/>
      <c r="D37" s="42"/>
      <c r="E37" s="42"/>
      <c r="F37" s="42"/>
      <c r="G37" s="42"/>
    </row>
    <row r="38" spans="1:7" ht="15" customHeight="1" x14ac:dyDescent="0.2"/>
  </sheetData>
  <sheetProtection algorithmName="SHA-512" hashValue="o9BNAi3Pe1lETCrco8dF3YI590O13nTyvFNQzbIZZZFm/Lc4GSw/3GonNyzhUnQ0z5iQ9yzPERgvrGo9h8lyGw==" saltValue="0D9ZMivl4kRL3UP03dGt7A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6:E6"/>
    <mergeCell ref="A11:C12"/>
    <mergeCell ref="D11:F11"/>
    <mergeCell ref="J11:J12"/>
    <mergeCell ref="A13:C13"/>
  </mergeCells>
  <conditionalFormatting sqref="I13">
    <cfRule type="expression" dxfId="51" priority="15" stopIfTrue="1">
      <formula>I13&lt;&gt;MAX(F13,0)</formula>
    </cfRule>
  </conditionalFormatting>
  <conditionalFormatting sqref="I14:I15">
    <cfRule type="cellIs" dxfId="50" priority="16" stopIfTrue="1" operator="notEqual">
      <formula>MAX($F$14,0)</formula>
    </cfRule>
  </conditionalFormatting>
  <conditionalFormatting sqref="I16">
    <cfRule type="cellIs" dxfId="49" priority="17" stopIfTrue="1" operator="notEqual">
      <formula>MAX($F$16,0)</formula>
    </cfRule>
  </conditionalFormatting>
  <conditionalFormatting sqref="I17">
    <cfRule type="cellIs" dxfId="48" priority="18" stopIfTrue="1" operator="notEqual">
      <formula>MAX($F$17,0)</formula>
    </cfRule>
  </conditionalFormatting>
  <conditionalFormatting sqref="I18">
    <cfRule type="cellIs" dxfId="47" priority="19" stopIfTrue="1" operator="notEqual">
      <formula>MAX($F$18,0)</formula>
    </cfRule>
  </conditionalFormatting>
  <conditionalFormatting sqref="I19">
    <cfRule type="cellIs" dxfId="46" priority="20" stopIfTrue="1" operator="notEqual">
      <formula>MAX($F$19,0)</formula>
    </cfRule>
  </conditionalFormatting>
  <conditionalFormatting sqref="I20">
    <cfRule type="cellIs" dxfId="45" priority="21" stopIfTrue="1" operator="notEqual">
      <formula>MAX($F$20,0)</formula>
    </cfRule>
  </conditionalFormatting>
  <conditionalFormatting sqref="I21">
    <cfRule type="cellIs" dxfId="44" priority="22" stopIfTrue="1" operator="notEqual">
      <formula>MAX($F$21,0)</formula>
    </cfRule>
  </conditionalFormatting>
  <conditionalFormatting sqref="J13">
    <cfRule type="expression" dxfId="43" priority="23" stopIfTrue="1">
      <formula>J13&lt;&gt;MAX(F13,0)</formula>
    </cfRule>
  </conditionalFormatting>
  <conditionalFormatting sqref="D22:F22">
    <cfRule type="cellIs" dxfId="42" priority="24" stopIfTrue="1" operator="notEqual">
      <formula>MAX(D21,0)</formula>
    </cfRule>
  </conditionalFormatting>
  <conditionalFormatting sqref="D13:F14 D16:F21 F15">
    <cfRule type="expression" dxfId="41" priority="25" stopIfTrue="1">
      <formula>LEN(TRIM(D13))=0</formula>
    </cfRule>
  </conditionalFormatting>
  <conditionalFormatting sqref="C6:E6">
    <cfRule type="expression" dxfId="40" priority="26" stopIfTrue="1">
      <formula>MIN(R13:R21)=0</formula>
    </cfRule>
  </conditionalFormatting>
  <conditionalFormatting sqref="J14:J15">
    <cfRule type="expression" dxfId="39" priority="14" stopIfTrue="1">
      <formula>J14&lt;&gt;MAX(F14,0)</formula>
    </cfRule>
  </conditionalFormatting>
  <conditionalFormatting sqref="J16">
    <cfRule type="expression" dxfId="38" priority="13" stopIfTrue="1">
      <formula>J16&lt;&gt;MAX(F16,0)</formula>
    </cfRule>
  </conditionalFormatting>
  <conditionalFormatting sqref="J17">
    <cfRule type="expression" dxfId="37" priority="12" stopIfTrue="1">
      <formula>J17&lt;&gt;MAX(F17,0)</formula>
    </cfRule>
  </conditionalFormatting>
  <conditionalFormatting sqref="J18">
    <cfRule type="expression" dxfId="36" priority="11" stopIfTrue="1">
      <formula>J18&lt;&gt;MAX(F18,0)</formula>
    </cfRule>
  </conditionalFormatting>
  <conditionalFormatting sqref="J19">
    <cfRule type="expression" dxfId="35" priority="10" stopIfTrue="1">
      <formula>J19&lt;&gt;MAX(F19,0)</formula>
    </cfRule>
  </conditionalFormatting>
  <conditionalFormatting sqref="J20">
    <cfRule type="expression" dxfId="34" priority="9" stopIfTrue="1">
      <formula>J20&lt;&gt;MAX(F20,0)</formula>
    </cfRule>
  </conditionalFormatting>
  <conditionalFormatting sqref="J21">
    <cfRule type="expression" dxfId="33" priority="8" stopIfTrue="1">
      <formula>J21&lt;&gt;MAX(F21,0)</formula>
    </cfRule>
  </conditionalFormatting>
  <conditionalFormatting sqref="I14:I15">
    <cfRule type="expression" dxfId="32" priority="7" stopIfTrue="1">
      <formula>I14&lt;&gt;MAX(F14,0)</formula>
    </cfRule>
  </conditionalFormatting>
  <conditionalFormatting sqref="I16">
    <cfRule type="expression" dxfId="31" priority="6" stopIfTrue="1">
      <formula>I16&lt;&gt;MAX(F16,0)</formula>
    </cfRule>
  </conditionalFormatting>
  <conditionalFormatting sqref="I17">
    <cfRule type="expression" dxfId="30" priority="5" stopIfTrue="1">
      <formula>I17&lt;&gt;MAX(F17,0)</formula>
    </cfRule>
  </conditionalFormatting>
  <conditionalFormatting sqref="I18">
    <cfRule type="expression" dxfId="29" priority="4" stopIfTrue="1">
      <formula>I18&lt;&gt;MAX(F18,0)</formula>
    </cfRule>
  </conditionalFormatting>
  <conditionalFormatting sqref="I19">
    <cfRule type="expression" dxfId="28" priority="3" stopIfTrue="1">
      <formula>I19&lt;&gt;MAX(F19,0)</formula>
    </cfRule>
  </conditionalFormatting>
  <conditionalFormatting sqref="I20">
    <cfRule type="expression" dxfId="27" priority="2" stopIfTrue="1">
      <formula>I20&lt;&gt;MAX(F20,0)</formula>
    </cfRule>
  </conditionalFormatting>
  <conditionalFormatting sqref="I21">
    <cfRule type="expression" dxfId="26" priority="1" stopIfTrue="1">
      <formula>I21&lt;&gt;MAX(F21,0)</formula>
    </cfRule>
  </conditionalFormatting>
  <pageMargins left="0.75" right="0.75" top="1" bottom="1" header="0.5" footer="0.5"/>
  <pageSetup scale="8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8"/>
  <sheetViews>
    <sheetView topLeftCell="A4"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65" t="s">
        <v>99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'PAGE 1'!E4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'PAGE 1'!E5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72" t="s">
        <v>24</v>
      </c>
      <c r="D6" s="72"/>
      <c r="E6" s="72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5" t="str">
        <f>'PAGE 1'!B8</f>
        <v>Reporting Year:</v>
      </c>
      <c r="C8" s="56" t="str">
        <f>'PAGE 1'!C8</f>
        <v>2021-2022</v>
      </c>
      <c r="D8" s="8"/>
      <c r="F8" s="8"/>
    </row>
    <row r="9" spans="1:18" s="2" customFormat="1" ht="12" customHeight="1" x14ac:dyDescent="0.2">
      <c r="B9" s="55"/>
      <c r="C9" s="55"/>
      <c r="D9" s="8"/>
      <c r="F9" s="8"/>
    </row>
    <row r="10" spans="1:18" ht="19.5" customHeight="1" x14ac:dyDescent="0.2">
      <c r="A10" s="9" t="s">
        <v>117</v>
      </c>
    </row>
    <row r="11" spans="1:18" ht="27.75" customHeight="1" x14ac:dyDescent="0.2">
      <c r="A11" s="91" t="s">
        <v>65</v>
      </c>
      <c r="B11" s="92"/>
      <c r="C11" s="93"/>
      <c r="D11" s="85" t="s">
        <v>114</v>
      </c>
      <c r="E11" s="97"/>
      <c r="F11" s="98"/>
      <c r="G11" s="47"/>
      <c r="J11" s="79" t="s">
        <v>67</v>
      </c>
      <c r="O11">
        <v>20</v>
      </c>
    </row>
    <row r="12" spans="1:18" ht="64.150000000000006" customHeight="1" x14ac:dyDescent="0.2">
      <c r="A12" s="94"/>
      <c r="B12" s="95"/>
      <c r="C12" s="96"/>
      <c r="D12" s="41" t="s">
        <v>100</v>
      </c>
      <c r="E12" s="31" t="s">
        <v>101</v>
      </c>
      <c r="F12" s="31" t="s">
        <v>75</v>
      </c>
      <c r="I12" s="66" t="s">
        <v>10</v>
      </c>
      <c r="J12" s="79"/>
      <c r="O12" t="s">
        <v>0</v>
      </c>
    </row>
    <row r="13" spans="1:18" ht="24.75" customHeight="1" x14ac:dyDescent="0.2">
      <c r="A13" s="113" t="s">
        <v>11</v>
      </c>
      <c r="B13" s="113"/>
      <c r="C13" s="113"/>
      <c r="D13" s="52">
        <v>95</v>
      </c>
      <c r="E13" s="52">
        <v>914</v>
      </c>
      <c r="F13" s="52">
        <v>1009</v>
      </c>
      <c r="I13" s="17">
        <f t="shared" ref="I13:I21" si="0">MAX(D13,0)+MAX(E13,0)</f>
        <v>1009</v>
      </c>
      <c r="J13" s="32">
        <f>MAX('PAGE 13'!J11,0)</f>
        <v>1009</v>
      </c>
      <c r="R13">
        <f t="shared" ref="R13:R21" si="1">MIN(LEN(TRIM(D13)),LEN(TRIM(E13)),LEN(TRIM(F13)))</f>
        <v>2</v>
      </c>
    </row>
    <row r="14" spans="1:18" ht="33" customHeight="1" x14ac:dyDescent="0.2">
      <c r="A14" s="113" t="s">
        <v>12</v>
      </c>
      <c r="B14" s="113"/>
      <c r="C14" s="113"/>
      <c r="D14" s="52">
        <v>424</v>
      </c>
      <c r="E14" s="52">
        <v>3497</v>
      </c>
      <c r="F14" s="52">
        <v>3921</v>
      </c>
      <c r="I14" s="17">
        <f t="shared" si="0"/>
        <v>3921</v>
      </c>
      <c r="J14" s="32">
        <f>MAX('PAGE 13'!J12,0)</f>
        <v>3921</v>
      </c>
      <c r="R14">
        <f t="shared" si="1"/>
        <v>3</v>
      </c>
    </row>
    <row r="15" spans="1:18" ht="33" customHeight="1" x14ac:dyDescent="0.2">
      <c r="A15" s="114" t="s">
        <v>107</v>
      </c>
      <c r="B15" s="115"/>
      <c r="C15" s="116"/>
      <c r="D15" s="16" t="s">
        <v>120</v>
      </c>
      <c r="E15" s="16">
        <v>-9</v>
      </c>
      <c r="F15" s="52">
        <v>-9</v>
      </c>
      <c r="I15" s="17">
        <f t="shared" si="0"/>
        <v>0</v>
      </c>
      <c r="J15" s="32">
        <f>MAX('PAGE 13'!J13,0)</f>
        <v>0</v>
      </c>
    </row>
    <row r="16" spans="1:18" ht="24.95" customHeight="1" x14ac:dyDescent="0.2">
      <c r="A16" s="113" t="s">
        <v>108</v>
      </c>
      <c r="B16" s="113"/>
      <c r="C16" s="113"/>
      <c r="D16" s="52">
        <v>20</v>
      </c>
      <c r="E16" s="52">
        <v>403</v>
      </c>
      <c r="F16" s="52">
        <v>423</v>
      </c>
      <c r="I16" s="17">
        <f t="shared" si="0"/>
        <v>423</v>
      </c>
      <c r="J16" s="32">
        <f>MAX('PAGE 13'!J14,0)</f>
        <v>423</v>
      </c>
      <c r="R16">
        <f t="shared" si="1"/>
        <v>2</v>
      </c>
    </row>
    <row r="17" spans="1:18" ht="24.95" customHeight="1" x14ac:dyDescent="0.2">
      <c r="A17" s="113" t="s">
        <v>109</v>
      </c>
      <c r="B17" s="113"/>
      <c r="C17" s="113"/>
      <c r="D17" s="52">
        <v>10</v>
      </c>
      <c r="E17" s="52">
        <v>128</v>
      </c>
      <c r="F17" s="52">
        <v>138</v>
      </c>
      <c r="I17" s="17">
        <f t="shared" si="0"/>
        <v>138</v>
      </c>
      <c r="J17" s="32">
        <f>MAX('PAGE 13'!J15,0)</f>
        <v>138</v>
      </c>
      <c r="R17">
        <f t="shared" si="1"/>
        <v>2</v>
      </c>
    </row>
    <row r="18" spans="1:18" ht="24.95" customHeight="1" x14ac:dyDescent="0.2">
      <c r="A18" s="113" t="s">
        <v>110</v>
      </c>
      <c r="B18" s="113"/>
      <c r="C18" s="113"/>
      <c r="D18" s="52">
        <v>0</v>
      </c>
      <c r="E18" s="52">
        <v>28</v>
      </c>
      <c r="F18" s="52">
        <v>28</v>
      </c>
      <c r="I18" s="17">
        <f t="shared" si="0"/>
        <v>28</v>
      </c>
      <c r="J18" s="32">
        <f>MAX('PAGE 13'!J16,0)</f>
        <v>28</v>
      </c>
      <c r="R18">
        <f t="shared" si="1"/>
        <v>1</v>
      </c>
    </row>
    <row r="19" spans="1:18" ht="24.95" customHeight="1" x14ac:dyDescent="0.2">
      <c r="A19" s="113" t="s">
        <v>111</v>
      </c>
      <c r="B19" s="113"/>
      <c r="C19" s="113"/>
      <c r="D19" s="52">
        <v>181</v>
      </c>
      <c r="E19" s="52">
        <v>2454</v>
      </c>
      <c r="F19" s="52">
        <v>2635</v>
      </c>
      <c r="I19" s="17">
        <f t="shared" si="0"/>
        <v>2635</v>
      </c>
      <c r="J19" s="32">
        <f>MAX('PAGE 13'!J17,0)</f>
        <v>2635</v>
      </c>
      <c r="R19">
        <f t="shared" si="1"/>
        <v>3</v>
      </c>
    </row>
    <row r="20" spans="1:18" ht="24.75" customHeight="1" x14ac:dyDescent="0.2">
      <c r="A20" s="113" t="s">
        <v>112</v>
      </c>
      <c r="B20" s="113"/>
      <c r="C20" s="113"/>
      <c r="D20" s="52">
        <v>121</v>
      </c>
      <c r="E20" s="52">
        <v>1257</v>
      </c>
      <c r="F20" s="52">
        <v>1378</v>
      </c>
      <c r="I20" s="17">
        <f t="shared" si="0"/>
        <v>1378</v>
      </c>
      <c r="J20" s="32">
        <f>MAX('PAGE 13'!J18,0)</f>
        <v>1378</v>
      </c>
      <c r="R20">
        <f t="shared" si="1"/>
        <v>3</v>
      </c>
    </row>
    <row r="21" spans="1:18" ht="24.95" customHeight="1" x14ac:dyDescent="0.2">
      <c r="A21" s="113" t="s">
        <v>113</v>
      </c>
      <c r="B21" s="113"/>
      <c r="C21" s="113"/>
      <c r="D21" s="52">
        <v>851</v>
      </c>
      <c r="E21" s="52">
        <v>8681</v>
      </c>
      <c r="F21" s="52">
        <v>9532</v>
      </c>
      <c r="I21" s="17">
        <f t="shared" si="0"/>
        <v>9532</v>
      </c>
      <c r="J21" s="32">
        <f>MAX('PAGE 13'!J19,0)</f>
        <v>9532</v>
      </c>
      <c r="R21">
        <f t="shared" si="1"/>
        <v>3</v>
      </c>
    </row>
    <row r="22" spans="1:18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851</v>
      </c>
      <c r="E22" s="21">
        <f t="shared" ref="E22:F22" si="2">MAX(E13,0)+MAX(E14,0)+MAX(E15,0)+MAX(E16,0)+MAX(E17,0)+MAX(E18,0)+MAX(E19,0)+MAX(E20,0)</f>
        <v>8681</v>
      </c>
      <c r="F22" s="21">
        <f t="shared" si="2"/>
        <v>9532</v>
      </c>
    </row>
    <row r="23" spans="1:18" ht="12.6" customHeight="1" x14ac:dyDescent="0.2">
      <c r="A23" s="29"/>
      <c r="B23" s="17"/>
      <c r="C23" s="17"/>
      <c r="D23" s="17"/>
      <c r="E23" s="17"/>
      <c r="F23" s="17"/>
      <c r="G23" s="17"/>
    </row>
    <row r="24" spans="1:18" ht="12.6" customHeight="1" x14ac:dyDescent="0.2">
      <c r="A24" s="29"/>
      <c r="B24" s="17"/>
      <c r="C24" s="17"/>
      <c r="D24" s="17"/>
      <c r="E24" s="17"/>
      <c r="F24" s="17"/>
      <c r="G24" s="17"/>
    </row>
    <row r="25" spans="1:18" ht="12.6" customHeight="1" x14ac:dyDescent="0.2">
      <c r="A25" s="4"/>
      <c r="B25" s="17"/>
      <c r="C25" s="17"/>
      <c r="D25" s="17"/>
      <c r="E25" s="17"/>
      <c r="F25" s="17"/>
      <c r="G25" s="17"/>
    </row>
    <row r="26" spans="1:18" ht="12.75" customHeight="1" x14ac:dyDescent="0.2">
      <c r="B26" s="42"/>
      <c r="C26" s="42"/>
      <c r="D26" s="42"/>
      <c r="E26" s="42"/>
      <c r="F26" s="42"/>
      <c r="G26" s="42"/>
    </row>
    <row r="27" spans="1:18" ht="12.75" customHeight="1" x14ac:dyDescent="0.2">
      <c r="B27" s="42"/>
      <c r="C27" s="42"/>
      <c r="D27" s="42"/>
      <c r="E27" s="42"/>
      <c r="F27" s="42"/>
      <c r="G27" s="42"/>
    </row>
    <row r="28" spans="1:18" ht="12.75" customHeight="1" x14ac:dyDescent="0.2">
      <c r="B28" s="42"/>
      <c r="C28" s="42"/>
      <c r="D28" s="42"/>
      <c r="E28" s="42"/>
      <c r="F28" s="42"/>
      <c r="G28" s="42"/>
    </row>
    <row r="29" spans="1:18" ht="12.75" customHeight="1" x14ac:dyDescent="0.2">
      <c r="B29" s="42"/>
      <c r="C29" s="42"/>
      <c r="D29" s="42"/>
      <c r="E29" s="42"/>
      <c r="F29" s="42"/>
      <c r="G29" s="42"/>
    </row>
    <row r="30" spans="1:18" ht="12.75" customHeight="1" x14ac:dyDescent="0.2">
      <c r="B30" s="42"/>
      <c r="C30" s="42"/>
      <c r="D30" s="42"/>
      <c r="E30" s="42"/>
      <c r="F30" s="42"/>
      <c r="G30" s="42"/>
    </row>
    <row r="31" spans="1:18" ht="14.25" customHeight="1" x14ac:dyDescent="0.2">
      <c r="B31" s="42"/>
      <c r="C31" s="42"/>
      <c r="D31" s="42"/>
      <c r="E31" s="42"/>
      <c r="F31" s="42"/>
      <c r="G31" s="42"/>
    </row>
    <row r="32" spans="1:18" ht="14.25" customHeight="1" x14ac:dyDescent="0.2">
      <c r="B32" s="42"/>
      <c r="C32" s="42"/>
      <c r="D32" s="42"/>
      <c r="E32" s="42"/>
      <c r="F32" s="42"/>
      <c r="G32" s="42"/>
    </row>
    <row r="33" spans="1:7" ht="14.25" customHeight="1" x14ac:dyDescent="0.2">
      <c r="B33" s="42"/>
      <c r="C33" s="42"/>
      <c r="D33" s="42"/>
      <c r="E33" s="42"/>
      <c r="F33" s="42"/>
      <c r="G33" s="42"/>
    </row>
    <row r="34" spans="1:7" ht="12.75" customHeight="1" x14ac:dyDescent="0.2">
      <c r="A34" s="25"/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4.25" customHeight="1" x14ac:dyDescent="0.2">
      <c r="B37" s="42"/>
      <c r="C37" s="42"/>
      <c r="D37" s="42"/>
      <c r="E37" s="42"/>
      <c r="F37" s="42"/>
      <c r="G37" s="42"/>
    </row>
    <row r="38" spans="1:7" ht="15" customHeight="1" x14ac:dyDescent="0.2"/>
  </sheetData>
  <mergeCells count="14">
    <mergeCell ref="A21:C21"/>
    <mergeCell ref="A22:C22"/>
    <mergeCell ref="A15:C15"/>
    <mergeCell ref="A16:C16"/>
    <mergeCell ref="A17:C17"/>
    <mergeCell ref="A18:C18"/>
    <mergeCell ref="A19:C19"/>
    <mergeCell ref="A20:C20"/>
    <mergeCell ref="A14:C14"/>
    <mergeCell ref="C6:E6"/>
    <mergeCell ref="A11:C12"/>
    <mergeCell ref="D11:F11"/>
    <mergeCell ref="J11:J12"/>
    <mergeCell ref="A13:C13"/>
  </mergeCells>
  <conditionalFormatting sqref="I13">
    <cfRule type="expression" dxfId="25" priority="15" stopIfTrue="1">
      <formula>I13&lt;&gt;MAX(F13,0)</formula>
    </cfRule>
  </conditionalFormatting>
  <conditionalFormatting sqref="I16">
    <cfRule type="cellIs" dxfId="24" priority="17" stopIfTrue="1" operator="notEqual">
      <formula>MAX($F$16,0)</formula>
    </cfRule>
  </conditionalFormatting>
  <conditionalFormatting sqref="I17">
    <cfRule type="cellIs" dxfId="23" priority="18" stopIfTrue="1" operator="notEqual">
      <formula>MAX($F$17,0)</formula>
    </cfRule>
  </conditionalFormatting>
  <conditionalFormatting sqref="I18">
    <cfRule type="cellIs" dxfId="22" priority="19" stopIfTrue="1" operator="notEqual">
      <formula>MAX($F$18,0)</formula>
    </cfRule>
  </conditionalFormatting>
  <conditionalFormatting sqref="I19">
    <cfRule type="cellIs" dxfId="21" priority="20" stopIfTrue="1" operator="notEqual">
      <formula>MAX($F$19,0)</formula>
    </cfRule>
  </conditionalFormatting>
  <conditionalFormatting sqref="I20">
    <cfRule type="cellIs" dxfId="20" priority="21" stopIfTrue="1" operator="notEqual">
      <formula>MAX($F$20,0)</formula>
    </cfRule>
  </conditionalFormatting>
  <conditionalFormatting sqref="I21">
    <cfRule type="cellIs" dxfId="19" priority="22" stopIfTrue="1" operator="notEqual">
      <formula>MAX($F$21,0)</formula>
    </cfRule>
  </conditionalFormatting>
  <conditionalFormatting sqref="J13">
    <cfRule type="expression" dxfId="18" priority="23" stopIfTrue="1">
      <formula>J13&lt;&gt;MAX(F13,0)</formula>
    </cfRule>
  </conditionalFormatting>
  <conditionalFormatting sqref="D22:F22">
    <cfRule type="cellIs" dxfId="17" priority="24" stopIfTrue="1" operator="notEqual">
      <formula>MAX(D21,0)</formula>
    </cfRule>
  </conditionalFormatting>
  <conditionalFormatting sqref="D13:F14 D16:F21 F15">
    <cfRule type="expression" dxfId="16" priority="25" stopIfTrue="1">
      <formula>LEN(TRIM(D13))=0</formula>
    </cfRule>
  </conditionalFormatting>
  <conditionalFormatting sqref="C6:E6">
    <cfRule type="expression" dxfId="15" priority="26" stopIfTrue="1">
      <formula>MIN(R13:R21)=0</formula>
    </cfRule>
  </conditionalFormatting>
  <conditionalFormatting sqref="J14:J15">
    <cfRule type="expression" dxfId="14" priority="14" stopIfTrue="1">
      <formula>J14&lt;&gt;MAX(F14,0)</formula>
    </cfRule>
  </conditionalFormatting>
  <conditionalFormatting sqref="J16">
    <cfRule type="expression" dxfId="13" priority="13" stopIfTrue="1">
      <formula>J16&lt;&gt;MAX(F16,0)</formula>
    </cfRule>
  </conditionalFormatting>
  <conditionalFormatting sqref="J17">
    <cfRule type="expression" dxfId="12" priority="12" stopIfTrue="1">
      <formula>J17&lt;&gt;MAX(F17,0)</formula>
    </cfRule>
  </conditionalFormatting>
  <conditionalFormatting sqref="J18">
    <cfRule type="expression" dxfId="11" priority="11" stopIfTrue="1">
      <formula>J18&lt;&gt;MAX(F18,0)</formula>
    </cfRule>
  </conditionalFormatting>
  <conditionalFormatting sqref="J19">
    <cfRule type="expression" dxfId="10" priority="10" stopIfTrue="1">
      <formula>J19&lt;&gt;MAX(F19,0)</formula>
    </cfRule>
  </conditionalFormatting>
  <conditionalFormatting sqref="J20">
    <cfRule type="expression" dxfId="9" priority="9" stopIfTrue="1">
      <formula>J20&lt;&gt;MAX(F20,0)</formula>
    </cfRule>
  </conditionalFormatting>
  <conditionalFormatting sqref="J21">
    <cfRule type="expression" dxfId="8" priority="8" stopIfTrue="1">
      <formula>J21&lt;&gt;MAX(F21,0)</formula>
    </cfRule>
  </conditionalFormatting>
  <conditionalFormatting sqref="I15">
    <cfRule type="expression" dxfId="7" priority="7" stopIfTrue="1">
      <formula>I15&lt;&gt;MAX(F15,0)</formula>
    </cfRule>
    <cfRule type="cellIs" dxfId="6" priority="16" stopIfTrue="1" operator="notEqual">
      <formula>MAX($F$15,0)</formula>
    </cfRule>
  </conditionalFormatting>
  <conditionalFormatting sqref="I16">
    <cfRule type="expression" dxfId="5" priority="6" stopIfTrue="1">
      <formula>I16&lt;&gt;MAX(F16,0)</formula>
    </cfRule>
  </conditionalFormatting>
  <conditionalFormatting sqref="I17">
    <cfRule type="expression" dxfId="4" priority="5" stopIfTrue="1">
      <formula>I17&lt;&gt;MAX(F17,0)</formula>
    </cfRule>
  </conditionalFormatting>
  <conditionalFormatting sqref="I18">
    <cfRule type="expression" dxfId="3" priority="4" stopIfTrue="1">
      <formula>I18&lt;&gt;MAX(F18,0)</formula>
    </cfRule>
  </conditionalFormatting>
  <conditionalFormatting sqref="I19">
    <cfRule type="expression" dxfId="2" priority="3" stopIfTrue="1">
      <formula>I19&lt;&gt;MAX(F19,0)</formula>
    </cfRule>
  </conditionalFormatting>
  <conditionalFormatting sqref="I20">
    <cfRule type="expression" dxfId="1" priority="2" stopIfTrue="1">
      <formula>I20&lt;&gt;MAX(F20,0)</formula>
    </cfRule>
  </conditionalFormatting>
  <conditionalFormatting sqref="I21">
    <cfRule type="expression" dxfId="0" priority="1" stopIfTrue="1">
      <formula>I21&lt;&gt;MAX(F21,0)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E1" s="3"/>
      <c r="G1" s="22" t="s">
        <v>102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13.15" customHeight="1" x14ac:dyDescent="0.2">
      <c r="A3" s="4"/>
      <c r="E3" s="3"/>
      <c r="F3"/>
      <c r="G3"/>
      <c r="H3"/>
    </row>
    <row r="4" spans="1:15" s="2" customFormat="1" ht="21" customHeight="1" x14ac:dyDescent="0.2">
      <c r="A4" s="4"/>
      <c r="C4" s="6" t="str">
        <f>'PAGE 1'!E4</f>
        <v>REPORT OF CHILDREN WITH DISABILITIES</v>
      </c>
      <c r="E4" s="5"/>
      <c r="F4"/>
      <c r="G4"/>
      <c r="H4"/>
    </row>
    <row r="5" spans="1:15" s="2" customFormat="1" ht="15.6" customHeight="1" x14ac:dyDescent="0.2">
      <c r="A5" s="4"/>
      <c r="C5" s="6" t="str">
        <f>'PAGE 1'!E5</f>
        <v>EXITING SPECIAL EDUCATION</v>
      </c>
      <c r="E5" s="3"/>
      <c r="F5"/>
      <c r="G5"/>
      <c r="H5"/>
    </row>
    <row r="6" spans="1:15" s="2" customFormat="1" ht="15.6" customHeight="1" x14ac:dyDescent="0.2">
      <c r="A6" s="4"/>
      <c r="E6" s="3"/>
      <c r="F6"/>
      <c r="G6"/>
      <c r="H6"/>
    </row>
    <row r="7" spans="1:15" s="2" customFormat="1" ht="12" customHeight="1" x14ac:dyDescent="0.2">
      <c r="B7" s="5"/>
      <c r="C7" s="5"/>
      <c r="D7" s="5"/>
      <c r="F7"/>
      <c r="G7"/>
      <c r="H7"/>
    </row>
    <row r="8" spans="1:15" s="2" customFormat="1" ht="12" customHeight="1" x14ac:dyDescent="0.2">
      <c r="B8" s="55" t="str">
        <f>'PAGE 1'!B8</f>
        <v>Reporting Year:</v>
      </c>
      <c r="C8" s="56" t="str">
        <f>'PAGE 1'!C8</f>
        <v>2021-2022</v>
      </c>
      <c r="D8" s="8"/>
      <c r="F8" s="8"/>
    </row>
    <row r="9" spans="1:15" s="2" customFormat="1" ht="12" customHeight="1" x14ac:dyDescent="0.2">
      <c r="B9" s="55"/>
      <c r="C9" s="55"/>
      <c r="D9" s="8"/>
      <c r="F9" s="8"/>
    </row>
    <row r="10" spans="1:15" ht="24.75" customHeight="1" x14ac:dyDescent="0.2">
      <c r="A10" s="9" t="s">
        <v>116</v>
      </c>
    </row>
    <row r="11" spans="1:15" ht="32.25" customHeight="1" x14ac:dyDescent="0.2">
      <c r="A11" s="91" t="s">
        <v>65</v>
      </c>
      <c r="B11" s="92"/>
      <c r="C11" s="93"/>
      <c r="D11" s="112" t="s">
        <v>115</v>
      </c>
      <c r="E11" s="112"/>
      <c r="F11" s="112"/>
      <c r="G11" s="47"/>
      <c r="O11">
        <v>21</v>
      </c>
    </row>
    <row r="12" spans="1:15" ht="64.150000000000006" customHeight="1" x14ac:dyDescent="0.2">
      <c r="A12" s="94"/>
      <c r="B12" s="95"/>
      <c r="C12" s="96"/>
      <c r="D12" s="49" t="s">
        <v>103</v>
      </c>
      <c r="E12" s="50" t="s">
        <v>104</v>
      </c>
      <c r="F12" s="50" t="s">
        <v>87</v>
      </c>
      <c r="O12" t="s">
        <v>0</v>
      </c>
    </row>
    <row r="13" spans="1:15" ht="24.75" customHeight="1" x14ac:dyDescent="0.2">
      <c r="A13" s="113" t="s">
        <v>11</v>
      </c>
      <c r="B13" s="113"/>
      <c r="C13" s="113"/>
      <c r="D13" s="53">
        <f>IF(MIN(PAGE19!D13,PAGE19!F13)&lt;=0,0,PAGE19!D13/PAGE19!F13)</f>
        <v>4.9034175334323922E-2</v>
      </c>
      <c r="E13" s="53">
        <f>IF(MIN(PAGE19!E13,PAGE19!F13)&lt;=0,0,PAGE19!E13/PAGE19!F13)</f>
        <v>0.95096582466567603</v>
      </c>
      <c r="F13" s="53">
        <f>IF(PAGE19!F13&lt;=0,0,PAGE19!F13/PAGE19!F13)</f>
        <v>1</v>
      </c>
    </row>
    <row r="14" spans="1:15" ht="33" customHeight="1" x14ac:dyDescent="0.2">
      <c r="A14" s="113" t="s">
        <v>12</v>
      </c>
      <c r="B14" s="113"/>
      <c r="C14" s="113"/>
      <c r="D14" s="53">
        <f>IF(MIN(PAGE19!D14,PAGE19!F14)&lt;=0,0,PAGE19!D14/PAGE19!F14)</f>
        <v>8.8762003633532316E-2</v>
      </c>
      <c r="E14" s="53">
        <f>IF(MIN(PAGE19!E14,PAGE19!F14)&lt;=0,0,PAGE19!E14/PAGE19!F14)</f>
        <v>0.91123799636646774</v>
      </c>
      <c r="F14" s="53">
        <f>IF(PAGE19!F14&lt;=0,0,PAGE19!F14/PAGE19!F14)</f>
        <v>1</v>
      </c>
    </row>
    <row r="15" spans="1:15" ht="33" customHeight="1" x14ac:dyDescent="0.2">
      <c r="A15" s="114" t="s">
        <v>107</v>
      </c>
      <c r="B15" s="115"/>
      <c r="C15" s="116"/>
      <c r="D15" s="53">
        <f>IF(MIN(PAGE19!D15,PAGE19!F15)&lt;=0,0,PAGE19!D15/PAGE19!F15)</f>
        <v>0</v>
      </c>
      <c r="E15" s="53">
        <f>IF(MIN(PAGE19!E15,PAGE19!F15)&lt;=0,0,PAGE19!E15/PAGE19!F15)</f>
        <v>0</v>
      </c>
      <c r="F15" s="53">
        <f>IF(PAGE19!F15&lt;=0,0,PAGE19!F15/PAGE19!F15)</f>
        <v>0</v>
      </c>
    </row>
    <row r="16" spans="1:15" ht="24.95" customHeight="1" x14ac:dyDescent="0.2">
      <c r="A16" s="113" t="s">
        <v>108</v>
      </c>
      <c r="B16" s="113"/>
      <c r="C16" s="113"/>
      <c r="D16" s="53">
        <f>IF(MIN(PAGE19!D16,PAGE19!F16)&lt;=0,0,PAGE19!D16/PAGE19!F16)</f>
        <v>4.716981132075472E-2</v>
      </c>
      <c r="E16" s="53">
        <f>IF(MIN(PAGE19!E16,PAGE19!F16)&lt;=0,0,PAGE19!E16/PAGE19!F16)</f>
        <v>0.95283018867924529</v>
      </c>
      <c r="F16" s="53">
        <f>IF(PAGE19!F16&lt;=0,0,PAGE19!F16/PAGE19!F16)</f>
        <v>1</v>
      </c>
    </row>
    <row r="17" spans="1:7" ht="24.95" customHeight="1" x14ac:dyDescent="0.2">
      <c r="A17" s="113" t="s">
        <v>109</v>
      </c>
      <c r="B17" s="113"/>
      <c r="C17" s="113"/>
      <c r="D17" s="53">
        <f>IF(MIN(PAGE19!D17,PAGE19!F17)&lt;=0,0,PAGE19!D17/PAGE19!F17)</f>
        <v>6.7567567567567571E-3</v>
      </c>
      <c r="E17" s="53">
        <f>IF(MIN(PAGE19!E17,PAGE19!F17)&lt;=0,0,PAGE19!E17/PAGE19!F17)</f>
        <v>0.9932432432432432</v>
      </c>
      <c r="F17" s="53">
        <f>IF(PAGE19!F17&lt;=0,0,PAGE19!F17/PAGE19!F17)</f>
        <v>1</v>
      </c>
    </row>
    <row r="18" spans="1:7" ht="24.95" customHeight="1" x14ac:dyDescent="0.2">
      <c r="A18" s="113" t="s">
        <v>110</v>
      </c>
      <c r="B18" s="113"/>
      <c r="C18" s="113"/>
      <c r="D18" s="53">
        <f>IF(MIN(PAGE19!D18,PAGE19!F18)&lt;=0,0,PAGE19!D18/PAGE19!F18)</f>
        <v>0</v>
      </c>
      <c r="E18" s="53">
        <f>IF(MIN(PAGE19!E18,PAGE19!F18)&lt;=0,0,PAGE19!E18/PAGE19!F18)</f>
        <v>1</v>
      </c>
      <c r="F18" s="53">
        <f>IF(PAGE19!F18&lt;=0,0,PAGE19!F18/PAGE19!F18)</f>
        <v>1</v>
      </c>
    </row>
    <row r="19" spans="1:7" ht="24.95" customHeight="1" x14ac:dyDescent="0.2">
      <c r="A19" s="113" t="s">
        <v>111</v>
      </c>
      <c r="B19" s="113"/>
      <c r="C19" s="113"/>
      <c r="D19" s="53">
        <f>IF(MIN(PAGE19!D19,PAGE19!F19)&lt;=0,0,PAGE19!D19/PAGE19!F19)</f>
        <v>4.519774011299435E-2</v>
      </c>
      <c r="E19" s="53">
        <f>IF(MIN(PAGE19!E19,PAGE19!F19)&lt;=0,0,PAGE19!E19/PAGE19!F19)</f>
        <v>0.95480225988700562</v>
      </c>
      <c r="F19" s="53">
        <f>IF(PAGE19!F19&lt;=0,0,PAGE19!F19/PAGE19!F19)</f>
        <v>1</v>
      </c>
    </row>
    <row r="20" spans="1:7" ht="24.75" customHeight="1" x14ac:dyDescent="0.2">
      <c r="A20" s="113" t="s">
        <v>112</v>
      </c>
      <c r="B20" s="113"/>
      <c r="C20" s="113"/>
      <c r="D20" s="53">
        <f>IF(MIN(PAGE19!D20,PAGE19!F20)&lt;=0,0,PAGE19!D20/PAGE19!F20)</f>
        <v>7.8880407124681931E-2</v>
      </c>
      <c r="E20" s="53">
        <f>IF(MIN(PAGE19!E20,PAGE19!F20)&lt;=0,0,PAGE19!E20/PAGE19!F20)</f>
        <v>0.92111959287531808</v>
      </c>
      <c r="F20" s="53">
        <f>IF(PAGE19!F20&lt;=0,0,PAGE19!F20/PAGE19!F20)</f>
        <v>1</v>
      </c>
    </row>
    <row r="21" spans="1:7" ht="24.95" customHeight="1" x14ac:dyDescent="0.2">
      <c r="A21" s="113" t="s">
        <v>113</v>
      </c>
      <c r="B21" s="113"/>
      <c r="C21" s="113"/>
      <c r="D21" s="53">
        <f>IF(MIN(PAGE19!D21,PAGE19!F21)&lt;=0,0,PAGE19!D21/PAGE19!F21)</f>
        <v>6.849135673127292E-2</v>
      </c>
      <c r="E21" s="53">
        <f>IF(MIN(PAGE19!E21,PAGE19!F21)&lt;=0,0,PAGE19!E21/PAGE19!F21)</f>
        <v>0.93150864326872707</v>
      </c>
      <c r="F21" s="53">
        <f>IF(PAGE19!F21&lt;=0,0,PAGE19!F21/PAGE19!F21)</f>
        <v>1</v>
      </c>
    </row>
    <row r="22" spans="1:7" ht="20.100000000000001" customHeight="1" x14ac:dyDescent="0.2">
      <c r="F22" s="54"/>
    </row>
    <row r="23" spans="1:7" ht="20.100000000000001" customHeight="1" x14ac:dyDescent="0.2">
      <c r="A23" s="40" t="s">
        <v>62</v>
      </c>
      <c r="F23" s="54"/>
    </row>
    <row r="24" spans="1:7" ht="12.6" customHeight="1" x14ac:dyDescent="0.2">
      <c r="A24" s="29"/>
      <c r="B24" s="17"/>
      <c r="C24" s="17"/>
      <c r="D24" s="17"/>
      <c r="E24" s="17"/>
      <c r="F24" s="17"/>
      <c r="G24" s="17"/>
    </row>
    <row r="25" spans="1:7" ht="12.6" customHeight="1" x14ac:dyDescent="0.2">
      <c r="A25" s="4"/>
      <c r="B25" s="17"/>
      <c r="C25" s="17"/>
      <c r="D25" s="17"/>
      <c r="E25" s="17"/>
      <c r="F25" s="17"/>
      <c r="G25" s="17"/>
    </row>
    <row r="26" spans="1:7" ht="12.75" customHeight="1" x14ac:dyDescent="0.2">
      <c r="B26" s="42"/>
      <c r="C26" s="42"/>
      <c r="D26" s="42"/>
      <c r="E26" s="42"/>
      <c r="F26" s="42"/>
      <c r="G26" s="42"/>
    </row>
    <row r="27" spans="1:7" ht="12.75" customHeight="1" x14ac:dyDescent="0.2">
      <c r="B27" s="42"/>
      <c r="C27" s="42"/>
      <c r="D27" s="42"/>
      <c r="E27" s="42"/>
      <c r="F27" s="42"/>
      <c r="G27" s="42"/>
    </row>
    <row r="28" spans="1:7" ht="12.75" customHeight="1" x14ac:dyDescent="0.2">
      <c r="B28" s="42"/>
      <c r="C28" s="42"/>
      <c r="D28" s="42"/>
      <c r="E28" s="42"/>
      <c r="F28" s="42"/>
      <c r="G28" s="42"/>
    </row>
    <row r="29" spans="1:7" ht="12.75" customHeight="1" x14ac:dyDescent="0.2">
      <c r="B29" s="42"/>
      <c r="C29" s="42"/>
      <c r="D29" s="42"/>
      <c r="E29" s="42"/>
      <c r="F29" s="42"/>
      <c r="G29" s="42"/>
    </row>
    <row r="30" spans="1:7" ht="12.75" customHeight="1" x14ac:dyDescent="0.2">
      <c r="B30" s="42"/>
      <c r="C30" s="42"/>
      <c r="D30" s="42"/>
      <c r="E30" s="42"/>
      <c r="F30" s="42"/>
      <c r="G30" s="42"/>
    </row>
    <row r="31" spans="1:7" ht="14.25" customHeight="1" x14ac:dyDescent="0.2">
      <c r="B31" s="42"/>
      <c r="C31" s="42"/>
      <c r="D31" s="42"/>
      <c r="E31" s="42"/>
      <c r="F31" s="42"/>
      <c r="G31" s="42"/>
    </row>
    <row r="32" spans="1:7" ht="14.25" customHeight="1" x14ac:dyDescent="0.2">
      <c r="B32" s="42"/>
      <c r="C32" s="42"/>
      <c r="D32" s="42"/>
      <c r="E32" s="42"/>
      <c r="F32" s="42"/>
      <c r="G32" s="42"/>
    </row>
    <row r="33" spans="1:7" ht="14.25" customHeight="1" x14ac:dyDescent="0.2">
      <c r="B33" s="42"/>
      <c r="C33" s="42"/>
      <c r="D33" s="42"/>
      <c r="E33" s="42"/>
      <c r="F33" s="42"/>
      <c r="G33" s="42"/>
    </row>
    <row r="34" spans="1:7" ht="12.75" customHeight="1" x14ac:dyDescent="0.2">
      <c r="A34" s="25"/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4.25" customHeight="1" x14ac:dyDescent="0.2">
      <c r="B37" s="42"/>
      <c r="C37" s="42"/>
      <c r="D37" s="42"/>
      <c r="E37" s="42"/>
      <c r="F37" s="42"/>
      <c r="G37" s="42"/>
    </row>
    <row r="38" spans="1:7" ht="15" customHeight="1" x14ac:dyDescent="0.2"/>
  </sheetData>
  <sheetProtection algorithmName="SHA-512" hashValue="LewwuBdwR7gEphGla6No0JXpcWM+5mcKmNaNwX1u14xDRNZG2FOGcMOIsa7Knzv2YxI/scJgIR03D6Y9AwHu6A==" saltValue="CVk6IzGv/PIolZP8jkqLDA==" spinCount="100000" sheet="1" objects="1" scenarios="1"/>
  <mergeCells count="11">
    <mergeCell ref="A18:C18"/>
    <mergeCell ref="A19:C19"/>
    <mergeCell ref="A20:C20"/>
    <mergeCell ref="A21:C21"/>
    <mergeCell ref="A11:C12"/>
    <mergeCell ref="D11:F11"/>
    <mergeCell ref="A13:C13"/>
    <mergeCell ref="A14:C14"/>
    <mergeCell ref="A16:C16"/>
    <mergeCell ref="A17:C17"/>
    <mergeCell ref="A15:C15"/>
  </mergeCells>
  <printOptions horizontalCentered="1"/>
  <pageMargins left="0.5" right="0.5" top="0.5" bottom="0.5" header="0.25" footer="0.2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" customWidth="1"/>
    <col min="3" max="3" width="11.42578125" customWidth="1"/>
    <col min="4" max="9" width="9.7109375" customWidth="1"/>
    <col min="10" max="10" width="12.4257812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style="11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23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" customHeight="1" x14ac:dyDescent="0.2">
      <c r="D7" s="72" t="s">
        <v>24</v>
      </c>
      <c r="E7" s="72"/>
      <c r="F7" s="72"/>
      <c r="G7" s="72"/>
    </row>
    <row r="8" spans="1:18" ht="18.600000000000001" customHeight="1" x14ac:dyDescent="0.2">
      <c r="B8" s="55" t="str">
        <f>'PAGE 1'!B8</f>
        <v>Reporting Year:</v>
      </c>
      <c r="C8" s="56" t="str">
        <f>'PAGE 1'!C8</f>
        <v>2021-2022</v>
      </c>
    </row>
    <row r="9" spans="1:18" ht="24" customHeight="1" x14ac:dyDescent="0.2">
      <c r="A9" s="9" t="s">
        <v>21</v>
      </c>
      <c r="O9" s="11">
        <v>4</v>
      </c>
    </row>
    <row r="10" spans="1:18" ht="24" customHeight="1" x14ac:dyDescent="0.2">
      <c r="A10" s="73" t="s">
        <v>6</v>
      </c>
      <c r="B10" s="75" t="s">
        <v>25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73</v>
      </c>
      <c r="C12" s="16">
        <v>29</v>
      </c>
      <c r="D12" s="16">
        <v>18</v>
      </c>
      <c r="E12" s="16">
        <v>11</v>
      </c>
      <c r="F12" s="16">
        <v>2</v>
      </c>
      <c r="G12" s="16">
        <v>0</v>
      </c>
      <c r="H12" s="16">
        <v>0</v>
      </c>
      <c r="I12" s="16">
        <v>0</v>
      </c>
      <c r="J12" s="16">
        <v>133</v>
      </c>
      <c r="K12" s="16">
        <v>-9</v>
      </c>
      <c r="M12" s="17">
        <f t="shared" ref="M12:M20" si="0">MAX(B12,0)+MAX(C12,0)+MAX(D12,0)+MAX(E12,0)+MAX(F12,0)+MAX(G12,0)+MAX(H12,0)+MAX(I12,0)</f>
        <v>133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1</v>
      </c>
      <c r="E13" s="16">
        <v>87</v>
      </c>
      <c r="F13" s="16">
        <v>54</v>
      </c>
      <c r="G13" s="16">
        <v>7</v>
      </c>
      <c r="H13" s="16">
        <v>11</v>
      </c>
      <c r="I13" s="16">
        <v>3</v>
      </c>
      <c r="J13" s="16">
        <v>163</v>
      </c>
      <c r="K13" s="16">
        <v>-9</v>
      </c>
      <c r="M13" s="17">
        <f t="shared" si="0"/>
        <v>163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120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0</v>
      </c>
      <c r="D15" s="16">
        <v>0</v>
      </c>
      <c r="E15" s="16">
        <v>0</v>
      </c>
      <c r="F15" s="16">
        <v>1</v>
      </c>
      <c r="G15" s="16">
        <v>0</v>
      </c>
      <c r="H15" s="16">
        <v>2</v>
      </c>
      <c r="I15" s="16">
        <v>0</v>
      </c>
      <c r="J15" s="16">
        <v>3</v>
      </c>
      <c r="K15" s="16">
        <v>-9</v>
      </c>
      <c r="M15" s="17">
        <f t="shared" si="0"/>
        <v>3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0</v>
      </c>
      <c r="I16" s="16">
        <v>0</v>
      </c>
      <c r="J16" s="16">
        <v>0</v>
      </c>
      <c r="K16" s="16">
        <v>-9</v>
      </c>
      <c r="M16" s="17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-9</v>
      </c>
      <c r="M17" s="17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31</v>
      </c>
      <c r="C18" s="16">
        <v>22</v>
      </c>
      <c r="D18" s="16">
        <v>15</v>
      </c>
      <c r="E18" s="16">
        <v>9</v>
      </c>
      <c r="F18" s="16">
        <v>5</v>
      </c>
      <c r="G18" s="16">
        <v>1</v>
      </c>
      <c r="H18" s="16">
        <v>0</v>
      </c>
      <c r="I18" s="16">
        <v>0</v>
      </c>
      <c r="J18" s="16">
        <v>83</v>
      </c>
      <c r="K18" s="16">
        <v>-9</v>
      </c>
      <c r="M18" s="17">
        <f t="shared" si="0"/>
        <v>83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2</v>
      </c>
      <c r="C19" s="16">
        <v>7</v>
      </c>
      <c r="D19" s="16">
        <v>8</v>
      </c>
      <c r="E19" s="16">
        <v>10</v>
      </c>
      <c r="F19" s="16">
        <v>4</v>
      </c>
      <c r="G19" s="16">
        <v>4</v>
      </c>
      <c r="H19" s="16">
        <v>1</v>
      </c>
      <c r="I19" s="16">
        <v>0</v>
      </c>
      <c r="J19" s="16">
        <v>36</v>
      </c>
      <c r="K19" s="16">
        <v>-9</v>
      </c>
      <c r="M19" s="17">
        <f t="shared" si="0"/>
        <v>36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106</v>
      </c>
      <c r="C20" s="16">
        <v>58</v>
      </c>
      <c r="D20" s="16">
        <v>42</v>
      </c>
      <c r="E20" s="16">
        <v>117</v>
      </c>
      <c r="F20" s="16">
        <v>66</v>
      </c>
      <c r="G20" s="16">
        <v>12</v>
      </c>
      <c r="H20" s="16">
        <v>14</v>
      </c>
      <c r="I20" s="16">
        <v>3</v>
      </c>
      <c r="J20" s="16">
        <v>418</v>
      </c>
      <c r="K20" s="16">
        <v>-9</v>
      </c>
      <c r="M20" s="17">
        <f t="shared" si="0"/>
        <v>418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106</v>
      </c>
      <c r="C21" s="21">
        <f t="shared" ref="C21:E21" si="1">MAX(C12,0)+MAX(C13,0)+MAX(C14,0)+MAX(C15,0)+MAX(C17,0)+MAX(C18,0)+MAX(C19,0)</f>
        <v>58</v>
      </c>
      <c r="D21" s="21">
        <f t="shared" si="1"/>
        <v>42</v>
      </c>
      <c r="E21" s="21">
        <f t="shared" si="1"/>
        <v>117</v>
      </c>
      <c r="F21" s="21">
        <f>MAX(F12,0)+MAX(F13,0)+MAX(F14,0)+MAX(F15,0)+MAX(F16,0)+MAX(F17,0)+MAX(F18,0)+MAX(F19,0)</f>
        <v>66</v>
      </c>
      <c r="G21" s="21">
        <f>MAX(G12,0)+MAX(G13,0)+MAX(G14,0)+MAX(G15,0)+MAX(G16,0)+MAX(G17,0)+MAX(G18,0)+MAX(G19,0)</f>
        <v>12</v>
      </c>
      <c r="H21" s="21">
        <f>MAX(H12,0)+MAX(H13,0)+MAX(H14,0)+MAX(H15,0)+MAX(H16,0)+MAX(H17,0)+MAX(H18,0)+MAX(H19,0)</f>
        <v>14</v>
      </c>
      <c r="I21" s="21">
        <f>MAX(I12,0)+MAX(I13,0)+MAX(I14,0)+MAX(I15,0)+MAX(I16,0)+MAX(I17,0)+MAX(I18,0)+MAX(I19,0)</f>
        <v>3</v>
      </c>
      <c r="J21" s="21">
        <f>MAX(J12,0)+MAX(J13,0)+MAX(J14,0)+MAX(J15,0)+MAX(J16,0)+MAX(J17,0)+MAX(J18,0)+MAX(J19,0)</f>
        <v>418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2Vm6pPRMmYuweNJA0jlLZP8mMUd4VVd1h/KjSk+qxwM07T1zfpaJ+oipmW/mf3e6VDYiMqmw50GxX/7GJ/3xkg==" saltValue="9ZG+1hvNwc5tZ/8OceKbC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7:K20 K12:K15">
    <cfRule type="expression" dxfId="155" priority="3" stopIfTrue="1">
      <formula>LEN(TRIM(K12))=0</formula>
    </cfRule>
  </conditionalFormatting>
  <conditionalFormatting sqref="D7:G7">
    <cfRule type="expression" dxfId="154" priority="4" stopIfTrue="1">
      <formula>MIN(R12:R20)=0</formula>
    </cfRule>
  </conditionalFormatting>
  <conditionalFormatting sqref="M12:M20">
    <cfRule type="expression" dxfId="153" priority="5" stopIfTrue="1">
      <formula>MAX(J12,0)&lt;&gt;M12</formula>
    </cfRule>
  </conditionalFormatting>
  <conditionalFormatting sqref="K21">
    <cfRule type="expression" dxfId="152" priority="6" stopIfTrue="1">
      <formula>MAX(K20,0)&lt;&gt;K21</formula>
    </cfRule>
  </conditionalFormatting>
  <conditionalFormatting sqref="B21:J21">
    <cfRule type="expression" dxfId="151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9" width="9.7109375" customWidth="1"/>
    <col min="10" max="10" width="12.570312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style="11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26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" customHeight="1" x14ac:dyDescent="0.2">
      <c r="D7" s="72" t="s">
        <v>4</v>
      </c>
      <c r="E7" s="72"/>
      <c r="F7" s="72"/>
      <c r="G7" s="72"/>
    </row>
    <row r="8" spans="1:18" ht="20.45" customHeight="1" x14ac:dyDescent="0.2">
      <c r="B8" s="55" t="str">
        <f>'PAGE 1'!B8</f>
        <v>Reporting Year:</v>
      </c>
      <c r="C8" s="56" t="str">
        <f>'PAGE 1'!C8</f>
        <v>2021-2022</v>
      </c>
    </row>
    <row r="9" spans="1:18" ht="24" customHeight="1" x14ac:dyDescent="0.2">
      <c r="A9" s="9" t="s">
        <v>21</v>
      </c>
      <c r="O9" s="11">
        <v>5</v>
      </c>
    </row>
    <row r="10" spans="1:18" ht="24" customHeight="1" x14ac:dyDescent="0.2">
      <c r="A10" s="73" t="s">
        <v>6</v>
      </c>
      <c r="B10" s="75" t="s">
        <v>27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1</v>
      </c>
      <c r="C12" s="16">
        <v>1</v>
      </c>
      <c r="D12" s="16">
        <v>1</v>
      </c>
      <c r="E12" s="16">
        <v>1</v>
      </c>
      <c r="F12" s="16">
        <v>0</v>
      </c>
      <c r="G12" s="16">
        <v>0</v>
      </c>
      <c r="H12" s="16">
        <v>0</v>
      </c>
      <c r="I12" s="16">
        <v>1</v>
      </c>
      <c r="J12" s="16">
        <v>5</v>
      </c>
      <c r="K12" s="16">
        <v>-9</v>
      </c>
      <c r="M12" s="17">
        <f t="shared" ref="M12:M20" si="0">MAX(B12,0)+MAX(C12,0)+MAX(D12,0)+MAX(E12,0)+MAX(F12,0)+MAX(G12,0)+MAX(H12,0)+MAX(I12,0)</f>
        <v>5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0</v>
      </c>
      <c r="E13" s="16">
        <v>7</v>
      </c>
      <c r="F13" s="16">
        <v>4</v>
      </c>
      <c r="G13" s="16">
        <v>0</v>
      </c>
      <c r="H13" s="16">
        <v>0</v>
      </c>
      <c r="I13" s="16">
        <v>1</v>
      </c>
      <c r="J13" s="16">
        <v>12</v>
      </c>
      <c r="K13" s="16">
        <v>-9</v>
      </c>
      <c r="M13" s="17">
        <f t="shared" si="0"/>
        <v>12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120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0</v>
      </c>
      <c r="J15" s="16">
        <v>1</v>
      </c>
      <c r="K15" s="16">
        <v>-9</v>
      </c>
      <c r="M15" s="17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0</v>
      </c>
      <c r="I16" s="16">
        <v>0</v>
      </c>
      <c r="J16" s="16">
        <v>0</v>
      </c>
      <c r="K16" s="16">
        <v>-9</v>
      </c>
      <c r="M16" s="17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-9</v>
      </c>
      <c r="M17" s="17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3</v>
      </c>
      <c r="C18" s="16">
        <v>0</v>
      </c>
      <c r="D18" s="16">
        <v>2</v>
      </c>
      <c r="E18" s="16">
        <v>1</v>
      </c>
      <c r="F18" s="16">
        <v>0</v>
      </c>
      <c r="G18" s="16">
        <v>0</v>
      </c>
      <c r="H18" s="16">
        <v>0</v>
      </c>
      <c r="I18" s="16">
        <v>0</v>
      </c>
      <c r="J18" s="16">
        <v>6</v>
      </c>
      <c r="K18" s="16">
        <v>-9</v>
      </c>
      <c r="M18" s="17">
        <f t="shared" si="0"/>
        <v>6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1</v>
      </c>
      <c r="C19" s="16">
        <v>0</v>
      </c>
      <c r="D19" s="16">
        <v>0</v>
      </c>
      <c r="E19" s="16">
        <v>1</v>
      </c>
      <c r="F19" s="16">
        <v>1</v>
      </c>
      <c r="G19" s="16">
        <v>0</v>
      </c>
      <c r="H19" s="16">
        <v>0</v>
      </c>
      <c r="I19" s="16">
        <v>0</v>
      </c>
      <c r="J19" s="16">
        <v>3</v>
      </c>
      <c r="K19" s="16">
        <v>-9</v>
      </c>
      <c r="M19" s="17">
        <f t="shared" si="0"/>
        <v>3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5</v>
      </c>
      <c r="C20" s="16">
        <v>1</v>
      </c>
      <c r="D20" s="16">
        <v>3</v>
      </c>
      <c r="E20" s="16">
        <v>10</v>
      </c>
      <c r="F20" s="16">
        <v>5</v>
      </c>
      <c r="G20" s="16">
        <v>0</v>
      </c>
      <c r="H20" s="16">
        <v>1</v>
      </c>
      <c r="I20" s="16">
        <v>2</v>
      </c>
      <c r="J20" s="16">
        <v>27</v>
      </c>
      <c r="K20" s="16">
        <v>-9</v>
      </c>
      <c r="M20" s="17">
        <f t="shared" si="0"/>
        <v>27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5</v>
      </c>
      <c r="C21" s="21">
        <f t="shared" ref="C21:E21" si="1">MAX(C12,0)+MAX(C13,0)+MAX(C14,0)+MAX(C15,0)+MAX(C17,0)+MAX(C18,0)+MAX(C19,0)</f>
        <v>1</v>
      </c>
      <c r="D21" s="21">
        <f t="shared" si="1"/>
        <v>3</v>
      </c>
      <c r="E21" s="21">
        <f t="shared" si="1"/>
        <v>10</v>
      </c>
      <c r="F21" s="21">
        <f>MAX(F12,0)+MAX(F13,0)+MAX(F14,0)+MAX(F15,0)+MAX(F16,0)+MAX(F17,0)+MAX(F18,0)+MAX(F19,0)</f>
        <v>5</v>
      </c>
      <c r="G21" s="21">
        <f>MAX(G12,0)+MAX(G13,0)+MAX(G14,0)+MAX(G15,0)+MAX(G16,0)+MAX(G17,0)+MAX(G18,0)+MAX(G19,0)</f>
        <v>0</v>
      </c>
      <c r="H21" s="21">
        <f>MAX(H12,0)+MAX(H13,0)+MAX(H14,0)+MAX(H15,0)+MAX(H16,0)+MAX(H17,0)+MAX(H18,0)+MAX(H19,0)</f>
        <v>1</v>
      </c>
      <c r="I21" s="21">
        <f>MAX(I12,0)+MAX(I13,0)+MAX(I14,0)+MAX(I15,0)+MAX(I16,0)+MAX(I17,0)+MAX(I18,0)+MAX(I19,0)</f>
        <v>2</v>
      </c>
      <c r="J21" s="21">
        <f>MAX(J12,0)+MAX(J13,0)+MAX(J14,0)+MAX(J15,0)+MAX(J16,0)+MAX(J17,0)+MAX(J18,0)+MAX(J19,0)</f>
        <v>27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twrkUhXue+61Xswj7sYsTSJiPQ7i6aZsRQZF+zd+yWADpldXJ3Keg07uOs2OeoXmSJrFjcUmpeyC+6lyC6MlUg==" saltValue="rCrrOi2wopo57FLa65Fng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50" priority="3" stopIfTrue="1">
      <formula>LEN(TRIM(K12))=0</formula>
    </cfRule>
  </conditionalFormatting>
  <conditionalFormatting sqref="D7:G7">
    <cfRule type="expression" dxfId="149" priority="4" stopIfTrue="1">
      <formula>MIN(R12:R20)=0</formula>
    </cfRule>
  </conditionalFormatting>
  <conditionalFormatting sqref="M12:M20">
    <cfRule type="expression" dxfId="148" priority="5" stopIfTrue="1">
      <formula>MAX(J12,0)&lt;&gt;M12</formula>
    </cfRule>
  </conditionalFormatting>
  <conditionalFormatting sqref="K21">
    <cfRule type="expression" dxfId="147" priority="6" stopIfTrue="1">
      <formula>MAX(K20,0)&lt;&gt;K21</formula>
    </cfRule>
  </conditionalFormatting>
  <conditionalFormatting sqref="B21:J21">
    <cfRule type="expression" dxfId="146" priority="1" stopIfTrue="1">
      <formula>MAX(B20,0)&lt;&gt;B21</formula>
    </cfRule>
  </conditionalFormatting>
  <pageMargins left="0.75" right="0.75" top="1" bottom="1" header="0.5" footer="0.5"/>
  <pageSetup scale="78" orientation="landscape" r:id="rId1"/>
  <headerFooter alignWithMargins="0"/>
  <ignoredErrors>
    <ignoredError sqref="M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9" width="9.7109375" customWidth="1"/>
    <col min="10" max="10" width="12.4257812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style="11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28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" customHeight="1" x14ac:dyDescent="0.2">
      <c r="D7" s="72" t="s">
        <v>4</v>
      </c>
      <c r="E7" s="72"/>
      <c r="F7" s="72"/>
      <c r="G7" s="72"/>
    </row>
    <row r="8" spans="1:18" ht="18" customHeight="1" x14ac:dyDescent="0.2">
      <c r="B8" s="55" t="str">
        <f>'PAGE 1'!B8</f>
        <v>Reporting Year:</v>
      </c>
      <c r="C8" s="56" t="str">
        <f>'PAGE 1'!C8</f>
        <v>2021-2022</v>
      </c>
    </row>
    <row r="9" spans="1:18" ht="24" customHeight="1" x14ac:dyDescent="0.2">
      <c r="A9" s="9" t="s">
        <v>21</v>
      </c>
      <c r="O9" s="11">
        <v>6</v>
      </c>
    </row>
    <row r="10" spans="1:18" ht="24" customHeight="1" x14ac:dyDescent="0.2">
      <c r="A10" s="73" t="s">
        <v>6</v>
      </c>
      <c r="B10" s="75" t="s">
        <v>29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21</v>
      </c>
      <c r="C12" s="16">
        <v>23</v>
      </c>
      <c r="D12" s="16">
        <v>24</v>
      </c>
      <c r="E12" s="16">
        <v>17</v>
      </c>
      <c r="F12" s="16">
        <v>6</v>
      </c>
      <c r="G12" s="16">
        <v>1</v>
      </c>
      <c r="H12" s="16">
        <v>0</v>
      </c>
      <c r="I12" s="16">
        <v>0</v>
      </c>
      <c r="J12" s="16">
        <v>92</v>
      </c>
      <c r="K12" s="16">
        <v>-9</v>
      </c>
      <c r="M12" s="17">
        <f t="shared" ref="M12:M20" si="0">MAX(B12,0)+MAX(C12,0)+MAX(D12,0)+MAX(E12,0)+MAX(F12,0)+MAX(G12,0)+MAX(H12,0)+MAX(I12,0)</f>
        <v>92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57" t="s">
        <v>12</v>
      </c>
      <c r="B13" s="16">
        <v>0</v>
      </c>
      <c r="C13" s="16">
        <v>0</v>
      </c>
      <c r="D13" s="16">
        <v>10</v>
      </c>
      <c r="E13" s="16">
        <v>149</v>
      </c>
      <c r="F13" s="16">
        <v>97</v>
      </c>
      <c r="G13" s="16">
        <v>26</v>
      </c>
      <c r="H13" s="16">
        <v>16</v>
      </c>
      <c r="I13" s="16">
        <v>2</v>
      </c>
      <c r="J13" s="16">
        <v>300</v>
      </c>
      <c r="K13" s="16">
        <v>-9</v>
      </c>
      <c r="M13" s="17">
        <f t="shared" si="0"/>
        <v>300</v>
      </c>
      <c r="R13">
        <f>MIN(LEN(TRIM(B13)),LEN(TRIM(C13)),LEN(TRIM(D13)),LEN(TRIM(E13)),LEN(TRIM(F13)),LEN(TRIM(G13)),LEN(TRIM(H13)),LEN(TRIM(I13)),LEN(TRIM(J13)),LEN(TRIM(K13)))</f>
        <v>1</v>
      </c>
    </row>
    <row r="14" spans="1:18" ht="42" customHeight="1" x14ac:dyDescent="0.2">
      <c r="A14" s="61" t="s">
        <v>107</v>
      </c>
      <c r="B14" s="16" t="s">
        <v>120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4</v>
      </c>
      <c r="D15" s="16">
        <v>4</v>
      </c>
      <c r="E15" s="16">
        <v>17</v>
      </c>
      <c r="F15" s="16">
        <v>8</v>
      </c>
      <c r="G15" s="16">
        <v>6</v>
      </c>
      <c r="H15" s="16">
        <v>5</v>
      </c>
      <c r="I15" s="16">
        <v>1</v>
      </c>
      <c r="J15" s="16">
        <v>45</v>
      </c>
      <c r="K15" s="16">
        <v>-9</v>
      </c>
      <c r="M15" s="17">
        <f t="shared" si="0"/>
        <v>45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7</v>
      </c>
      <c r="I16" s="16">
        <v>0</v>
      </c>
      <c r="J16" s="16">
        <v>7</v>
      </c>
      <c r="K16" s="16">
        <v>-9</v>
      </c>
      <c r="M16" s="17">
        <f>MAX(F16,0)+MAX(G16,0)+MAX(H16,0)+MAX(I16,0)</f>
        <v>7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1</v>
      </c>
      <c r="D17" s="16">
        <v>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2</v>
      </c>
      <c r="K17" s="16">
        <v>-9</v>
      </c>
      <c r="M17" s="17">
        <f t="shared" si="0"/>
        <v>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130</v>
      </c>
      <c r="C18" s="16">
        <v>116</v>
      </c>
      <c r="D18" s="16">
        <v>110</v>
      </c>
      <c r="E18" s="16">
        <v>64</v>
      </c>
      <c r="F18" s="16">
        <v>16</v>
      </c>
      <c r="G18" s="16">
        <v>4</v>
      </c>
      <c r="H18" s="16">
        <v>1</v>
      </c>
      <c r="I18" s="16">
        <v>0</v>
      </c>
      <c r="J18" s="16">
        <v>441</v>
      </c>
      <c r="K18" s="16">
        <v>-9</v>
      </c>
      <c r="M18" s="17">
        <f t="shared" si="0"/>
        <v>441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23</v>
      </c>
      <c r="C19" s="16">
        <v>56</v>
      </c>
      <c r="D19" s="16">
        <v>58</v>
      </c>
      <c r="E19" s="16">
        <v>64</v>
      </c>
      <c r="F19" s="16">
        <v>36</v>
      </c>
      <c r="G19" s="16">
        <v>15</v>
      </c>
      <c r="H19" s="16">
        <v>2</v>
      </c>
      <c r="I19" s="16">
        <v>1</v>
      </c>
      <c r="J19" s="16">
        <v>255</v>
      </c>
      <c r="K19" s="16">
        <v>-9</v>
      </c>
      <c r="M19" s="17">
        <f t="shared" si="0"/>
        <v>255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174</v>
      </c>
      <c r="C20" s="16">
        <v>200</v>
      </c>
      <c r="D20" s="16">
        <v>207</v>
      </c>
      <c r="E20" s="16">
        <v>311</v>
      </c>
      <c r="F20" s="16">
        <v>163</v>
      </c>
      <c r="G20" s="16">
        <v>52</v>
      </c>
      <c r="H20" s="16">
        <v>31</v>
      </c>
      <c r="I20" s="16">
        <v>4</v>
      </c>
      <c r="J20" s="16">
        <v>1142</v>
      </c>
      <c r="K20" s="16">
        <v>-9</v>
      </c>
      <c r="M20" s="17">
        <f t="shared" si="0"/>
        <v>1142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174</v>
      </c>
      <c r="C21" s="21">
        <f t="shared" ref="C21:E21" si="1">MAX(C12,0)+MAX(C13,0)+MAX(C14,0)+MAX(C15,0)+MAX(C17,0)+MAX(C18,0)+MAX(C19,0)</f>
        <v>200</v>
      </c>
      <c r="D21" s="21">
        <f t="shared" si="1"/>
        <v>207</v>
      </c>
      <c r="E21" s="21">
        <f t="shared" si="1"/>
        <v>311</v>
      </c>
      <c r="F21" s="21">
        <f>MAX(F12,0)+MAX(F13,0)+MAX(F14,0)+MAX(F15,0)+MAX(F16,0)+MAX(F17,0)+MAX(F18,0)+MAX(F19,0)</f>
        <v>163</v>
      </c>
      <c r="G21" s="21">
        <f>MAX(G12,0)+MAX(G13,0)+MAX(G14,0)+MAX(G15,0)+MAX(G16,0)+MAX(G17,0)+MAX(G18,0)+MAX(G19,0)</f>
        <v>52</v>
      </c>
      <c r="H21" s="21">
        <f>MAX(H12,0)+MAX(H13,0)+MAX(H14,0)+MAX(H15,0)+MAX(H16,0)+MAX(H17,0)+MAX(H18,0)+MAX(H19,0)</f>
        <v>31</v>
      </c>
      <c r="I21" s="21">
        <f>MAX(I12,0)+MAX(I13,0)+MAX(I14,0)+MAX(I15,0)+MAX(I16,0)+MAX(I17,0)+MAX(I18,0)+MAX(I19,0)</f>
        <v>4</v>
      </c>
      <c r="J21" s="21">
        <f>MAX(J12,0)+MAX(J13,0)+MAX(J14,0)+MAX(J15,0)+MAX(J16,0)+MAX(J17,0)+MAX(J18,0)+MAX(J19,0)</f>
        <v>1142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4B3n0ESZWmTSrqt2Z9WVh8BGLDxj97tubyebBcZVIX1PZrKC8+xCxoQ6A2AIr0FzMk/e6+GE3594LdqghhjmtQ==" saltValue="bQwHdEcZ8Iwcy0+8apQ8b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45" priority="3" stopIfTrue="1">
      <formula>LEN(TRIM(K12))=0</formula>
    </cfRule>
  </conditionalFormatting>
  <conditionalFormatting sqref="D7:G7">
    <cfRule type="expression" dxfId="144" priority="4" stopIfTrue="1">
      <formula>MIN(R12:R20)=0</formula>
    </cfRule>
  </conditionalFormatting>
  <conditionalFormatting sqref="M12:M20">
    <cfRule type="expression" dxfId="143" priority="5" stopIfTrue="1">
      <formula>MAX(J12,0)&lt;&gt;M12</formula>
    </cfRule>
  </conditionalFormatting>
  <conditionalFormatting sqref="K21">
    <cfRule type="expression" dxfId="142" priority="6" stopIfTrue="1">
      <formula>MAX(K20,0)&lt;&gt;K21</formula>
    </cfRule>
  </conditionalFormatting>
  <conditionalFormatting sqref="B21:J21">
    <cfRule type="expression" dxfId="141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style="11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30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.75" customHeight="1" x14ac:dyDescent="0.2">
      <c r="D7" s="72" t="s">
        <v>24</v>
      </c>
      <c r="E7" s="72"/>
      <c r="F7" s="72"/>
      <c r="G7" s="72"/>
    </row>
    <row r="8" spans="1:18" ht="20.45" customHeight="1" x14ac:dyDescent="0.2">
      <c r="B8" s="55" t="str">
        <f>'PAGE 1'!B8</f>
        <v>Reporting Year:</v>
      </c>
      <c r="C8" s="56" t="str">
        <f>'PAGE 1'!C8</f>
        <v>2021-2022</v>
      </c>
    </row>
    <row r="9" spans="1:18" ht="24" customHeight="1" x14ac:dyDescent="0.2">
      <c r="A9" s="9" t="s">
        <v>21</v>
      </c>
      <c r="O9" s="11">
        <v>7</v>
      </c>
    </row>
    <row r="10" spans="1:18" ht="24" customHeight="1" x14ac:dyDescent="0.2">
      <c r="A10" s="73" t="s">
        <v>6</v>
      </c>
      <c r="B10" s="75" t="s">
        <v>31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119</v>
      </c>
      <c r="K11" s="13" t="s">
        <v>9</v>
      </c>
      <c r="L11"/>
      <c r="M11" s="14" t="s">
        <v>10</v>
      </c>
      <c r="O11" s="26"/>
    </row>
    <row r="12" spans="1:18" ht="34.5" customHeight="1" x14ac:dyDescent="0.2">
      <c r="A12" s="57" t="s">
        <v>11</v>
      </c>
      <c r="B12" s="16">
        <v>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1</v>
      </c>
      <c r="K12" s="16">
        <v>-9</v>
      </c>
      <c r="M12" s="17">
        <f t="shared" ref="M12:M20" si="0">MAX(B12,0)+MAX(C12,0)+MAX(D12,0)+MAX(E12,0)+MAX(F12,0)+MAX(G12,0)+MAX(H12,0)+MAX(I12,0)</f>
        <v>1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0</v>
      </c>
      <c r="E13" s="16">
        <v>10</v>
      </c>
      <c r="F13" s="16">
        <v>3</v>
      </c>
      <c r="G13" s="16">
        <v>1</v>
      </c>
      <c r="H13" s="16">
        <v>1</v>
      </c>
      <c r="I13" s="16">
        <v>0</v>
      </c>
      <c r="J13" s="16">
        <v>15</v>
      </c>
      <c r="K13" s="16">
        <v>-9</v>
      </c>
      <c r="M13" s="17">
        <f t="shared" si="0"/>
        <v>15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120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0</v>
      </c>
      <c r="D15" s="16">
        <v>0</v>
      </c>
      <c r="E15" s="16">
        <v>1</v>
      </c>
      <c r="F15" s="16">
        <v>2</v>
      </c>
      <c r="G15" s="16">
        <v>2</v>
      </c>
      <c r="H15" s="16">
        <v>10</v>
      </c>
      <c r="I15" s="16">
        <v>1</v>
      </c>
      <c r="J15" s="16">
        <v>16</v>
      </c>
      <c r="K15" s="16">
        <v>-9</v>
      </c>
      <c r="M15" s="17">
        <f t="shared" si="0"/>
        <v>16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2</v>
      </c>
      <c r="I16" s="16">
        <v>1</v>
      </c>
      <c r="J16" s="16">
        <v>3</v>
      </c>
      <c r="K16" s="16">
        <v>-9</v>
      </c>
      <c r="M16" s="17">
        <f>MAX(F16,0)+MAX(G16,0)+MAX(H16,0)+MAX(I16,0)</f>
        <v>3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0</v>
      </c>
      <c r="D17" s="16">
        <v>0</v>
      </c>
      <c r="E17" s="16">
        <v>1</v>
      </c>
      <c r="F17" s="16">
        <v>0</v>
      </c>
      <c r="G17" s="16">
        <v>1</v>
      </c>
      <c r="H17" s="16">
        <v>0</v>
      </c>
      <c r="I17" s="16">
        <v>0</v>
      </c>
      <c r="J17" s="16">
        <v>2</v>
      </c>
      <c r="K17" s="16">
        <v>-9</v>
      </c>
      <c r="M17" s="17">
        <f t="shared" si="0"/>
        <v>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2</v>
      </c>
      <c r="C18" s="16">
        <v>2</v>
      </c>
      <c r="D18" s="16">
        <v>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</v>
      </c>
      <c r="K18" s="16">
        <v>-9</v>
      </c>
      <c r="M18" s="17">
        <f t="shared" si="0"/>
        <v>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1</v>
      </c>
      <c r="C19" s="16">
        <v>0</v>
      </c>
      <c r="D19" s="16">
        <v>0</v>
      </c>
      <c r="E19" s="16">
        <v>1</v>
      </c>
      <c r="F19" s="16">
        <v>1</v>
      </c>
      <c r="G19" s="16">
        <v>0</v>
      </c>
      <c r="H19" s="16">
        <v>0</v>
      </c>
      <c r="I19" s="16">
        <v>0</v>
      </c>
      <c r="J19" s="16">
        <v>3</v>
      </c>
      <c r="K19" s="16">
        <v>-9</v>
      </c>
      <c r="M19" s="17">
        <f t="shared" si="0"/>
        <v>3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4</v>
      </c>
      <c r="C20" s="16">
        <v>2</v>
      </c>
      <c r="D20" s="16">
        <v>3</v>
      </c>
      <c r="E20" s="16">
        <v>13</v>
      </c>
      <c r="F20" s="16">
        <v>6</v>
      </c>
      <c r="G20" s="16">
        <v>4</v>
      </c>
      <c r="H20" s="16">
        <v>13</v>
      </c>
      <c r="I20" s="16">
        <v>2</v>
      </c>
      <c r="J20" s="16">
        <v>47</v>
      </c>
      <c r="K20" s="16">
        <v>-9</v>
      </c>
      <c r="M20" s="17">
        <f t="shared" si="0"/>
        <v>47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4</v>
      </c>
      <c r="C21" s="21">
        <f t="shared" ref="C21:E21" si="1">MAX(C12,0)+MAX(C13,0)+MAX(C14,0)+MAX(C15,0)+MAX(C17,0)+MAX(C18,0)+MAX(C19,0)</f>
        <v>2</v>
      </c>
      <c r="D21" s="21">
        <f t="shared" si="1"/>
        <v>3</v>
      </c>
      <c r="E21" s="21">
        <f t="shared" si="1"/>
        <v>13</v>
      </c>
      <c r="F21" s="21">
        <f>MAX(F12,0)+MAX(F13,0)+MAX(F14,0)+MAX(F15,0)+MAX(F16,0)+MAX(F17,0)+MAX(F18,0)+MAX(F19,0)</f>
        <v>6</v>
      </c>
      <c r="G21" s="21">
        <f>MAX(G12,0)+MAX(G13,0)+MAX(G14,0)+MAX(G15,0)+MAX(G16,0)+MAX(G17,0)+MAX(G18,0)+MAX(G19,0)</f>
        <v>4</v>
      </c>
      <c r="H21" s="21">
        <f>MAX(H12,0)+MAX(H13,0)+MAX(H14,0)+MAX(H15,0)+MAX(H16,0)+MAX(H17,0)+MAX(H18,0)+MAX(H19,0)</f>
        <v>13</v>
      </c>
      <c r="I21" s="21">
        <f>MAX(I12,0)+MAX(I13,0)+MAX(I14,0)+MAX(I15,0)+MAX(I16,0)+MAX(I17,0)+MAX(I18,0)+MAX(I19,0)</f>
        <v>2</v>
      </c>
      <c r="J21" s="21">
        <f>MAX(J12,0)+MAX(J13,0)+MAX(J14,0)+MAX(J15,0)+MAX(J16,0)+MAX(J17,0)+MAX(J18,0)+MAX(J19,0)</f>
        <v>47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17" t="s">
        <v>0</v>
      </c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7a9teevjSNK3FknuxehHi8Ijot0rA4AJVa/kTqcIs/dhZuxyCwPWVQ0g1zWr+PG34sSdinFYaI4bcuH/aB9lnw==" saltValue="WaDlPmXhW8RSOzL5LaFTB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40" priority="3" stopIfTrue="1">
      <formula>LEN(TRIM(K12))=0</formula>
    </cfRule>
  </conditionalFormatting>
  <conditionalFormatting sqref="D7:G7">
    <cfRule type="expression" dxfId="139" priority="4" stopIfTrue="1">
      <formula>MIN(R12:R20)=0</formula>
    </cfRule>
  </conditionalFormatting>
  <conditionalFormatting sqref="M12:M20">
    <cfRule type="expression" dxfId="138" priority="5" stopIfTrue="1">
      <formula>MAX(J12,0)&lt;&gt;M12</formula>
    </cfRule>
  </conditionalFormatting>
  <conditionalFormatting sqref="K21">
    <cfRule type="expression" dxfId="137" priority="6" stopIfTrue="1">
      <formula>MAX(K20,0)&lt;&gt;K21</formula>
    </cfRule>
  </conditionalFormatting>
  <conditionalFormatting sqref="B21:J21">
    <cfRule type="expression" dxfId="136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9" width="9.7109375" customWidth="1"/>
    <col min="10" max="10" width="12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style="11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32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1.25" customHeight="1" x14ac:dyDescent="0.2">
      <c r="D7" s="72" t="s">
        <v>33</v>
      </c>
      <c r="E7" s="72"/>
      <c r="F7" s="72"/>
      <c r="G7" s="72"/>
    </row>
    <row r="8" spans="1:18" ht="18.600000000000001" customHeight="1" x14ac:dyDescent="0.2">
      <c r="B8" s="55" t="str">
        <f>'PAGE 1'!B8</f>
        <v>Reporting Year:</v>
      </c>
      <c r="C8" s="56" t="str">
        <f>'PAGE 1'!C8</f>
        <v>2021-2022</v>
      </c>
    </row>
    <row r="9" spans="1:18" ht="24" customHeight="1" x14ac:dyDescent="0.2">
      <c r="A9" s="9" t="s">
        <v>21</v>
      </c>
      <c r="O9" s="11">
        <v>8</v>
      </c>
    </row>
    <row r="10" spans="1:18" ht="24" customHeight="1" x14ac:dyDescent="0.2">
      <c r="A10" s="73" t="s">
        <v>6</v>
      </c>
      <c r="B10" s="75" t="s">
        <v>34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38</v>
      </c>
      <c r="C12" s="16">
        <v>56</v>
      </c>
      <c r="D12" s="16">
        <v>55</v>
      </c>
      <c r="E12" s="16">
        <v>67</v>
      </c>
      <c r="F12" s="16">
        <v>19</v>
      </c>
      <c r="G12" s="16">
        <v>0</v>
      </c>
      <c r="H12" s="16">
        <v>0</v>
      </c>
      <c r="I12" s="16">
        <v>0</v>
      </c>
      <c r="J12" s="16">
        <v>235</v>
      </c>
      <c r="K12" s="16">
        <v>-9</v>
      </c>
      <c r="M12" s="17">
        <f t="shared" ref="M12:M20" si="0">MAX(B12,0)+MAX(C12,0)+MAX(D12,0)+MAX(E12,0)+MAX(F12,0)+MAX(G12,0)+MAX(H12,0)+MAX(I12,0)</f>
        <v>235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11</v>
      </c>
      <c r="E13" s="16">
        <v>513</v>
      </c>
      <c r="F13" s="16">
        <v>310</v>
      </c>
      <c r="G13" s="16">
        <v>53</v>
      </c>
      <c r="H13" s="16">
        <v>19</v>
      </c>
      <c r="I13" s="16">
        <v>6</v>
      </c>
      <c r="J13" s="16">
        <v>912</v>
      </c>
      <c r="K13" s="16">
        <v>-9</v>
      </c>
      <c r="M13" s="17">
        <f t="shared" si="0"/>
        <v>912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120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1</v>
      </c>
      <c r="D15" s="16">
        <v>8</v>
      </c>
      <c r="E15" s="16">
        <v>26</v>
      </c>
      <c r="F15" s="16">
        <v>22</v>
      </c>
      <c r="G15" s="16">
        <v>5</v>
      </c>
      <c r="H15" s="16">
        <v>14</v>
      </c>
      <c r="I15" s="16">
        <v>3</v>
      </c>
      <c r="J15" s="16">
        <v>79</v>
      </c>
      <c r="K15" s="16">
        <v>-9</v>
      </c>
      <c r="M15" s="17">
        <f t="shared" si="0"/>
        <v>79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11</v>
      </c>
      <c r="I16" s="16">
        <v>4</v>
      </c>
      <c r="J16" s="16">
        <v>15</v>
      </c>
      <c r="K16" s="16">
        <v>-9</v>
      </c>
      <c r="M16" s="17">
        <f>MAX(F16,0)+MAX(G16,0)+MAX(H16,0)+MAX(I16,0)</f>
        <v>15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1</v>
      </c>
      <c r="C17" s="16">
        <v>3</v>
      </c>
      <c r="D17" s="16">
        <v>1</v>
      </c>
      <c r="E17" s="16">
        <v>4</v>
      </c>
      <c r="F17" s="16">
        <v>1</v>
      </c>
      <c r="G17" s="16">
        <v>0</v>
      </c>
      <c r="H17" s="16">
        <v>0</v>
      </c>
      <c r="I17" s="16">
        <v>0</v>
      </c>
      <c r="J17" s="16">
        <v>10</v>
      </c>
      <c r="K17" s="16">
        <v>-9</v>
      </c>
      <c r="M17" s="17">
        <f t="shared" si="0"/>
        <v>10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218</v>
      </c>
      <c r="C18" s="16">
        <v>199</v>
      </c>
      <c r="D18" s="16">
        <v>152</v>
      </c>
      <c r="E18" s="16">
        <v>91</v>
      </c>
      <c r="F18" s="16">
        <v>33</v>
      </c>
      <c r="G18" s="16">
        <v>6</v>
      </c>
      <c r="H18" s="16">
        <v>2</v>
      </c>
      <c r="I18" s="16">
        <v>2</v>
      </c>
      <c r="J18" s="16">
        <v>703</v>
      </c>
      <c r="K18" s="16">
        <v>-9</v>
      </c>
      <c r="M18" s="17">
        <f t="shared" si="0"/>
        <v>703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27</v>
      </c>
      <c r="C19" s="16">
        <v>55</v>
      </c>
      <c r="D19" s="16">
        <v>74</v>
      </c>
      <c r="E19" s="16">
        <v>90</v>
      </c>
      <c r="F19" s="16">
        <v>66</v>
      </c>
      <c r="G19" s="16">
        <v>15</v>
      </c>
      <c r="H19" s="16">
        <v>1</v>
      </c>
      <c r="I19" s="16">
        <v>1</v>
      </c>
      <c r="J19" s="16">
        <v>329</v>
      </c>
      <c r="K19" s="16">
        <v>-9</v>
      </c>
      <c r="M19" s="17">
        <f t="shared" si="0"/>
        <v>329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284</v>
      </c>
      <c r="C20" s="16">
        <v>314</v>
      </c>
      <c r="D20" s="16">
        <v>301</v>
      </c>
      <c r="E20" s="16">
        <v>791</v>
      </c>
      <c r="F20" s="16">
        <v>451</v>
      </c>
      <c r="G20" s="16">
        <v>79</v>
      </c>
      <c r="H20" s="16">
        <v>47</v>
      </c>
      <c r="I20" s="16">
        <v>16</v>
      </c>
      <c r="J20" s="16">
        <v>2283</v>
      </c>
      <c r="K20" s="16">
        <v>-9</v>
      </c>
      <c r="M20" s="17">
        <f t="shared" si="0"/>
        <v>2283</v>
      </c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284</v>
      </c>
      <c r="C21" s="21">
        <f t="shared" ref="C21:E21" si="1">MAX(C12,0)+MAX(C13,0)+MAX(C14,0)+MAX(C15,0)+MAX(C17,0)+MAX(C18,0)+MAX(C19,0)</f>
        <v>314</v>
      </c>
      <c r="D21" s="21">
        <f t="shared" si="1"/>
        <v>301</v>
      </c>
      <c r="E21" s="21">
        <f t="shared" si="1"/>
        <v>791</v>
      </c>
      <c r="F21" s="21">
        <f>MAX(F12,0)+MAX(F13,0)+MAX(F14,0)+MAX(F15,0)+MAX(F16,0)+MAX(F17,0)+MAX(F18,0)+MAX(F19,0)</f>
        <v>451</v>
      </c>
      <c r="G21" s="21">
        <f>MAX(G12,0)+MAX(G13,0)+MAX(G14,0)+MAX(G15,0)+MAX(G16,0)+MAX(G17,0)+MAX(G18,0)+MAX(G19,0)</f>
        <v>79</v>
      </c>
      <c r="H21" s="21">
        <f>MAX(H12,0)+MAX(H13,0)+MAX(H14,0)+MAX(H15,0)+MAX(H16,0)+MAX(H17,0)+MAX(H18,0)+MAX(H19,0)</f>
        <v>47</v>
      </c>
      <c r="I21" s="21">
        <f>MAX(I12,0)+MAX(I13,0)+MAX(I14,0)+MAX(I15,0)+MAX(I16,0)+MAX(I17,0)+MAX(I18,0)+MAX(I19,0)</f>
        <v>16</v>
      </c>
      <c r="J21" s="21">
        <f>MAX(J12,0)+MAX(J13,0)+MAX(J14,0)+MAX(J15,0)+MAX(J16,0)+MAX(J17,0)+MAX(J18,0)+MAX(J19,0)</f>
        <v>2283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9cL7g8nsncPqMr7wJXt/jEpNhxAq8vpRu3CqrEhyg4DUqgAM4z7CbFa60rmcmteqHxI+7byCcEkIXakIeI78Qw==" saltValue="fGNVZpljBz2bjCchGo4UHA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35" priority="3" stopIfTrue="1">
      <formula>LEN(TRIM(K12))=0</formula>
    </cfRule>
  </conditionalFormatting>
  <conditionalFormatting sqref="D7:G7">
    <cfRule type="expression" dxfId="134" priority="4" stopIfTrue="1">
      <formula>MIN(R12:R20)=0</formula>
    </cfRule>
  </conditionalFormatting>
  <conditionalFormatting sqref="M12:M20">
    <cfRule type="expression" dxfId="133" priority="5" stopIfTrue="1">
      <formula>MAX(J12,0)&lt;&gt;M12</formula>
    </cfRule>
  </conditionalFormatting>
  <conditionalFormatting sqref="K21">
    <cfRule type="expression" dxfId="132" priority="6" stopIfTrue="1">
      <formula>MAX(K20,0)&lt;&gt;K21</formula>
    </cfRule>
  </conditionalFormatting>
  <conditionalFormatting sqref="B21:J21">
    <cfRule type="expression" dxfId="131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9" width="9.7109375" customWidth="1"/>
    <col min="10" max="10" width="13.1406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35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.75" customHeight="1" x14ac:dyDescent="0.2">
      <c r="D7" s="72" t="s">
        <v>24</v>
      </c>
      <c r="E7" s="72"/>
      <c r="F7" s="72"/>
    </row>
    <row r="8" spans="1:18" ht="18.600000000000001" customHeight="1" x14ac:dyDescent="0.2">
      <c r="B8" s="55" t="str">
        <f>'PAGE 1'!B8</f>
        <v>Reporting Year:</v>
      </c>
      <c r="C8" s="56" t="str">
        <f>'PAGE 1'!C8</f>
        <v>2021-2022</v>
      </c>
    </row>
    <row r="9" spans="1:18" ht="24" customHeight="1" x14ac:dyDescent="0.2">
      <c r="A9" s="9" t="s">
        <v>21</v>
      </c>
      <c r="O9" s="11">
        <v>9</v>
      </c>
    </row>
    <row r="10" spans="1:18" ht="24" customHeight="1" x14ac:dyDescent="0.2">
      <c r="A10" s="73" t="s">
        <v>6</v>
      </c>
      <c r="B10" s="75" t="s">
        <v>36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119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98</v>
      </c>
      <c r="C12" s="16">
        <v>107</v>
      </c>
      <c r="D12" s="16">
        <v>113</v>
      </c>
      <c r="E12" s="16">
        <v>89</v>
      </c>
      <c r="F12" s="16">
        <v>34</v>
      </c>
      <c r="G12" s="16">
        <v>5</v>
      </c>
      <c r="H12" s="16">
        <v>1</v>
      </c>
      <c r="I12" s="16">
        <v>0</v>
      </c>
      <c r="J12" s="16">
        <v>447</v>
      </c>
      <c r="K12" s="16">
        <v>-9</v>
      </c>
      <c r="M12" s="17">
        <f t="shared" ref="M12:M20" si="0">MAX(B12,0)+MAX(C12,0)+MAX(D12,0)+MAX(E12,0)+MAX(F12,0)+MAX(G12,0)+MAX(H12,0)+MAX(I12,0)</f>
        <v>447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27</v>
      </c>
      <c r="E13" s="16">
        <v>1057</v>
      </c>
      <c r="F13" s="16">
        <v>610</v>
      </c>
      <c r="G13" s="16">
        <v>72</v>
      </c>
      <c r="H13" s="16">
        <v>18</v>
      </c>
      <c r="I13" s="16">
        <v>5</v>
      </c>
      <c r="J13" s="16">
        <v>1789</v>
      </c>
      <c r="K13" s="16">
        <v>-9</v>
      </c>
      <c r="M13" s="17">
        <f t="shared" si="0"/>
        <v>1789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120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3</v>
      </c>
      <c r="D15" s="16">
        <v>1</v>
      </c>
      <c r="E15" s="16">
        <v>16</v>
      </c>
      <c r="F15" s="16">
        <v>10</v>
      </c>
      <c r="G15" s="16">
        <v>6</v>
      </c>
      <c r="H15" s="16">
        <v>5</v>
      </c>
      <c r="I15" s="16">
        <v>1</v>
      </c>
      <c r="J15" s="16">
        <v>42</v>
      </c>
      <c r="K15" s="16">
        <v>-9</v>
      </c>
      <c r="M15" s="17">
        <f t="shared" si="0"/>
        <v>42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14</v>
      </c>
      <c r="I16" s="16">
        <v>3</v>
      </c>
      <c r="J16" s="16">
        <v>17</v>
      </c>
      <c r="K16" s="16">
        <v>-9</v>
      </c>
      <c r="M16" s="17">
        <f>MAX(F16,0)+MAX(G16,0)+MAX(H16,0)+MAX(I16,0)</f>
        <v>17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1</v>
      </c>
      <c r="C17" s="16">
        <v>1</v>
      </c>
      <c r="D17" s="16">
        <v>2</v>
      </c>
      <c r="E17" s="16">
        <v>6</v>
      </c>
      <c r="F17" s="16">
        <v>1</v>
      </c>
      <c r="G17" s="16">
        <v>0</v>
      </c>
      <c r="H17" s="16">
        <v>0</v>
      </c>
      <c r="I17" s="16">
        <v>0</v>
      </c>
      <c r="J17" s="16">
        <v>11</v>
      </c>
      <c r="K17" s="16">
        <v>-9</v>
      </c>
      <c r="M17" s="17">
        <f t="shared" si="0"/>
        <v>11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289</v>
      </c>
      <c r="C18" s="16">
        <v>282</v>
      </c>
      <c r="D18" s="16">
        <v>208</v>
      </c>
      <c r="E18" s="16">
        <v>109</v>
      </c>
      <c r="F18" s="16">
        <v>50</v>
      </c>
      <c r="G18" s="16">
        <v>13</v>
      </c>
      <c r="H18" s="16">
        <v>3</v>
      </c>
      <c r="I18" s="16">
        <v>0</v>
      </c>
      <c r="J18" s="16">
        <v>954</v>
      </c>
      <c r="K18" s="16">
        <v>-9</v>
      </c>
      <c r="M18" s="17">
        <f t="shared" si="0"/>
        <v>954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52</v>
      </c>
      <c r="C19" s="16">
        <v>87</v>
      </c>
      <c r="D19" s="16">
        <v>123</v>
      </c>
      <c r="E19" s="16">
        <v>192</v>
      </c>
      <c r="F19" s="16">
        <v>110</v>
      </c>
      <c r="G19" s="16">
        <v>34</v>
      </c>
      <c r="H19" s="16">
        <v>4</v>
      </c>
      <c r="I19" s="16">
        <v>1</v>
      </c>
      <c r="J19" s="16">
        <v>603</v>
      </c>
      <c r="K19" s="16">
        <v>-9</v>
      </c>
      <c r="M19" s="17">
        <f t="shared" si="0"/>
        <v>603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440</v>
      </c>
      <c r="C20" s="16">
        <v>480</v>
      </c>
      <c r="D20" s="16">
        <v>474</v>
      </c>
      <c r="E20" s="16">
        <v>1469</v>
      </c>
      <c r="F20" s="16">
        <v>815</v>
      </c>
      <c r="G20" s="16">
        <v>130</v>
      </c>
      <c r="H20" s="16">
        <v>45</v>
      </c>
      <c r="I20" s="16">
        <v>10</v>
      </c>
      <c r="J20" s="16">
        <v>3863</v>
      </c>
      <c r="K20" s="16">
        <v>-9</v>
      </c>
      <c r="M20" s="17">
        <f t="shared" si="0"/>
        <v>3863</v>
      </c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440</v>
      </c>
      <c r="C21" s="21">
        <f t="shared" ref="C21:E21" si="1">MAX(C12,0)+MAX(C13,0)+MAX(C14,0)+MAX(C15,0)+MAX(C17,0)+MAX(C18,0)+MAX(C19,0)</f>
        <v>480</v>
      </c>
      <c r="D21" s="21">
        <f t="shared" si="1"/>
        <v>474</v>
      </c>
      <c r="E21" s="21">
        <f t="shared" si="1"/>
        <v>1469</v>
      </c>
      <c r="F21" s="21">
        <f>MAX(F12,0)+MAX(F13,0)+MAX(F14,0)+MAX(F15,0)+MAX(F16,0)+MAX(F17,0)+MAX(F18,0)+MAX(F19,0)</f>
        <v>815</v>
      </c>
      <c r="G21" s="21">
        <f>MAX(G12,0)+MAX(G13,0)+MAX(G14,0)+MAX(G15,0)+MAX(G16,0)+MAX(G17,0)+MAX(G18,0)+MAX(G19,0)</f>
        <v>130</v>
      </c>
      <c r="H21" s="21">
        <f>MAX(H12,0)+MAX(H13,0)+MAX(H14,0)+MAX(H15,0)+MAX(H16,0)+MAX(H17,0)+MAX(H18,0)+MAX(H19,0)</f>
        <v>45</v>
      </c>
      <c r="I21" s="21">
        <f>MAX(I12,0)+MAX(I13,0)+MAX(I14,0)+MAX(I15,0)+MAX(I16,0)+MAX(I17,0)+MAX(I18,0)+MAX(I19,0)</f>
        <v>10</v>
      </c>
      <c r="J21" s="21">
        <f>MAX(J12,0)+MAX(J13,0)+MAX(J14,0)+MAX(J15,0)+MAX(J16,0)+MAX(J17,0)+MAX(J18,0)+MAX(J19,0)</f>
        <v>3863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XMeQ+9Ac66RyyuU9X4kdRSfePfYDJvc+4MsYowEUyXVMuuf9A16LSRqFPaQFCALSgI/BjEj/eG7vkuidsBQbww==" saltValue="Dio1H5UKPc9LL8YLLUWBPA==" spinCount="100000" sheet="1" objects="1" scenarios="1"/>
  <mergeCells count="5">
    <mergeCell ref="J3:K3"/>
    <mergeCell ref="J5:K5"/>
    <mergeCell ref="D7:F7"/>
    <mergeCell ref="A10:A11"/>
    <mergeCell ref="B10:K10"/>
  </mergeCells>
  <conditionalFormatting sqref="K12:K20">
    <cfRule type="expression" dxfId="130" priority="4" stopIfTrue="1">
      <formula>LEN(TRIM(K12))=0</formula>
    </cfRule>
  </conditionalFormatting>
  <conditionalFormatting sqref="D7:F7">
    <cfRule type="expression" dxfId="129" priority="5" stopIfTrue="1">
      <formula>MIN(R12:R20)=0</formula>
    </cfRule>
  </conditionalFormatting>
  <conditionalFormatting sqref="M12:M20">
    <cfRule type="expression" dxfId="128" priority="6" stopIfTrue="1">
      <formula>MAX(J12,0)&lt;&gt;M12</formula>
    </cfRule>
  </conditionalFormatting>
  <conditionalFormatting sqref="K21">
    <cfRule type="expression" dxfId="127" priority="8" stopIfTrue="1">
      <formula>MAX(K20,0)&lt;&gt;K21</formula>
    </cfRule>
  </conditionalFormatting>
  <conditionalFormatting sqref="B21:J21">
    <cfRule type="expression" dxfId="126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37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.75" customHeight="1" x14ac:dyDescent="0.2">
      <c r="D6" s="72" t="s">
        <v>24</v>
      </c>
      <c r="E6" s="72"/>
      <c r="F6" s="72"/>
    </row>
    <row r="7" spans="1:18" ht="21.6" customHeight="1" x14ac:dyDescent="0.2">
      <c r="B7" s="55" t="str">
        <f>'PAGE 1'!B8</f>
        <v>Reporting Year:</v>
      </c>
      <c r="C7" s="56" t="str">
        <f>'PAGE 1'!C8</f>
        <v>2021-2022</v>
      </c>
    </row>
    <row r="8" spans="1:18" ht="24" customHeight="1" x14ac:dyDescent="0.2">
      <c r="A8" s="9" t="s">
        <v>21</v>
      </c>
      <c r="O8" s="11">
        <v>10</v>
      </c>
    </row>
    <row r="9" spans="1:18" ht="24" customHeight="1" x14ac:dyDescent="0.2">
      <c r="A9" s="73" t="s">
        <v>6</v>
      </c>
      <c r="B9" s="75" t="s">
        <v>38</v>
      </c>
      <c r="C9" s="75"/>
      <c r="D9" s="75"/>
      <c r="E9" s="75"/>
      <c r="F9" s="75"/>
      <c r="G9" s="75"/>
      <c r="H9" s="75"/>
      <c r="I9" s="75"/>
      <c r="J9" s="75"/>
      <c r="K9" s="75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118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-9</v>
      </c>
      <c r="M11" s="17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0</v>
      </c>
      <c r="E12" s="16">
        <v>1</v>
      </c>
      <c r="F12" s="16">
        <v>2</v>
      </c>
      <c r="G12" s="16">
        <v>0</v>
      </c>
      <c r="H12" s="16">
        <v>0</v>
      </c>
      <c r="I12" s="16">
        <v>0</v>
      </c>
      <c r="J12" s="16">
        <v>3</v>
      </c>
      <c r="K12" s="16">
        <v>-9</v>
      </c>
      <c r="M12" s="17">
        <f t="shared" si="0"/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120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1</v>
      </c>
      <c r="I14" s="16">
        <v>0</v>
      </c>
      <c r="J14" s="16">
        <v>1</v>
      </c>
      <c r="K14" s="16">
        <v>-9</v>
      </c>
      <c r="M14" s="17">
        <f t="shared" si="0"/>
        <v>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0</v>
      </c>
      <c r="I15" s="16">
        <v>0</v>
      </c>
      <c r="J15" s="16">
        <v>0</v>
      </c>
      <c r="K15" s="16">
        <v>-9</v>
      </c>
      <c r="M15" s="17">
        <f>MAX(F15,0)+MAX(G15,0)+MAX(H15,0)+MAX(I15,0)</f>
        <v>0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58" t="s">
        <v>110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-9</v>
      </c>
      <c r="M16" s="17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0</v>
      </c>
      <c r="C17" s="16">
        <v>1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1</v>
      </c>
      <c r="K17" s="16">
        <v>-9</v>
      </c>
      <c r="M17" s="17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-9</v>
      </c>
      <c r="M18" s="17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0</v>
      </c>
      <c r="C19" s="16">
        <v>1</v>
      </c>
      <c r="D19" s="16">
        <v>0</v>
      </c>
      <c r="E19" s="16">
        <v>1</v>
      </c>
      <c r="F19" s="16">
        <v>2</v>
      </c>
      <c r="G19" s="16">
        <v>0</v>
      </c>
      <c r="H19" s="16">
        <v>1</v>
      </c>
      <c r="I19" s="16">
        <v>0</v>
      </c>
      <c r="J19" s="16">
        <v>5</v>
      </c>
      <c r="K19" s="16">
        <v>-9</v>
      </c>
      <c r="M19" s="17">
        <f t="shared" si="0"/>
        <v>5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0</v>
      </c>
      <c r="C20" s="21">
        <f t="shared" ref="C20:E20" si="1">MAX(C11,0)+MAX(C12,0)+MAX(C13,0)+MAX(C14,0)+MAX(C16,0)+MAX(C17,0)+MAX(C18,0)</f>
        <v>1</v>
      </c>
      <c r="D20" s="21">
        <f t="shared" si="1"/>
        <v>0</v>
      </c>
      <c r="E20" s="21">
        <f t="shared" si="1"/>
        <v>1</v>
      </c>
      <c r="F20" s="21">
        <f>MAX(F11,0)+MAX(F12,0)+MAX(F13,0)+MAX(F14,0)+MAX(F15,0)+MAX(F16,0)+MAX(F17,0)+MAX(F18,0)</f>
        <v>2</v>
      </c>
      <c r="G20" s="21">
        <f>MAX(G11,0)+MAX(G12,0)+MAX(G13,0)+MAX(G14,0)+MAX(G15,0)+MAX(G16,0)+MAX(G17,0)+MAX(G18,0)</f>
        <v>0</v>
      </c>
      <c r="H20" s="21">
        <f>MAX(H11,0)+MAX(H12,0)+MAX(H13,0)+MAX(H14,0)+MAX(H15,0)+MAX(H16,0)+MAX(H17,0)+MAX(H18,0)</f>
        <v>1</v>
      </c>
      <c r="I20" s="21">
        <f>MAX(I11,0)+MAX(I12,0)+MAX(I13,0)+MAX(I14,0)+MAX(I15,0)+MAX(I16,0)+MAX(I17,0)+MAX(I18,0)</f>
        <v>0</v>
      </c>
      <c r="J20" s="21">
        <f>MAX(J11,0)+MAX(J12,0)+MAX(J13,0)+MAX(J14,0)+MAX(J15,0)+MAX(J16,0)+MAX(J17,0)+MAX(J18,0)</f>
        <v>5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s0uUGqyM2aCEGAfo/JSAwitYbZnQNkHufcDp4f/Z7dTTDCDKLkxb5LTk1jn15wcvfBmXYCwD5Bb8hc4+YNU7Vw==" saltValue="NpmW1bHyxqXqoGTC7V/gOg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K16:K19 K11:K14">
    <cfRule type="expression" dxfId="125" priority="4" stopIfTrue="1">
      <formula>LEN(TRIM(K11))=0</formula>
    </cfRule>
  </conditionalFormatting>
  <conditionalFormatting sqref="D6:F6">
    <cfRule type="expression" dxfId="124" priority="5" stopIfTrue="1">
      <formula>MIN(R11:R19)=0</formula>
    </cfRule>
  </conditionalFormatting>
  <conditionalFormatting sqref="M11:M19">
    <cfRule type="expression" dxfId="123" priority="7" stopIfTrue="1">
      <formula>MAX(J11,0)&lt;&gt;M11</formula>
    </cfRule>
  </conditionalFormatting>
  <conditionalFormatting sqref="K20">
    <cfRule type="expression" dxfId="122" priority="8" stopIfTrue="1">
      <formula>MAX(K19,0)&lt;&gt;K20</formula>
    </cfRule>
  </conditionalFormatting>
  <conditionalFormatting sqref="B20:J20">
    <cfRule type="expression" dxfId="121" priority="1" stopIfTrue="1">
      <formula>MAX(B19,0)&lt;&gt;B20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2022-10-24T07:00:00+00:00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2023-03-07T08:00:00+00:00</Remediation_x0020_Date>
  </documentManagement>
</p:properties>
</file>

<file path=customXml/itemProps1.xml><?xml version="1.0" encoding="utf-8"?>
<ds:datastoreItem xmlns:ds="http://schemas.openxmlformats.org/officeDocument/2006/customXml" ds:itemID="{DB560EDF-0C7D-4367-8131-46EE7DF02333}"/>
</file>

<file path=customXml/itemProps2.xml><?xml version="1.0" encoding="utf-8"?>
<ds:datastoreItem xmlns:ds="http://schemas.openxmlformats.org/officeDocument/2006/customXml" ds:itemID="{741C6045-6156-4FFB-BCEE-82B5FCAFBE8C}"/>
</file>

<file path=customXml/itemProps3.xml><?xml version="1.0" encoding="utf-8"?>
<ds:datastoreItem xmlns:ds="http://schemas.openxmlformats.org/officeDocument/2006/customXml" ds:itemID="{96C29AC6-8B3C-4D42-B25B-F883E27B47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PAGE17</vt:lpstr>
      <vt:lpstr>PAGE 17</vt:lpstr>
      <vt:lpstr>PAGE18</vt:lpstr>
      <vt:lpstr>PAGE 18</vt:lpstr>
      <vt:lpstr>PAGE19</vt:lpstr>
      <vt:lpstr>PAGE 19</vt:lpstr>
      <vt:lpstr>PAGE 20</vt:lpstr>
      <vt:lpstr>'PAGE 14'!ALLDIS</vt:lpstr>
      <vt:lpstr>ALLDIS</vt:lpstr>
      <vt:lpstr>'PAGE 14'!CHKALLDIS</vt:lpstr>
      <vt:lpstr>CHKALLDIS</vt:lpstr>
      <vt:lpstr>'PAGE 14'!COMPUTED</vt:lpstr>
      <vt:lpstr>COMPUTED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19'!Print_Area</vt:lpstr>
      <vt:lpstr>'PAGE 2'!Print_Area</vt:lpstr>
      <vt:lpstr>'PAGE 20'!Print_Area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PAGE17!Print_Area</vt:lpstr>
      <vt:lpstr>PAGE18!Print_Area</vt:lpstr>
      <vt:lpstr>PAGE19!Print_Area</vt:lpstr>
      <vt:lpstr>'PAGE 14'!REPLACE</vt:lpstr>
      <vt:lpstr>REPLACE</vt:lpstr>
      <vt:lpstr>'PAGE 14'!REPORTED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Table 4, Part B Exiting</dc:title>
  <dc:creator>SCHRACK_B</dc:creator>
  <cp:lastModifiedBy>"gartonc"</cp:lastModifiedBy>
  <cp:lastPrinted>2021-10-22T22:55:08Z</cp:lastPrinted>
  <dcterms:created xsi:type="dcterms:W3CDTF">1998-12-02T14:43:21Z</dcterms:created>
  <dcterms:modified xsi:type="dcterms:W3CDTF">2023-03-07T22:11:51Z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