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J:\Data Group\Federal Reports\2022-2023 (This Year)\DTS\Part B Table 1 - Child Count (Done)\"/>
    </mc:Choice>
  </mc:AlternateContent>
  <xr:revisionPtr revIDLastSave="0" documentId="13_ncr:1_{5E747485-C9D1-4FB0-9557-F61DC8BE0E10}" xr6:coauthVersionLast="47" xr6:coauthVersionMax="47" xr10:uidLastSave="{00000000-0000-0000-0000-000000000000}"/>
  <workbookProtection workbookAlgorithmName="SHA-512" workbookHashValue="YZtEbHEB4wfsIRTu6B389A8snuL0HoanXB/3Hi5UP08yjFpVJFRb4158CgnOWzqIbXqUSjsca/lI4yCp7O2t2Q==" workbookSaltValue="3pt6Q1syTsJfo+BXsukB7Q==" workbookSpinCount="100000" lockStructure="1"/>
  <bookViews>
    <workbookView xWindow="1590" yWindow="1125" windowWidth="26370" windowHeight="13620" tabRatio="672" activeTab="1" xr2:uid="{00000000-000D-0000-FFFF-FFFF00000000}"/>
  </bookViews>
  <sheets>
    <sheet name="README" sheetId="15" r:id="rId1"/>
    <sheet name="PAGE 1" sheetId="1" r:id="rId2"/>
    <sheet name="PAGE 2" sheetId="13" r:id="rId3"/>
    <sheet name="PAGE 3" sheetId="7" r:id="rId4"/>
    <sheet name="PAGE 4" sheetId="8" r:id="rId5"/>
    <sheet name="PAGE 5" sheetId="9" r:id="rId6"/>
    <sheet name="PAGE 6" sheetId="5" r:id="rId7"/>
  </sheets>
  <definedNames>
    <definedName name="_xlnm.Print_Area" localSheetId="1">'PAGE 1'!$A$1:$I$31</definedName>
    <definedName name="_xlnm.Print_Area" localSheetId="2">'PAGE 2'!$A$1:$L$32</definedName>
    <definedName name="_xlnm.Print_Area" localSheetId="3">'PAGE 3'!$A$1:$K$32</definedName>
    <definedName name="_xlnm.Print_Area" localSheetId="4">'PAGE 4'!$A$1:$K$31</definedName>
    <definedName name="_xlnm.Print_Area" localSheetId="5">'PAGE 5'!$A$1:$I$34</definedName>
    <definedName name="_xlnm.Print_Area" localSheetId="6">'PAGE 6'!$A$1:$I$33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K28" i="9" l="1"/>
  <c r="K29" i="9"/>
  <c r="K16" i="9"/>
  <c r="K17" i="9"/>
  <c r="K18" i="9"/>
  <c r="K19" i="9"/>
  <c r="K20" i="9"/>
  <c r="K21" i="9"/>
  <c r="K22" i="9"/>
  <c r="K23" i="9"/>
  <c r="K24" i="9"/>
  <c r="K25" i="9"/>
  <c r="K26" i="9"/>
  <c r="K27" i="9"/>
  <c r="G33" i="7"/>
  <c r="H33" i="7"/>
  <c r="F33" i="7"/>
  <c r="E33" i="7"/>
  <c r="D7" i="9"/>
  <c r="D7" i="8"/>
  <c r="E7" i="7"/>
  <c r="F6" i="13"/>
  <c r="I26" i="1" l="1"/>
  <c r="L27" i="13"/>
  <c r="I29" i="9"/>
  <c r="I34" i="5"/>
  <c r="H34" i="5"/>
  <c r="G34" i="5"/>
  <c r="F34" i="5"/>
  <c r="E34" i="5"/>
  <c r="D34" i="5"/>
  <c r="C34" i="5"/>
  <c r="B34" i="5"/>
  <c r="I28" i="5"/>
  <c r="J27" i="5"/>
  <c r="J26" i="5"/>
  <c r="J25" i="5"/>
  <c r="J24" i="5"/>
  <c r="J23" i="5"/>
  <c r="J22" i="5"/>
  <c r="J21" i="5"/>
  <c r="J20" i="5"/>
  <c r="J19" i="5"/>
  <c r="J18" i="5"/>
  <c r="J17" i="5"/>
  <c r="J16" i="5"/>
  <c r="J15" i="5"/>
  <c r="J14" i="5"/>
  <c r="J28" i="9"/>
  <c r="L29" i="9"/>
  <c r="L27" i="9"/>
  <c r="L26" i="9"/>
  <c r="L25" i="9"/>
  <c r="L24" i="9"/>
  <c r="L23" i="9"/>
  <c r="L22" i="9"/>
  <c r="L21" i="9"/>
  <c r="L20" i="9"/>
  <c r="L19" i="9"/>
  <c r="L18" i="9"/>
  <c r="L17" i="9"/>
  <c r="L16" i="9"/>
  <c r="H35" i="9"/>
  <c r="G35" i="9"/>
  <c r="F35" i="9"/>
  <c r="D35" i="9"/>
  <c r="E35" i="9"/>
  <c r="J32" i="8"/>
  <c r="I32" i="8"/>
  <c r="H32" i="8"/>
  <c r="G32" i="8"/>
  <c r="F32" i="8"/>
  <c r="E32" i="8"/>
  <c r="J33" i="7"/>
  <c r="K33" i="7"/>
  <c r="I33" i="7"/>
  <c r="L33" i="13"/>
  <c r="K33" i="13"/>
  <c r="J33" i="13"/>
  <c r="I33" i="13"/>
  <c r="H33" i="13"/>
  <c r="G33" i="13"/>
  <c r="F33" i="13"/>
  <c r="E33" i="13"/>
  <c r="N26" i="13"/>
  <c r="N25" i="13"/>
  <c r="N24" i="13"/>
  <c r="N23" i="13"/>
  <c r="N22" i="13"/>
  <c r="N21" i="13"/>
  <c r="N20" i="13"/>
  <c r="N19" i="13"/>
  <c r="N18" i="13"/>
  <c r="N17" i="13"/>
  <c r="N16" i="13"/>
  <c r="N15" i="13"/>
  <c r="N14" i="13"/>
  <c r="M26" i="13"/>
  <c r="M25" i="13"/>
  <c r="M24" i="13"/>
  <c r="M23" i="13"/>
  <c r="M22" i="13"/>
  <c r="M21" i="13"/>
  <c r="M20" i="13"/>
  <c r="M19" i="13"/>
  <c r="M18" i="13"/>
  <c r="M17" i="13"/>
  <c r="M16" i="13"/>
  <c r="M15" i="13"/>
  <c r="M14" i="13"/>
  <c r="M13" i="13"/>
  <c r="N13" i="13"/>
  <c r="H32" i="1"/>
  <c r="G32" i="1"/>
  <c r="F32" i="1"/>
  <c r="E32" i="1"/>
  <c r="J26" i="1"/>
  <c r="J25" i="1"/>
  <c r="J24" i="1"/>
  <c r="J23" i="1"/>
  <c r="J22" i="1"/>
  <c r="J21" i="1"/>
  <c r="J20" i="1"/>
  <c r="J19" i="1"/>
  <c r="J18" i="1"/>
  <c r="J17" i="1"/>
  <c r="J16" i="1"/>
  <c r="J15" i="1"/>
  <c r="J14" i="1"/>
  <c r="J13" i="1"/>
  <c r="B28" i="5"/>
  <c r="C28" i="5"/>
  <c r="E27" i="13"/>
  <c r="F27" i="13"/>
  <c r="I25" i="1"/>
  <c r="I24" i="1"/>
  <c r="I23" i="1"/>
  <c r="I22" i="1"/>
  <c r="I21" i="1"/>
  <c r="I20" i="1"/>
  <c r="I19" i="1"/>
  <c r="I18" i="1"/>
  <c r="I17" i="1"/>
  <c r="I16" i="1"/>
  <c r="I15" i="1"/>
  <c r="I14" i="1"/>
  <c r="I13" i="1"/>
  <c r="K27" i="13"/>
  <c r="J27" i="13"/>
  <c r="I27" i="13"/>
  <c r="H27" i="13"/>
  <c r="G27" i="13"/>
  <c r="I24" i="9"/>
  <c r="I28" i="9"/>
  <c r="I27" i="9"/>
  <c r="I26" i="9"/>
  <c r="I25" i="9"/>
  <c r="I23" i="9"/>
  <c r="I22" i="9"/>
  <c r="I21" i="9"/>
  <c r="I20" i="9"/>
  <c r="I19" i="9"/>
  <c r="I18" i="9"/>
  <c r="I17" i="9"/>
  <c r="I16" i="9"/>
  <c r="D28" i="5"/>
  <c r="E28" i="5"/>
  <c r="F28" i="5"/>
  <c r="G28" i="5"/>
  <c r="H28" i="5"/>
  <c r="K15" i="5"/>
  <c r="K16" i="5"/>
  <c r="K17" i="5"/>
  <c r="K18" i="5"/>
  <c r="K19" i="5"/>
  <c r="K20" i="5"/>
  <c r="K21" i="5"/>
  <c r="K22" i="5"/>
  <c r="K23" i="5"/>
  <c r="K24" i="5"/>
  <c r="K25" i="5"/>
  <c r="K26" i="5"/>
  <c r="K27" i="5"/>
  <c r="K14" i="5"/>
  <c r="J17" i="9" l="1"/>
  <c r="J21" i="9"/>
  <c r="J18" i="9"/>
  <c r="J20" i="9"/>
  <c r="J22" i="9"/>
  <c r="J24" i="9"/>
  <c r="J26" i="9"/>
  <c r="J19" i="9"/>
  <c r="J16" i="9"/>
  <c r="J23" i="9"/>
  <c r="J25" i="9"/>
  <c r="J27" i="9"/>
  <c r="J29" i="9"/>
</calcChain>
</file>

<file path=xl/sharedStrings.xml><?xml version="1.0" encoding="utf-8"?>
<sst xmlns="http://schemas.openxmlformats.org/spreadsheetml/2006/main" count="205" uniqueCount="87">
  <si>
    <t>AUTISM</t>
  </si>
  <si>
    <t>TRAUMATIC BRAIN INJURY</t>
  </si>
  <si>
    <t>DISABILITY</t>
  </si>
  <si>
    <t>DEAF-BLINDNESS</t>
  </si>
  <si>
    <t>MULTIPLE DISABILITIES</t>
  </si>
  <si>
    <t xml:space="preserve"> </t>
  </si>
  <si>
    <t>EMOTIONAL DISTURBANCE</t>
  </si>
  <si>
    <t>AMERICAN INDIAN OR ALASKA NATIVE</t>
  </si>
  <si>
    <t>PART B, INDIVIDUALS WITH DISABILITIES EDUCATION ACT, AS AMENDED</t>
  </si>
  <si>
    <t>RACE/ETHNICITY</t>
  </si>
  <si>
    <t>WHITE</t>
  </si>
  <si>
    <t>TOTAL</t>
  </si>
  <si>
    <t>TOTAL (Sum of all the above)</t>
  </si>
  <si>
    <t>ROW TOTAL</t>
  </si>
  <si>
    <t>REPORT OF CHILDREN WITH DISABILITIES RECEIVING SPECIAL EDUCATION</t>
  </si>
  <si>
    <t>TOTAL: (Sum of all the above)</t>
  </si>
  <si>
    <t>SPEECH OR LANGUAGE IMPAIRMENT</t>
  </si>
  <si>
    <t>VISUAL IMPAIRMENT</t>
  </si>
  <si>
    <t>DEVELOPMENTAL DELAY</t>
  </si>
  <si>
    <t>AGE 6-21</t>
  </si>
  <si>
    <t>REPORT OF CHILDREN  WITH DISABILITIES RECEIVING SPECIAL EDUCATION</t>
  </si>
  <si>
    <t>TOTAL: (Sum of all of the above)</t>
  </si>
  <si>
    <t>COMPUTED TOTALS</t>
  </si>
  <si>
    <t xml:space="preserve">COMPUTED TOTALS </t>
  </si>
  <si>
    <r>
      <t xml:space="preserve">DEVELOPMENTAL DELAY </t>
    </r>
    <r>
      <rPr>
        <b/>
        <vertAlign val="superscript"/>
        <sz val="8"/>
        <rFont val="Arial"/>
        <family val="2"/>
      </rPr>
      <t>1</t>
    </r>
  </si>
  <si>
    <r>
      <t>TOTAL (PERCENT)</t>
    </r>
    <r>
      <rPr>
        <b/>
        <vertAlign val="superscript"/>
        <sz val="8"/>
        <rFont val="Arial"/>
        <family val="2"/>
      </rPr>
      <t>2</t>
    </r>
  </si>
  <si>
    <r>
      <t>DEVELOPMENTAL DELAY</t>
    </r>
    <r>
      <rPr>
        <b/>
        <vertAlign val="superscript"/>
        <sz val="8"/>
        <rFont val="Arial"/>
        <family val="2"/>
      </rPr>
      <t>1</t>
    </r>
  </si>
  <si>
    <r>
      <t>(PERCENT)</t>
    </r>
    <r>
      <rPr>
        <b/>
        <vertAlign val="superscript"/>
        <sz val="8"/>
        <rFont val="Arial"/>
        <family val="2"/>
      </rPr>
      <t>1</t>
    </r>
  </si>
  <si>
    <r>
      <t>DEVELOPMENTAL DELAY</t>
    </r>
    <r>
      <rPr>
        <b/>
        <vertAlign val="superscript"/>
        <sz val="8"/>
        <rFont val="Arial"/>
        <family val="2"/>
      </rPr>
      <t>2</t>
    </r>
  </si>
  <si>
    <t xml:space="preserve">  </t>
  </si>
  <si>
    <t>ASIAN</t>
  </si>
  <si>
    <t>BLACK OR AFRICAN AMERICAN</t>
  </si>
  <si>
    <t>TWO OR MORE RACES</t>
  </si>
  <si>
    <t>INTELLECTUAL DISABILITY</t>
  </si>
  <si>
    <t xml:space="preserve">AGE </t>
  </si>
  <si>
    <t>HISPANIC/
LATINO</t>
  </si>
  <si>
    <t>AMERICAN 
INDIAN OR 
ALASKA NATIVE</t>
  </si>
  <si>
    <t>BLACK OR 
AFRICAN 
AMERICAN</t>
  </si>
  <si>
    <t>NATIVE HAWAIIAN 
OR OTHER 
PACIFIC ISLANDER</t>
  </si>
  <si>
    <t>TWO OR 
MORE RACES</t>
  </si>
  <si>
    <t>6-21 TOTALS REPORTED ON PAGE 6</t>
  </si>
  <si>
    <t>3-5 TOTALS
REPORTED 
ON PAGE 2</t>
  </si>
  <si>
    <t>PAGE 2 OF 7</t>
  </si>
  <si>
    <t>PAGE 3 OF 7</t>
  </si>
  <si>
    <t>PAGE 4 OF 7</t>
  </si>
  <si>
    <t>PAGE 5 OF 7</t>
  </si>
  <si>
    <t>PAGE 6 OF 7</t>
  </si>
  <si>
    <t>PAGE 7 OF 7</t>
  </si>
  <si>
    <r>
      <t>TOTAL                           (PERCENT)</t>
    </r>
    <r>
      <rPr>
        <b/>
        <vertAlign val="superscript"/>
        <sz val="8"/>
        <rFont val="Arial"/>
        <family val="2"/>
      </rPr>
      <t>1</t>
    </r>
  </si>
  <si>
    <t xml:space="preserve">Reporting Year: </t>
  </si>
  <si>
    <t>SECTION C  (CONTINUED)</t>
  </si>
  <si>
    <t xml:space="preserve">SECTION C  (COUNTINUED)           </t>
  </si>
  <si>
    <t>If you would like assistance using this tool, please contact your IDC State Liaison or IDEAdata@westat.com.</t>
  </si>
  <si>
    <t>618 Data Pre-submission Edit Check Tool - Part B Child Count</t>
  </si>
  <si>
    <t>SECTION A. Distribution of children with disabilities (IDEA) ages 3 through 5 receiving special education in early childhood settings by age and disability</t>
  </si>
  <si>
    <t xml:space="preserve">SECTION C. Distribution of children with disabilities (IDEA) age 5 in kindergarten through age 21 receiving special education by age and disability            </t>
  </si>
  <si>
    <t>Please read the following basic guidelines before using this tool.</t>
  </si>
  <si>
    <t>IDEA Data Center (IDC)</t>
  </si>
  <si>
    <t>Suggested Citation:</t>
  </si>
  <si>
    <t xml:space="preserve">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 </t>
  </si>
  <si>
    <t>HEARING IMPAIRMENT</t>
  </si>
  <si>
    <t>ORTHOPEDIC IMPAIRMENT</t>
  </si>
  <si>
    <t>OTHER HEALTH IMPAIRMENT</t>
  </si>
  <si>
    <t>SPECIFIC LEARNING DISABILITY</t>
  </si>
  <si>
    <t>SECTION B.  Distribution of children with disabilities (IDEA) ages 3 through 5 receiving special education in early childhood settings by discrete race/ethnicity and disability</t>
  </si>
  <si>
    <t>SECTION D. Distribution of children with disabilities (IDEA) age 5 in kindergarten through age 21 receiving special education by discrete race/ethnicity and disability</t>
  </si>
  <si>
    <r>
      <t>2</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</si>
  <si>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</si>
  <si>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</si>
  <si>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2</t>
    </r>
    <r>
      <rPr>
        <sz val="8"/>
        <rFont val="Arial"/>
        <family val="2"/>
      </rPr>
      <t xml:space="preserve"> The definition of developmental delay is state-determined and applies to children with disabilities (IDEA) ages 3 through 9, or a subset of that age range. See 34 C.F.R. Part 300.111(b).</t>
    </r>
  </si>
  <si>
    <r>
      <t xml:space="preserve"> 1</t>
    </r>
    <r>
      <rPr>
        <sz val="8"/>
        <rFont val="Arial"/>
        <family val="2"/>
      </rPr>
      <t xml:space="preserve"> The definition of developmental delay is state-determined and applies to children with disabilities (IDEA) ages 3through 9, or a subset of that age range. See 34 C.F.R. Part 300.111(b)</t>
    </r>
  </si>
  <si>
    <t xml:space="preserve">The IDEA Data Center (IDC) re-released this publication under U.S. Department of Education, Office of Special Education Programs Grant No. H373Y190001. Richelle Davis and Rebecca Smith serve as the project officers. This publication is a republication of the Data Transmission System (DTS) form originally published by the Data Accountability Center (DAC) under U.S. Department of Education, Office of Special Education Programs Grant No. H373Y070002. </t>
  </si>
  <si>
    <r>
      <t>2</t>
    </r>
    <r>
      <rPr>
        <b/>
        <sz val="8"/>
        <rFont val="Arial"/>
        <family val="2"/>
      </rPr>
      <t xml:space="preserve"> STATES SHOULD NOT PROVIDE PERCENTAGES IN THIS SECTION, AS THE SYSTEM WILL CALCULATE THEM AFTER STATES ENTER THE COUNTS.</t>
    </r>
  </si>
  <si>
    <r>
      <t>1</t>
    </r>
    <r>
      <rPr>
        <b/>
        <sz val="8"/>
        <rFont val="Arial"/>
        <family val="2"/>
      </rPr>
      <t>STATES SHOULD NOT PROVIDE PERCENTAGES IN THIS SECTION, AS THE SYSTEM WILL CALCULATE THEM AFTER STATES ENTER THE COUNTS.</t>
    </r>
  </si>
  <si>
    <r>
      <t xml:space="preserve"> </t>
    </r>
    <r>
      <rPr>
        <b/>
        <vertAlign val="superscript"/>
        <sz val="8"/>
        <rFont val="Arial"/>
        <family val="2"/>
      </rPr>
      <t>2</t>
    </r>
    <r>
      <rPr>
        <b/>
        <sz val="8"/>
        <rFont val="Arial"/>
        <family val="2"/>
      </rPr>
      <t xml:space="preserve"> STATES SHOULD NOT PROVIDE PERCENTAGES IN THIS SECTION, AS THE SYSTEM WILL CALCULATE THEM AFTER STATES ENTER THE COUNTS.</t>
    </r>
  </si>
  <si>
    <r>
      <t xml:space="preserve">1 </t>
    </r>
    <r>
      <rPr>
        <b/>
        <sz val="8"/>
        <rFont val="Arial"/>
        <family val="2"/>
      </rPr>
      <t>DO NOT ENTER PERCENTAGES IN THIS SECTION; THE SYSTEM WILL CALCULATE THEM AS STATES ENTER COUNTS.</t>
    </r>
  </si>
  <si>
    <r>
      <t xml:space="preserve">Long, T., Bitterman, A., and Nadkarni, S. (2020, February). </t>
    </r>
    <r>
      <rPr>
        <i/>
        <sz val="11"/>
        <rFont val="Calibri"/>
        <family val="2"/>
        <scheme val="minor"/>
      </rPr>
      <t>618 Pre-submission Edit Check Tool – Part B Child Count</t>
    </r>
    <r>
      <rPr>
        <sz val="11"/>
        <rFont val="Calibri"/>
        <family val="2"/>
        <scheme val="minor"/>
      </rPr>
      <t>. IDEA Data Center. Rockville, MD: Westat.</t>
    </r>
  </si>
  <si>
    <r>
      <t>The ED</t>
    </r>
    <r>
      <rPr>
        <i/>
        <u/>
        <sz val="10"/>
        <color rgb="FF01579B"/>
        <rFont val="Arial"/>
        <family val="2"/>
      </rPr>
      <t>Facts</t>
    </r>
    <r>
      <rPr>
        <u/>
        <sz val="10"/>
        <color rgb="FF01579B"/>
        <rFont val="Arial"/>
        <family val="2"/>
      </rPr>
      <t xml:space="preserve"> Initiative</t>
    </r>
  </si>
  <si>
    <t>Version Date: February 2020</t>
  </si>
  <si>
    <t>ideadata.org.</t>
  </si>
  <si>
    <t>Westat is the lead organization for IDC. For more information about the center’s work and its partners, see ideadata.org.</t>
  </si>
  <si>
    <t xml:space="preserve">5. RED cells indicate computational errors or an error in reporting. Please make sure there are NO RED CELLS before saving data.  </t>
  </si>
  <si>
    <t xml:space="preserve">4. Each cell in the 618 Data Pre-submission Edit Check Tool contains a “-9” value by default. If your state will not report that data element, leave the "-9" as a placeholder. Only enter "0" for true zero counts. </t>
  </si>
  <si>
    <t>3. If you choose to cut and paste data from another area, use the PASTE SPECIAL option and select VALUES. This will protect the current formats.</t>
  </si>
  <si>
    <t xml:space="preserve">2. Enter the appropriate data into the YELLOW shaded areas on each page of the form. Please be sure to read section heading descriptions so that you enter data in the correct section.  </t>
  </si>
  <si>
    <t>1. To change the size and appearance of the text on the spreadsheet, select VIEW from the toolbar, select ZOOM, and then select the percentage increase or decrease.</t>
  </si>
  <si>
    <r>
      <t>The 618 Data Pre-submission Edit Check Tools are designed to be used by states as they prepare their data for submission via ED</t>
    </r>
    <r>
      <rPr>
        <i/>
        <sz val="11"/>
        <rFont val="Calibri"/>
        <family val="2"/>
        <scheme val="minor"/>
      </rPr>
      <t>Facts</t>
    </r>
    <r>
      <rPr>
        <sz val="11"/>
        <rFont val="Calibri"/>
        <family val="2"/>
        <scheme val="minor"/>
      </rPr>
      <t>. The tools can identify potential errors in subtotals or totals. The</t>
    </r>
    <r>
      <rPr>
        <i/>
        <sz val="11"/>
        <rFont val="Calibri"/>
        <family val="2"/>
        <scheme val="minor"/>
      </rPr>
      <t xml:space="preserve"> 618 Data Pre-submission Edit Check Tool – Part B Child Count</t>
    </r>
    <r>
      <rPr>
        <sz val="11"/>
        <rFont val="Calibri"/>
        <family val="2"/>
        <scheme val="minor"/>
      </rPr>
      <t xml:space="preserve"> is one of the tools in the suite of edit check tools.
Please note that you cannot submit data using this tool. You must submit all data following the guidelines provided in the data file specifications 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</si>
</sst>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4" x14ac:knownFonts="1">
    <font>
      <sz val="10"/>
      <name val="Arial"/>
    </font>
    <font>
      <sz val="8"/>
      <name val="Arial"/>
      <family val="2"/>
    </font>
    <font>
      <b/>
      <sz val="8"/>
      <name val="Arial"/>
      <family val="2"/>
    </font>
    <font>
      <b/>
      <sz val="10"/>
      <name val="Arial"/>
      <family val="2"/>
    </font>
    <font>
      <sz val="10"/>
      <name val="Arial"/>
      <family val="2"/>
    </font>
    <font>
      <sz val="7"/>
      <name val="Small Fonts"/>
      <family val="2"/>
    </font>
    <font>
      <b/>
      <sz val="7"/>
      <name val="Small Fonts"/>
      <family val="2"/>
    </font>
    <font>
      <vertAlign val="superscript"/>
      <sz val="8"/>
      <name val="Arial"/>
      <family val="2"/>
    </font>
    <font>
      <b/>
      <vertAlign val="superscript"/>
      <sz val="8"/>
      <name val="Arial"/>
      <family val="2"/>
    </font>
    <font>
      <sz val="12"/>
      <name val="Arial"/>
      <family val="2"/>
    </font>
    <font>
      <b/>
      <sz val="9"/>
      <name val="Arial"/>
      <family val="2"/>
    </font>
    <font>
      <sz val="10"/>
      <name val="Arial"/>
      <family val="2"/>
    </font>
    <font>
      <u/>
      <sz val="10"/>
      <color theme="10"/>
      <name val="Arial"/>
      <family val="2"/>
    </font>
    <font>
      <sz val="11"/>
      <color rgb="FFFF0000"/>
      <name val="Calibri"/>
      <family val="2"/>
      <scheme val="minor"/>
    </font>
    <font>
      <sz val="11"/>
      <name val="Calibri"/>
      <family val="2"/>
      <scheme val="minor"/>
    </font>
    <font>
      <b/>
      <sz val="11"/>
      <name val="Calibri"/>
      <family val="2"/>
      <scheme val="minor"/>
    </font>
    <font>
      <i/>
      <sz val="11"/>
      <name val="Calibri"/>
      <family val="2"/>
      <scheme val="minor"/>
    </font>
    <font>
      <b/>
      <u/>
      <sz val="11"/>
      <name val="Calibri"/>
      <family val="2"/>
      <scheme val="minor"/>
    </font>
    <font>
      <u/>
      <sz val="11"/>
      <name val="Calibri"/>
      <family val="2"/>
      <scheme val="minor"/>
    </font>
    <font>
      <b/>
      <sz val="18"/>
      <color rgb="FF01579B"/>
      <name val="Calibri"/>
      <family val="2"/>
      <scheme val="minor"/>
    </font>
    <font>
      <u/>
      <sz val="10"/>
      <color rgb="FF01579B"/>
      <name val="Arial"/>
      <family val="2"/>
    </font>
    <font>
      <i/>
      <u/>
      <sz val="10"/>
      <color rgb="FF01579B"/>
      <name val="Arial"/>
      <family val="2"/>
    </font>
    <font>
      <u/>
      <sz val="11"/>
      <color rgb="FF01579B"/>
      <name val="Calibri"/>
      <family val="2"/>
      <scheme val="minor"/>
    </font>
    <font>
      <sz val="10"/>
      <color theme="1"/>
      <name val="Arial"/>
      <family val="2"/>
    </font>
  </fonts>
  <fills count="7">
    <fill>
      <patternFill patternType="none"/>
    </fill>
    <fill>
      <patternFill patternType="gray125"/>
    </fill>
    <fill>
      <patternFill patternType="solid">
        <fgColor indexed="26"/>
        <bgColor indexed="64"/>
      </patternFill>
    </fill>
    <fill>
      <patternFill patternType="solid">
        <fgColor indexed="59"/>
        <bgColor indexed="64"/>
      </patternFill>
    </fill>
    <fill>
      <patternFill patternType="solid">
        <fgColor indexed="8"/>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pplyBorder="0"/>
    <xf numFmtId="0" fontId="11" fillId="0" borderId="0"/>
    <xf numFmtId="0" fontId="4" fillId="0" borderId="0"/>
    <xf numFmtId="9" fontId="4" fillId="0" borderId="0" applyFont="0" applyFill="0" applyBorder="0" applyAlignment="0" applyProtection="0"/>
    <xf numFmtId="0" fontId="11" fillId="0" borderId="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0" fontId="2" fillId="0" borderId="5" xfId="0" applyFont="1" applyBorder="1" applyAlignment="1">
      <alignment horizontal="center"/>
    </xf>
    <xf numFmtId="3" fontId="0" fillId="0" borderId="0" xfId="0" applyNumberFormat="1"/>
    <xf numFmtId="0" fontId="2" fillId="0" borderId="6" xfId="0" applyFont="1" applyBorder="1" applyAlignment="1">
      <alignment horizontal="center"/>
    </xf>
    <xf numFmtId="49" fontId="2" fillId="0" borderId="0" xfId="0" applyNumberFormat="1" applyFont="1" applyAlignment="1">
      <alignment horizontal="center"/>
    </xf>
    <xf numFmtId="0" fontId="2" fillId="0" borderId="0" xfId="0" applyFont="1" applyBorder="1"/>
    <xf numFmtId="0" fontId="0" fillId="0" borderId="8" xfId="0" applyBorder="1"/>
    <xf numFmtId="49" fontId="2" fillId="0" borderId="8" xfId="0" applyNumberFormat="1" applyFont="1" applyBorder="1" applyAlignment="1">
      <alignment horizontal="center"/>
    </xf>
    <xf numFmtId="1" fontId="0" fillId="2" borderId="1" xfId="0" applyNumberFormat="1" applyFill="1" applyBorder="1" applyProtection="1">
      <protection locked="0"/>
    </xf>
    <xf numFmtId="1" fontId="2" fillId="3" borderId="1" xfId="0" applyNumberFormat="1" applyFont="1" applyFill="1" applyBorder="1"/>
    <xf numFmtId="1" fontId="0" fillId="3" borderId="1" xfId="0" applyNumberFormat="1" applyFill="1" applyBorder="1"/>
    <xf numFmtId="0" fontId="1" fillId="0" borderId="0" xfId="0" applyFont="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1" fontId="0" fillId="0" borderId="0" xfId="0" applyNumberFormat="1"/>
    <xf numFmtId="164" fontId="1" fillId="0" borderId="0" xfId="0" applyNumberFormat="1" applyFont="1" applyAlignment="1">
      <alignment horizontal="left"/>
    </xf>
    <xf numFmtId="164" fontId="0" fillId="0" borderId="0" xfId="0" applyNumberFormat="1" applyAlignment="1">
      <alignment horizontal="left"/>
    </xf>
    <xf numFmtId="1" fontId="4" fillId="2" borderId="1" xfId="0" applyNumberFormat="1" applyFont="1" applyFill="1" applyBorder="1" applyProtection="1">
      <protection locked="0"/>
    </xf>
    <xf numFmtId="1" fontId="4" fillId="0" borderId="0" xfId="0" applyNumberFormat="1" applyFont="1"/>
    <xf numFmtId="0" fontId="2" fillId="0" borderId="0" xfId="0" applyFont="1" applyAlignment="1">
      <alignment horizontal="center" wrapText="1"/>
    </xf>
    <xf numFmtId="0" fontId="4" fillId="0" borderId="0" xfId="0" applyFont="1"/>
    <xf numFmtId="1" fontId="4" fillId="4" borderId="1" xfId="0" applyNumberFormat="1" applyFont="1" applyFill="1" applyBorder="1"/>
    <xf numFmtId="49" fontId="2" fillId="0" borderId="8" xfId="0" applyNumberFormat="1" applyFont="1" applyBorder="1" applyAlignment="1">
      <alignment horizontal="center" wrapText="1"/>
    </xf>
    <xf numFmtId="9" fontId="4" fillId="0" borderId="0" xfId="0" applyNumberFormat="1" applyFont="1"/>
    <xf numFmtId="0" fontId="8" fillId="0" borderId="0" xfId="0" applyFont="1"/>
    <xf numFmtId="1" fontId="0" fillId="0" borderId="0" xfId="0" applyNumberFormat="1" applyBorder="1"/>
    <xf numFmtId="164" fontId="0" fillId="0" borderId="0" xfId="0" applyNumberFormat="1"/>
    <xf numFmtId="164" fontId="8" fillId="0" borderId="0" xfId="0" applyNumberFormat="1" applyFont="1"/>
    <xf numFmtId="1" fontId="4" fillId="0" borderId="0" xfId="0" applyNumberFormat="1" applyFont="1" applyBorder="1"/>
    <xf numFmtId="9" fontId="4" fillId="0" borderId="0" xfId="0" applyNumberFormat="1" applyFont="1" applyBorder="1"/>
    <xf numFmtId="0" fontId="1" fillId="0" borderId="0" xfId="0" applyFont="1" applyBorder="1"/>
    <xf numFmtId="9" fontId="0" fillId="0" borderId="0" xfId="0" applyNumberFormat="1" applyBorder="1" applyAlignment="1">
      <alignment horizontal="center"/>
    </xf>
    <xf numFmtId="0" fontId="8" fillId="0" borderId="0" xfId="0" applyFont="1" applyBorder="1"/>
    <xf numFmtId="9" fontId="0" fillId="5" borderId="1" xfId="0" applyNumberFormat="1" applyFill="1" applyBorder="1"/>
    <xf numFmtId="9" fontId="4" fillId="5" borderId="1" xfId="0" applyNumberFormat="1" applyFont="1" applyFill="1" applyBorder="1"/>
    <xf numFmtId="0" fontId="9" fillId="0" borderId="0" xfId="0" applyFont="1"/>
    <xf numFmtId="0" fontId="2" fillId="0" borderId="6" xfId="0" applyFont="1" applyBorder="1" applyAlignment="1">
      <alignment horizontal="center" wrapText="1"/>
    </xf>
    <xf numFmtId="1" fontId="0" fillId="0" borderId="0" xfId="0" applyNumberFormat="1" applyBorder="1" applyProtection="1">
      <protection locked="0"/>
    </xf>
    <xf numFmtId="1" fontId="0" fillId="2" borderId="1" xfId="0" applyNumberFormat="1" applyFill="1" applyBorder="1" applyAlignment="1" applyProtection="1">
      <alignment wrapText="1"/>
      <protection locked="0"/>
    </xf>
    <xf numFmtId="0" fontId="6" fillId="0" borderId="0" xfId="0" applyFont="1" applyAlignment="1">
      <alignment horizontal="right"/>
    </xf>
    <xf numFmtId="49" fontId="2" fillId="0" borderId="5" xfId="0" applyNumberFormat="1" applyFont="1" applyBorder="1" applyAlignment="1">
      <alignment horizontal="center"/>
    </xf>
    <xf numFmtId="0" fontId="7" fillId="0" borderId="0" xfId="0" applyFont="1"/>
    <xf numFmtId="0" fontId="2" fillId="0" borderId="4" xfId="0" applyFont="1" applyBorder="1"/>
    <xf numFmtId="0" fontId="6" fillId="0" borderId="0" xfId="0" applyFont="1"/>
    <xf numFmtId="0" fontId="2" fillId="0" borderId="8" xfId="0" applyFont="1" applyBorder="1" applyAlignment="1">
      <alignment horizontal="center" wrapText="1"/>
    </xf>
    <xf numFmtId="0" fontId="2" fillId="0" borderId="8" xfId="0" applyFont="1" applyBorder="1" applyAlignment="1">
      <alignment horizontal="center"/>
    </xf>
    <xf numFmtId="0" fontId="10" fillId="0" borderId="4" xfId="0" applyFont="1" applyBorder="1"/>
    <xf numFmtId="0" fontId="2" fillId="0" borderId="1" xfId="0" applyFont="1" applyBorder="1" applyAlignment="1">
      <alignment horizontal="center" wrapText="1"/>
    </xf>
    <xf numFmtId="0" fontId="2" fillId="0" borderId="0" xfId="0" applyFont="1" applyAlignment="1">
      <alignment horizontal="right" wrapText="1"/>
    </xf>
    <xf numFmtId="0" fontId="10" fillId="0" borderId="0" xfId="0" applyFont="1" applyBorder="1"/>
    <xf numFmtId="0" fontId="2" fillId="0" borderId="0" xfId="0" applyFont="1" applyBorder="1" applyAlignment="1">
      <alignment horizontal="left" vertical="center"/>
    </xf>
    <xf numFmtId="1" fontId="0" fillId="2" borderId="1" xfId="0" applyNumberFormat="1" applyFill="1" applyBorder="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10" fillId="0" borderId="0" xfId="0" applyFont="1" applyBorder="1" applyAlignment="1">
      <alignment horizontal="left" vertical="center"/>
    </xf>
    <xf numFmtId="0" fontId="14" fillId="6" borderId="0" xfId="2" applyFont="1" applyFill="1"/>
    <xf numFmtId="0" fontId="15" fillId="6" borderId="0" xfId="2" applyFont="1" applyFill="1" applyAlignment="1">
      <alignment horizontal="center"/>
    </xf>
    <xf numFmtId="0" fontId="14" fillId="6" borderId="0" xfId="2" applyFont="1" applyFill="1" applyAlignment="1">
      <alignment wrapText="1"/>
    </xf>
    <xf numFmtId="0" fontId="15" fillId="6" borderId="0" xfId="2" applyFont="1" applyFill="1"/>
    <xf numFmtId="0" fontId="15" fillId="6" borderId="0" xfId="6" applyFont="1" applyFill="1" applyAlignment="1"/>
    <xf numFmtId="0" fontId="17" fillId="6" borderId="0" xfId="6" applyFont="1" applyFill="1" applyAlignment="1"/>
    <xf numFmtId="0" fontId="15" fillId="6" borderId="0" xfId="6" applyFont="1" applyFill="1" applyBorder="1" applyAlignment="1">
      <alignment horizontal="left"/>
    </xf>
    <xf numFmtId="0" fontId="14" fillId="6" borderId="0" xfId="2" applyFont="1" applyFill="1" applyAlignment="1">
      <alignment horizontal="left" indent="1"/>
    </xf>
    <xf numFmtId="49" fontId="14" fillId="6" borderId="0" xfId="2" applyNumberFormat="1" applyFont="1" applyFill="1" applyAlignment="1">
      <alignment horizontal="left" vertical="top"/>
    </xf>
    <xf numFmtId="0" fontId="14" fillId="6" borderId="0" xfId="2" applyFont="1" applyFill="1" applyAlignment="1">
      <alignment vertical="top" wrapText="1"/>
    </xf>
    <xf numFmtId="0" fontId="14" fillId="6" borderId="0" xfId="2" applyFont="1" applyFill="1" applyAlignment="1">
      <alignment horizontal="left" vertical="top" wrapText="1"/>
    </xf>
    <xf numFmtId="0" fontId="14" fillId="6" borderId="0" xfId="2" applyFont="1" applyFill="1" applyAlignment="1">
      <alignment horizontal="left" vertical="top"/>
    </xf>
    <xf numFmtId="0" fontId="14" fillId="6" borderId="0" xfId="2" applyFont="1" applyFill="1" applyAlignment="1">
      <alignment vertical="center"/>
    </xf>
    <xf numFmtId="0" fontId="14" fillId="6" borderId="0" xfId="2" applyFont="1" applyFill="1" applyAlignment="1">
      <alignment horizontal="left" vertical="center" wrapText="1"/>
    </xf>
    <xf numFmtId="0" fontId="14" fillId="6" borderId="0" xfId="2" applyFont="1" applyFill="1" applyAlignment="1">
      <alignment vertical="center" wrapText="1"/>
    </xf>
    <xf numFmtId="0" fontId="14" fillId="6" borderId="0" xfId="2" applyFont="1" applyFill="1" applyAlignment="1">
      <alignment vertical="top"/>
    </xf>
    <xf numFmtId="0" fontId="18" fillId="6" borderId="0" xfId="6" applyFont="1" applyFill="1"/>
    <xf numFmtId="0" fontId="14" fillId="6" borderId="0" xfId="2" applyFont="1" applyFill="1" applyAlignment="1">
      <alignment horizontal="center"/>
    </xf>
    <xf numFmtId="0" fontId="14" fillId="6" borderId="0" xfId="2" applyFont="1" applyFill="1" applyAlignment="1">
      <alignment horizontal="left"/>
    </xf>
    <xf numFmtId="0" fontId="14" fillId="6" borderId="0" xfId="2" applyFont="1" applyFill="1" applyAlignment="1">
      <alignment horizontal="left" wrapText="1"/>
    </xf>
    <xf numFmtId="0" fontId="19" fillId="6" borderId="0" xfId="2" applyFont="1" applyFill="1" applyAlignment="1">
      <alignment horizontal="left" vertical="center"/>
    </xf>
    <xf numFmtId="0" fontId="15" fillId="6" borderId="0" xfId="2" applyFont="1" applyFill="1" applyAlignment="1">
      <alignment horizontal="left" vertical="center" wrapText="1"/>
    </xf>
    <xf numFmtId="0" fontId="18" fillId="6" borderId="0" xfId="6" applyFont="1" applyFill="1" applyAlignment="1">
      <alignment horizontal="left" vertical="top"/>
    </xf>
    <xf numFmtId="0" fontId="22" fillId="6" borderId="0" xfId="6" applyFont="1" applyFill="1" applyAlignment="1">
      <alignment horizontal="left" vertical="top"/>
    </xf>
    <xf numFmtId="1" fontId="23" fillId="2" borderId="1" xfId="0" applyNumberFormat="1" applyFont="1" applyFill="1" applyBorder="1" applyAlignment="1" applyProtection="1">
      <alignment wrapText="1"/>
      <protection locked="0"/>
    </xf>
    <xf numFmtId="0" fontId="14" fillId="6" borderId="0" xfId="2" applyFont="1" applyFill="1" applyAlignment="1">
      <alignment horizontal="left" vertical="top" wrapText="1"/>
    </xf>
    <xf numFmtId="0" fontId="13" fillId="6" borderId="0" xfId="2" applyFont="1" applyFill="1" applyAlignment="1">
      <alignment horizontal="left" vertical="top" wrapText="1"/>
    </xf>
    <xf numFmtId="0" fontId="14" fillId="6" borderId="0" xfId="2" applyFont="1" applyFill="1" applyAlignment="1">
      <alignment horizontal="left" wrapText="1"/>
    </xf>
    <xf numFmtId="0" fontId="20" fillId="6" borderId="0" xfId="7" applyFont="1" applyFill="1" applyAlignment="1">
      <alignment horizontal="left" wrapText="1"/>
    </xf>
    <xf numFmtId="0" fontId="15" fillId="6" borderId="0" xfId="2" applyFont="1" applyFill="1" applyAlignment="1">
      <alignment horizontal="left" vertical="center" wrapText="1"/>
    </xf>
    <xf numFmtId="0" fontId="15" fillId="6" borderId="0" xfId="2" applyFont="1" applyFill="1" applyAlignment="1">
      <alignment horizontal="center"/>
    </xf>
    <xf numFmtId="0" fontId="15" fillId="6" borderId="0" xfId="6" applyFont="1" applyFill="1" applyBorder="1" applyAlignment="1">
      <alignment horizontal="left"/>
    </xf>
    <xf numFmtId="0" fontId="18" fillId="6" borderId="0" xfId="6" applyFont="1" applyFill="1" applyAlignment="1">
      <alignment horizontal="center"/>
    </xf>
    <xf numFmtId="0" fontId="14" fillId="6" borderId="0" xfId="2" applyFont="1" applyFill="1" applyAlignment="1">
      <alignment horizontal="left" vertical="center" wrapText="1"/>
    </xf>
    <xf numFmtId="0" fontId="2" fillId="0" borderId="0" xfId="0" applyFont="1" applyAlignment="1">
      <alignment horizontal="left"/>
    </xf>
    <xf numFmtId="0" fontId="2" fillId="0" borderId="13" xfId="0" applyFont="1" applyBorder="1"/>
    <xf numFmtId="0" fontId="2" fillId="0" borderId="14" xfId="0" applyFont="1" applyBorder="1"/>
    <xf numFmtId="0" fontId="2" fillId="0" borderId="15" xfId="0" applyFont="1" applyBorder="1"/>
    <xf numFmtId="0" fontId="2" fillId="0" borderId="0"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0" fillId="0" borderId="0" xfId="0" applyFont="1" applyBorder="1" applyAlignment="1">
      <alignment horizontal="left" vertical="center" wrapText="1"/>
    </xf>
    <xf numFmtId="0" fontId="2" fillId="0" borderId="0" xfId="0" applyFont="1" applyBorder="1" applyAlignment="1">
      <alignment horizontal="right"/>
    </xf>
    <xf numFmtId="0" fontId="7" fillId="0" borderId="0" xfId="0" applyFont="1"/>
    <xf numFmtId="0" fontId="1" fillId="0" borderId="0" xfId="0" applyFont="1"/>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1" fillId="0" borderId="14" xfId="0" applyFont="1" applyBorder="1"/>
    <xf numFmtId="0" fontId="1" fillId="0" borderId="15" xfId="0" applyFont="1" applyBorder="1"/>
    <xf numFmtId="0" fontId="1" fillId="0" borderId="0" xfId="0" applyFont="1" applyAlignment="1">
      <alignment horizontal="left"/>
    </xf>
    <xf numFmtId="0" fontId="2" fillId="0" borderId="5"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3" fillId="0" borderId="0" xfId="0" applyFont="1" applyBorder="1" applyAlignment="1">
      <alignment horizontal="right"/>
    </xf>
    <xf numFmtId="0" fontId="7" fillId="0" borderId="0" xfId="0" applyFont="1" applyBorder="1"/>
    <xf numFmtId="0" fontId="1" fillId="0" borderId="0" xfId="0" applyFont="1" applyBorder="1"/>
    <xf numFmtId="0" fontId="2" fillId="0" borderId="0" xfId="0" applyFont="1" applyAlignment="1">
      <alignment horizontal="center" vertical="center"/>
    </xf>
    <xf numFmtId="0" fontId="10" fillId="0" borderId="0" xfId="0" applyFont="1" applyBorder="1" applyAlignment="1">
      <alignment horizontal="left" vertical="center"/>
    </xf>
    <xf numFmtId="164" fontId="1" fillId="0" borderId="0" xfId="0" applyNumberFormat="1" applyFont="1" applyAlignment="1">
      <alignment horizontal="right"/>
    </xf>
    <xf numFmtId="0" fontId="1" fillId="0" borderId="0" xfId="0" applyFont="1" applyBorder="1" applyAlignment="1">
      <alignment horizontal="right"/>
    </xf>
    <xf numFmtId="0" fontId="7" fillId="0" borderId="0" xfId="0" applyFont="1" applyAlignment="1">
      <alignment horizontal="left"/>
    </xf>
    <xf numFmtId="0" fontId="2" fillId="0" borderId="0" xfId="0" applyFont="1" applyAlignment="1">
      <alignment horizontal="left" vertical="center"/>
    </xf>
    <xf numFmtId="164" fontId="1" fillId="0" borderId="0" xfId="0" applyNumberFormat="1" applyFont="1" applyAlignment="1">
      <alignment horizontal="left"/>
    </xf>
    <xf numFmtId="0" fontId="2" fillId="0" borderId="0" xfId="0" applyFont="1" applyAlignment="1">
      <alignment horizontal="right"/>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wrapText="1"/>
    </xf>
    <xf numFmtId="0" fontId="2" fillId="0" borderId="2" xfId="0" applyFont="1" applyBorder="1" applyAlignment="1">
      <alignment horizontal="center" wrapText="1"/>
    </xf>
    <xf numFmtId="0" fontId="6" fillId="0" borderId="0" xfId="0" applyFont="1"/>
    <xf numFmtId="0" fontId="5" fillId="0" borderId="0" xfId="0" applyFont="1"/>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8" xfId="0" applyFont="1" applyBorder="1" applyAlignment="1">
      <alignment horizontal="center"/>
    </xf>
    <xf numFmtId="0" fontId="2" fillId="0" borderId="5" xfId="0" applyFont="1" applyBorder="1" applyAlignment="1">
      <alignment horizontal="center"/>
    </xf>
  </cellXfs>
  <cellStyles count="8">
    <cellStyle name="Hyperlink" xfId="7" builtinId="8"/>
    <cellStyle name="Hyperlink 2" xfId="6" xr:uid="{00000000-0005-0000-0000-000001000000}"/>
    <cellStyle name="Normal" xfId="0" builtinId="0"/>
    <cellStyle name="Normal 2" xfId="2" xr:uid="{00000000-0005-0000-0000-000003000000}"/>
    <cellStyle name="Normal 3" xfId="1" xr:uid="{00000000-0005-0000-0000-000004000000}"/>
    <cellStyle name="Normal 4" xfId="4" xr:uid="{00000000-0005-0000-0000-000005000000}"/>
    <cellStyle name="Normal 5" xfId="5" xr:uid="{00000000-0005-0000-0000-000006000000}"/>
    <cellStyle name="Percent 2" xfId="3" xr:uid="{00000000-0005-0000-0000-000007000000}"/>
  </cellStyles>
  <dxfs count="18">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s>
  <tableStyles count="0" defaultTableStyle="TableStyleMedium9" defaultPivotStyle="PivotStyleLight16"/>
  <colors>
    <mruColors>
      <color rgb="FF015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144781</xdr:colOff>
      <xdr:row>0</xdr:row>
      <xdr:rowOff>0</xdr:rowOff>
    </xdr:from>
    <xdr:to>
      <xdr:col>6</xdr:col>
      <xdr:colOff>132420</xdr:colOff>
      <xdr:row>0</xdr:row>
      <xdr:rowOff>914400</xdr:rowOff>
    </xdr:to>
    <xdr:pic>
      <xdr:nvPicPr>
        <xdr:cNvPr id="4" name="Picture 3" descr="IDEA Data Center: Collect, Report, Analyze, and Use High-Quality Part B Data." title="IDC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0"/>
          <a:ext cx="5268299"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2.ed.gov/about/inits/ed/edfacts/index.html" TargetMode="External"/><Relationship Id="rId1" Type="http://schemas.openxmlformats.org/officeDocument/2006/relationships/hyperlink" Target="http://www.ideadata.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M29"/>
  <sheetViews>
    <sheetView showGridLines="0" topLeftCell="A6" zoomScaleNormal="100" zoomScalePageLayoutView="80" workbookViewId="0">
      <selection activeCell="B16" sqref="B16:I16"/>
    </sheetView>
  </sheetViews>
  <sheetFormatPr defaultColWidth="5.28515625" defaultRowHeight="15" x14ac:dyDescent="0.25"/>
  <cols>
    <col min="1" max="1" width="3.42578125" style="62" customWidth="1"/>
    <col min="2" max="2" width="12" style="62" customWidth="1"/>
    <col min="3" max="3" width="14.5703125" style="62" customWidth="1"/>
    <col min="4" max="4" width="16" style="62" customWidth="1"/>
    <col min="5" max="5" width="12.7109375" style="62" customWidth="1"/>
    <col min="6" max="6" width="18.28515625" style="62" customWidth="1"/>
    <col min="7" max="7" width="7" style="62" customWidth="1"/>
    <col min="8" max="8" width="12" style="62" customWidth="1"/>
    <col min="9" max="9" width="11.85546875" style="62" customWidth="1"/>
    <col min="10" max="10" width="3.140625" style="62" customWidth="1"/>
    <col min="11" max="16384" width="5.28515625" style="62"/>
  </cols>
  <sheetData>
    <row r="1" spans="1:13" ht="84.95" customHeight="1" x14ac:dyDescent="0.25">
      <c r="B1" s="92"/>
      <c r="C1" s="92"/>
      <c r="D1" s="92"/>
      <c r="E1" s="92"/>
      <c r="F1" s="92"/>
      <c r="G1" s="92"/>
      <c r="H1" s="92"/>
      <c r="I1" s="63"/>
    </row>
    <row r="2" spans="1:13" ht="30" customHeight="1" x14ac:dyDescent="0.25">
      <c r="A2" s="82"/>
      <c r="B2" s="82" t="s">
        <v>53</v>
      </c>
      <c r="C2" s="82"/>
      <c r="D2" s="82"/>
      <c r="E2" s="82"/>
      <c r="F2" s="82"/>
      <c r="G2" s="82"/>
      <c r="H2" s="82"/>
      <c r="I2" s="82"/>
      <c r="J2" s="82"/>
    </row>
    <row r="3" spans="1:13" ht="93.75" customHeight="1" x14ac:dyDescent="0.25">
      <c r="B3" s="89" t="s">
        <v>86</v>
      </c>
      <c r="C3" s="89"/>
      <c r="D3" s="89"/>
      <c r="E3" s="89"/>
      <c r="F3" s="89"/>
      <c r="G3" s="89"/>
      <c r="H3" s="89"/>
      <c r="I3" s="81"/>
      <c r="J3" s="64"/>
      <c r="K3" s="65"/>
      <c r="L3" s="65"/>
      <c r="M3" s="65"/>
    </row>
    <row r="4" spans="1:13" ht="18" customHeight="1" x14ac:dyDescent="0.25">
      <c r="A4" s="66"/>
      <c r="B4" s="90" t="s">
        <v>77</v>
      </c>
      <c r="C4" s="90"/>
      <c r="D4" s="90"/>
      <c r="E4" s="67"/>
      <c r="F4" s="67"/>
      <c r="G4" s="93"/>
      <c r="H4" s="93"/>
      <c r="I4" s="68"/>
    </row>
    <row r="5" spans="1:13" ht="15.6" customHeight="1" x14ac:dyDescent="0.25">
      <c r="B5" s="94"/>
      <c r="C5" s="94"/>
      <c r="D5" s="94"/>
      <c r="E5" s="94"/>
      <c r="F5" s="94"/>
      <c r="G5" s="94"/>
      <c r="H5" s="94"/>
      <c r="I5" s="94"/>
      <c r="J5" s="94"/>
    </row>
    <row r="6" spans="1:13" ht="24.95" customHeight="1" x14ac:dyDescent="0.25">
      <c r="B6" s="91" t="s">
        <v>56</v>
      </c>
      <c r="C6" s="91"/>
      <c r="D6" s="91"/>
      <c r="E6" s="91"/>
      <c r="F6" s="91"/>
      <c r="G6" s="91"/>
      <c r="H6" s="91"/>
      <c r="I6" s="83"/>
      <c r="J6" s="83"/>
    </row>
    <row r="7" spans="1:13" ht="15" customHeight="1" x14ac:dyDescent="0.25">
      <c r="B7" s="69"/>
      <c r="C7" s="69"/>
      <c r="D7" s="69"/>
      <c r="E7" s="69"/>
      <c r="F7" s="69"/>
      <c r="G7" s="69"/>
      <c r="H7" s="69"/>
      <c r="I7" s="69"/>
    </row>
    <row r="8" spans="1:13" ht="32.25" customHeight="1" x14ac:dyDescent="0.25">
      <c r="A8" s="70"/>
      <c r="B8" s="87" t="s">
        <v>85</v>
      </c>
      <c r="C8" s="87"/>
      <c r="D8" s="87"/>
      <c r="E8" s="87"/>
      <c r="F8" s="87"/>
      <c r="G8" s="87"/>
      <c r="H8" s="87"/>
      <c r="I8" s="87"/>
      <c r="J8" s="71"/>
    </row>
    <row r="9" spans="1:13" ht="15" customHeight="1" x14ac:dyDescent="0.25">
      <c r="A9" s="70"/>
      <c r="B9" s="72"/>
      <c r="C9" s="72"/>
      <c r="D9" s="72"/>
      <c r="E9" s="72"/>
      <c r="F9" s="72"/>
      <c r="G9" s="72"/>
      <c r="H9" s="72"/>
      <c r="I9" s="72"/>
      <c r="J9" s="73"/>
    </row>
    <row r="10" spans="1:13" ht="30.75" customHeight="1" x14ac:dyDescent="0.25">
      <c r="A10" s="70"/>
      <c r="B10" s="87" t="s">
        <v>84</v>
      </c>
      <c r="C10" s="87"/>
      <c r="D10" s="87"/>
      <c r="E10" s="87"/>
      <c r="F10" s="87"/>
      <c r="G10" s="87"/>
      <c r="H10" s="87"/>
      <c r="I10" s="87"/>
      <c r="J10" s="71"/>
    </row>
    <row r="11" spans="1:13" ht="15" customHeight="1" x14ac:dyDescent="0.25">
      <c r="A11" s="70"/>
      <c r="B11" s="72"/>
      <c r="C11" s="72"/>
      <c r="D11" s="72"/>
      <c r="E11" s="72"/>
      <c r="F11" s="72"/>
      <c r="G11" s="72"/>
      <c r="H11" s="72"/>
      <c r="I11" s="72"/>
      <c r="J11" s="73"/>
    </row>
    <row r="12" spans="1:13" ht="30" customHeight="1" x14ac:dyDescent="0.25">
      <c r="A12" s="70"/>
      <c r="B12" s="87" t="s">
        <v>83</v>
      </c>
      <c r="C12" s="87"/>
      <c r="D12" s="87"/>
      <c r="E12" s="87"/>
      <c r="F12" s="87"/>
      <c r="G12" s="87"/>
      <c r="H12" s="87"/>
      <c r="I12" s="87"/>
      <c r="J12" s="71"/>
    </row>
    <row r="13" spans="1:13" ht="15" customHeight="1" x14ac:dyDescent="0.25">
      <c r="A13" s="70"/>
      <c r="B13" s="87"/>
      <c r="C13" s="87"/>
      <c r="D13" s="87"/>
      <c r="E13" s="87"/>
      <c r="F13" s="87"/>
      <c r="G13" s="87"/>
      <c r="H13" s="87"/>
      <c r="I13" s="87"/>
      <c r="J13" s="73"/>
    </row>
    <row r="14" spans="1:13" ht="33.950000000000003" customHeight="1" x14ac:dyDescent="0.25">
      <c r="A14" s="70"/>
      <c r="B14" s="87" t="s">
        <v>82</v>
      </c>
      <c r="C14" s="87"/>
      <c r="D14" s="87"/>
      <c r="E14" s="87"/>
      <c r="F14" s="87"/>
      <c r="G14" s="87"/>
      <c r="H14" s="87"/>
      <c r="I14" s="87"/>
      <c r="J14" s="71"/>
    </row>
    <row r="15" spans="1:13" ht="15" customHeight="1" x14ac:dyDescent="0.25">
      <c r="A15" s="70"/>
      <c r="B15" s="72"/>
      <c r="C15" s="72"/>
      <c r="D15" s="72"/>
      <c r="E15" s="72"/>
      <c r="F15" s="72"/>
      <c r="G15" s="72"/>
      <c r="H15" s="72"/>
      <c r="I15" s="72"/>
      <c r="J15" s="73"/>
    </row>
    <row r="16" spans="1:13" ht="40.5" customHeight="1" x14ac:dyDescent="0.25">
      <c r="A16" s="70"/>
      <c r="B16" s="88" t="s">
        <v>81</v>
      </c>
      <c r="C16" s="88"/>
      <c r="D16" s="88"/>
      <c r="E16" s="88"/>
      <c r="F16" s="88"/>
      <c r="G16" s="88"/>
      <c r="H16" s="88"/>
      <c r="I16" s="88"/>
      <c r="J16" s="71"/>
    </row>
    <row r="17" spans="1:10" s="74" customFormat="1" ht="14.45" customHeight="1" x14ac:dyDescent="0.2">
      <c r="B17" s="95" t="s">
        <v>52</v>
      </c>
      <c r="C17" s="95"/>
      <c r="D17" s="95"/>
      <c r="E17" s="95"/>
      <c r="F17" s="95"/>
      <c r="G17" s="95"/>
      <c r="H17" s="95"/>
      <c r="I17" s="95"/>
      <c r="J17" s="75"/>
    </row>
    <row r="18" spans="1:10" s="74" customFormat="1" ht="13.9" customHeight="1" x14ac:dyDescent="0.2">
      <c r="B18" s="75"/>
      <c r="C18" s="75"/>
      <c r="D18" s="75"/>
      <c r="E18" s="75"/>
      <c r="F18" s="75"/>
      <c r="G18" s="75"/>
      <c r="H18" s="75"/>
      <c r="I18" s="75"/>
    </row>
    <row r="19" spans="1:10" s="76" customFormat="1" ht="47.45" customHeight="1" x14ac:dyDescent="0.2">
      <c r="B19" s="87" t="s">
        <v>71</v>
      </c>
      <c r="C19" s="87"/>
      <c r="D19" s="87"/>
      <c r="E19" s="87"/>
      <c r="F19" s="87"/>
      <c r="G19" s="87"/>
      <c r="H19" s="87"/>
      <c r="I19" s="87"/>
      <c r="J19" s="71"/>
    </row>
    <row r="20" spans="1:10" s="76" customFormat="1" ht="16.149999999999999" customHeight="1" x14ac:dyDescent="0.2">
      <c r="A20" s="72"/>
      <c r="B20" s="72"/>
      <c r="C20" s="72"/>
      <c r="D20" s="72"/>
      <c r="E20" s="72"/>
      <c r="F20" s="72"/>
      <c r="G20" s="72"/>
      <c r="H20" s="72"/>
      <c r="I20" s="72"/>
      <c r="J20" s="72"/>
    </row>
    <row r="21" spans="1:10" s="77" customFormat="1" ht="47.45" customHeight="1" x14ac:dyDescent="0.2">
      <c r="B21" s="87" t="s">
        <v>59</v>
      </c>
      <c r="C21" s="87"/>
      <c r="D21" s="87"/>
      <c r="E21" s="87"/>
      <c r="F21" s="87"/>
      <c r="G21" s="87"/>
      <c r="H21" s="87"/>
      <c r="I21" s="87"/>
      <c r="J21" s="71"/>
    </row>
    <row r="22" spans="1:10" s="76" customFormat="1" ht="14.25" customHeight="1" x14ac:dyDescent="0.2">
      <c r="A22" s="72"/>
      <c r="B22" s="72"/>
      <c r="C22" s="72"/>
      <c r="D22" s="72"/>
      <c r="E22" s="72"/>
      <c r="F22" s="72"/>
      <c r="G22" s="72"/>
      <c r="H22" s="72"/>
      <c r="I22" s="72"/>
      <c r="J22" s="72"/>
    </row>
    <row r="23" spans="1:10" s="74" customFormat="1" ht="40.5" customHeight="1" x14ac:dyDescent="0.2">
      <c r="B23" s="95" t="s">
        <v>80</v>
      </c>
      <c r="C23" s="95"/>
      <c r="D23" s="95"/>
      <c r="E23" s="95"/>
      <c r="F23" s="95"/>
      <c r="G23" s="95"/>
      <c r="H23" s="95"/>
      <c r="I23" s="95"/>
      <c r="J23" s="76"/>
    </row>
    <row r="24" spans="1:10" s="77" customFormat="1" ht="15.95" customHeight="1" x14ac:dyDescent="0.2">
      <c r="B24" s="85" t="s">
        <v>79</v>
      </c>
      <c r="C24" s="84"/>
    </row>
    <row r="25" spans="1:10" ht="14.1" customHeight="1" x14ac:dyDescent="0.25">
      <c r="A25" s="78"/>
      <c r="B25" s="79"/>
      <c r="C25" s="79"/>
      <c r="D25" s="79"/>
      <c r="E25" s="79"/>
      <c r="F25" s="79"/>
      <c r="G25" s="79"/>
      <c r="H25" s="79"/>
      <c r="I25" s="79"/>
    </row>
    <row r="26" spans="1:10" x14ac:dyDescent="0.25">
      <c r="B26" s="80" t="s">
        <v>78</v>
      </c>
      <c r="C26" s="80"/>
      <c r="D26" s="80"/>
      <c r="E26" s="80"/>
      <c r="F26" s="80"/>
      <c r="G26" s="80"/>
      <c r="H26" s="80"/>
      <c r="I26" s="80"/>
    </row>
    <row r="27" spans="1:10" x14ac:dyDescent="0.25">
      <c r="B27" s="69"/>
      <c r="C27" s="69"/>
      <c r="D27" s="69"/>
      <c r="E27" s="69"/>
      <c r="F27" s="69"/>
      <c r="G27" s="69"/>
      <c r="H27" s="69"/>
      <c r="I27" s="69"/>
    </row>
    <row r="28" spans="1:10" x14ac:dyDescent="0.25">
      <c r="B28" s="65" t="s">
        <v>58</v>
      </c>
    </row>
    <row r="29" spans="1:10" ht="37.5" customHeight="1" x14ac:dyDescent="0.25">
      <c r="B29" s="89" t="s">
        <v>76</v>
      </c>
      <c r="C29" s="89"/>
      <c r="D29" s="89"/>
      <c r="E29" s="89"/>
      <c r="F29" s="89"/>
      <c r="G29" s="89"/>
      <c r="H29" s="89"/>
      <c r="I29" s="81"/>
    </row>
  </sheetData>
  <mergeCells count="16">
    <mergeCell ref="B29:H29"/>
    <mergeCell ref="B23:I23"/>
    <mergeCell ref="B21:I21"/>
    <mergeCell ref="B19:I19"/>
    <mergeCell ref="B17:I17"/>
    <mergeCell ref="B1:H1"/>
    <mergeCell ref="G4:H4"/>
    <mergeCell ref="B5:J5"/>
    <mergeCell ref="B8:I8"/>
    <mergeCell ref="B10:I10"/>
    <mergeCell ref="B12:I13"/>
    <mergeCell ref="B14:I14"/>
    <mergeCell ref="B16:I16"/>
    <mergeCell ref="B3:H3"/>
    <mergeCell ref="B4:D4"/>
    <mergeCell ref="B6:H6"/>
  </mergeCells>
  <hyperlinks>
    <hyperlink ref="B24" r:id="rId1" display="www.ideadata.org." xr:uid="{00000000-0004-0000-0000-000000000000}"/>
    <hyperlink ref="B4:D4" r:id="rId2" display="The EDFacts Initiative" xr:uid="{00000000-0004-0000-0000-000001000000}"/>
  </hyperlinks>
  <pageMargins left="0.75" right="0.75" top="0.5" bottom="1" header="0.5" footer="0.5"/>
  <pageSetup scale="76" orientation="portrait" r:id="rId3"/>
  <ignoredErrors>
    <ignoredError sqref="A9 A15 A13 A1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34"/>
  <sheetViews>
    <sheetView tabSelected="1" zoomScaleNormal="100" workbookViewId="0">
      <selection activeCell="K1" sqref="K1"/>
    </sheetView>
  </sheetViews>
  <sheetFormatPr defaultRowHeight="12.75" x14ac:dyDescent="0.2"/>
  <cols>
    <col min="1" max="1" width="10.5703125" style="1" customWidth="1"/>
    <col min="3" max="3" width="14.28515625" customWidth="1"/>
    <col min="4" max="7" width="15.7109375" customWidth="1"/>
    <col min="8" max="8" width="16.85546875" customWidth="1"/>
    <col min="9" max="9" width="16.140625" customWidth="1"/>
    <col min="10" max="10" width="13.42578125" customWidth="1"/>
    <col min="11" max="12" width="7.28515625" customWidth="1"/>
    <col min="13" max="13" width="7.140625" customWidth="1"/>
    <col min="14" max="14" width="7.5703125" customWidth="1"/>
    <col min="15" max="15" width="6.5703125" hidden="1" customWidth="1"/>
    <col min="16" max="16" width="5.28515625" hidden="1" customWidth="1"/>
    <col min="17" max="17" width="7.28515625" customWidth="1"/>
    <col min="18" max="18" width="10.42578125" customWidth="1"/>
    <col min="19" max="19" width="12.28515625" customWidth="1"/>
    <col min="20" max="20" width="6.57031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6" x14ac:dyDescent="0.2">
      <c r="A1" s="96" t="s">
        <v>57</v>
      </c>
      <c r="B1" s="96"/>
      <c r="C1" s="96"/>
      <c r="E1" s="4"/>
      <c r="I1" s="5" t="s">
        <v>42</v>
      </c>
    </row>
    <row r="2" spans="1:16" x14ac:dyDescent="0.2">
      <c r="A2" s="2"/>
    </row>
    <row r="3" spans="1:16" x14ac:dyDescent="0.2">
      <c r="A3" s="2"/>
      <c r="C3" s="101" t="s">
        <v>14</v>
      </c>
      <c r="D3" s="102"/>
      <c r="E3" s="102"/>
      <c r="F3" s="102"/>
      <c r="G3" s="102"/>
    </row>
    <row r="4" spans="1:16" x14ac:dyDescent="0.2">
      <c r="A4" s="2"/>
      <c r="C4" s="101" t="s">
        <v>8</v>
      </c>
      <c r="D4" s="101"/>
      <c r="E4" s="101"/>
      <c r="F4" s="101"/>
      <c r="G4" s="101"/>
    </row>
    <row r="5" spans="1:16" x14ac:dyDescent="0.2">
      <c r="A5" s="2"/>
    </row>
    <row r="6" spans="1:16" ht="15" customHeight="1" x14ac:dyDescent="0.2">
      <c r="A6" s="2"/>
      <c r="D6" s="58" t="s">
        <v>49</v>
      </c>
      <c r="E6" s="57">
        <v>2023</v>
      </c>
      <c r="F6" s="58"/>
      <c r="G6" s="5"/>
    </row>
    <row r="7" spans="1:16" ht="14.25" customHeight="1" x14ac:dyDescent="0.2">
      <c r="G7" s="5"/>
    </row>
    <row r="8" spans="1:16" ht="15" customHeight="1" x14ac:dyDescent="0.2"/>
    <row r="9" spans="1:16" ht="15.75" customHeight="1" x14ac:dyDescent="0.2">
      <c r="A9" s="103" t="s">
        <v>54</v>
      </c>
      <c r="B9" s="103"/>
      <c r="C9" s="103"/>
      <c r="D9" s="103"/>
      <c r="E9" s="103"/>
      <c r="F9" s="103"/>
      <c r="G9" s="103"/>
      <c r="H9" s="103"/>
      <c r="I9" s="103"/>
      <c r="J9" s="103"/>
      <c r="K9" s="103"/>
      <c r="L9" s="103"/>
    </row>
    <row r="10" spans="1:16" ht="8.25" customHeight="1" x14ac:dyDescent="0.2">
      <c r="A10" s="100" t="s">
        <v>5</v>
      </c>
      <c r="B10" s="100"/>
      <c r="C10" s="100"/>
      <c r="D10" s="100"/>
      <c r="E10" s="100"/>
      <c r="F10" s="100"/>
      <c r="G10" s="100"/>
      <c r="H10" s="100"/>
    </row>
    <row r="11" spans="1:16" ht="22.5" customHeight="1" x14ac:dyDescent="0.2">
      <c r="A11" s="107" t="s">
        <v>2</v>
      </c>
      <c r="B11" s="108"/>
      <c r="C11" s="108"/>
      <c r="D11" s="109"/>
      <c r="E11" s="113" t="s">
        <v>34</v>
      </c>
      <c r="F11" s="114"/>
      <c r="G11" s="114"/>
      <c r="H11" s="114"/>
      <c r="I11" s="115"/>
    </row>
    <row r="12" spans="1:16" ht="26.25" customHeight="1" x14ac:dyDescent="0.2">
      <c r="A12" s="110"/>
      <c r="B12" s="111"/>
      <c r="C12" s="111"/>
      <c r="D12" s="112"/>
      <c r="E12" s="51">
        <v>3</v>
      </c>
      <c r="F12" s="51">
        <v>4</v>
      </c>
      <c r="G12" s="51">
        <v>5</v>
      </c>
      <c r="H12" s="28" t="s">
        <v>11</v>
      </c>
      <c r="I12" s="28" t="s">
        <v>48</v>
      </c>
      <c r="J12" s="25" t="s">
        <v>22</v>
      </c>
    </row>
    <row r="13" spans="1:16" ht="18" customHeight="1" x14ac:dyDescent="0.2">
      <c r="A13" s="119" t="s">
        <v>33</v>
      </c>
      <c r="B13" s="119"/>
      <c r="C13" s="119"/>
      <c r="D13" s="119"/>
      <c r="E13" s="13">
        <v>0</v>
      </c>
      <c r="F13" s="13">
        <v>0</v>
      </c>
      <c r="G13" s="13">
        <v>0</v>
      </c>
      <c r="H13" s="13">
        <v>0</v>
      </c>
      <c r="I13" s="39">
        <f>IF(MIN(H13, H26)&lt;=0, 0, H13/H26)</f>
        <v>0</v>
      </c>
      <c r="J13" s="24">
        <f t="shared" ref="J13:J26" si="0">MAX(E13,0)+MAX(F13,0)+MAX(G13,0)</f>
        <v>0</v>
      </c>
    </row>
    <row r="14" spans="1:16" ht="18" customHeight="1" x14ac:dyDescent="0.2">
      <c r="A14" s="120" t="s">
        <v>60</v>
      </c>
      <c r="B14" s="121"/>
      <c r="C14" s="121"/>
      <c r="D14" s="122"/>
      <c r="E14" s="13">
        <v>65</v>
      </c>
      <c r="F14" s="13">
        <v>61</v>
      </c>
      <c r="G14" s="13">
        <v>19</v>
      </c>
      <c r="H14" s="13">
        <v>145</v>
      </c>
      <c r="I14" s="39">
        <f>IF(MIN(H14, H26)&lt;=0, 0, H14/H26)</f>
        <v>1.895424836601307E-2</v>
      </c>
      <c r="J14" s="24">
        <f t="shared" si="0"/>
        <v>145</v>
      </c>
      <c r="O14">
        <v>3</v>
      </c>
      <c r="P14" t="s">
        <v>5</v>
      </c>
    </row>
    <row r="15" spans="1:16" ht="18" customHeight="1" x14ac:dyDescent="0.2">
      <c r="A15" s="97" t="s">
        <v>16</v>
      </c>
      <c r="B15" s="98"/>
      <c r="C15" s="98"/>
      <c r="D15" s="99"/>
      <c r="E15" s="13">
        <v>1034</v>
      </c>
      <c r="F15" s="13">
        <v>1454</v>
      </c>
      <c r="G15" s="13">
        <v>371</v>
      </c>
      <c r="H15" s="13">
        <v>2859</v>
      </c>
      <c r="I15" s="39">
        <f>IF(MIN(H15, H26)&lt;=0, 0, H15/H26)</f>
        <v>0.37372549019607842</v>
      </c>
      <c r="J15" s="24">
        <f t="shared" si="0"/>
        <v>2859</v>
      </c>
      <c r="P15" t="s">
        <v>5</v>
      </c>
    </row>
    <row r="16" spans="1:16" ht="18" customHeight="1" x14ac:dyDescent="0.2">
      <c r="A16" s="97" t="s">
        <v>17</v>
      </c>
      <c r="B16" s="98"/>
      <c r="C16" s="98"/>
      <c r="D16" s="99"/>
      <c r="E16" s="13">
        <v>21</v>
      </c>
      <c r="F16" s="13">
        <v>18</v>
      </c>
      <c r="G16" s="13">
        <v>1</v>
      </c>
      <c r="H16" s="13">
        <v>40</v>
      </c>
      <c r="I16" s="39">
        <f>IF(MIN(H16, H26)&lt;=0, 0, H16/H26)</f>
        <v>5.2287581699346402E-3</v>
      </c>
      <c r="J16" s="24">
        <f t="shared" si="0"/>
        <v>40</v>
      </c>
    </row>
    <row r="17" spans="1:10" ht="18" customHeight="1" x14ac:dyDescent="0.2">
      <c r="A17" s="97" t="s">
        <v>6</v>
      </c>
      <c r="B17" s="98"/>
      <c r="C17" s="98"/>
      <c r="D17" s="99"/>
      <c r="E17" s="13">
        <v>1</v>
      </c>
      <c r="F17" s="13">
        <v>0</v>
      </c>
      <c r="G17" s="13">
        <v>0</v>
      </c>
      <c r="H17" s="13">
        <v>1</v>
      </c>
      <c r="I17" s="39">
        <f>IF(MIN(H17, H26)&lt;=0, 0, H17/H26)</f>
        <v>1.3071895424836603E-4</v>
      </c>
      <c r="J17" s="24">
        <f t="shared" si="0"/>
        <v>1</v>
      </c>
    </row>
    <row r="18" spans="1:10" ht="18" customHeight="1" x14ac:dyDescent="0.2">
      <c r="A18" s="97" t="s">
        <v>61</v>
      </c>
      <c r="B18" s="116"/>
      <c r="C18" s="116"/>
      <c r="D18" s="117"/>
      <c r="E18" s="13">
        <v>54</v>
      </c>
      <c r="F18" s="13">
        <v>47</v>
      </c>
      <c r="G18" s="13">
        <v>11</v>
      </c>
      <c r="H18" s="13">
        <v>112</v>
      </c>
      <c r="I18" s="39">
        <f>IF(MIN(H18, H26)&lt;=0, 0, H18/H26)</f>
        <v>1.4640522875816993E-2</v>
      </c>
      <c r="J18" s="24">
        <f t="shared" si="0"/>
        <v>112</v>
      </c>
    </row>
    <row r="19" spans="1:10" ht="18" customHeight="1" x14ac:dyDescent="0.2">
      <c r="A19" s="97" t="s">
        <v>62</v>
      </c>
      <c r="B19" s="116"/>
      <c r="C19" s="116"/>
      <c r="D19" s="117"/>
      <c r="E19" s="13">
        <v>106</v>
      </c>
      <c r="F19" s="13">
        <v>103</v>
      </c>
      <c r="G19" s="13">
        <v>37</v>
      </c>
      <c r="H19" s="13">
        <v>246</v>
      </c>
      <c r="I19" s="39">
        <f>IF(MIN(H19, H26)&lt;=0, 0, H19/H26)</f>
        <v>3.215686274509804E-2</v>
      </c>
      <c r="J19" s="24">
        <f t="shared" si="0"/>
        <v>246</v>
      </c>
    </row>
    <row r="20" spans="1:10" ht="18" customHeight="1" x14ac:dyDescent="0.2">
      <c r="A20" s="97" t="s">
        <v>63</v>
      </c>
      <c r="B20" s="116"/>
      <c r="C20" s="116"/>
      <c r="D20" s="117"/>
      <c r="E20" s="13">
        <v>0</v>
      </c>
      <c r="F20" s="13">
        <v>0</v>
      </c>
      <c r="G20" s="13">
        <v>0</v>
      </c>
      <c r="H20" s="13">
        <v>0</v>
      </c>
      <c r="I20" s="39">
        <f>IF(MIN(H20, H26)&lt;=0, 0, H20/H26)</f>
        <v>0</v>
      </c>
      <c r="J20" s="24">
        <f t="shared" si="0"/>
        <v>0</v>
      </c>
    </row>
    <row r="21" spans="1:10" ht="18" customHeight="1" x14ac:dyDescent="0.2">
      <c r="A21" s="97" t="s">
        <v>3</v>
      </c>
      <c r="B21" s="116"/>
      <c r="C21" s="116"/>
      <c r="D21" s="117"/>
      <c r="E21" s="13">
        <v>5</v>
      </c>
      <c r="F21" s="13">
        <v>1</v>
      </c>
      <c r="G21" s="13">
        <v>1</v>
      </c>
      <c r="H21" s="13">
        <v>7</v>
      </c>
      <c r="I21" s="39">
        <f>IF(MIN(H21, H26)&lt;=0, 0, H21/H26)</f>
        <v>9.1503267973856207E-4</v>
      </c>
      <c r="J21" s="24">
        <f t="shared" si="0"/>
        <v>7</v>
      </c>
    </row>
    <row r="22" spans="1:10" ht="18" customHeight="1" x14ac:dyDescent="0.2">
      <c r="A22" s="97" t="s">
        <v>4</v>
      </c>
      <c r="B22" s="116"/>
      <c r="C22" s="116"/>
      <c r="D22" s="117"/>
      <c r="E22" s="13">
        <v>-9</v>
      </c>
      <c r="F22" s="13">
        <v>-9</v>
      </c>
      <c r="G22" s="13">
        <v>-9</v>
      </c>
      <c r="H22" s="13">
        <v>-9</v>
      </c>
      <c r="I22" s="39">
        <f>IF(MIN(H22, H26)&lt;=0, 0, H22/H26)</f>
        <v>0</v>
      </c>
      <c r="J22" s="24">
        <f t="shared" si="0"/>
        <v>0</v>
      </c>
    </row>
    <row r="23" spans="1:10" ht="18" customHeight="1" x14ac:dyDescent="0.2">
      <c r="A23" s="97" t="s">
        <v>0</v>
      </c>
      <c r="B23" s="116"/>
      <c r="C23" s="116"/>
      <c r="D23" s="117"/>
      <c r="E23" s="13">
        <v>431</v>
      </c>
      <c r="F23" s="13">
        <v>462</v>
      </c>
      <c r="G23" s="13">
        <v>94</v>
      </c>
      <c r="H23" s="13">
        <v>987</v>
      </c>
      <c r="I23" s="39">
        <f>IF(MIN(H23, H26)&lt;=0, 0, H23/H26)</f>
        <v>0.12901960784313726</v>
      </c>
      <c r="J23" s="24">
        <f t="shared" si="0"/>
        <v>987</v>
      </c>
    </row>
    <row r="24" spans="1:10" ht="18" customHeight="1" x14ac:dyDescent="0.2">
      <c r="A24" s="97" t="s">
        <v>1</v>
      </c>
      <c r="B24" s="116"/>
      <c r="C24" s="116"/>
      <c r="D24" s="117"/>
      <c r="E24" s="13">
        <v>2</v>
      </c>
      <c r="F24" s="13">
        <v>3</v>
      </c>
      <c r="G24" s="13">
        <v>1</v>
      </c>
      <c r="H24" s="13">
        <v>6</v>
      </c>
      <c r="I24" s="39">
        <f>IF(MIN(H24, H26)&lt;=0, 0, H24/H26)</f>
        <v>7.8431372549019605E-4</v>
      </c>
      <c r="J24" s="24">
        <f t="shared" si="0"/>
        <v>6</v>
      </c>
    </row>
    <row r="25" spans="1:10" ht="18" customHeight="1" x14ac:dyDescent="0.2">
      <c r="A25" s="97" t="s">
        <v>28</v>
      </c>
      <c r="B25" s="116"/>
      <c r="C25" s="116"/>
      <c r="D25" s="117"/>
      <c r="E25" s="13">
        <v>1262</v>
      </c>
      <c r="F25" s="13">
        <v>1570</v>
      </c>
      <c r="G25" s="13">
        <v>415</v>
      </c>
      <c r="H25" s="13">
        <v>3247</v>
      </c>
      <c r="I25" s="39">
        <f>IF(MIN(H25, H26)&lt;=0, 0, H25/H26)</f>
        <v>0.42444444444444446</v>
      </c>
      <c r="J25" s="24">
        <f t="shared" si="0"/>
        <v>3247</v>
      </c>
    </row>
    <row r="26" spans="1:10" ht="18" customHeight="1" x14ac:dyDescent="0.2">
      <c r="A26" s="97" t="s">
        <v>21</v>
      </c>
      <c r="B26" s="116"/>
      <c r="C26" s="116"/>
      <c r="D26" s="117"/>
      <c r="E26" s="13">
        <v>2981</v>
      </c>
      <c r="F26" s="13">
        <v>3719</v>
      </c>
      <c r="G26" s="13">
        <v>950</v>
      </c>
      <c r="H26" s="13">
        <v>7650</v>
      </c>
      <c r="I26" s="39">
        <f>IF(H26&lt;=0, 0, H26/H26)</f>
        <v>1</v>
      </c>
      <c r="J26" s="24">
        <f t="shared" si="0"/>
        <v>7650</v>
      </c>
    </row>
    <row r="27" spans="1:10" ht="12" customHeight="1" x14ac:dyDescent="0.2">
      <c r="A27" s="10"/>
      <c r="B27" s="36"/>
      <c r="C27" s="36"/>
      <c r="D27" s="36"/>
      <c r="E27" s="31"/>
      <c r="F27" s="31"/>
      <c r="G27" s="31"/>
      <c r="H27" s="31"/>
      <c r="I27" s="37"/>
      <c r="J27" s="24"/>
    </row>
    <row r="28" spans="1:10" ht="13.5" customHeight="1" x14ac:dyDescent="0.2">
      <c r="A28" s="38" t="s">
        <v>75</v>
      </c>
      <c r="B28" s="36"/>
      <c r="C28" s="36"/>
      <c r="D28" s="36"/>
      <c r="E28" s="31"/>
      <c r="F28" s="31"/>
      <c r="G28" s="31"/>
      <c r="H28" s="31"/>
      <c r="I28" s="31"/>
      <c r="J28" s="24"/>
    </row>
    <row r="29" spans="1:10" x14ac:dyDescent="0.2">
      <c r="A29" s="105" t="s">
        <v>66</v>
      </c>
      <c r="B29" s="106"/>
      <c r="C29" s="106"/>
      <c r="D29" s="106"/>
      <c r="E29" s="106"/>
      <c r="F29" s="106"/>
      <c r="G29" s="106"/>
      <c r="H29" s="106"/>
      <c r="I29" s="106"/>
      <c r="J29" s="106"/>
    </row>
    <row r="30" spans="1:10" x14ac:dyDescent="0.2">
      <c r="A30" s="118"/>
      <c r="B30" s="118"/>
      <c r="C30" s="118"/>
      <c r="D30" s="118"/>
      <c r="E30" s="118"/>
      <c r="F30" s="118"/>
      <c r="G30" s="118"/>
      <c r="H30" s="118"/>
      <c r="I30" s="118"/>
      <c r="J30" s="118"/>
    </row>
    <row r="32" spans="1:10" x14ac:dyDescent="0.2">
      <c r="C32" s="104" t="s">
        <v>22</v>
      </c>
      <c r="D32" s="104"/>
      <c r="E32" s="20">
        <f>MAX(E13,0)+MAX(E14,0)+MAX(E15,0)+MAX(E16,0)+MAX(E17,0)+MAX(E18,0)+MAX(E19,0)+MAX(E20,0)+MAX(E21,0)+MAX(E22,0)+MAX(E23,0)+MAX(E24,0)+MAX(E25,0)</f>
        <v>2981</v>
      </c>
      <c r="F32" s="20">
        <f>MAX(F13,0)+MAX(F14,0)+MAX(F15,0)+MAX(F16,0)+MAX(F17,0)+MAX(F18,0)+MAX(F19,0)+MAX(F20,0)+MAX(F21,0)+MAX(F22,0)+MAX(F23,0)+MAX(F24,0)+MAX(F25,0)</f>
        <v>3719</v>
      </c>
      <c r="G32" s="20">
        <f>MAX(G13,0)+MAX(G14,0)+MAX(G15,0)+MAX(G16,0)+MAX(G17,0)+MAX(G18,0)+MAX(G19,0)+MAX(G20,0)+MAX(G21,0)+MAX(G22,0)+MAX(G23,0)+MAX(G24,0)+MAX(G25,0)</f>
        <v>950</v>
      </c>
      <c r="H32" s="20">
        <f>MAX(H13,0)+MAX(H14,0)+MAX(H15,0)+MAX(H16,0)+MAX(H17,0)+MAX(H18,0)+MAX(H19,0)+MAX(H20,0)+MAX(H21,0)+MAX(H22,0)+MAX(H23,0)+MAX(H24,0)+MAX(H25,0)</f>
        <v>7650</v>
      </c>
      <c r="I32" s="20"/>
    </row>
    <row r="34" spans="1:1" x14ac:dyDescent="0.2">
      <c r="A34" s="22"/>
    </row>
  </sheetData>
  <sheetProtection password="CDE0" sheet="1" objects="1" scenarios="1"/>
  <mergeCells count="24">
    <mergeCell ref="C32:D32"/>
    <mergeCell ref="A29:J29"/>
    <mergeCell ref="A11:D12"/>
    <mergeCell ref="E11:I11"/>
    <mergeCell ref="A26:D26"/>
    <mergeCell ref="A30:J30"/>
    <mergeCell ref="A21:D21"/>
    <mergeCell ref="A22:D22"/>
    <mergeCell ref="A23:D23"/>
    <mergeCell ref="A24:D24"/>
    <mergeCell ref="A13:D13"/>
    <mergeCell ref="A25:D25"/>
    <mergeCell ref="A19:D19"/>
    <mergeCell ref="A20:D20"/>
    <mergeCell ref="A18:D18"/>
    <mergeCell ref="A14:D14"/>
    <mergeCell ref="A1:C1"/>
    <mergeCell ref="A15:D15"/>
    <mergeCell ref="A16:D16"/>
    <mergeCell ref="A17:D17"/>
    <mergeCell ref="A10:H10"/>
    <mergeCell ref="C3:G3"/>
    <mergeCell ref="C4:G4"/>
    <mergeCell ref="A9:L9"/>
  </mergeCells>
  <phoneticPr fontId="0" type="noConversion"/>
  <conditionalFormatting sqref="E32:H32">
    <cfRule type="expression" dxfId="17" priority="3" stopIfTrue="1">
      <formula>MAX(E26,0)&lt;&gt;E32</formula>
    </cfRule>
  </conditionalFormatting>
  <conditionalFormatting sqref="J13:J26">
    <cfRule type="expression" dxfId="16" priority="2" stopIfTrue="1">
      <formula>MAX(H13,0)&lt;&gt;J13</formula>
    </cfRule>
  </conditionalFormatting>
  <conditionalFormatting sqref="J27:J28">
    <cfRule type="cellIs" dxfId="15" priority="1" stopIfTrue="1" operator="notEqual">
      <formula>H27</formula>
    </cfRule>
  </conditionalFormatting>
  <printOptions horizontalCentered="1"/>
  <pageMargins left="0.53" right="0.62" top="0.75" bottom="0.88" header="0.5" footer="0.5"/>
  <pageSetup scale="98" orientation="landscape" r:id="rId1"/>
  <headerFooter alignWithMargins="0">
    <oddFooter>&amp;L&amp;8
CURRENT DATE:  &amp;D</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B35"/>
  <sheetViews>
    <sheetView zoomScaleNormal="100" workbookViewId="0">
      <selection activeCell="N1" sqref="N1"/>
    </sheetView>
  </sheetViews>
  <sheetFormatPr defaultRowHeight="12.75" x14ac:dyDescent="0.2"/>
  <cols>
    <col min="1" max="1" width="27" style="1" customWidth="1"/>
    <col min="2" max="2" width="9.140625" hidden="1" customWidth="1"/>
    <col min="3" max="3" width="8.42578125" customWidth="1"/>
    <col min="4" max="4" width="6.7109375" customWidth="1"/>
    <col min="5" max="5" width="12.28515625" customWidth="1"/>
    <col min="6" max="6" width="18.85546875" customWidth="1"/>
    <col min="7" max="7" width="13.140625" customWidth="1"/>
    <col min="8" max="8" width="16.140625" customWidth="1"/>
    <col min="9" max="9" width="18.7109375" customWidth="1"/>
    <col min="10" max="10" width="11.7109375" customWidth="1"/>
    <col min="11" max="12" width="10.85546875" customWidth="1"/>
    <col min="13" max="13" width="12.85546875" customWidth="1"/>
    <col min="14" max="14" width="14.140625" customWidth="1"/>
    <col min="15" max="15" width="9" hidden="1" customWidth="1"/>
    <col min="16" max="17" width="7.28515625" customWidth="1"/>
    <col min="18" max="18" width="15.5703125" customWidth="1"/>
    <col min="19" max="19" width="17.5703125" customWidth="1"/>
    <col min="20" max="20" width="43.1406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5" x14ac:dyDescent="0.2">
      <c r="A1" s="2" t="s">
        <v>57</v>
      </c>
      <c r="D1" s="19"/>
      <c r="E1" s="19"/>
      <c r="F1" s="4"/>
      <c r="G1" s="19"/>
      <c r="H1" s="19"/>
      <c r="L1" s="5" t="s">
        <v>43</v>
      </c>
    </row>
    <row r="2" spans="1:15" x14ac:dyDescent="0.2">
      <c r="A2" s="2"/>
      <c r="D2" s="19"/>
      <c r="E2" s="19"/>
      <c r="F2" s="19"/>
      <c r="G2" s="19"/>
      <c r="H2" s="19"/>
    </row>
    <row r="3" spans="1:15" x14ac:dyDescent="0.2">
      <c r="A3" s="2"/>
      <c r="E3" s="16"/>
      <c r="G3" s="4" t="s">
        <v>14</v>
      </c>
      <c r="H3" s="16"/>
    </row>
    <row r="4" spans="1:15" x14ac:dyDescent="0.2">
      <c r="A4" s="2"/>
      <c r="E4" s="4"/>
      <c r="G4" s="4" t="s">
        <v>8</v>
      </c>
      <c r="H4" s="4"/>
    </row>
    <row r="5" spans="1:15" x14ac:dyDescent="0.2">
      <c r="A5" s="2"/>
    </row>
    <row r="6" spans="1:15" ht="15" customHeight="1" x14ac:dyDescent="0.2">
      <c r="A6" s="2"/>
      <c r="E6" s="4"/>
      <c r="F6" s="126" t="str">
        <f>"Reporting Year: "&amp;'PAGE 1'!E6</f>
        <v>Reporting Year: 2023</v>
      </c>
      <c r="G6" s="126"/>
      <c r="H6" s="126"/>
    </row>
    <row r="7" spans="1:15" ht="14.25" customHeight="1" x14ac:dyDescent="0.2">
      <c r="J7" s="5"/>
    </row>
    <row r="8" spans="1:15" ht="15.95" customHeight="1" x14ac:dyDescent="0.2">
      <c r="B8" s="18"/>
      <c r="C8" s="18"/>
      <c r="D8" s="18"/>
      <c r="E8" s="18"/>
      <c r="F8" s="17"/>
      <c r="G8" s="18"/>
      <c r="H8" s="18"/>
    </row>
    <row r="9" spans="1:15" s="59" customFormat="1" ht="15.95" customHeight="1" x14ac:dyDescent="0.2">
      <c r="A9" s="127" t="s">
        <v>64</v>
      </c>
      <c r="B9" s="127"/>
      <c r="C9" s="127"/>
      <c r="D9" s="127"/>
      <c r="E9" s="127"/>
      <c r="F9" s="127"/>
      <c r="G9" s="127"/>
      <c r="H9" s="127"/>
      <c r="I9" s="127"/>
      <c r="J9" s="127"/>
      <c r="K9" s="127"/>
      <c r="L9" s="127"/>
      <c r="M9" s="127"/>
      <c r="N9" s="127"/>
    </row>
    <row r="10" spans="1:15" ht="8.25" customHeight="1" x14ac:dyDescent="0.2">
      <c r="B10" s="52"/>
      <c r="C10" s="52"/>
      <c r="D10" s="52"/>
      <c r="E10" s="52"/>
      <c r="F10" s="52"/>
      <c r="G10" s="52"/>
      <c r="H10" s="52"/>
      <c r="I10" s="52"/>
      <c r="J10" s="52"/>
      <c r="K10" s="52"/>
      <c r="L10" s="52"/>
    </row>
    <row r="11" spans="1:15" ht="15.95" customHeight="1" x14ac:dyDescent="0.2">
      <c r="A11" s="107" t="s">
        <v>2</v>
      </c>
      <c r="B11" s="108"/>
      <c r="C11" s="108"/>
      <c r="D11" s="109"/>
      <c r="E11" s="113" t="s">
        <v>9</v>
      </c>
      <c r="F11" s="114"/>
      <c r="G11" s="114"/>
      <c r="H11" s="114"/>
      <c r="I11" s="114"/>
      <c r="J11" s="114"/>
      <c r="K11" s="114"/>
      <c r="L11" s="115"/>
    </row>
    <row r="12" spans="1:15" ht="48" customHeight="1" x14ac:dyDescent="0.2">
      <c r="A12" s="110"/>
      <c r="B12" s="111"/>
      <c r="C12" s="111"/>
      <c r="D12" s="112"/>
      <c r="E12" s="53" t="s">
        <v>35</v>
      </c>
      <c r="F12" s="50" t="s">
        <v>36</v>
      </c>
      <c r="G12" s="50" t="s">
        <v>30</v>
      </c>
      <c r="H12" s="50" t="s">
        <v>37</v>
      </c>
      <c r="I12" s="42" t="s">
        <v>38</v>
      </c>
      <c r="J12" s="50" t="s">
        <v>10</v>
      </c>
      <c r="K12" s="50" t="s">
        <v>39</v>
      </c>
      <c r="L12" s="50" t="s">
        <v>11</v>
      </c>
      <c r="M12" s="54" t="s">
        <v>22</v>
      </c>
      <c r="N12" s="54" t="s">
        <v>41</v>
      </c>
    </row>
    <row r="13" spans="1:15" ht="18.95" customHeight="1" x14ac:dyDescent="0.2">
      <c r="A13" s="119" t="s">
        <v>33</v>
      </c>
      <c r="B13" s="119"/>
      <c r="C13" s="119"/>
      <c r="D13" s="119"/>
      <c r="E13" s="13">
        <v>0</v>
      </c>
      <c r="F13" s="13">
        <v>0</v>
      </c>
      <c r="G13" s="13">
        <v>0</v>
      </c>
      <c r="H13" s="13">
        <v>0</v>
      </c>
      <c r="I13" s="13">
        <v>0</v>
      </c>
      <c r="J13" s="13">
        <v>0</v>
      </c>
      <c r="K13" s="13">
        <v>0</v>
      </c>
      <c r="L13" s="13">
        <v>0</v>
      </c>
      <c r="M13" s="24">
        <f t="shared" ref="M13:M26" si="0">MAX(E13,0)+MAX(F13,0)+MAX(G13,0)+MAX(H13,0)+MAX(I13,0)+MAX(J13,0)+MAX(K13,0)</f>
        <v>0</v>
      </c>
      <c r="N13" s="24">
        <f>'PAGE 1'!H13</f>
        <v>0</v>
      </c>
      <c r="O13" s="43"/>
    </row>
    <row r="14" spans="1:15" ht="18.95" customHeight="1" x14ac:dyDescent="0.2">
      <c r="A14" s="120" t="s">
        <v>60</v>
      </c>
      <c r="B14" s="121"/>
      <c r="C14" s="121"/>
      <c r="D14" s="122"/>
      <c r="E14" s="13">
        <v>43</v>
      </c>
      <c r="F14" s="13">
        <v>1</v>
      </c>
      <c r="G14" s="13">
        <v>4</v>
      </c>
      <c r="H14" s="13">
        <v>2</v>
      </c>
      <c r="I14" s="13">
        <v>2</v>
      </c>
      <c r="J14" s="13">
        <v>81</v>
      </c>
      <c r="K14" s="13">
        <v>12</v>
      </c>
      <c r="L14" s="13">
        <v>145</v>
      </c>
      <c r="M14" s="24">
        <f t="shared" si="0"/>
        <v>145</v>
      </c>
      <c r="N14" s="24">
        <f>'PAGE 1'!H14</f>
        <v>145</v>
      </c>
      <c r="O14" s="43">
        <v>4</v>
      </c>
    </row>
    <row r="15" spans="1:15" ht="18.95" customHeight="1" x14ac:dyDescent="0.2">
      <c r="A15" s="97" t="s">
        <v>16</v>
      </c>
      <c r="B15" s="98"/>
      <c r="C15" s="98"/>
      <c r="D15" s="99"/>
      <c r="E15" s="13">
        <v>703</v>
      </c>
      <c r="F15" s="13">
        <v>35</v>
      </c>
      <c r="G15" s="13">
        <v>59</v>
      </c>
      <c r="H15" s="13">
        <v>54</v>
      </c>
      <c r="I15" s="13">
        <v>11</v>
      </c>
      <c r="J15" s="13">
        <v>1817</v>
      </c>
      <c r="K15" s="13">
        <v>180</v>
      </c>
      <c r="L15" s="13">
        <v>2859</v>
      </c>
      <c r="M15" s="24">
        <f t="shared" si="0"/>
        <v>2859</v>
      </c>
      <c r="N15" s="24">
        <f>'PAGE 1'!H15</f>
        <v>2859</v>
      </c>
    </row>
    <row r="16" spans="1:15" ht="18.95" customHeight="1" x14ac:dyDescent="0.2">
      <c r="A16" s="97" t="s">
        <v>17</v>
      </c>
      <c r="B16" s="98"/>
      <c r="C16" s="98"/>
      <c r="D16" s="99"/>
      <c r="E16" s="13">
        <v>8</v>
      </c>
      <c r="F16" s="13">
        <v>0</v>
      </c>
      <c r="G16" s="13">
        <v>0</v>
      </c>
      <c r="H16" s="13">
        <v>0</v>
      </c>
      <c r="I16" s="13">
        <v>0</v>
      </c>
      <c r="J16" s="13">
        <v>32</v>
      </c>
      <c r="K16" s="13">
        <v>0</v>
      </c>
      <c r="L16" s="13">
        <v>40</v>
      </c>
      <c r="M16" s="24">
        <f t="shared" si="0"/>
        <v>40</v>
      </c>
      <c r="N16" s="24">
        <f>'PAGE 1'!H16</f>
        <v>40</v>
      </c>
    </row>
    <row r="17" spans="1:14" ht="18.95" customHeight="1" x14ac:dyDescent="0.2">
      <c r="A17" s="97" t="s">
        <v>6</v>
      </c>
      <c r="B17" s="98"/>
      <c r="C17" s="98"/>
      <c r="D17" s="99"/>
      <c r="E17" s="13">
        <v>1</v>
      </c>
      <c r="F17" s="13">
        <v>0</v>
      </c>
      <c r="G17" s="13">
        <v>0</v>
      </c>
      <c r="H17" s="13">
        <v>0</v>
      </c>
      <c r="I17" s="13">
        <v>0</v>
      </c>
      <c r="J17" s="13">
        <v>0</v>
      </c>
      <c r="K17" s="13">
        <v>0</v>
      </c>
      <c r="L17" s="13">
        <v>1</v>
      </c>
      <c r="M17" s="24">
        <f t="shared" si="0"/>
        <v>1</v>
      </c>
      <c r="N17" s="24">
        <f>'PAGE 1'!H17</f>
        <v>1</v>
      </c>
    </row>
    <row r="18" spans="1:14" ht="18.95" customHeight="1" x14ac:dyDescent="0.2">
      <c r="A18" s="97" t="s">
        <v>61</v>
      </c>
      <c r="B18" s="116"/>
      <c r="C18" s="116"/>
      <c r="D18" s="117"/>
      <c r="E18" s="13">
        <v>31</v>
      </c>
      <c r="F18" s="13">
        <v>3</v>
      </c>
      <c r="G18" s="13">
        <v>2</v>
      </c>
      <c r="H18" s="13">
        <v>3</v>
      </c>
      <c r="I18" s="13">
        <v>1</v>
      </c>
      <c r="J18" s="13">
        <v>66</v>
      </c>
      <c r="K18" s="13">
        <v>6</v>
      </c>
      <c r="L18" s="13">
        <v>112</v>
      </c>
      <c r="M18" s="24">
        <f t="shared" si="0"/>
        <v>112</v>
      </c>
      <c r="N18" s="24">
        <f>'PAGE 1'!H18</f>
        <v>112</v>
      </c>
    </row>
    <row r="19" spans="1:14" ht="18.95" customHeight="1" x14ac:dyDescent="0.2">
      <c r="A19" s="97" t="s">
        <v>62</v>
      </c>
      <c r="B19" s="116"/>
      <c r="C19" s="116"/>
      <c r="D19" s="117"/>
      <c r="E19" s="13">
        <v>67</v>
      </c>
      <c r="F19" s="13">
        <v>4</v>
      </c>
      <c r="G19" s="13">
        <v>7</v>
      </c>
      <c r="H19" s="13">
        <v>3</v>
      </c>
      <c r="I19" s="13">
        <v>0</v>
      </c>
      <c r="J19" s="13">
        <v>151</v>
      </c>
      <c r="K19" s="13">
        <v>14</v>
      </c>
      <c r="L19" s="13">
        <v>246</v>
      </c>
      <c r="M19" s="24">
        <f t="shared" si="0"/>
        <v>246</v>
      </c>
      <c r="N19" s="24">
        <f>'PAGE 1'!H19</f>
        <v>246</v>
      </c>
    </row>
    <row r="20" spans="1:14" ht="18.95" customHeight="1" x14ac:dyDescent="0.2">
      <c r="A20" s="97" t="s">
        <v>63</v>
      </c>
      <c r="B20" s="116"/>
      <c r="C20" s="116"/>
      <c r="D20" s="117"/>
      <c r="E20" s="13">
        <v>0</v>
      </c>
      <c r="F20" s="13">
        <v>0</v>
      </c>
      <c r="G20" s="13">
        <v>0</v>
      </c>
      <c r="H20" s="13">
        <v>0</v>
      </c>
      <c r="I20" s="13">
        <v>0</v>
      </c>
      <c r="J20" s="13">
        <v>0</v>
      </c>
      <c r="K20" s="13">
        <v>0</v>
      </c>
      <c r="L20" s="13">
        <v>0</v>
      </c>
      <c r="M20" s="24">
        <f t="shared" si="0"/>
        <v>0</v>
      </c>
      <c r="N20" s="24">
        <f>'PAGE 1'!H20</f>
        <v>0</v>
      </c>
    </row>
    <row r="21" spans="1:14" ht="18.95" customHeight="1" x14ac:dyDescent="0.2">
      <c r="A21" s="97" t="s">
        <v>3</v>
      </c>
      <c r="B21" s="116"/>
      <c r="C21" s="116"/>
      <c r="D21" s="117"/>
      <c r="E21" s="13">
        <v>1</v>
      </c>
      <c r="F21" s="13">
        <v>0</v>
      </c>
      <c r="G21" s="13">
        <v>0</v>
      </c>
      <c r="H21" s="13">
        <v>0</v>
      </c>
      <c r="I21" s="13">
        <v>0</v>
      </c>
      <c r="J21" s="13">
        <v>6</v>
      </c>
      <c r="K21" s="13">
        <v>0</v>
      </c>
      <c r="L21" s="13">
        <v>7</v>
      </c>
      <c r="M21" s="24">
        <f t="shared" si="0"/>
        <v>7</v>
      </c>
      <c r="N21" s="24">
        <f>'PAGE 1'!H21</f>
        <v>7</v>
      </c>
    </row>
    <row r="22" spans="1:14" ht="18.95" customHeight="1" x14ac:dyDescent="0.2">
      <c r="A22" s="97" t="s">
        <v>4</v>
      </c>
      <c r="B22" s="116"/>
      <c r="C22" s="116"/>
      <c r="D22" s="117"/>
      <c r="E22" s="13">
        <v>-9</v>
      </c>
      <c r="F22" s="13">
        <v>-9</v>
      </c>
      <c r="G22" s="13">
        <v>-9</v>
      </c>
      <c r="H22" s="13">
        <v>-9</v>
      </c>
      <c r="I22" s="13">
        <v>-9</v>
      </c>
      <c r="J22" s="13">
        <v>-9</v>
      </c>
      <c r="K22" s="13">
        <v>-9</v>
      </c>
      <c r="L22" s="13">
        <v>-9</v>
      </c>
      <c r="M22" s="24">
        <f t="shared" si="0"/>
        <v>0</v>
      </c>
      <c r="N22" s="24">
        <f>'PAGE 1'!H22</f>
        <v>-9</v>
      </c>
    </row>
    <row r="23" spans="1:14" ht="18.95" customHeight="1" x14ac:dyDescent="0.2">
      <c r="A23" s="97" t="s">
        <v>0</v>
      </c>
      <c r="B23" s="116"/>
      <c r="C23" s="116"/>
      <c r="D23" s="117"/>
      <c r="E23" s="13">
        <v>242</v>
      </c>
      <c r="F23" s="13">
        <v>8</v>
      </c>
      <c r="G23" s="13">
        <v>66</v>
      </c>
      <c r="H23" s="13">
        <v>49</v>
      </c>
      <c r="I23" s="13">
        <v>5</v>
      </c>
      <c r="J23" s="13">
        <v>529</v>
      </c>
      <c r="K23" s="13">
        <v>88</v>
      </c>
      <c r="L23" s="13">
        <v>987</v>
      </c>
      <c r="M23" s="24">
        <f t="shared" si="0"/>
        <v>987</v>
      </c>
      <c r="N23" s="24">
        <f>'PAGE 1'!H23</f>
        <v>987</v>
      </c>
    </row>
    <row r="24" spans="1:14" ht="18.95" customHeight="1" x14ac:dyDescent="0.2">
      <c r="A24" s="97" t="s">
        <v>1</v>
      </c>
      <c r="B24" s="116"/>
      <c r="C24" s="116"/>
      <c r="D24" s="117"/>
      <c r="E24" s="13">
        <v>0</v>
      </c>
      <c r="F24" s="13">
        <v>0</v>
      </c>
      <c r="G24" s="13">
        <v>0</v>
      </c>
      <c r="H24" s="13">
        <v>1</v>
      </c>
      <c r="I24" s="13">
        <v>0</v>
      </c>
      <c r="J24" s="13">
        <v>5</v>
      </c>
      <c r="K24" s="13">
        <v>0</v>
      </c>
      <c r="L24" s="13">
        <v>6</v>
      </c>
      <c r="M24" s="24">
        <f t="shared" si="0"/>
        <v>6</v>
      </c>
      <c r="N24" s="24">
        <f>'PAGE 1'!H24</f>
        <v>6</v>
      </c>
    </row>
    <row r="25" spans="1:14" ht="18.95" customHeight="1" x14ac:dyDescent="0.2">
      <c r="A25" s="97" t="s">
        <v>24</v>
      </c>
      <c r="B25" s="116"/>
      <c r="C25" s="116"/>
      <c r="D25" s="117"/>
      <c r="E25" s="13">
        <v>887</v>
      </c>
      <c r="F25" s="13">
        <v>27</v>
      </c>
      <c r="G25" s="13">
        <v>100</v>
      </c>
      <c r="H25" s="13">
        <v>138</v>
      </c>
      <c r="I25" s="13">
        <v>24</v>
      </c>
      <c r="J25" s="13">
        <v>1837</v>
      </c>
      <c r="K25" s="13">
        <v>234</v>
      </c>
      <c r="L25" s="13">
        <v>3247</v>
      </c>
      <c r="M25" s="24">
        <f t="shared" si="0"/>
        <v>3247</v>
      </c>
      <c r="N25" s="24">
        <f>'PAGE 1'!H25</f>
        <v>3247</v>
      </c>
    </row>
    <row r="26" spans="1:14" ht="18.95" customHeight="1" x14ac:dyDescent="0.2">
      <c r="A26" s="97" t="s">
        <v>21</v>
      </c>
      <c r="B26" s="116"/>
      <c r="C26" s="116"/>
      <c r="D26" s="117"/>
      <c r="E26" s="13">
        <v>1983</v>
      </c>
      <c r="F26" s="13">
        <v>78</v>
      </c>
      <c r="G26" s="13">
        <v>238</v>
      </c>
      <c r="H26" s="13">
        <v>250</v>
      </c>
      <c r="I26" s="13">
        <v>43</v>
      </c>
      <c r="J26" s="13">
        <v>4524</v>
      </c>
      <c r="K26" s="13">
        <v>534</v>
      </c>
      <c r="L26" s="13">
        <v>7650</v>
      </c>
      <c r="M26" s="24">
        <f t="shared" si="0"/>
        <v>7650</v>
      </c>
      <c r="N26" s="24">
        <f>'PAGE 1'!H26</f>
        <v>7650</v>
      </c>
    </row>
    <row r="27" spans="1:14" ht="18.95" customHeight="1" x14ac:dyDescent="0.2">
      <c r="A27" s="120" t="s">
        <v>25</v>
      </c>
      <c r="B27" s="121"/>
      <c r="C27" s="121"/>
      <c r="D27" s="122"/>
      <c r="E27" s="39">
        <f>IF(MIN(E26,L26)&lt;=0, 0,E26/L26)</f>
        <v>0.2592156862745098</v>
      </c>
      <c r="F27" s="39">
        <f>IF(MIN(F26,L26)&lt;=0, 0,F26/L26)</f>
        <v>1.019607843137255E-2</v>
      </c>
      <c r="G27" s="39">
        <f>IF(MIN(G26,L26)&lt;=0, 0,G26/L26)</f>
        <v>3.111111111111111E-2</v>
      </c>
      <c r="H27" s="39">
        <f>IF(MIN(H26,L26)&lt;=0, 0,H26/L26)</f>
        <v>3.2679738562091505E-2</v>
      </c>
      <c r="I27" s="39">
        <f>IF(MIN(I26,L26)&lt;=0, 0,I26/L26)</f>
        <v>5.6209150326797389E-3</v>
      </c>
      <c r="J27" s="39">
        <f>IF(MIN(J26,L26)&lt;=0, 0,J26/L26)</f>
        <v>0.5913725490196079</v>
      </c>
      <c r="K27" s="39">
        <f>IF(MIN(K26,L26)&lt;=0, 0,K26/L26)</f>
        <v>6.9803921568627456E-2</v>
      </c>
      <c r="L27" s="39">
        <f>IF(L26&lt;=0, 0,L26/L26)</f>
        <v>1</v>
      </c>
      <c r="M27" s="24"/>
      <c r="N27" s="29"/>
    </row>
    <row r="28" spans="1:14" ht="12" customHeight="1" x14ac:dyDescent="0.2">
      <c r="A28" s="10"/>
      <c r="B28" s="36"/>
      <c r="C28" s="36"/>
      <c r="D28" s="36"/>
      <c r="E28" s="31"/>
      <c r="F28" s="31"/>
      <c r="G28" s="31"/>
      <c r="H28" s="31"/>
      <c r="I28" s="31"/>
      <c r="J28" s="31"/>
      <c r="K28" s="24"/>
      <c r="L28" s="26"/>
    </row>
    <row r="29" spans="1:14" ht="11.25" customHeight="1" x14ac:dyDescent="0.2">
      <c r="A29" s="124" t="s">
        <v>67</v>
      </c>
      <c r="B29" s="125"/>
      <c r="C29" s="125"/>
      <c r="D29" s="125"/>
      <c r="E29" s="125"/>
      <c r="F29" s="125"/>
      <c r="G29" s="125"/>
      <c r="H29" s="125"/>
      <c r="I29" s="125"/>
      <c r="J29" s="125"/>
      <c r="K29" s="24"/>
      <c r="L29" s="26"/>
    </row>
    <row r="30" spans="1:14" x14ac:dyDescent="0.2">
      <c r="A30" s="30" t="s">
        <v>72</v>
      </c>
    </row>
    <row r="31" spans="1:14" x14ac:dyDescent="0.2">
      <c r="A31" s="106"/>
      <c r="B31" s="106"/>
      <c r="C31" s="106"/>
      <c r="D31" s="106"/>
      <c r="E31" s="106"/>
      <c r="F31" s="106"/>
      <c r="G31" s="106"/>
      <c r="H31" s="106"/>
      <c r="I31" s="106"/>
      <c r="J31" s="106"/>
    </row>
    <row r="33" spans="1:12" x14ac:dyDescent="0.2">
      <c r="A33" s="104" t="s">
        <v>23</v>
      </c>
      <c r="B33" s="123"/>
      <c r="C33" s="123"/>
      <c r="D33" s="123"/>
      <c r="E33" s="20">
        <f t="shared" ref="E33:L33" si="1">MAX(E13,0)+MAX(E14,0)+MAX(E15,0)+MAX(E16,0)+MAX(E17,0)+MAX(E18,0)+MAX(E19,0)+MAX(E20,0)+MAX(E21,0)+MAX(E22,0)+MAX(E23,0)+MAX(E24,0)+MAX(E25,0)</f>
        <v>1983</v>
      </c>
      <c r="F33" s="20">
        <f t="shared" si="1"/>
        <v>78</v>
      </c>
      <c r="G33" s="20">
        <f t="shared" si="1"/>
        <v>238</v>
      </c>
      <c r="H33" s="20">
        <f t="shared" si="1"/>
        <v>250</v>
      </c>
      <c r="I33" s="20">
        <f t="shared" si="1"/>
        <v>43</v>
      </c>
      <c r="J33" s="20">
        <f t="shared" si="1"/>
        <v>4524</v>
      </c>
      <c r="K33" s="20">
        <f t="shared" si="1"/>
        <v>534</v>
      </c>
      <c r="L33" s="20">
        <f t="shared" si="1"/>
        <v>7650</v>
      </c>
    </row>
    <row r="35" spans="1:12" x14ac:dyDescent="0.2">
      <c r="A35" s="21"/>
    </row>
  </sheetData>
  <sheetProtection password="CDE0" sheet="1" objects="1" scenarios="1"/>
  <mergeCells count="22">
    <mergeCell ref="F6:H6"/>
    <mergeCell ref="E11:L11"/>
    <mergeCell ref="A13:D13"/>
    <mergeCell ref="A17:D17"/>
    <mergeCell ref="A22:D22"/>
    <mergeCell ref="A11:D12"/>
    <mergeCell ref="A9:N9"/>
    <mergeCell ref="A26:D26"/>
    <mergeCell ref="A25:D25"/>
    <mergeCell ref="A24:D24"/>
    <mergeCell ref="A33:D33"/>
    <mergeCell ref="A29:J29"/>
    <mergeCell ref="A27:D27"/>
    <mergeCell ref="A31:J31"/>
    <mergeCell ref="A23:D23"/>
    <mergeCell ref="A21:D21"/>
    <mergeCell ref="A14:D14"/>
    <mergeCell ref="A18:D18"/>
    <mergeCell ref="A19:D19"/>
    <mergeCell ref="A15:D15"/>
    <mergeCell ref="A16:D16"/>
    <mergeCell ref="A20:D20"/>
  </mergeCells>
  <phoneticPr fontId="0" type="noConversion"/>
  <conditionalFormatting sqref="E33:L33">
    <cfRule type="expression" dxfId="14" priority="4" stopIfTrue="1">
      <formula>MAX(E26,0)&lt;&gt;E33</formula>
    </cfRule>
  </conditionalFormatting>
  <conditionalFormatting sqref="K28:K29">
    <cfRule type="cellIs" dxfId="13" priority="1" stopIfTrue="1" operator="notEqual">
      <formula>J28</formula>
    </cfRule>
  </conditionalFormatting>
  <conditionalFormatting sqref="M13:M26">
    <cfRule type="expression" dxfId="12" priority="3" stopIfTrue="1">
      <formula>MAX(L13,0)&lt;&gt;M13</formula>
    </cfRule>
  </conditionalFormatting>
  <conditionalFormatting sqref="N13:N26 L28:L29">
    <cfRule type="cellIs" dxfId="11" priority="2" stopIfTrue="1" operator="notEqual">
      <formula>J13</formula>
    </cfRule>
  </conditionalFormatting>
  <printOptions horizontalCentered="1"/>
  <pageMargins left="0.53" right="0.62" top="0.75" bottom="0.88" header="0.5" footer="0.5"/>
  <pageSetup scale="82" orientation="landscape" r:id="rId1"/>
  <headerFooter alignWithMargins="0">
    <oddFooter>&amp;L&amp;8
CURRENT DATE: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P37"/>
  <sheetViews>
    <sheetView zoomScale="90" zoomScaleNormal="90" workbookViewId="0">
      <selection activeCell="M2" sqref="M2"/>
    </sheetView>
  </sheetViews>
  <sheetFormatPr defaultRowHeight="12.75" x14ac:dyDescent="0.2"/>
  <cols>
    <col min="1" max="1" width="1.28515625" customWidth="1"/>
    <col min="2" max="3" width="10.7109375" customWidth="1"/>
    <col min="4" max="4" width="15.140625" customWidth="1"/>
    <col min="5" max="11" width="13.7109375" customWidth="1"/>
    <col min="15" max="15" width="3.28515625" hidden="1" customWidth="1"/>
  </cols>
  <sheetData>
    <row r="1" spans="1:16" s="2" customFormat="1" ht="11.25" x14ac:dyDescent="0.2">
      <c r="A1" s="96" t="s">
        <v>57</v>
      </c>
      <c r="B1" s="96"/>
      <c r="C1" s="96"/>
      <c r="H1" s="2" t="s">
        <v>5</v>
      </c>
      <c r="K1" s="5" t="s">
        <v>44</v>
      </c>
    </row>
    <row r="2" spans="1:16" s="2" customFormat="1" ht="11.25" x14ac:dyDescent="0.2">
      <c r="A2" s="49"/>
      <c r="B2" s="49"/>
      <c r="C2" s="49"/>
    </row>
    <row r="3" spans="1:16" s="2" customFormat="1" x14ac:dyDescent="0.2">
      <c r="A3" s="49"/>
      <c r="B3" s="49"/>
      <c r="C3" s="49"/>
      <c r="J3"/>
      <c r="K3"/>
    </row>
    <row r="4" spans="1:16" s="2" customFormat="1" x14ac:dyDescent="0.2">
      <c r="A4" s="49"/>
      <c r="B4" s="49"/>
      <c r="C4" s="49"/>
      <c r="D4" s="101" t="s">
        <v>14</v>
      </c>
      <c r="E4" s="101"/>
      <c r="F4" s="101"/>
      <c r="G4" s="101"/>
      <c r="H4" s="101"/>
      <c r="I4" s="101"/>
      <c r="J4"/>
      <c r="K4"/>
    </row>
    <row r="5" spans="1:16" s="2" customFormat="1" x14ac:dyDescent="0.2">
      <c r="A5" s="49"/>
      <c r="B5" s="49"/>
      <c r="C5" s="49"/>
      <c r="D5" s="101" t="s">
        <v>8</v>
      </c>
      <c r="E5" s="101"/>
      <c r="F5" s="101"/>
      <c r="G5" s="101"/>
      <c r="H5" s="101"/>
      <c r="I5" s="101"/>
      <c r="J5"/>
      <c r="K5"/>
    </row>
    <row r="6" spans="1:16" s="2" customFormat="1" x14ac:dyDescent="0.2">
      <c r="J6"/>
      <c r="K6"/>
    </row>
    <row r="7" spans="1:16" s="2" customFormat="1" ht="15" customHeight="1" x14ac:dyDescent="0.2">
      <c r="E7" s="126" t="str">
        <f>"Reporting Year: "&amp;'PAGE 1'!E6</f>
        <v>Reporting Year: 2023</v>
      </c>
      <c r="F7" s="126"/>
      <c r="G7" s="126"/>
      <c r="J7"/>
      <c r="K7"/>
    </row>
    <row r="8" spans="1:16" s="2" customFormat="1" x14ac:dyDescent="0.2">
      <c r="D8" s="4"/>
      <c r="E8" s="4"/>
      <c r="F8" s="4"/>
      <c r="G8" s="4"/>
      <c r="H8" s="4"/>
      <c r="I8" s="4"/>
      <c r="J8"/>
      <c r="K8"/>
    </row>
    <row r="9" spans="1:16" s="2" customFormat="1" ht="11.25" x14ac:dyDescent="0.2">
      <c r="I9" s="5"/>
      <c r="J9" s="10"/>
      <c r="K9" s="10"/>
    </row>
    <row r="10" spans="1:16" s="2" customFormat="1" ht="8.25" customHeight="1" x14ac:dyDescent="0.2"/>
    <row r="11" spans="1:16" s="60" customFormat="1" ht="15.75" customHeight="1" x14ac:dyDescent="0.2">
      <c r="B11" s="56" t="s">
        <v>55</v>
      </c>
      <c r="C11" s="56"/>
      <c r="D11" s="56"/>
      <c r="E11" s="56"/>
      <c r="F11" s="56"/>
      <c r="G11" s="56"/>
      <c r="H11" s="56"/>
      <c r="I11" s="56"/>
      <c r="J11" s="56"/>
    </row>
    <row r="12" spans="1:16" ht="8.25" customHeight="1" x14ac:dyDescent="0.2"/>
    <row r="13" spans="1:16" s="2" customFormat="1" ht="12.75" customHeight="1" x14ac:dyDescent="0.2">
      <c r="B13" s="107" t="s">
        <v>2</v>
      </c>
      <c r="C13" s="108"/>
      <c r="D13" s="109"/>
      <c r="E13" s="113" t="s">
        <v>34</v>
      </c>
      <c r="F13" s="114"/>
      <c r="G13" s="114"/>
      <c r="H13" s="114"/>
      <c r="I13" s="114"/>
      <c r="J13" s="114"/>
      <c r="K13" s="115"/>
      <c r="P13" s="41"/>
    </row>
    <row r="14" spans="1:16" s="2" customFormat="1" ht="24.95" customHeight="1" x14ac:dyDescent="0.2">
      <c r="B14" s="110"/>
      <c r="C14" s="111"/>
      <c r="D14" s="112"/>
      <c r="E14" s="6">
        <v>5</v>
      </c>
      <c r="F14" s="6">
        <v>6</v>
      </c>
      <c r="G14" s="6">
        <v>7</v>
      </c>
      <c r="H14" s="6">
        <v>8</v>
      </c>
      <c r="I14" s="6">
        <v>9</v>
      </c>
      <c r="J14" s="6">
        <v>10</v>
      </c>
      <c r="K14" s="6">
        <v>11</v>
      </c>
      <c r="P14" s="2" t="s">
        <v>29</v>
      </c>
    </row>
    <row r="15" spans="1:16" s="2" customFormat="1" ht="17.45" customHeight="1" x14ac:dyDescent="0.2">
      <c r="B15" s="97" t="s">
        <v>33</v>
      </c>
      <c r="C15" s="98"/>
      <c r="D15" s="99"/>
      <c r="E15" s="23">
        <v>3</v>
      </c>
      <c r="F15" s="23">
        <v>15</v>
      </c>
      <c r="G15" s="23">
        <v>31</v>
      </c>
      <c r="H15" s="23">
        <v>106</v>
      </c>
      <c r="I15" s="23">
        <v>186</v>
      </c>
      <c r="J15" s="23">
        <v>261</v>
      </c>
      <c r="K15" s="23">
        <v>266</v>
      </c>
    </row>
    <row r="16" spans="1:16" s="2" customFormat="1" ht="17.45" customHeight="1" x14ac:dyDescent="0.2">
      <c r="B16" s="97" t="s">
        <v>60</v>
      </c>
      <c r="C16" s="98"/>
      <c r="D16" s="99"/>
      <c r="E16" s="23">
        <v>41</v>
      </c>
      <c r="F16" s="23">
        <v>75</v>
      </c>
      <c r="G16" s="23">
        <v>75</v>
      </c>
      <c r="H16" s="23">
        <v>83</v>
      </c>
      <c r="I16" s="23">
        <v>77</v>
      </c>
      <c r="J16" s="23">
        <v>96</v>
      </c>
      <c r="K16" s="23">
        <v>75</v>
      </c>
    </row>
    <row r="17" spans="1:11" s="2" customFormat="1" ht="17.45" customHeight="1" x14ac:dyDescent="0.2">
      <c r="B17" s="97" t="s">
        <v>16</v>
      </c>
      <c r="C17" s="98"/>
      <c r="D17" s="99"/>
      <c r="E17" s="23">
        <v>1218</v>
      </c>
      <c r="F17" s="23">
        <v>2434</v>
      </c>
      <c r="G17" s="23">
        <v>2830</v>
      </c>
      <c r="H17" s="23">
        <v>2725</v>
      </c>
      <c r="I17" s="23">
        <v>2226</v>
      </c>
      <c r="J17" s="23">
        <v>1724</v>
      </c>
      <c r="K17" s="23">
        <v>1130</v>
      </c>
    </row>
    <row r="18" spans="1:11" s="2" customFormat="1" ht="17.45" customHeight="1" x14ac:dyDescent="0.2">
      <c r="B18" s="97" t="s">
        <v>17</v>
      </c>
      <c r="C18" s="98"/>
      <c r="D18" s="99"/>
      <c r="E18" s="23">
        <v>13</v>
      </c>
      <c r="F18" s="23">
        <v>18</v>
      </c>
      <c r="G18" s="23">
        <v>24</v>
      </c>
      <c r="H18" s="23">
        <v>27</v>
      </c>
      <c r="I18" s="23">
        <v>28</v>
      </c>
      <c r="J18" s="23">
        <v>16</v>
      </c>
      <c r="K18" s="23">
        <v>20</v>
      </c>
    </row>
    <row r="19" spans="1:11" s="2" customFormat="1" ht="17.45" customHeight="1" x14ac:dyDescent="0.2">
      <c r="B19" s="97" t="s">
        <v>6</v>
      </c>
      <c r="C19" s="98"/>
      <c r="D19" s="99"/>
      <c r="E19" s="23">
        <v>4</v>
      </c>
      <c r="F19" s="23">
        <v>50</v>
      </c>
      <c r="G19" s="23">
        <v>96</v>
      </c>
      <c r="H19" s="23">
        <v>177</v>
      </c>
      <c r="I19" s="23">
        <v>275</v>
      </c>
      <c r="J19" s="23">
        <v>386</v>
      </c>
      <c r="K19" s="23">
        <v>477</v>
      </c>
    </row>
    <row r="20" spans="1:11" s="2" customFormat="1" ht="17.45" customHeight="1" x14ac:dyDescent="0.2">
      <c r="B20" s="97" t="s">
        <v>61</v>
      </c>
      <c r="C20" s="98"/>
      <c r="D20" s="99"/>
      <c r="E20" s="23">
        <v>37</v>
      </c>
      <c r="F20" s="23">
        <v>60</v>
      </c>
      <c r="G20" s="23">
        <v>35</v>
      </c>
      <c r="H20" s="23">
        <v>61</v>
      </c>
      <c r="I20" s="23">
        <v>48</v>
      </c>
      <c r="J20" s="23">
        <v>40</v>
      </c>
      <c r="K20" s="23">
        <v>39</v>
      </c>
    </row>
    <row r="21" spans="1:11" s="2" customFormat="1" ht="17.45" customHeight="1" x14ac:dyDescent="0.2">
      <c r="B21" s="97" t="s">
        <v>62</v>
      </c>
      <c r="C21" s="98"/>
      <c r="D21" s="99"/>
      <c r="E21" s="23">
        <v>122</v>
      </c>
      <c r="F21" s="23">
        <v>305</v>
      </c>
      <c r="G21" s="23">
        <v>413</v>
      </c>
      <c r="H21" s="23">
        <v>702</v>
      </c>
      <c r="I21" s="23">
        <v>1042</v>
      </c>
      <c r="J21" s="23">
        <v>1282</v>
      </c>
      <c r="K21" s="23">
        <v>1324</v>
      </c>
    </row>
    <row r="22" spans="1:11" s="2" customFormat="1" ht="17.45" customHeight="1" x14ac:dyDescent="0.2">
      <c r="B22" s="97" t="s">
        <v>63</v>
      </c>
      <c r="C22" s="98"/>
      <c r="D22" s="99"/>
      <c r="E22" s="23">
        <v>0</v>
      </c>
      <c r="F22" s="23">
        <v>20</v>
      </c>
      <c r="G22" s="23">
        <v>191</v>
      </c>
      <c r="H22" s="23">
        <v>719</v>
      </c>
      <c r="I22" s="23">
        <v>1328</v>
      </c>
      <c r="J22" s="23">
        <v>1803</v>
      </c>
      <c r="K22" s="23">
        <v>2205</v>
      </c>
    </row>
    <row r="23" spans="1:11" s="2" customFormat="1" ht="17.45" customHeight="1" x14ac:dyDescent="0.2">
      <c r="B23" s="97" t="s">
        <v>3</v>
      </c>
      <c r="C23" s="98"/>
      <c r="D23" s="99"/>
      <c r="E23" s="23">
        <v>1</v>
      </c>
      <c r="F23" s="23">
        <v>4</v>
      </c>
      <c r="G23" s="23">
        <v>3</v>
      </c>
      <c r="H23" s="23">
        <v>1</v>
      </c>
      <c r="I23" s="23">
        <v>4</v>
      </c>
      <c r="J23" s="23">
        <v>4</v>
      </c>
      <c r="K23" s="23">
        <v>1</v>
      </c>
    </row>
    <row r="24" spans="1:11" s="2" customFormat="1" ht="17.45" customHeight="1" x14ac:dyDescent="0.2">
      <c r="B24" s="97" t="s">
        <v>4</v>
      </c>
      <c r="C24" s="98"/>
      <c r="D24" s="99"/>
      <c r="E24" s="23">
        <v>-9</v>
      </c>
      <c r="F24" s="23">
        <v>-9</v>
      </c>
      <c r="G24" s="23">
        <v>-9</v>
      </c>
      <c r="H24" s="23">
        <v>-9</v>
      </c>
      <c r="I24" s="23">
        <v>-9</v>
      </c>
      <c r="J24" s="23">
        <v>-9</v>
      </c>
      <c r="K24" s="23">
        <v>-9</v>
      </c>
    </row>
    <row r="25" spans="1:11" s="2" customFormat="1" ht="17.45" customHeight="1" x14ac:dyDescent="0.2">
      <c r="B25" s="97" t="s">
        <v>0</v>
      </c>
      <c r="C25" s="98"/>
      <c r="D25" s="99"/>
      <c r="E25" s="23">
        <v>566</v>
      </c>
      <c r="F25" s="23">
        <v>778</v>
      </c>
      <c r="G25" s="23">
        <v>783</v>
      </c>
      <c r="H25" s="23">
        <v>898</v>
      </c>
      <c r="I25" s="23">
        <v>932</v>
      </c>
      <c r="J25" s="23">
        <v>947</v>
      </c>
      <c r="K25" s="23">
        <v>926</v>
      </c>
    </row>
    <row r="26" spans="1:11" s="2" customFormat="1" ht="17.45" customHeight="1" x14ac:dyDescent="0.2">
      <c r="B26" s="97" t="s">
        <v>1</v>
      </c>
      <c r="C26" s="98"/>
      <c r="D26" s="99"/>
      <c r="E26" s="23">
        <v>6</v>
      </c>
      <c r="F26" s="23">
        <v>11</v>
      </c>
      <c r="G26" s="23">
        <v>18</v>
      </c>
      <c r="H26" s="23">
        <v>14</v>
      </c>
      <c r="I26" s="23">
        <v>25</v>
      </c>
      <c r="J26" s="23">
        <v>30</v>
      </c>
      <c r="K26" s="23">
        <v>19</v>
      </c>
    </row>
    <row r="27" spans="1:11" s="2" customFormat="1" ht="17.45" customHeight="1" x14ac:dyDescent="0.2">
      <c r="B27" s="97" t="s">
        <v>26</v>
      </c>
      <c r="C27" s="98"/>
      <c r="D27" s="99"/>
      <c r="E27" s="23">
        <v>1089</v>
      </c>
      <c r="F27" s="23">
        <v>1139</v>
      </c>
      <c r="G27" s="23">
        <v>1131</v>
      </c>
      <c r="H27" s="23">
        <v>677</v>
      </c>
      <c r="I27" s="23">
        <v>161</v>
      </c>
      <c r="J27" s="27"/>
      <c r="K27" s="27"/>
    </row>
    <row r="28" spans="1:11" s="2" customFormat="1" ht="17.45" customHeight="1" x14ac:dyDescent="0.2">
      <c r="B28" s="97" t="s">
        <v>15</v>
      </c>
      <c r="C28" s="98"/>
      <c r="D28" s="99"/>
      <c r="E28" s="23">
        <v>3100</v>
      </c>
      <c r="F28" s="23">
        <v>4909</v>
      </c>
      <c r="G28" s="23">
        <v>5630</v>
      </c>
      <c r="H28" s="23">
        <v>6190</v>
      </c>
      <c r="I28" s="23">
        <v>6332</v>
      </c>
      <c r="J28" s="23">
        <v>6589</v>
      </c>
      <c r="K28" s="23">
        <v>6482</v>
      </c>
    </row>
    <row r="29" spans="1:11" s="2" customFormat="1" ht="9.75" customHeight="1" x14ac:dyDescent="0.2">
      <c r="B29" s="10"/>
      <c r="C29" s="10"/>
      <c r="D29" s="10"/>
      <c r="E29" s="34"/>
      <c r="F29" s="34"/>
      <c r="G29" s="34"/>
      <c r="H29" s="34"/>
      <c r="I29" s="34"/>
      <c r="J29" s="34"/>
    </row>
    <row r="30" spans="1:11" s="2" customFormat="1" ht="11.25" x14ac:dyDescent="0.2">
      <c r="B30" s="130" t="s">
        <v>68</v>
      </c>
      <c r="C30" s="130"/>
      <c r="D30" s="130"/>
      <c r="E30" s="130"/>
      <c r="F30" s="130"/>
      <c r="G30" s="130"/>
      <c r="H30" s="130"/>
      <c r="I30" s="130"/>
      <c r="J30" s="130"/>
      <c r="K30" s="130"/>
    </row>
    <row r="31" spans="1:11" s="2" customFormat="1" ht="11.25" x14ac:dyDescent="0.2">
      <c r="B31" s="1"/>
    </row>
    <row r="32" spans="1:11" s="2" customFormat="1" ht="11.25" x14ac:dyDescent="0.2">
      <c r="A32" s="1"/>
      <c r="B32" s="1"/>
    </row>
    <row r="33" spans="1:11" s="2" customFormat="1" x14ac:dyDescent="0.2">
      <c r="B33" s="104" t="s">
        <v>22</v>
      </c>
      <c r="C33" s="129"/>
      <c r="D33" s="129"/>
      <c r="E33" s="24">
        <f>MAX(E15,0)+MAX(E16,0)+MAX(E17,0)+MAX(E18,0)+MAX(E19,0)+MAX(E20,0)+MAX(E21,0)+MAX(E22,0)+MAX(E23,0)+MAX(E24,0)+MAX(E25,0)+MAX(E26,0)+MAX(E27,0)</f>
        <v>3100</v>
      </c>
      <c r="F33" s="24">
        <f>MAX(F15,0)+MAX(F16,0)+MAX(F17,0)+MAX(F18,0)+MAX(F19,0)+MAX(F20,0)+MAX(F21,0)+MAX(F22,0)+MAX(F23,0)+MAX(F24,0)+MAX(F25,0)+MAX(F26,0)+MAX(F27,0)</f>
        <v>4909</v>
      </c>
      <c r="G33" s="24">
        <f>MAX(G15,0)+MAX(G16,0)+MAX(G17,0)+MAX(G18,0)+MAX(G19,0)+MAX(G20,0)+MAX(G21,0)+MAX(G22,0)+MAX(G23,0)+MAX(G24,0)+MAX(G25,0)+MAX(G26,0)+MAX(G27,0)</f>
        <v>5630</v>
      </c>
      <c r="H33" s="24">
        <f>MAX(H15,0)+MAX(H16,0)+MAX(H17,0)+MAX(H18,0)+MAX(H19,0)+MAX(H20,0)+MAX(H21,0)+MAX(H22,0)+MAX(H23,0)+MAX(H24,0)+MAX(H25,0)+MAX(H26,0)+MAX(H27,0)</f>
        <v>6190</v>
      </c>
      <c r="I33" s="24">
        <f>MAX(I15,0)+MAX(I16,0)+MAX(I17,0)+MAX(I18,0)+MAX(I19,0)+MAX(I20,0)+MAX(I21,0)+MAX(I22,0)+MAX(I23,0)+MAX(I24,0)+MAX(I25,0)+MAX(I26,0)+MAX(I27,0)</f>
        <v>6332</v>
      </c>
      <c r="J33" s="24">
        <f>MAX(J15,0)+MAX(J16,0)+MAX(J17,0)+MAX(J18,0)+MAX(J19,0)+MAX(J20,0)+MAX(J21,0)+MAX(J22,0)+MAX(J23,0)+MAX(J24,0)+MAX(J25,0)+MAX(J26,0)</f>
        <v>6589</v>
      </c>
      <c r="K33" s="24">
        <f>MAX(K15,0)+MAX(K16,0)+MAX(K17,0)+MAX(K18,0)+MAX(K19,0)+MAX(K20,0)+MAX(K21,0)+MAX(K22,0)+MAX(K23,0)+MAX(K24,0)+MAX(K25,0)+MAX(K26,0)</f>
        <v>6482</v>
      </c>
    </row>
    <row r="34" spans="1:11" s="2" customFormat="1" ht="12.75" customHeight="1" x14ac:dyDescent="0.2">
      <c r="A34" s="128"/>
      <c r="B34" s="128"/>
    </row>
    <row r="35" spans="1:11" s="2" customFormat="1" ht="11.25" x14ac:dyDescent="0.2"/>
    <row r="36" spans="1:11" s="2" customFormat="1" ht="11.25" x14ac:dyDescent="0.2"/>
    <row r="37" spans="1:11" s="2" customFormat="1" ht="11.25" x14ac:dyDescent="0.2"/>
  </sheetData>
  <sheetProtection password="CDE0" sheet="1" objects="1" scenarios="1"/>
  <mergeCells count="23">
    <mergeCell ref="A1:C1"/>
    <mergeCell ref="D4:I4"/>
    <mergeCell ref="D5:I5"/>
    <mergeCell ref="B27:D27"/>
    <mergeCell ref="B20:D20"/>
    <mergeCell ref="B21:D21"/>
    <mergeCell ref="B22:D22"/>
    <mergeCell ref="B23:D23"/>
    <mergeCell ref="B24:D24"/>
    <mergeCell ref="B13:D14"/>
    <mergeCell ref="B18:D18"/>
    <mergeCell ref="E7:G7"/>
    <mergeCell ref="E13:K13"/>
    <mergeCell ref="A34:B34"/>
    <mergeCell ref="B15:D15"/>
    <mergeCell ref="B16:D16"/>
    <mergeCell ref="B17:D17"/>
    <mergeCell ref="B19:D19"/>
    <mergeCell ref="B33:D33"/>
    <mergeCell ref="B28:D28"/>
    <mergeCell ref="B30:K30"/>
    <mergeCell ref="B25:D25"/>
    <mergeCell ref="B26:D26"/>
  </mergeCells>
  <phoneticPr fontId="0" type="noConversion"/>
  <conditionalFormatting sqref="E33">
    <cfRule type="expression" dxfId="10" priority="6" stopIfTrue="1">
      <formula>MAX(E28,0)&lt;&gt;E33</formula>
    </cfRule>
  </conditionalFormatting>
  <conditionalFormatting sqref="F33:G33">
    <cfRule type="expression" dxfId="9" priority="4">
      <formula>MAX(F28,0)&lt;&gt;F33</formula>
    </cfRule>
  </conditionalFormatting>
  <conditionalFormatting sqref="H33">
    <cfRule type="expression" dxfId="8" priority="12" stopIfTrue="1">
      <formula>MAX(H28,0)&lt;&gt;H33</formula>
    </cfRule>
  </conditionalFormatting>
  <conditionalFormatting sqref="I33:K33">
    <cfRule type="expression" dxfId="7" priority="1">
      <formula>MAX(I28,0)&lt;&gt;I33</formula>
    </cfRule>
  </conditionalFormatting>
  <printOptions horizontalCentered="1"/>
  <pageMargins left="0.53" right="0.62" top="0.75" bottom="0.88" header="0.5" footer="0.5"/>
  <pageSetup scale="95" orientation="landscape" r:id="rId1"/>
  <headerFooter alignWithMargins="0">
    <oddFooter>&amp;L&amp;8
CURRENT DATE: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O32"/>
  <sheetViews>
    <sheetView zoomScaleNormal="100" workbookViewId="0">
      <selection activeCell="L3" sqref="L3"/>
    </sheetView>
  </sheetViews>
  <sheetFormatPr defaultRowHeight="12.75" x14ac:dyDescent="0.2"/>
  <cols>
    <col min="1" max="3" width="10.7109375" customWidth="1"/>
    <col min="4" max="4" width="18" customWidth="1"/>
    <col min="5" max="5" width="13.7109375" customWidth="1"/>
    <col min="6" max="8" width="10.7109375" customWidth="1"/>
    <col min="9" max="9" width="11.85546875" customWidth="1"/>
    <col min="10" max="10" width="12.5703125" customWidth="1"/>
    <col min="11" max="11" width="10.7109375" customWidth="1"/>
    <col min="15" max="15" width="1.28515625" hidden="1" customWidth="1"/>
  </cols>
  <sheetData>
    <row r="1" spans="1:15" x14ac:dyDescent="0.2">
      <c r="A1" s="96" t="s">
        <v>57</v>
      </c>
      <c r="B1" s="96"/>
      <c r="C1" s="96"/>
      <c r="D1" s="2"/>
      <c r="E1" s="2"/>
      <c r="F1" s="2"/>
      <c r="G1" s="2"/>
      <c r="H1" s="2" t="s">
        <v>5</v>
      </c>
      <c r="I1" s="2"/>
      <c r="K1" s="2" t="s">
        <v>45</v>
      </c>
    </row>
    <row r="2" spans="1:15" x14ac:dyDescent="0.2">
      <c r="A2" s="49"/>
      <c r="B2" s="49"/>
      <c r="C2" s="49"/>
      <c r="D2" s="2"/>
      <c r="E2" s="2"/>
      <c r="F2" s="2"/>
      <c r="G2" s="2"/>
      <c r="H2" s="2"/>
      <c r="I2" s="2"/>
      <c r="J2" s="2"/>
      <c r="K2" s="2"/>
    </row>
    <row r="3" spans="1:15" x14ac:dyDescent="0.2">
      <c r="A3" s="49"/>
      <c r="B3" s="49"/>
      <c r="C3" s="49"/>
      <c r="D3" s="2"/>
      <c r="E3" s="2"/>
      <c r="F3" s="2"/>
      <c r="G3" s="2"/>
      <c r="H3" s="2"/>
      <c r="I3" s="2"/>
    </row>
    <row r="4" spans="1:15" x14ac:dyDescent="0.2">
      <c r="A4" s="49"/>
      <c r="B4" s="49"/>
      <c r="C4" s="49"/>
      <c r="D4" s="2" t="s">
        <v>14</v>
      </c>
      <c r="E4" s="2"/>
      <c r="F4" s="2"/>
      <c r="G4" s="2"/>
      <c r="H4" s="2"/>
      <c r="I4" s="2"/>
    </row>
    <row r="5" spans="1:15" x14ac:dyDescent="0.2">
      <c r="A5" s="49"/>
      <c r="B5" s="49"/>
      <c r="C5" s="49"/>
      <c r="D5" s="2" t="s">
        <v>8</v>
      </c>
      <c r="E5" s="2"/>
      <c r="F5" s="2"/>
      <c r="G5" s="2"/>
      <c r="H5" s="2"/>
      <c r="I5" s="2"/>
    </row>
    <row r="6" spans="1:15" x14ac:dyDescent="0.2">
      <c r="A6" s="2"/>
      <c r="B6" s="2"/>
      <c r="C6" s="2"/>
      <c r="D6" s="2"/>
      <c r="E6" s="2"/>
      <c r="F6" s="2"/>
      <c r="G6" s="2"/>
      <c r="H6" s="2"/>
      <c r="I6" s="2"/>
    </row>
    <row r="7" spans="1:15" ht="15" customHeight="1" x14ac:dyDescent="0.2">
      <c r="A7" s="2"/>
      <c r="B7" s="2"/>
      <c r="C7" s="2"/>
      <c r="D7" s="126" t="str">
        <f>"Reporting Year: "&amp;'PAGE 1'!E6</f>
        <v>Reporting Year: 2023</v>
      </c>
      <c r="E7" s="126"/>
      <c r="F7" s="126"/>
      <c r="G7" s="126"/>
      <c r="H7" s="126"/>
      <c r="I7" s="126"/>
    </row>
    <row r="8" spans="1:15" x14ac:dyDescent="0.2">
      <c r="A8" s="2"/>
      <c r="B8" s="2"/>
      <c r="C8" s="2"/>
      <c r="D8" s="4"/>
      <c r="E8" s="4"/>
      <c r="F8" s="4"/>
      <c r="G8" s="4"/>
      <c r="H8" s="4"/>
      <c r="I8" s="4"/>
    </row>
    <row r="9" spans="1:15" x14ac:dyDescent="0.2">
      <c r="A9" s="2"/>
      <c r="B9" s="2"/>
      <c r="C9" s="2"/>
      <c r="D9" s="2"/>
      <c r="E9" s="2"/>
      <c r="F9" s="2"/>
      <c r="G9" s="2"/>
      <c r="H9" s="2"/>
      <c r="I9" s="5"/>
    </row>
    <row r="10" spans="1:15" x14ac:dyDescent="0.2">
      <c r="A10" s="2"/>
      <c r="B10" s="2"/>
      <c r="C10" s="2"/>
      <c r="D10" s="2"/>
      <c r="E10" s="2"/>
      <c r="F10" s="2"/>
      <c r="G10" s="2"/>
      <c r="H10" s="2"/>
      <c r="I10" s="5"/>
      <c r="J10" s="10"/>
      <c r="K10" s="10"/>
    </row>
    <row r="11" spans="1:15" x14ac:dyDescent="0.2">
      <c r="A11" s="2"/>
      <c r="B11" s="2"/>
      <c r="C11" s="2"/>
      <c r="D11" s="2"/>
      <c r="E11" s="2"/>
      <c r="F11" s="2"/>
      <c r="G11" s="2"/>
      <c r="H11" s="2"/>
      <c r="I11" s="2"/>
      <c r="J11" s="2"/>
      <c r="K11" s="2"/>
    </row>
    <row r="12" spans="1:15" ht="15.75" customHeight="1" x14ac:dyDescent="0.2">
      <c r="A12" s="2"/>
      <c r="B12" s="131" t="s">
        <v>50</v>
      </c>
      <c r="C12" s="131"/>
      <c r="D12" s="131"/>
      <c r="E12" s="131"/>
      <c r="F12" s="131"/>
      <c r="G12" s="131"/>
      <c r="H12" s="131"/>
      <c r="I12" s="131"/>
      <c r="J12" s="131"/>
      <c r="K12" s="2"/>
    </row>
    <row r="13" spans="1:15" ht="8.25" customHeight="1" x14ac:dyDescent="0.2">
      <c r="A13" s="2"/>
      <c r="K13" s="2"/>
    </row>
    <row r="14" spans="1:15" x14ac:dyDescent="0.2">
      <c r="A14" s="2"/>
      <c r="B14" s="107" t="s">
        <v>2</v>
      </c>
      <c r="C14" s="108"/>
      <c r="D14" s="109"/>
      <c r="E14" s="113" t="s">
        <v>34</v>
      </c>
      <c r="F14" s="114"/>
      <c r="G14" s="114"/>
      <c r="H14" s="114"/>
      <c r="I14" s="114"/>
      <c r="J14" s="115"/>
      <c r="K14" s="2"/>
      <c r="O14">
        <v>6</v>
      </c>
    </row>
    <row r="15" spans="1:15" ht="15.95" customHeight="1" x14ac:dyDescent="0.2">
      <c r="A15" s="2"/>
      <c r="B15" s="110"/>
      <c r="C15" s="111"/>
      <c r="D15" s="112"/>
      <c r="E15" s="6">
        <v>12</v>
      </c>
      <c r="F15" s="6">
        <v>13</v>
      </c>
      <c r="G15" s="6">
        <v>14</v>
      </c>
      <c r="H15" s="6">
        <v>15</v>
      </c>
      <c r="I15" s="6">
        <v>16</v>
      </c>
      <c r="J15" s="6">
        <v>17</v>
      </c>
      <c r="K15" s="2"/>
      <c r="O15" t="s">
        <v>5</v>
      </c>
    </row>
    <row r="16" spans="1:15" ht="15.95" customHeight="1" x14ac:dyDescent="0.2">
      <c r="A16" s="2"/>
      <c r="B16" s="97" t="s">
        <v>33</v>
      </c>
      <c r="C16" s="98"/>
      <c r="D16" s="99"/>
      <c r="E16" s="23">
        <v>309</v>
      </c>
      <c r="F16" s="23">
        <v>330</v>
      </c>
      <c r="G16" s="23">
        <v>381</v>
      </c>
      <c r="H16" s="23">
        <v>359</v>
      </c>
      <c r="I16" s="23">
        <v>379</v>
      </c>
      <c r="J16" s="23">
        <v>356</v>
      </c>
      <c r="K16" s="2"/>
    </row>
    <row r="17" spans="1:11" ht="15.95" customHeight="1" x14ac:dyDescent="0.2">
      <c r="A17" s="2"/>
      <c r="B17" s="97" t="s">
        <v>60</v>
      </c>
      <c r="C17" s="98"/>
      <c r="D17" s="99"/>
      <c r="E17" s="23">
        <v>66</v>
      </c>
      <c r="F17" s="23">
        <v>68</v>
      </c>
      <c r="G17" s="23">
        <v>82</v>
      </c>
      <c r="H17" s="23">
        <v>59</v>
      </c>
      <c r="I17" s="23">
        <v>47</v>
      </c>
      <c r="J17" s="23">
        <v>58</v>
      </c>
      <c r="K17" s="2"/>
    </row>
    <row r="18" spans="1:11" ht="15.95" customHeight="1" x14ac:dyDescent="0.2">
      <c r="A18" s="2"/>
      <c r="B18" s="97" t="s">
        <v>16</v>
      </c>
      <c r="C18" s="98"/>
      <c r="D18" s="99"/>
      <c r="E18" s="23">
        <v>773</v>
      </c>
      <c r="F18" s="23">
        <v>532</v>
      </c>
      <c r="G18" s="23">
        <v>373</v>
      </c>
      <c r="H18" s="23">
        <v>289</v>
      </c>
      <c r="I18" s="23">
        <v>221</v>
      </c>
      <c r="J18" s="23">
        <v>209</v>
      </c>
      <c r="K18" s="2"/>
    </row>
    <row r="19" spans="1:11" ht="15.95" customHeight="1" x14ac:dyDescent="0.2">
      <c r="A19" s="2"/>
      <c r="B19" s="97" t="s">
        <v>17</v>
      </c>
      <c r="C19" s="98"/>
      <c r="D19" s="99"/>
      <c r="E19" s="23">
        <v>18</v>
      </c>
      <c r="F19" s="23">
        <v>16</v>
      </c>
      <c r="G19" s="23">
        <v>23</v>
      </c>
      <c r="H19" s="23">
        <v>23</v>
      </c>
      <c r="I19" s="23">
        <v>16</v>
      </c>
      <c r="J19" s="23">
        <v>29</v>
      </c>
      <c r="K19" s="2"/>
    </row>
    <row r="20" spans="1:11" ht="15.95" customHeight="1" x14ac:dyDescent="0.2">
      <c r="A20" s="2"/>
      <c r="B20" s="97" t="s">
        <v>6</v>
      </c>
      <c r="C20" s="98"/>
      <c r="D20" s="99"/>
      <c r="E20" s="23">
        <v>479</v>
      </c>
      <c r="F20" s="23">
        <v>499</v>
      </c>
      <c r="G20" s="23">
        <v>569</v>
      </c>
      <c r="H20" s="23">
        <v>523</v>
      </c>
      <c r="I20" s="23">
        <v>537</v>
      </c>
      <c r="J20" s="23">
        <v>412</v>
      </c>
      <c r="K20" s="2"/>
    </row>
    <row r="21" spans="1:11" ht="15.95" customHeight="1" x14ac:dyDescent="0.2">
      <c r="A21" s="2"/>
      <c r="B21" s="97" t="s">
        <v>61</v>
      </c>
      <c r="C21" s="98"/>
      <c r="D21" s="99"/>
      <c r="E21" s="23">
        <v>41</v>
      </c>
      <c r="F21" s="23">
        <v>38</v>
      </c>
      <c r="G21" s="23">
        <v>28</v>
      </c>
      <c r="H21" s="23">
        <v>31</v>
      </c>
      <c r="I21" s="23">
        <v>36</v>
      </c>
      <c r="J21" s="23">
        <v>26</v>
      </c>
      <c r="K21" s="2"/>
    </row>
    <row r="22" spans="1:11" ht="15.95" customHeight="1" x14ac:dyDescent="0.2">
      <c r="A22" s="2"/>
      <c r="B22" s="97" t="s">
        <v>62</v>
      </c>
      <c r="C22" s="98"/>
      <c r="D22" s="99"/>
      <c r="E22" s="23">
        <v>1445</v>
      </c>
      <c r="F22" s="23">
        <v>1580</v>
      </c>
      <c r="G22" s="23">
        <v>1550</v>
      </c>
      <c r="H22" s="23">
        <v>1518</v>
      </c>
      <c r="I22" s="23">
        <v>1380</v>
      </c>
      <c r="J22" s="23">
        <v>1198</v>
      </c>
      <c r="K22" s="2"/>
    </row>
    <row r="23" spans="1:11" ht="15.95" customHeight="1" x14ac:dyDescent="0.2">
      <c r="A23" s="2"/>
      <c r="B23" s="97" t="s">
        <v>63</v>
      </c>
      <c r="C23" s="98"/>
      <c r="D23" s="99"/>
      <c r="E23" s="23">
        <v>2398</v>
      </c>
      <c r="F23" s="23">
        <v>2545</v>
      </c>
      <c r="G23" s="23">
        <v>2736</v>
      </c>
      <c r="H23" s="23">
        <v>2569</v>
      </c>
      <c r="I23" s="23">
        <v>2454</v>
      </c>
      <c r="J23" s="23">
        <v>2135</v>
      </c>
      <c r="K23" s="2"/>
    </row>
    <row r="24" spans="1:11" ht="15.95" customHeight="1" x14ac:dyDescent="0.2">
      <c r="A24" s="2"/>
      <c r="B24" s="97" t="s">
        <v>3</v>
      </c>
      <c r="C24" s="98"/>
      <c r="D24" s="99"/>
      <c r="E24" s="23">
        <v>2</v>
      </c>
      <c r="F24" s="23">
        <v>2</v>
      </c>
      <c r="G24" s="23">
        <v>2</v>
      </c>
      <c r="H24" s="23">
        <v>1</v>
      </c>
      <c r="I24" s="23">
        <v>3</v>
      </c>
      <c r="J24" s="23">
        <v>1</v>
      </c>
      <c r="K24" s="2"/>
    </row>
    <row r="25" spans="1:11" ht="15.95" customHeight="1" x14ac:dyDescent="0.2">
      <c r="A25" s="2"/>
      <c r="B25" s="97" t="s">
        <v>4</v>
      </c>
      <c r="C25" s="98"/>
      <c r="D25" s="99"/>
      <c r="E25" s="23">
        <v>-9</v>
      </c>
      <c r="F25" s="23">
        <v>-9</v>
      </c>
      <c r="G25" s="23">
        <v>-9</v>
      </c>
      <c r="H25" s="23">
        <v>-9</v>
      </c>
      <c r="I25" s="23">
        <v>-9</v>
      </c>
      <c r="J25" s="23">
        <v>-9</v>
      </c>
      <c r="K25" s="2"/>
    </row>
    <row r="26" spans="1:11" ht="15.95" customHeight="1" x14ac:dyDescent="0.2">
      <c r="A26" s="2"/>
      <c r="B26" s="97" t="s">
        <v>0</v>
      </c>
      <c r="C26" s="98"/>
      <c r="D26" s="99"/>
      <c r="E26" s="23">
        <v>854</v>
      </c>
      <c r="F26" s="23">
        <v>887</v>
      </c>
      <c r="G26" s="23">
        <v>849</v>
      </c>
      <c r="H26" s="23">
        <v>800</v>
      </c>
      <c r="I26" s="23">
        <v>783</v>
      </c>
      <c r="J26" s="23">
        <v>735</v>
      </c>
      <c r="K26" s="2"/>
    </row>
    <row r="27" spans="1:11" ht="15.95" customHeight="1" x14ac:dyDescent="0.2">
      <c r="A27" s="2"/>
      <c r="B27" s="97" t="s">
        <v>1</v>
      </c>
      <c r="C27" s="98"/>
      <c r="D27" s="99"/>
      <c r="E27" s="23">
        <v>30</v>
      </c>
      <c r="F27" s="23">
        <v>24</v>
      </c>
      <c r="G27" s="23">
        <v>27</v>
      </c>
      <c r="H27" s="23">
        <v>27</v>
      </c>
      <c r="I27" s="23">
        <v>42</v>
      </c>
      <c r="J27" s="23">
        <v>30</v>
      </c>
      <c r="K27" s="2"/>
    </row>
    <row r="28" spans="1:11" ht="15.95" customHeight="1" x14ac:dyDescent="0.2">
      <c r="A28" s="2"/>
      <c r="B28" s="97" t="s">
        <v>18</v>
      </c>
      <c r="C28" s="98"/>
      <c r="D28" s="99"/>
      <c r="E28" s="14" t="s">
        <v>5</v>
      </c>
      <c r="F28" s="14" t="s">
        <v>5</v>
      </c>
      <c r="G28" s="14" t="s">
        <v>5</v>
      </c>
      <c r="H28" s="14" t="s">
        <v>5</v>
      </c>
      <c r="I28" s="14"/>
      <c r="J28" s="14"/>
      <c r="K28" s="2"/>
    </row>
    <row r="29" spans="1:11" x14ac:dyDescent="0.2">
      <c r="A29" s="2"/>
      <c r="B29" s="97" t="s">
        <v>15</v>
      </c>
      <c r="C29" s="98"/>
      <c r="D29" s="99"/>
      <c r="E29" s="23">
        <v>6415</v>
      </c>
      <c r="F29" s="23">
        <v>6521</v>
      </c>
      <c r="G29" s="23">
        <v>6620</v>
      </c>
      <c r="H29" s="23">
        <v>6199</v>
      </c>
      <c r="I29" s="23">
        <v>5898</v>
      </c>
      <c r="J29" s="23">
        <v>5189</v>
      </c>
      <c r="K29" s="2"/>
    </row>
    <row r="30" spans="1:11" x14ac:dyDescent="0.2">
      <c r="A30" s="2"/>
      <c r="B30" s="2"/>
      <c r="C30" s="2"/>
      <c r="D30" s="2"/>
      <c r="E30" s="2"/>
      <c r="F30" s="2"/>
      <c r="G30" s="2"/>
      <c r="H30" s="2"/>
      <c r="I30" s="2"/>
      <c r="J30" s="2"/>
      <c r="K30" s="2"/>
    </row>
    <row r="31" spans="1:11" x14ac:dyDescent="0.2">
      <c r="A31" s="2"/>
      <c r="B31" s="132"/>
      <c r="C31" s="118"/>
      <c r="D31" s="2"/>
      <c r="E31" s="2"/>
      <c r="F31" s="2"/>
      <c r="G31" s="2"/>
      <c r="H31" s="2"/>
      <c r="I31" s="2"/>
      <c r="J31" s="2"/>
      <c r="K31" s="2"/>
    </row>
    <row r="32" spans="1:11" x14ac:dyDescent="0.2">
      <c r="A32" s="2"/>
      <c r="B32" s="104" t="s">
        <v>22</v>
      </c>
      <c r="C32" s="129"/>
      <c r="D32" s="129"/>
      <c r="E32" s="24">
        <f t="shared" ref="E32:J32" si="0">MAX(E16,0)+MAX(E17,0)+MAX(E18,0)+MAX(E19,0)+MAX(E20,0)+MAX(E21,0)+MAX(E22,0)+MAX(E23,0)+MAX(E24,0)+MAX(E25,0)+MAX(E26,0)+MAX(E27,0)</f>
        <v>6415</v>
      </c>
      <c r="F32" s="24">
        <f t="shared" si="0"/>
        <v>6521</v>
      </c>
      <c r="G32" s="24">
        <f t="shared" si="0"/>
        <v>6620</v>
      </c>
      <c r="H32" s="24">
        <f t="shared" si="0"/>
        <v>6199</v>
      </c>
      <c r="I32" s="24">
        <f t="shared" si="0"/>
        <v>5898</v>
      </c>
      <c r="J32" s="24">
        <f t="shared" si="0"/>
        <v>5189</v>
      </c>
      <c r="K32" s="2"/>
    </row>
  </sheetData>
  <sheetProtection password="CDE0" sheet="1" objects="1" scenarios="1"/>
  <mergeCells count="21">
    <mergeCell ref="A1:C1"/>
    <mergeCell ref="B32:D32"/>
    <mergeCell ref="B27:D27"/>
    <mergeCell ref="B28:D28"/>
    <mergeCell ref="B29:D29"/>
    <mergeCell ref="B31:C31"/>
    <mergeCell ref="B26:D26"/>
    <mergeCell ref="D7:I7"/>
    <mergeCell ref="E14:J14"/>
    <mergeCell ref="B20:D20"/>
    <mergeCell ref="B24:D24"/>
    <mergeCell ref="B19:D19"/>
    <mergeCell ref="B25:D25"/>
    <mergeCell ref="B21:D21"/>
    <mergeCell ref="B14:D15"/>
    <mergeCell ref="B22:D22"/>
    <mergeCell ref="B23:D23"/>
    <mergeCell ref="B18:D18"/>
    <mergeCell ref="B16:D16"/>
    <mergeCell ref="B17:D17"/>
    <mergeCell ref="B12:J12"/>
  </mergeCells>
  <phoneticPr fontId="0" type="noConversion"/>
  <conditionalFormatting sqref="E32:J32">
    <cfRule type="expression" dxfId="6" priority="1" stopIfTrue="1">
      <formula>MAX(E29,0)&lt;&gt;E32</formula>
    </cfRule>
  </conditionalFormatting>
  <printOptions horizontalCentered="1"/>
  <pageMargins left="0.53" right="0.62" top="0.75" bottom="0.88" header="0.5" footer="0.5"/>
  <pageSetup scale="97" orientation="landscape" r:id="rId1"/>
  <headerFooter alignWithMargins="0">
    <oddFooter>&amp;L&amp;8
CURRENT DATE: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N36"/>
  <sheetViews>
    <sheetView zoomScaleNormal="100" workbookViewId="0">
      <selection activeCell="M2" sqref="M2"/>
    </sheetView>
  </sheetViews>
  <sheetFormatPr defaultRowHeight="12.75" x14ac:dyDescent="0.2"/>
  <cols>
    <col min="1" max="1" width="7.28515625" customWidth="1"/>
    <col min="2" max="2" width="10.7109375" customWidth="1"/>
    <col min="3" max="3" width="22.5703125" customWidth="1"/>
    <col min="4" max="8" width="15.42578125" customWidth="1"/>
    <col min="9" max="9" width="21" customWidth="1"/>
    <col min="10" max="10" width="12.85546875" customWidth="1"/>
    <col min="11" max="11" width="9.85546875" hidden="1" customWidth="1"/>
    <col min="12" max="12" width="7.7109375" hidden="1" customWidth="1"/>
    <col min="13" max="13" width="7.7109375" customWidth="1"/>
    <col min="14" max="14" width="2.7109375" hidden="1" customWidth="1"/>
  </cols>
  <sheetData>
    <row r="1" spans="1:14" x14ac:dyDescent="0.2">
      <c r="A1" s="96" t="s">
        <v>57</v>
      </c>
      <c r="B1" s="96"/>
      <c r="C1" s="96"/>
      <c r="D1" s="2"/>
      <c r="E1" s="2"/>
      <c r="F1" s="2"/>
      <c r="G1" s="2"/>
      <c r="H1" s="2" t="s">
        <v>5</v>
      </c>
      <c r="I1" s="5" t="s">
        <v>46</v>
      </c>
    </row>
    <row r="2" spans="1:14" x14ac:dyDescent="0.2">
      <c r="A2" s="49"/>
      <c r="B2" s="49"/>
      <c r="C2" s="49"/>
      <c r="D2" s="2"/>
      <c r="E2" s="2"/>
      <c r="F2" s="2"/>
      <c r="G2" s="2"/>
      <c r="H2" s="2"/>
      <c r="I2" s="2"/>
    </row>
    <row r="3" spans="1:14" x14ac:dyDescent="0.2">
      <c r="A3" s="49"/>
      <c r="B3" s="49"/>
      <c r="C3" s="49"/>
      <c r="D3" s="2"/>
      <c r="E3" s="2"/>
      <c r="F3" s="2"/>
      <c r="G3" s="2"/>
      <c r="H3" s="2"/>
      <c r="I3" s="45"/>
    </row>
    <row r="4" spans="1:14" x14ac:dyDescent="0.2">
      <c r="A4" s="49"/>
      <c r="B4" s="49"/>
      <c r="C4" s="101" t="s">
        <v>14</v>
      </c>
      <c r="D4" s="101"/>
      <c r="E4" s="101"/>
      <c r="F4" s="101"/>
      <c r="G4" s="101"/>
      <c r="H4" s="101"/>
      <c r="I4" s="101"/>
    </row>
    <row r="5" spans="1:14" x14ac:dyDescent="0.2">
      <c r="A5" s="49"/>
      <c r="B5" s="49"/>
      <c r="C5" s="101" t="s">
        <v>8</v>
      </c>
      <c r="D5" s="101"/>
      <c r="E5" s="101"/>
      <c r="F5" s="101"/>
      <c r="G5" s="101"/>
      <c r="H5" s="101"/>
      <c r="I5" s="101"/>
    </row>
    <row r="6" spans="1:14" x14ac:dyDescent="0.2">
      <c r="A6" s="2"/>
      <c r="B6" s="2"/>
      <c r="C6" s="2"/>
      <c r="D6" s="2"/>
      <c r="E6" s="2"/>
      <c r="F6" s="2"/>
      <c r="G6" s="2"/>
      <c r="H6" s="2"/>
      <c r="I6" s="2"/>
    </row>
    <row r="7" spans="1:14" ht="15" customHeight="1" x14ac:dyDescent="0.2">
      <c r="A7" s="2"/>
      <c r="B7" s="2"/>
      <c r="C7" s="2"/>
      <c r="D7" s="126" t="str">
        <f>"Reporting Year: "&amp;'PAGE 1'!E6</f>
        <v>Reporting Year: 2023</v>
      </c>
      <c r="E7" s="126"/>
      <c r="F7" s="126"/>
      <c r="G7" s="126"/>
      <c r="H7" s="126"/>
      <c r="I7" s="2"/>
    </row>
    <row r="8" spans="1:14" x14ac:dyDescent="0.2">
      <c r="A8" s="2"/>
      <c r="B8" s="2"/>
      <c r="C8" s="2"/>
      <c r="D8" s="4"/>
      <c r="E8" s="4"/>
      <c r="F8" s="4"/>
      <c r="G8" s="4"/>
      <c r="H8" s="4"/>
    </row>
    <row r="9" spans="1:14" x14ac:dyDescent="0.2">
      <c r="A9" s="2"/>
      <c r="B9" s="2"/>
      <c r="C9" s="2"/>
      <c r="D9" s="2"/>
      <c r="E9" s="2"/>
      <c r="F9" s="2"/>
      <c r="G9" s="2"/>
      <c r="H9" s="2"/>
    </row>
    <row r="10" spans="1:14" x14ac:dyDescent="0.2">
      <c r="A10" s="2"/>
      <c r="B10" s="2"/>
      <c r="C10" s="2"/>
      <c r="D10" s="2"/>
      <c r="E10" s="2"/>
      <c r="F10" s="2"/>
      <c r="G10" s="2"/>
      <c r="H10" s="2"/>
    </row>
    <row r="11" spans="1:14" ht="15.75" customHeight="1" x14ac:dyDescent="0.2">
      <c r="A11" s="134" t="s">
        <v>51</v>
      </c>
      <c r="B11" s="134"/>
      <c r="C11" s="134"/>
      <c r="D11" s="134"/>
      <c r="E11" s="134"/>
      <c r="F11" s="134"/>
      <c r="G11" s="134"/>
      <c r="H11" s="134"/>
      <c r="I11" s="2"/>
    </row>
    <row r="12" spans="1:14" ht="8.25" customHeight="1" x14ac:dyDescent="0.2">
      <c r="I12" s="2"/>
    </row>
    <row r="13" spans="1:14" x14ac:dyDescent="0.2">
      <c r="A13" s="107" t="s">
        <v>2</v>
      </c>
      <c r="B13" s="108"/>
      <c r="C13" s="109"/>
      <c r="D13" s="113" t="s">
        <v>34</v>
      </c>
      <c r="E13" s="114"/>
      <c r="F13" s="114"/>
      <c r="G13" s="114"/>
      <c r="H13" s="114"/>
      <c r="I13" s="115"/>
    </row>
    <row r="14" spans="1:14" x14ac:dyDescent="0.2">
      <c r="A14" s="135"/>
      <c r="B14" s="134"/>
      <c r="C14" s="136"/>
      <c r="D14" s="11"/>
      <c r="E14" s="11"/>
      <c r="F14" s="11"/>
      <c r="G14" s="11"/>
      <c r="H14" s="12"/>
      <c r="I14" s="12" t="s">
        <v>11</v>
      </c>
      <c r="J14" s="4" t="s">
        <v>19</v>
      </c>
      <c r="K14" s="16"/>
      <c r="L14" s="16"/>
      <c r="M14" s="16" t="s">
        <v>5</v>
      </c>
      <c r="N14">
        <v>7</v>
      </c>
    </row>
    <row r="15" spans="1:14" x14ac:dyDescent="0.2">
      <c r="A15" s="110"/>
      <c r="B15" s="111"/>
      <c r="C15" s="112"/>
      <c r="D15" s="6">
        <v>18</v>
      </c>
      <c r="E15" s="6">
        <v>19</v>
      </c>
      <c r="F15" s="6">
        <v>20</v>
      </c>
      <c r="G15" s="6">
        <v>21</v>
      </c>
      <c r="H15" s="46" t="s">
        <v>11</v>
      </c>
      <c r="I15" s="6" t="s">
        <v>27</v>
      </c>
      <c r="J15" s="4" t="s">
        <v>13</v>
      </c>
      <c r="K15" s="16"/>
      <c r="L15" s="16"/>
      <c r="M15" s="16"/>
    </row>
    <row r="16" spans="1:14" ht="17.100000000000001" customHeight="1" x14ac:dyDescent="0.2">
      <c r="A16" s="97" t="s">
        <v>33</v>
      </c>
      <c r="B16" s="98"/>
      <c r="C16" s="99"/>
      <c r="D16" s="23">
        <v>272</v>
      </c>
      <c r="E16" s="23">
        <v>202</v>
      </c>
      <c r="F16" s="23">
        <v>188</v>
      </c>
      <c r="G16" s="23">
        <v>36</v>
      </c>
      <c r="H16" s="23">
        <v>3680</v>
      </c>
      <c r="I16" s="40">
        <f>IF(MIN(H16,H29)&lt;=0,0,H16/H29)</f>
        <v>4.6001150028750722E-2</v>
      </c>
      <c r="J16" s="20">
        <f t="shared" ref="J16:J27" si="0">MAX(D16,0)+MAX(E16,0)+MAX(F16,0)+MAX(G16,0)+K16+L16</f>
        <v>3680</v>
      </c>
      <c r="K16" s="20">
        <f>MAX('PAGE 3'!E15,0)+MAX('PAGE 3'!F15,0)+MAX('PAGE 3'!G15,0)+MAX('PAGE 3'!H15,0)+MAX('PAGE 3'!I15,0)+MAX('PAGE 3'!J15,0)+MAX('PAGE 3'!K15,0)</f>
        <v>868</v>
      </c>
      <c r="L16" s="20">
        <f>MAX('PAGE 4'!E16,0)+MAX('PAGE 4'!F16,0)+MAX('PAGE 4'!G16,0)+MAX('PAGE 4'!H16,0)+MAX('PAGE 4'!I16,0)+MAX('PAGE 4'!J16,0)</f>
        <v>2114</v>
      </c>
    </row>
    <row r="17" spans="1:12" ht="17.100000000000001" customHeight="1" x14ac:dyDescent="0.2">
      <c r="A17" s="97" t="s">
        <v>60</v>
      </c>
      <c r="B17" s="98"/>
      <c r="C17" s="99"/>
      <c r="D17" s="23">
        <v>31</v>
      </c>
      <c r="E17" s="23">
        <v>7</v>
      </c>
      <c r="F17" s="23">
        <v>6</v>
      </c>
      <c r="G17" s="23">
        <v>0</v>
      </c>
      <c r="H17" s="23">
        <v>946</v>
      </c>
      <c r="I17" s="40">
        <f>IF(MIN(H17,H29)&lt;=0,0,H17/H29)</f>
        <v>1.1825295632390809E-2</v>
      </c>
      <c r="J17" s="20">
        <f t="shared" si="0"/>
        <v>946</v>
      </c>
      <c r="K17" s="20">
        <f>MAX('PAGE 3'!E16,0)+MAX('PAGE 3'!F16,0)+MAX('PAGE 3'!G16,0)+MAX('PAGE 3'!H16,0)+MAX('PAGE 3'!I16,0)+MAX('PAGE 3'!J16,0)+MAX('PAGE 3'!K16,0)</f>
        <v>522</v>
      </c>
      <c r="L17" s="20">
        <f>MAX('PAGE 4'!E17,0)+MAX('PAGE 4'!F17,0)+MAX('PAGE 4'!G17,0)+MAX('PAGE 4'!H17,0)+MAX('PAGE 4'!I17,0)+MAX('PAGE 4'!J17,0)</f>
        <v>380</v>
      </c>
    </row>
    <row r="18" spans="1:12" ht="17.100000000000001" customHeight="1" x14ac:dyDescent="0.2">
      <c r="A18" s="97" t="s">
        <v>16</v>
      </c>
      <c r="B18" s="98"/>
      <c r="C18" s="99"/>
      <c r="D18" s="23">
        <v>77</v>
      </c>
      <c r="E18" s="23">
        <v>23</v>
      </c>
      <c r="F18" s="23">
        <v>9</v>
      </c>
      <c r="G18" s="23">
        <v>3</v>
      </c>
      <c r="H18" s="23">
        <v>16796</v>
      </c>
      <c r="I18" s="40">
        <f>IF(MIN(H18,H29)&lt;=0,0,H18/H29)</f>
        <v>0.20995524888122202</v>
      </c>
      <c r="J18" s="20">
        <f t="shared" si="0"/>
        <v>16796</v>
      </c>
      <c r="K18" s="20">
        <f>MAX('PAGE 3'!E17,0)+MAX('PAGE 3'!F17,0)+MAX('PAGE 3'!G17,0)+MAX('PAGE 3'!H17,0)+MAX('PAGE 3'!I17,0)+MAX('PAGE 3'!J17,0)+MAX('PAGE 3'!K17,0)</f>
        <v>14287</v>
      </c>
      <c r="L18" s="20">
        <f>MAX('PAGE 4'!E18,0)+MAX('PAGE 4'!F18,0)+MAX('PAGE 4'!G18,0)+MAX('PAGE 4'!H18,0)+MAX('PAGE 4'!I18,0)+MAX('PAGE 4'!J18,0)</f>
        <v>2397</v>
      </c>
    </row>
    <row r="19" spans="1:12" ht="17.100000000000001" customHeight="1" x14ac:dyDescent="0.2">
      <c r="A19" s="97" t="s">
        <v>17</v>
      </c>
      <c r="B19" s="98"/>
      <c r="C19" s="99"/>
      <c r="D19" s="23">
        <v>7</v>
      </c>
      <c r="E19" s="23">
        <v>3</v>
      </c>
      <c r="F19" s="23">
        <v>5</v>
      </c>
      <c r="G19" s="23">
        <v>0</v>
      </c>
      <c r="H19" s="23">
        <v>286</v>
      </c>
      <c r="I19" s="40">
        <f>IF(MIN(H19,H29)&lt;=0,0,H19/H29)</f>
        <v>3.5750893772344308E-3</v>
      </c>
      <c r="J19" s="20">
        <f t="shared" si="0"/>
        <v>286</v>
      </c>
      <c r="K19" s="20">
        <f>MAX('PAGE 3'!E18,0)+MAX('PAGE 3'!F18,0)+MAX('PAGE 3'!G18,0)+MAX('PAGE 3'!H18,0)+MAX('PAGE 3'!I18,0)+MAX('PAGE 3'!J18,0)+MAX('PAGE 3'!K18,0)</f>
        <v>146</v>
      </c>
      <c r="L19" s="20">
        <f>MAX('PAGE 4'!E19,0)+MAX('PAGE 4'!F19,0)+MAX('PAGE 4'!G19,0)+MAX('PAGE 4'!H19,0)+MAX('PAGE 4'!I19,0)+MAX('PAGE 4'!J19,0)</f>
        <v>125</v>
      </c>
    </row>
    <row r="20" spans="1:12" ht="17.100000000000001" customHeight="1" x14ac:dyDescent="0.2">
      <c r="A20" s="97" t="s">
        <v>6</v>
      </c>
      <c r="B20" s="98"/>
      <c r="C20" s="99"/>
      <c r="D20" s="23">
        <v>186</v>
      </c>
      <c r="E20" s="23">
        <v>61</v>
      </c>
      <c r="F20" s="23">
        <v>25</v>
      </c>
      <c r="G20" s="23">
        <v>6</v>
      </c>
      <c r="H20" s="23">
        <v>4762</v>
      </c>
      <c r="I20" s="40">
        <f>IF(MIN(H20,H29)&lt;=0,0,H20/H29)</f>
        <v>5.9526488162204058E-2</v>
      </c>
      <c r="J20" s="20">
        <f t="shared" si="0"/>
        <v>4762</v>
      </c>
      <c r="K20" s="20">
        <f>MAX('PAGE 3'!E19,0)+MAX('PAGE 3'!F19,0)+MAX('PAGE 3'!G19,0)+MAX('PAGE 3'!H19,0)+MAX('PAGE 3'!I19,0)+MAX('PAGE 3'!J19,0)+MAX('PAGE 3'!K19,0)</f>
        <v>1465</v>
      </c>
      <c r="L20" s="20">
        <f>MAX('PAGE 4'!E20,0)+MAX('PAGE 4'!F20,0)+MAX('PAGE 4'!G20,0)+MAX('PAGE 4'!H20,0)+MAX('PAGE 4'!I20,0)+MAX('PAGE 4'!J20,0)</f>
        <v>3019</v>
      </c>
    </row>
    <row r="21" spans="1:12" ht="17.100000000000001" customHeight="1" x14ac:dyDescent="0.2">
      <c r="A21" s="97" t="s">
        <v>61</v>
      </c>
      <c r="B21" s="98"/>
      <c r="C21" s="99"/>
      <c r="D21" s="23">
        <v>19</v>
      </c>
      <c r="E21" s="23">
        <v>13</v>
      </c>
      <c r="F21" s="23">
        <v>12</v>
      </c>
      <c r="G21" s="23">
        <v>4</v>
      </c>
      <c r="H21" s="23">
        <v>568</v>
      </c>
      <c r="I21" s="40">
        <f>IF(MIN(H21,H29)&lt;=0,0,H21/H29)</f>
        <v>7.1001775044376107E-3</v>
      </c>
      <c r="J21" s="20">
        <f>MAX(D21,0)+MAX(E21,0)+MAX(F21,0)+MAX(G21,0)+K21+L21</f>
        <v>568</v>
      </c>
      <c r="K21" s="20">
        <f>MAX('PAGE 3'!E20,0)+MAX('PAGE 3'!F20,0)+MAX('PAGE 3'!G20,0)+MAX('PAGE 3'!H20,0)+MAX('PAGE 3'!I20,0)+MAX('PAGE 3'!J20,0)+MAX('PAGE 3'!K20,0)</f>
        <v>320</v>
      </c>
      <c r="L21" s="20">
        <f>MAX('PAGE 4'!E21,0)+MAX('PAGE 4'!F21,0)+MAX('PAGE 4'!G21,0)+MAX('PAGE 4'!H21,0)+MAX('PAGE 4'!I21,0)+MAX('PAGE 4'!J21,0)</f>
        <v>200</v>
      </c>
    </row>
    <row r="22" spans="1:12" ht="17.100000000000001" customHeight="1" x14ac:dyDescent="0.2">
      <c r="A22" s="97" t="s">
        <v>62</v>
      </c>
      <c r="B22" s="98"/>
      <c r="C22" s="99"/>
      <c r="D22" s="23">
        <v>528</v>
      </c>
      <c r="E22" s="23">
        <v>139</v>
      </c>
      <c r="F22" s="23">
        <v>95</v>
      </c>
      <c r="G22" s="23">
        <v>10</v>
      </c>
      <c r="H22" s="23">
        <v>14633</v>
      </c>
      <c r="I22" s="40">
        <f>IF(MIN(H22,H29)&lt;=0,0,H22/H29)</f>
        <v>0.18291707292682316</v>
      </c>
      <c r="J22" s="20">
        <f>MAX(D22,0)+MAX(E22,0)+MAX(F22,0)+MAX(G22,0)+K22+L22</f>
        <v>14633</v>
      </c>
      <c r="K22" s="20">
        <f>MAX('PAGE 3'!E21,0)+MAX('PAGE 3'!F21,0)+MAX('PAGE 3'!G21,0)+MAX('PAGE 3'!H21,0)+MAX('PAGE 3'!I21,0)+MAX('PAGE 3'!J21,0)+MAX('PAGE 3'!K21,0)</f>
        <v>5190</v>
      </c>
      <c r="L22" s="20">
        <f>MAX('PAGE 4'!E22,0)+MAX('PAGE 4'!F22,0)+MAX('PAGE 4'!G22,0)+MAX('PAGE 4'!H22,0)+MAX('PAGE 4'!I22,0)+MAX('PAGE 4'!J22,0)</f>
        <v>8671</v>
      </c>
    </row>
    <row r="23" spans="1:12" ht="17.100000000000001" customHeight="1" x14ac:dyDescent="0.2">
      <c r="A23" s="97" t="s">
        <v>63</v>
      </c>
      <c r="B23" s="98"/>
      <c r="C23" s="99"/>
      <c r="D23" s="23">
        <v>818</v>
      </c>
      <c r="E23" s="23">
        <v>131</v>
      </c>
      <c r="F23" s="23">
        <v>55</v>
      </c>
      <c r="G23" s="23">
        <v>8</v>
      </c>
      <c r="H23" s="23">
        <v>22115</v>
      </c>
      <c r="I23" s="40">
        <f>IF(MIN(H23,H29)&lt;=0,0,H23/H29)</f>
        <v>0.27644441111027773</v>
      </c>
      <c r="J23" s="20">
        <f t="shared" si="0"/>
        <v>22115</v>
      </c>
      <c r="K23" s="20">
        <f>MAX('PAGE 3'!E22,0)+MAX('PAGE 3'!F22,0)+MAX('PAGE 3'!G22,0)+MAX('PAGE 3'!H22,0)+MAX('PAGE 3'!I22,0)+MAX('PAGE 3'!J22,0)+MAX('PAGE 3'!K22,0)</f>
        <v>6266</v>
      </c>
      <c r="L23" s="20">
        <f>MAX('PAGE 4'!E23,0)+MAX('PAGE 4'!F23,0)+MAX('PAGE 4'!G23,0)+MAX('PAGE 4'!H23,0)+MAX('PAGE 4'!I23,0)+MAX('PAGE 4'!J23,0)</f>
        <v>14837</v>
      </c>
    </row>
    <row r="24" spans="1:12" ht="17.100000000000001" customHeight="1" x14ac:dyDescent="0.2">
      <c r="A24" s="97" t="s">
        <v>3</v>
      </c>
      <c r="B24" s="98"/>
      <c r="C24" s="99"/>
      <c r="D24" s="23">
        <v>2</v>
      </c>
      <c r="E24" s="23">
        <v>0</v>
      </c>
      <c r="F24" s="23">
        <v>2</v>
      </c>
      <c r="G24" s="23">
        <v>0</v>
      </c>
      <c r="H24" s="23">
        <v>33</v>
      </c>
      <c r="I24" s="40">
        <f>IF(MIN(H24,H29)&lt;=0,0,H24/H29)</f>
        <v>4.1251031275781893E-4</v>
      </c>
      <c r="J24" s="20">
        <f t="shared" si="0"/>
        <v>33</v>
      </c>
      <c r="K24" s="20">
        <f>MAX('PAGE 3'!E23,0)+MAX('PAGE 3'!F23,0)+MAX('PAGE 3'!G23,0)+MAX('PAGE 3'!H23,0)+MAX('PAGE 3'!I23,0)+MAX('PAGE 3'!J23,0)+MAX('PAGE 3'!K23,0)</f>
        <v>18</v>
      </c>
      <c r="L24" s="20">
        <f>MAX('PAGE 4'!E24,0)+MAX('PAGE 4'!F24,0)+MAX('PAGE 4'!G24,0)+MAX('PAGE 4'!H24,0)+MAX('PAGE 4'!I24,0)+MAX('PAGE 4'!J24,0)</f>
        <v>11</v>
      </c>
    </row>
    <row r="25" spans="1:12" ht="17.100000000000001" customHeight="1" x14ac:dyDescent="0.2">
      <c r="A25" s="97" t="s">
        <v>4</v>
      </c>
      <c r="B25" s="98"/>
      <c r="C25" s="99"/>
      <c r="D25" s="23">
        <v>-9</v>
      </c>
      <c r="E25" s="23">
        <v>-9</v>
      </c>
      <c r="F25" s="23">
        <v>-9</v>
      </c>
      <c r="G25" s="23">
        <v>-9</v>
      </c>
      <c r="H25" s="23">
        <v>-9</v>
      </c>
      <c r="I25" s="40">
        <f>IF(MIN(H25,H29)&lt;=0,0,H25/H29)</f>
        <v>0</v>
      </c>
      <c r="J25" s="20">
        <f t="shared" si="0"/>
        <v>0</v>
      </c>
      <c r="K25" s="20">
        <f>MAX('PAGE 3'!E24,0)+MAX('PAGE 3'!F24,0)+MAX('PAGE 3'!G24,0)+MAX('PAGE 3'!H24,0)+MAX('PAGE 3'!I24,0)+MAX('PAGE 3'!J24,0)+MAX('PAGE 3'!K24,0)</f>
        <v>0</v>
      </c>
      <c r="L25" s="20">
        <f>MAX('PAGE 4'!E25,0)+MAX('PAGE 4'!F25,0)+MAX('PAGE 4'!G25,0)+MAX('PAGE 4'!H25,0)+MAX('PAGE 4'!I25,0)+MAX('PAGE 4'!J25,0)</f>
        <v>0</v>
      </c>
    </row>
    <row r="26" spans="1:12" ht="17.100000000000001" customHeight="1" x14ac:dyDescent="0.2">
      <c r="A26" s="97" t="s">
        <v>0</v>
      </c>
      <c r="B26" s="98"/>
      <c r="C26" s="99"/>
      <c r="D26" s="23">
        <v>447</v>
      </c>
      <c r="E26" s="23">
        <v>238</v>
      </c>
      <c r="F26" s="23">
        <v>196</v>
      </c>
      <c r="G26" s="23">
        <v>38</v>
      </c>
      <c r="H26" s="23">
        <v>11657</v>
      </c>
      <c r="I26" s="40">
        <f>IF(MIN(H26,H29)&lt;=0,0,H26/H29)</f>
        <v>0.1457161429035726</v>
      </c>
      <c r="J26" s="20">
        <f t="shared" si="0"/>
        <v>11657</v>
      </c>
      <c r="K26" s="20">
        <f>MAX('PAGE 3'!E25,0)+MAX('PAGE 3'!F25,0)+MAX('PAGE 3'!G25,0)+MAX('PAGE 3'!H25,0)+MAX('PAGE 3'!I25,0)+MAX('PAGE 3'!J25,0)+MAX('PAGE 3'!K25,0)</f>
        <v>5830</v>
      </c>
      <c r="L26" s="20">
        <f>MAX('PAGE 4'!E26,0)+MAX('PAGE 4'!F26,0)+MAX('PAGE 4'!G26,0)+MAX('PAGE 4'!H26,0)+MAX('PAGE 4'!I26,0)+MAX('PAGE 4'!J26,0)</f>
        <v>4908</v>
      </c>
    </row>
    <row r="27" spans="1:12" ht="17.100000000000001" customHeight="1" x14ac:dyDescent="0.2">
      <c r="A27" s="97" t="s">
        <v>1</v>
      </c>
      <c r="B27" s="98"/>
      <c r="C27" s="99"/>
      <c r="D27" s="23">
        <v>12</v>
      </c>
      <c r="E27" s="23">
        <v>5</v>
      </c>
      <c r="F27" s="23">
        <v>4</v>
      </c>
      <c r="G27" s="23">
        <v>1</v>
      </c>
      <c r="H27" s="23">
        <v>325</v>
      </c>
      <c r="I27" s="40">
        <f>IF(MIN(H27,H29)&lt;=0,0,H27/H29)</f>
        <v>4.0626015650391256E-3</v>
      </c>
      <c r="J27" s="20">
        <f t="shared" si="0"/>
        <v>325</v>
      </c>
      <c r="K27" s="20">
        <f>MAX('PAGE 3'!E26,0)+MAX('PAGE 3'!F26,0)+MAX('PAGE 3'!G26,0)+MAX('PAGE 3'!H26,0)+MAX('PAGE 3'!I26,0)+MAX('PAGE 3'!J26,0)+MAX('PAGE 3'!K26,0)</f>
        <v>123</v>
      </c>
      <c r="L27" s="20">
        <f>MAX('PAGE 4'!E27,0)+MAX('PAGE 4'!F27,0)+MAX('PAGE 4'!G27,0)+MAX('PAGE 4'!H27,0)+MAX('PAGE 4'!I27,0)+MAX('PAGE 4'!J27,0)</f>
        <v>180</v>
      </c>
    </row>
    <row r="28" spans="1:12" ht="17.100000000000001" customHeight="1" x14ac:dyDescent="0.2">
      <c r="A28" s="97" t="s">
        <v>28</v>
      </c>
      <c r="B28" s="98"/>
      <c r="C28" s="99"/>
      <c r="D28" s="15" t="s">
        <v>5</v>
      </c>
      <c r="E28" s="15"/>
      <c r="F28" s="15"/>
      <c r="G28" s="15" t="s">
        <v>5</v>
      </c>
      <c r="H28" s="23">
        <v>4197</v>
      </c>
      <c r="I28" s="40">
        <f>IF(MIN(H28,H29)&lt;=0,0,H28/H29)</f>
        <v>5.2463811595289879E-2</v>
      </c>
      <c r="J28" s="20">
        <f>K28</f>
        <v>4197</v>
      </c>
      <c r="K28" s="20">
        <f>MAX('PAGE 3'!E27,0)+MAX('PAGE 3'!F27,0)+MAX('PAGE 3'!G27,0)+MAX('PAGE 3'!H27,0)+MAX('PAGE 3'!I27,0)+MAX('PAGE 3'!J27,0)+MAX('PAGE 3'!K27,0)</f>
        <v>4197</v>
      </c>
      <c r="L28" s="20"/>
    </row>
    <row r="29" spans="1:12" ht="17.100000000000001" customHeight="1" x14ac:dyDescent="0.2">
      <c r="A29" s="97" t="s">
        <v>12</v>
      </c>
      <c r="B29" s="98"/>
      <c r="C29" s="99"/>
      <c r="D29" s="23">
        <v>2399</v>
      </c>
      <c r="E29" s="23">
        <v>822</v>
      </c>
      <c r="F29" s="23">
        <v>597</v>
      </c>
      <c r="G29" s="23">
        <v>106</v>
      </c>
      <c r="H29" s="23">
        <v>79998</v>
      </c>
      <c r="I29" s="40">
        <f>IF(H29&lt;=0,0,H29/H29)</f>
        <v>1</v>
      </c>
      <c r="J29" s="20">
        <f>MAX(D29,0)+MAX(E29,0)+MAX(F29,0)+MAX(G29,0)+K29+L29</f>
        <v>79998</v>
      </c>
      <c r="K29" s="20">
        <f>MAX('PAGE 3'!E28,0)+MAX('PAGE 3'!F28,0)+MAX('PAGE 3'!G28,0)+MAX('PAGE 3'!H28,0)+MAX('PAGE 3'!I28,0)+MAX('PAGE 3'!J28,0)+MAX('PAGE 3'!K28,0)</f>
        <v>39232</v>
      </c>
      <c r="L29" s="20">
        <f>MAX('PAGE 4'!E29,0)+MAX('PAGE 4'!F29,0)+MAX('PAGE 4'!G29,0)+MAX('PAGE 4'!H29,0)+MAX('PAGE 4'!I29,0)+MAX('PAGE 4'!J29,0)</f>
        <v>36842</v>
      </c>
    </row>
    <row r="30" spans="1:12" ht="12" customHeight="1" x14ac:dyDescent="0.2">
      <c r="A30" s="10"/>
      <c r="B30" s="10"/>
      <c r="C30" s="10"/>
      <c r="D30" s="34"/>
      <c r="E30" s="34"/>
      <c r="F30" s="34"/>
      <c r="G30" s="34"/>
      <c r="H30" s="34"/>
      <c r="I30" s="35"/>
    </row>
    <row r="31" spans="1:12" x14ac:dyDescent="0.2">
      <c r="A31" s="33" t="s">
        <v>73</v>
      </c>
      <c r="B31" s="32"/>
    </row>
    <row r="32" spans="1:12" s="1" customFormat="1" ht="11.25" x14ac:dyDescent="0.2">
      <c r="A32" s="47" t="s">
        <v>69</v>
      </c>
    </row>
    <row r="34" spans="1:8" x14ac:dyDescent="0.2">
      <c r="A34" s="1"/>
    </row>
    <row r="35" spans="1:8" x14ac:dyDescent="0.2">
      <c r="A35" s="133" t="s">
        <v>22</v>
      </c>
      <c r="B35" s="133"/>
      <c r="C35" s="133"/>
      <c r="D35" s="20">
        <f>MAX(D16,0)+MAX(D17,0)+MAX(D18,0)+MAX(D19,0)+MAX(D20,0)+MAX(D21,0)+MAX(D22,0)+MAX(D23,0)+MAX(D24,0)+MAX(D25,0)+MAX(D26,0)+MAX(D27,0)</f>
        <v>2399</v>
      </c>
      <c r="E35" s="20">
        <f>MAX(E16,0)+MAX(E17,0)+MAX(E18,0)+MAX(E19,0)+MAX(E20,0)+MAX(E21,0)+MAX(E22,0)+MAX(E23,0)+MAX(E24,0)+MAX(E25,0)+MAX(E26,0)+MAX(E27,0)</f>
        <v>822</v>
      </c>
      <c r="F35" s="20">
        <f>MAX(F16,0)+MAX(F17,0)+MAX(F18,0)+MAX(F19,0)+MAX(F20,0)+MAX(F21,0)+MAX(F22,0)+MAX(F23,0)+MAX(F24,0)+MAX(F25,0)+MAX(F26,0)+MAX(F27,0)</f>
        <v>597</v>
      </c>
      <c r="G35" s="20">
        <f>MAX(G16,0)+MAX(G17,0)+MAX(G18,0)+MAX(G19,0)+MAX(G20,0)+MAX(G21,0)+MAX(G22,0)+MAX(G23,0)+MAX(G24,0)+MAX(G25,0)+MAX(G26,0)+MAX(G27,0)</f>
        <v>106</v>
      </c>
      <c r="H35" s="20">
        <f>MAX(H16,0)+MAX(H17,0)+MAX(H18,0)+MAX(H19,0)+MAX(H20,0)+MAX(H21,0)+MAX(H22,0)+MAX(H23,0)+MAX(H24,0)+MAX(H25,0)+MAX(H26,0)+MAX(H27,0)+MAX(H28,0)</f>
        <v>79998</v>
      </c>
    </row>
    <row r="36" spans="1:8" x14ac:dyDescent="0.2">
      <c r="A36" s="1"/>
    </row>
  </sheetData>
  <sheetProtection password="CDE0" sheet="1" objects="1" scenarios="1"/>
  <mergeCells count="22">
    <mergeCell ref="A1:C1"/>
    <mergeCell ref="C4:I4"/>
    <mergeCell ref="C5:I5"/>
    <mergeCell ref="A20:C20"/>
    <mergeCell ref="A21:C21"/>
    <mergeCell ref="A11:H11"/>
    <mergeCell ref="D7:H7"/>
    <mergeCell ref="D13:I13"/>
    <mergeCell ref="A16:C16"/>
    <mergeCell ref="A13:C15"/>
    <mergeCell ref="A35:C35"/>
    <mergeCell ref="A27:C27"/>
    <mergeCell ref="A28:C28"/>
    <mergeCell ref="A29:C29"/>
    <mergeCell ref="A17:C17"/>
    <mergeCell ref="A18:C18"/>
    <mergeCell ref="A22:C22"/>
    <mergeCell ref="A19:C19"/>
    <mergeCell ref="A25:C25"/>
    <mergeCell ref="A26:C26"/>
    <mergeCell ref="A23:C23"/>
    <mergeCell ref="A24:C24"/>
  </mergeCells>
  <phoneticPr fontId="0" type="noConversion"/>
  <conditionalFormatting sqref="D35:H35">
    <cfRule type="expression" dxfId="5" priority="3" stopIfTrue="1">
      <formula>MAX(D29,0)&lt;&gt;D35</formula>
    </cfRule>
  </conditionalFormatting>
  <conditionalFormatting sqref="J16:J29">
    <cfRule type="expression" dxfId="4" priority="4" stopIfTrue="1">
      <formula>MAX(H16,0)&lt;&gt;J16</formula>
    </cfRule>
  </conditionalFormatting>
  <conditionalFormatting sqref="J30">
    <cfRule type="cellIs" dxfId="3" priority="1" stopIfTrue="1" operator="notEqual">
      <formula>H30</formula>
    </cfRule>
  </conditionalFormatting>
  <printOptions horizontalCentered="1"/>
  <pageMargins left="0.53" right="0.62" top="0.75" bottom="0.88" header="0.5" footer="0.5"/>
  <pageSetup scale="92" orientation="landscape" r:id="rId1"/>
  <headerFooter alignWithMargins="0">
    <oddFooter>&amp;L&amp;8
CURRENT DATE:  &amp;D</oddFooter>
  </headerFooter>
  <ignoredErrors>
    <ignoredError sqref="J2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7"/>
  <sheetViews>
    <sheetView zoomScaleNormal="100" workbookViewId="0">
      <selection activeCell="J1" sqref="J1"/>
    </sheetView>
  </sheetViews>
  <sheetFormatPr defaultRowHeight="12.75" x14ac:dyDescent="0.2"/>
  <cols>
    <col min="1" max="1" width="37.140625" customWidth="1"/>
    <col min="2" max="5" width="15.7109375" customWidth="1"/>
    <col min="6" max="6" width="18.85546875" customWidth="1"/>
    <col min="7" max="9" width="15.5703125" customWidth="1"/>
    <col min="10" max="10" width="12.85546875" customWidth="1"/>
    <col min="11" max="11" width="13.7109375" customWidth="1"/>
    <col min="15" max="15" width="6.140625" hidden="1" customWidth="1"/>
    <col min="17" max="17" width="9.140625" hidden="1" customWidth="1"/>
  </cols>
  <sheetData>
    <row r="1" spans="1:15" x14ac:dyDescent="0.2">
      <c r="A1" s="2" t="s">
        <v>57</v>
      </c>
      <c r="B1" s="2"/>
      <c r="I1" s="5" t="s">
        <v>47</v>
      </c>
    </row>
    <row r="2" spans="1:15" x14ac:dyDescent="0.2">
      <c r="A2" s="2"/>
    </row>
    <row r="3" spans="1:15" x14ac:dyDescent="0.2">
      <c r="A3" s="2"/>
      <c r="B3" s="2" t="s">
        <v>20</v>
      </c>
    </row>
    <row r="4" spans="1:15" x14ac:dyDescent="0.2">
      <c r="A4" s="2"/>
      <c r="B4" s="2" t="s">
        <v>8</v>
      </c>
    </row>
    <row r="5" spans="1:15" x14ac:dyDescent="0.2">
      <c r="A5" s="2"/>
    </row>
    <row r="6" spans="1:15" ht="13.5" customHeight="1" x14ac:dyDescent="0.2">
      <c r="A6" s="1"/>
      <c r="C6" s="126" t="str">
        <f>"Reporting Year: "&amp;'PAGE 1'!E6</f>
        <v>Reporting Year: 2023</v>
      </c>
      <c r="D6" s="126"/>
      <c r="E6" s="126"/>
    </row>
    <row r="7" spans="1:15" x14ac:dyDescent="0.2">
      <c r="A7" s="1"/>
    </row>
    <row r="8" spans="1:15" ht="15" customHeight="1" x14ac:dyDescent="0.2"/>
    <row r="9" spans="1:15" ht="16.5" customHeight="1" x14ac:dyDescent="0.2">
      <c r="A9" s="61" t="s">
        <v>65</v>
      </c>
      <c r="B9" s="55"/>
      <c r="C9" s="55"/>
      <c r="D9" s="55"/>
      <c r="E9" s="55"/>
      <c r="F9" s="55"/>
      <c r="G9" s="55"/>
    </row>
    <row r="10" spans="1:15" ht="8.25" customHeight="1" x14ac:dyDescent="0.2">
      <c r="B10" s="48"/>
      <c r="C10" s="48"/>
      <c r="D10" s="48"/>
      <c r="E10" s="48"/>
      <c r="F10" s="48"/>
      <c r="G10" s="48"/>
      <c r="J10" s="2"/>
    </row>
    <row r="11" spans="1:15" ht="17.25" customHeight="1" x14ac:dyDescent="0.2">
      <c r="A11" s="141" t="s">
        <v>2</v>
      </c>
      <c r="B11" s="113" t="s">
        <v>9</v>
      </c>
      <c r="C11" s="114"/>
      <c r="D11" s="114"/>
      <c r="E11" s="114"/>
      <c r="F11" s="114"/>
      <c r="G11" s="114"/>
      <c r="H11" s="114"/>
      <c r="I11" s="115"/>
      <c r="J11" s="9"/>
      <c r="K11" s="2"/>
    </row>
    <row r="12" spans="1:15" ht="25.5" customHeight="1" x14ac:dyDescent="0.2">
      <c r="A12" s="142"/>
      <c r="B12" s="144" t="s">
        <v>35</v>
      </c>
      <c r="C12" s="144" t="s">
        <v>7</v>
      </c>
      <c r="D12" s="146" t="s">
        <v>30</v>
      </c>
      <c r="E12" s="144" t="s">
        <v>31</v>
      </c>
      <c r="F12" s="144" t="s">
        <v>38</v>
      </c>
      <c r="G12" s="146" t="s">
        <v>10</v>
      </c>
      <c r="H12" s="144" t="s">
        <v>32</v>
      </c>
      <c r="I12" s="8"/>
      <c r="J12" s="138" t="s">
        <v>22</v>
      </c>
      <c r="K12" s="137" t="s">
        <v>40</v>
      </c>
    </row>
    <row r="13" spans="1:15" ht="27" customHeight="1" x14ac:dyDescent="0.2">
      <c r="A13" s="143"/>
      <c r="B13" s="145"/>
      <c r="C13" s="145"/>
      <c r="D13" s="147"/>
      <c r="E13" s="145"/>
      <c r="F13" s="145"/>
      <c r="G13" s="147"/>
      <c r="H13" s="145"/>
      <c r="I13" s="6" t="s">
        <v>11</v>
      </c>
      <c r="J13" s="138"/>
      <c r="K13" s="137"/>
    </row>
    <row r="14" spans="1:15" ht="17.100000000000001" customHeight="1" x14ac:dyDescent="0.2">
      <c r="A14" s="3" t="s">
        <v>33</v>
      </c>
      <c r="B14" s="44">
        <v>1159</v>
      </c>
      <c r="C14" s="44">
        <v>57</v>
      </c>
      <c r="D14" s="44">
        <v>96</v>
      </c>
      <c r="E14" s="44">
        <v>140</v>
      </c>
      <c r="F14" s="44">
        <v>34</v>
      </c>
      <c r="G14" s="44">
        <v>1996</v>
      </c>
      <c r="H14" s="44">
        <v>198</v>
      </c>
      <c r="I14" s="44">
        <v>3680</v>
      </c>
      <c r="J14" s="24">
        <f t="shared" ref="J14:J27" si="0">MAX(B14,0)+MAX(C14,0)+MAX(D14,0)+MAX(E14,0)+MAX(F14,0)+MAX(G14,0)+MAX(H14,0)</f>
        <v>3680</v>
      </c>
      <c r="K14" s="26">
        <f>'PAGE 5'!H16</f>
        <v>3680</v>
      </c>
      <c r="O14">
        <v>8</v>
      </c>
    </row>
    <row r="15" spans="1:15" ht="17.100000000000001" customHeight="1" x14ac:dyDescent="0.2">
      <c r="A15" s="3" t="s">
        <v>60</v>
      </c>
      <c r="B15" s="44">
        <v>347</v>
      </c>
      <c r="C15" s="44">
        <v>7</v>
      </c>
      <c r="D15" s="44">
        <v>39</v>
      </c>
      <c r="E15" s="44">
        <v>29</v>
      </c>
      <c r="F15" s="44">
        <v>16</v>
      </c>
      <c r="G15" s="44">
        <v>466</v>
      </c>
      <c r="H15" s="44">
        <v>42</v>
      </c>
      <c r="I15" s="44">
        <v>946</v>
      </c>
      <c r="J15" s="24">
        <f t="shared" si="0"/>
        <v>946</v>
      </c>
      <c r="K15" s="26">
        <f>'PAGE 5'!H17</f>
        <v>946</v>
      </c>
    </row>
    <row r="16" spans="1:15" ht="17.100000000000001" customHeight="1" x14ac:dyDescent="0.2">
      <c r="A16" s="3" t="s">
        <v>16</v>
      </c>
      <c r="B16" s="44">
        <v>4848</v>
      </c>
      <c r="C16" s="44">
        <v>228</v>
      </c>
      <c r="D16" s="44">
        <v>405</v>
      </c>
      <c r="E16" s="44">
        <v>378</v>
      </c>
      <c r="F16" s="44">
        <v>100</v>
      </c>
      <c r="G16" s="44">
        <v>9613</v>
      </c>
      <c r="H16" s="44">
        <v>1224</v>
      </c>
      <c r="I16" s="44">
        <v>16796</v>
      </c>
      <c r="J16" s="24">
        <f>MAX(B16,0)+MAX(C16,0)+MAX(D16,0)+MAX(E16,0)+MAX(F16,0)+MAX(G16,0)+MAX(H16,0)</f>
        <v>16796</v>
      </c>
      <c r="K16" s="26">
        <f>'PAGE 5'!H18</f>
        <v>16796</v>
      </c>
    </row>
    <row r="17" spans="1:14" ht="17.100000000000001" customHeight="1" x14ac:dyDescent="0.2">
      <c r="A17" s="3" t="s">
        <v>17</v>
      </c>
      <c r="B17" s="44">
        <v>74</v>
      </c>
      <c r="C17" s="44">
        <v>6</v>
      </c>
      <c r="D17" s="44">
        <v>11</v>
      </c>
      <c r="E17" s="44">
        <v>11</v>
      </c>
      <c r="F17" s="44">
        <v>3</v>
      </c>
      <c r="G17" s="44">
        <v>161</v>
      </c>
      <c r="H17" s="44">
        <v>20</v>
      </c>
      <c r="I17" s="44">
        <v>286</v>
      </c>
      <c r="J17" s="24">
        <f>MAX(B17,0)+MAX(C17,0)+MAX(D17,0)+MAX(E17,0)+MAX(F17,0)+MAX(G17,0)+MAX(H17,0)</f>
        <v>286</v>
      </c>
      <c r="K17" s="26">
        <f>'PAGE 5'!H19</f>
        <v>286</v>
      </c>
    </row>
    <row r="18" spans="1:14" ht="17.100000000000001" customHeight="1" x14ac:dyDescent="0.2">
      <c r="A18" s="3" t="s">
        <v>6</v>
      </c>
      <c r="B18" s="44">
        <v>900</v>
      </c>
      <c r="C18" s="44">
        <v>71</v>
      </c>
      <c r="D18" s="44">
        <v>44</v>
      </c>
      <c r="E18" s="44">
        <v>190</v>
      </c>
      <c r="F18" s="44">
        <v>17</v>
      </c>
      <c r="G18" s="44">
        <v>3086</v>
      </c>
      <c r="H18" s="44">
        <v>454</v>
      </c>
      <c r="I18" s="44">
        <v>4762</v>
      </c>
      <c r="J18" s="24">
        <f t="shared" si="0"/>
        <v>4762</v>
      </c>
      <c r="K18" s="26">
        <f>'PAGE 5'!H20</f>
        <v>4762</v>
      </c>
    </row>
    <row r="19" spans="1:14" ht="17.100000000000001" customHeight="1" x14ac:dyDescent="0.2">
      <c r="A19" s="3" t="s">
        <v>61</v>
      </c>
      <c r="B19" s="44">
        <v>115</v>
      </c>
      <c r="C19" s="44">
        <v>6</v>
      </c>
      <c r="D19" s="44">
        <v>23</v>
      </c>
      <c r="E19" s="44">
        <v>9</v>
      </c>
      <c r="F19" s="44">
        <v>8</v>
      </c>
      <c r="G19" s="44">
        <v>375</v>
      </c>
      <c r="H19" s="44">
        <v>32</v>
      </c>
      <c r="I19" s="44">
        <v>568</v>
      </c>
      <c r="J19" s="24">
        <f t="shared" si="0"/>
        <v>568</v>
      </c>
      <c r="K19" s="26">
        <f>'PAGE 5'!H21</f>
        <v>568</v>
      </c>
    </row>
    <row r="20" spans="1:14" ht="17.100000000000001" customHeight="1" x14ac:dyDescent="0.2">
      <c r="A20" s="3" t="s">
        <v>62</v>
      </c>
      <c r="B20" s="44">
        <v>2911</v>
      </c>
      <c r="C20" s="44">
        <v>223</v>
      </c>
      <c r="D20" s="44">
        <v>147</v>
      </c>
      <c r="E20" s="44">
        <v>472</v>
      </c>
      <c r="F20" s="44">
        <v>61</v>
      </c>
      <c r="G20" s="44">
        <v>9647</v>
      </c>
      <c r="H20" s="44">
        <v>1172</v>
      </c>
      <c r="I20" s="44">
        <v>14633</v>
      </c>
      <c r="J20" s="24">
        <f t="shared" si="0"/>
        <v>14633</v>
      </c>
      <c r="K20" s="26">
        <f>'PAGE 5'!H22</f>
        <v>14633</v>
      </c>
    </row>
    <row r="21" spans="1:14" ht="17.100000000000001" customHeight="1" x14ac:dyDescent="0.2">
      <c r="A21" s="3" t="s">
        <v>63</v>
      </c>
      <c r="B21" s="44">
        <v>7016</v>
      </c>
      <c r="C21" s="44">
        <v>486</v>
      </c>
      <c r="D21" s="44">
        <v>231</v>
      </c>
      <c r="E21" s="44">
        <v>626</v>
      </c>
      <c r="F21" s="44">
        <v>114</v>
      </c>
      <c r="G21" s="44">
        <v>12242</v>
      </c>
      <c r="H21" s="44">
        <v>1400</v>
      </c>
      <c r="I21" s="44">
        <v>22115</v>
      </c>
      <c r="J21" s="24">
        <f t="shared" si="0"/>
        <v>22115</v>
      </c>
      <c r="K21" s="26">
        <f>'PAGE 5'!H23</f>
        <v>22115</v>
      </c>
    </row>
    <row r="22" spans="1:14" ht="17.100000000000001" customHeight="1" x14ac:dyDescent="0.2">
      <c r="A22" s="3" t="s">
        <v>3</v>
      </c>
      <c r="B22" s="44">
        <v>5</v>
      </c>
      <c r="C22" s="44">
        <v>0</v>
      </c>
      <c r="D22" s="44">
        <v>0</v>
      </c>
      <c r="E22" s="44">
        <v>0</v>
      </c>
      <c r="F22" s="44">
        <v>1</v>
      </c>
      <c r="G22" s="44">
        <v>25</v>
      </c>
      <c r="H22" s="44">
        <v>2</v>
      </c>
      <c r="I22" s="44">
        <v>33</v>
      </c>
      <c r="J22" s="24">
        <f t="shared" si="0"/>
        <v>33</v>
      </c>
      <c r="K22" s="26">
        <f>'PAGE 5'!H24</f>
        <v>33</v>
      </c>
    </row>
    <row r="23" spans="1:14" ht="17.100000000000001" customHeight="1" x14ac:dyDescent="0.2">
      <c r="A23" s="3" t="s">
        <v>4</v>
      </c>
      <c r="B23" s="86">
        <v>-9</v>
      </c>
      <c r="C23" s="86">
        <v>-9</v>
      </c>
      <c r="D23" s="86">
        <v>-9</v>
      </c>
      <c r="E23" s="86">
        <v>-9</v>
      </c>
      <c r="F23" s="86">
        <v>-9</v>
      </c>
      <c r="G23" s="86">
        <v>-9</v>
      </c>
      <c r="H23" s="86">
        <v>-9</v>
      </c>
      <c r="I23" s="86">
        <v>-9</v>
      </c>
      <c r="J23" s="24">
        <f t="shared" si="0"/>
        <v>0</v>
      </c>
      <c r="K23" s="26">
        <f>'PAGE 5'!H25</f>
        <v>-9</v>
      </c>
    </row>
    <row r="24" spans="1:14" ht="17.100000000000001" customHeight="1" x14ac:dyDescent="0.2">
      <c r="A24" s="3" t="s">
        <v>0</v>
      </c>
      <c r="B24" s="44">
        <v>2343</v>
      </c>
      <c r="C24" s="44">
        <v>129</v>
      </c>
      <c r="D24" s="44">
        <v>570</v>
      </c>
      <c r="E24" s="44">
        <v>369</v>
      </c>
      <c r="F24" s="44">
        <v>82</v>
      </c>
      <c r="G24" s="44">
        <v>7262</v>
      </c>
      <c r="H24" s="44">
        <v>902</v>
      </c>
      <c r="I24" s="44">
        <v>11657</v>
      </c>
      <c r="J24" s="24">
        <f t="shared" si="0"/>
        <v>11657</v>
      </c>
      <c r="K24" s="26">
        <f>'PAGE 5'!H26</f>
        <v>11657</v>
      </c>
    </row>
    <row r="25" spans="1:14" ht="17.100000000000001" customHeight="1" x14ac:dyDescent="0.2">
      <c r="A25" s="3" t="s">
        <v>1</v>
      </c>
      <c r="B25" s="44">
        <v>71</v>
      </c>
      <c r="C25" s="44">
        <v>15</v>
      </c>
      <c r="D25" s="44">
        <v>10</v>
      </c>
      <c r="E25" s="44">
        <v>7</v>
      </c>
      <c r="F25" s="44">
        <v>2</v>
      </c>
      <c r="G25" s="44">
        <v>189</v>
      </c>
      <c r="H25" s="44">
        <v>31</v>
      </c>
      <c r="I25" s="44">
        <v>325</v>
      </c>
      <c r="J25" s="24">
        <f t="shared" si="0"/>
        <v>325</v>
      </c>
      <c r="K25" s="26">
        <f>'PAGE 5'!H27</f>
        <v>325</v>
      </c>
    </row>
    <row r="26" spans="1:14" ht="17.100000000000001" customHeight="1" x14ac:dyDescent="0.2">
      <c r="A26" s="3" t="s">
        <v>26</v>
      </c>
      <c r="B26" s="44">
        <v>1263</v>
      </c>
      <c r="C26" s="44">
        <v>84</v>
      </c>
      <c r="D26" s="44">
        <v>104</v>
      </c>
      <c r="E26" s="44">
        <v>137</v>
      </c>
      <c r="F26" s="44">
        <v>43</v>
      </c>
      <c r="G26" s="44">
        <v>2244</v>
      </c>
      <c r="H26" s="44">
        <v>322</v>
      </c>
      <c r="I26" s="44">
        <v>4197</v>
      </c>
      <c r="J26" s="24">
        <f t="shared" si="0"/>
        <v>4197</v>
      </c>
      <c r="K26" s="26">
        <f>'PAGE 5'!H28</f>
        <v>4197</v>
      </c>
    </row>
    <row r="27" spans="1:14" ht="17.100000000000001" customHeight="1" x14ac:dyDescent="0.2">
      <c r="A27" s="3" t="s">
        <v>12</v>
      </c>
      <c r="B27" s="44">
        <v>21052</v>
      </c>
      <c r="C27" s="44">
        <v>1312</v>
      </c>
      <c r="D27" s="44">
        <v>1680</v>
      </c>
      <c r="E27" s="44">
        <v>2368</v>
      </c>
      <c r="F27" s="44">
        <v>481</v>
      </c>
      <c r="G27" s="44">
        <v>47306</v>
      </c>
      <c r="H27" s="44">
        <v>5799</v>
      </c>
      <c r="I27" s="44">
        <v>79998</v>
      </c>
      <c r="J27" s="24">
        <f t="shared" si="0"/>
        <v>79998</v>
      </c>
      <c r="K27" s="26">
        <f>'PAGE 5'!H29</f>
        <v>79998</v>
      </c>
    </row>
    <row r="28" spans="1:14" ht="17.100000000000001" customHeight="1" x14ac:dyDescent="0.2">
      <c r="A28" s="3" t="s">
        <v>25</v>
      </c>
      <c r="B28" s="39">
        <f>IF(MIN(B27,I27)&lt;=0,0,B27/I27)</f>
        <v>0.26315657891447286</v>
      </c>
      <c r="C28" s="39">
        <f>IF(MIN(C27,I27)&lt;=0,0,C27/I27)</f>
        <v>1.6400410010250256E-2</v>
      </c>
      <c r="D28" s="39">
        <f>IF(MIN(D27,I27)&lt;=0,0,D27/I27)</f>
        <v>2.100052501312533E-2</v>
      </c>
      <c r="E28" s="39">
        <f>IF(MIN(E27,I27)&lt;=0,0,E27/I27)</f>
        <v>2.9600740018500462E-2</v>
      </c>
      <c r="F28" s="39">
        <f>IF(MIN(F27,I27)&lt;=0,0,F27/I27)</f>
        <v>6.0126503162579066E-3</v>
      </c>
      <c r="G28" s="39">
        <f>IF(MIN(G27,I27)&lt;=0,0,G27/I27)</f>
        <v>0.59133978349458738</v>
      </c>
      <c r="H28" s="39">
        <f>IF(MIN(H27,I27)&lt;=0,0,H27/I27)</f>
        <v>7.2489312232805816E-2</v>
      </c>
      <c r="I28" s="39">
        <f>IF(I27&lt;=0,0,I27/I27)</f>
        <v>1</v>
      </c>
      <c r="J28" s="7"/>
      <c r="K28" s="7"/>
    </row>
    <row r="29" spans="1:14" ht="12" customHeight="1" x14ac:dyDescent="0.2">
      <c r="A29" s="10"/>
      <c r="B29" s="31"/>
      <c r="C29" s="31"/>
      <c r="D29" s="31"/>
      <c r="E29" s="31"/>
      <c r="F29" s="31"/>
      <c r="G29" s="31"/>
      <c r="H29" s="7"/>
      <c r="I29" s="7"/>
    </row>
    <row r="30" spans="1:14" ht="12" customHeight="1" x14ac:dyDescent="0.2">
      <c r="A30" s="105" t="s">
        <v>70</v>
      </c>
      <c r="B30" s="106"/>
      <c r="C30" s="106"/>
      <c r="D30" s="106"/>
      <c r="E30" s="106"/>
      <c r="F30" s="106"/>
      <c r="G30" s="106"/>
      <c r="H30" s="7"/>
      <c r="I30" s="7"/>
    </row>
    <row r="31" spans="1:14" x14ac:dyDescent="0.2">
      <c r="A31" s="10" t="s">
        <v>74</v>
      </c>
      <c r="N31">
        <v>3671</v>
      </c>
    </row>
    <row r="32" spans="1:14" x14ac:dyDescent="0.2">
      <c r="A32" s="139" t="s">
        <v>5</v>
      </c>
      <c r="B32" s="140"/>
      <c r="C32" s="140"/>
      <c r="D32" s="140"/>
      <c r="E32" s="140"/>
      <c r="F32" s="140"/>
      <c r="G32" s="140"/>
    </row>
    <row r="33" spans="1:9" x14ac:dyDescent="0.2">
      <c r="A33" s="1"/>
    </row>
    <row r="34" spans="1:9" x14ac:dyDescent="0.2">
      <c r="A34" s="5" t="s">
        <v>22</v>
      </c>
      <c r="B34" s="24">
        <f t="shared" ref="B34:I34" si="1">MAX(B14,0)+MAX(B15,0)+MAX(B16,0)+MAX(B17,0)+MAX(B18,0)+MAX(B19,0)+MAX(B20,0)+MAX(B21,0)+MAX(B22,0)+MAX(B23,0)+MAX(B24,0)+MAX(B25,0)+MAX(B26,0)</f>
        <v>21052</v>
      </c>
      <c r="C34" s="24">
        <f t="shared" si="1"/>
        <v>1312</v>
      </c>
      <c r="D34" s="24">
        <f t="shared" si="1"/>
        <v>1680</v>
      </c>
      <c r="E34" s="24">
        <f t="shared" si="1"/>
        <v>2368</v>
      </c>
      <c r="F34" s="24">
        <f t="shared" si="1"/>
        <v>481</v>
      </c>
      <c r="G34" s="24">
        <f>MAX(G14,0)+MAX(G15,0)+MAX(G16,0)+MAX(G17,0)+MAX(G18,0)+MAX(G19,0)+MAX(G20,0)+MAX(G21,0)+MAX(G22,0)+MAX(G23,0)+MAX(G24,0)+MAX(G25,0)+MAX(G26,0)</f>
        <v>47306</v>
      </c>
      <c r="H34" s="24">
        <f>MAX(H14,0)+MAX(H15,0)+MAX(H16,0)+MAX(H17,0)+MAX(H18,0)+MAX(H19,0)+MAX(H20,0)+MAX(H21,0)+MAX(H22,0)+MAX(H23,0)+MAX(H24,0)+MAX(H25,0)+MAX(H26,0)</f>
        <v>5799</v>
      </c>
      <c r="I34" s="24">
        <f t="shared" si="1"/>
        <v>79998</v>
      </c>
    </row>
    <row r="35" spans="1:9" x14ac:dyDescent="0.2">
      <c r="A35" s="1"/>
    </row>
    <row r="36" spans="1:9" x14ac:dyDescent="0.2">
      <c r="A36" s="21"/>
    </row>
    <row r="37" spans="1:9" x14ac:dyDescent="0.2">
      <c r="A37" s="2"/>
    </row>
  </sheetData>
  <mergeCells count="14">
    <mergeCell ref="K12:K13"/>
    <mergeCell ref="J12:J13"/>
    <mergeCell ref="C6:E6"/>
    <mergeCell ref="A32:G32"/>
    <mergeCell ref="A30:G30"/>
    <mergeCell ref="A11:A13"/>
    <mergeCell ref="B11:I11"/>
    <mergeCell ref="F12:F13"/>
    <mergeCell ref="H12:H13"/>
    <mergeCell ref="G12:G13"/>
    <mergeCell ref="B12:B13"/>
    <mergeCell ref="C12:C13"/>
    <mergeCell ref="D12:D13"/>
    <mergeCell ref="E12:E13"/>
  </mergeCells>
  <phoneticPr fontId="0" type="noConversion"/>
  <conditionalFormatting sqref="B34:I34">
    <cfRule type="expression" dxfId="2" priority="3" stopIfTrue="1">
      <formula>MAX(B27,0)&lt;&gt;B34</formula>
    </cfRule>
  </conditionalFormatting>
  <conditionalFormatting sqref="J14:J27">
    <cfRule type="expression" dxfId="1" priority="2" stopIfTrue="1">
      <formula>MAX(I14,0)&lt;&gt;J14</formula>
    </cfRule>
  </conditionalFormatting>
  <conditionalFormatting sqref="K14:K27">
    <cfRule type="cellIs" dxfId="0" priority="1" stopIfTrue="1" operator="notEqual">
      <formula>I14</formula>
    </cfRule>
  </conditionalFormatting>
  <printOptions horizontalCentered="1"/>
  <pageMargins left="0.53" right="0.62" top="0.75" bottom="0.88" header="0.5" footer="0.5"/>
  <pageSetup scale="77" orientation="landscape" r:id="rId1"/>
  <headerFooter alignWithMargins="0">
    <oddFooter>&amp;L&amp;8
CURRENT DATE: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b4311169-ef95-4eb4-ad55-0b8e815ccd7b">2023-04-13T07:00:00+00:00</Estimated_x0020_Creation_x0020_Date>
    <PublishingExpirationDate xmlns="http://schemas.microsoft.com/sharepoint/v3" xsi:nil="true"/>
    <PublishingStartDate xmlns="http://schemas.microsoft.com/sharepoint/v3" xsi:nil="true"/>
    <Priority xmlns="b4311169-ef95-4eb4-ad55-0b8e815ccd7b">New</Priority>
    <Remediation_x0020_Date xmlns="b4311169-ef95-4eb4-ad55-0b8e815ccd7b">2023-06-22T07:00:00+00:00</Remediation_x0020_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86E4EB-20EC-4888-B441-BE3ED3A0D6BF}">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57A49A0-A891-47D9-9565-5A08346436D0}"/>
</file>

<file path=customXml/itemProps3.xml><?xml version="1.0" encoding="utf-8"?>
<ds:datastoreItem xmlns:ds="http://schemas.openxmlformats.org/officeDocument/2006/customXml" ds:itemID="{DBA91956-F1FB-4A5A-9AD8-68010D7D3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README</vt:lpstr>
      <vt:lpstr>PAGE 1</vt:lpstr>
      <vt:lpstr>PAGE 2</vt:lpstr>
      <vt:lpstr>PAGE 3</vt:lpstr>
      <vt:lpstr>PAGE 4</vt:lpstr>
      <vt:lpstr>PAGE 5</vt:lpstr>
      <vt:lpstr>PAGE 6</vt:lpstr>
      <vt:lpstr>'PAGE 1'!Print_Area</vt:lpstr>
      <vt:lpstr>'PAGE 2'!Print_Area</vt:lpstr>
      <vt:lpstr>'PAGE 3'!Print_Area</vt:lpstr>
      <vt:lpstr>'PAGE 4'!Print_Area</vt:lpstr>
      <vt:lpstr>'PAGE 5'!Print_Area</vt:lpstr>
      <vt:lpstr>'PAGE 6'!Print_Area</vt:lpstr>
    </vt:vector>
  </TitlesOfParts>
  <Company>Westat,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Part B Child Count</dc:title>
  <dc:creator>SCHRACK_B</dc:creator>
  <cp:lastModifiedBy>"gartonc"</cp:lastModifiedBy>
  <cp:lastPrinted>2022-05-03T23:29:04Z</cp:lastPrinted>
  <dcterms:created xsi:type="dcterms:W3CDTF">1998-03-04T15:14:11Z</dcterms:created>
  <dcterms:modified xsi:type="dcterms:W3CDTF">2023-06-22T23:36:31Z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