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Data Group\Federal Reports\2024-2025 (this year)\DTS\Part B Table 3 - Environments (Done)\"/>
    </mc:Choice>
  </mc:AlternateContent>
  <xr:revisionPtr revIDLastSave="0" documentId="8_{6E0C9D54-929F-49FB-AFDA-2E0291E47996}" xr6:coauthVersionLast="47" xr6:coauthVersionMax="47" xr10:uidLastSave="{00000000-0000-0000-0000-000000000000}"/>
  <bookViews>
    <workbookView xWindow="-120" yWindow="-120" windowWidth="29040" windowHeight="15720" tabRatio="878" xr2:uid="{00000000-000D-0000-FFFF-FFFF00000000}"/>
  </bookViews>
  <sheets>
    <sheet name="PAGE 1" sheetId="10" r:id="rId1"/>
    <sheet name="PAGE 2" sheetId="21" r:id="rId2"/>
    <sheet name="PAGE 3" sheetId="22" r:id="rId3"/>
    <sheet name="PAGE 4" sheetId="26" r:id="rId4"/>
    <sheet name="PAGE 5" sheetId="27" r:id="rId5"/>
    <sheet name="PAGE 6" sheetId="29" r:id="rId6"/>
    <sheet name="PAGE 7" sheetId="30" r:id="rId7"/>
    <sheet name="PAGE 8" sheetId="33" state="hidden" r:id="rId8"/>
    <sheet name="PAGE8" sheetId="60" r:id="rId9"/>
    <sheet name="PAGE 9" sheetId="36" state="hidden" r:id="rId10"/>
    <sheet name="PAGE9" sheetId="61" r:id="rId11"/>
    <sheet name="PAGE 10" sheetId="39" r:id="rId12"/>
    <sheet name="PAGE 11" sheetId="40" r:id="rId13"/>
    <sheet name="PAGE 12" sheetId="1" r:id="rId14"/>
    <sheet name="PAGE 13" sheetId="6" r:id="rId15"/>
    <sheet name="PAGE 14" sheetId="7" r:id="rId16"/>
    <sheet name="PAGE 15" sheetId="8" r:id="rId17"/>
    <sheet name="PAGE 16" sheetId="55" r:id="rId18"/>
    <sheet name="PAGE 17" sheetId="12" r:id="rId19"/>
    <sheet name=" PAGE 19 a" sheetId="48" state="hidden" r:id="rId20"/>
    <sheet name="PAGE 20 a" sheetId="51" state="hidden" r:id="rId21"/>
    <sheet name="PAGE 18" sheetId="45" r:id="rId22"/>
    <sheet name="PAGE19" sheetId="58" r:id="rId23"/>
    <sheet name="PAGE20" sheetId="59" r:id="rId24"/>
    <sheet name="PAGE 21" sheetId="49" r:id="rId25"/>
    <sheet name="PAGE 22" sheetId="53" r:id="rId26"/>
  </sheets>
  <definedNames>
    <definedName name="asdftgqwae">#REF!</definedName>
    <definedName name="asrwega">#REF!</definedName>
    <definedName name="COL_A_C">'PAGE 12'!$C$35:$E$35</definedName>
    <definedName name="COL_A_R">'PAGE 12'!$C$31:$E$31</definedName>
    <definedName name="COL_B_C">'PAGE 12'!$F$35:$H$35</definedName>
    <definedName name="COL_B_R">'PAGE 12'!$F$31:$H$31</definedName>
    <definedName name="COL_C_C">#REF!</definedName>
    <definedName name="COL_C_R">#REF!</definedName>
    <definedName name="COL_D_C">#REF!</definedName>
    <definedName name="COL_D_R">#REF!</definedName>
    <definedName name="COL_E_C">'PAGE 14'!$C$29:$E$29</definedName>
    <definedName name="COL_E_R">'PAGE 14'!$C$27:$E$27</definedName>
    <definedName name="COL_F_C">'PAGE 14'!$F$29:$H$29</definedName>
    <definedName name="COL_F_R">'PAGE 14'!$F$27:$H$27</definedName>
    <definedName name="COL_G_C" localSheetId="17">'PAGE 16'!$B$33:$D$33</definedName>
    <definedName name="COL_G_C">'PAGE 15'!$C$29:$E$29</definedName>
    <definedName name="COL_G_R" localSheetId="17">'PAGE 16'!$B$31:$D$31</definedName>
    <definedName name="COL_G_R">'PAGE 15'!$C$27:$E$27</definedName>
    <definedName name="COL_RACE" localSheetId="21">'PAGE 18'!$B$22:$I$22</definedName>
    <definedName name="COL_RACE">'PAGE 17'!$B$22:$I$22</definedName>
    <definedName name="COL_RACE_2">#REF!</definedName>
    <definedName name="COL_RACE_2C">#REF!</definedName>
    <definedName name="COL_RACE_C" localSheetId="21">'PAGE 18'!#REF!</definedName>
    <definedName name="COL_RACE_C">'PAGE 17'!$B$25:$I$25</definedName>
    <definedName name="COL3_5C" localSheetId="19">' PAGE 19 a'!#REF!</definedName>
    <definedName name="COL3_5C" localSheetId="11">'PAGE 10'!$D$28:$G$28</definedName>
    <definedName name="COL3_5C" localSheetId="12">'PAGE 11'!#REF!</definedName>
    <definedName name="COL3_5C" localSheetId="20">'PAGE 20 a'!#REF!</definedName>
    <definedName name="COL3_5C" localSheetId="24">'PAGE 21'!#REF!</definedName>
    <definedName name="COL3_5C" localSheetId="25">'PAGE 22'!#REF!</definedName>
    <definedName name="COL3_5C" localSheetId="7">'PAGE 8'!$D$28:$G$28</definedName>
    <definedName name="COL3_5C" localSheetId="9">'PAGE 9'!#REF!</definedName>
    <definedName name="COL3_5C">'PAGE 1'!$C$27:$F$27</definedName>
    <definedName name="COL3_5R" localSheetId="19">' PAGE 19 a'!$D$23:$G$23</definedName>
    <definedName name="COL3_5R" localSheetId="11">'PAGE 10'!$D$24:$G$24</definedName>
    <definedName name="COL3_5R" localSheetId="12">'PAGE 11'!$D$24:$G$24</definedName>
    <definedName name="COL3_5R" localSheetId="20">'PAGE 20 a'!$D$24:$G$24</definedName>
    <definedName name="COL3_5R" localSheetId="24">'PAGE 21'!$D$23:$G$23</definedName>
    <definedName name="COL3_5R" localSheetId="25">'PAGE 22'!$D$24:$G$24</definedName>
    <definedName name="COL3_5R" localSheetId="7">'PAGE 8'!$D$24:$G$24</definedName>
    <definedName name="COL3_5R" localSheetId="9">'PAGE 9'!$D$25:$G$25</definedName>
    <definedName name="COL3_5R">'PAGE 1'!$C$24:$F$24</definedName>
    <definedName name="CORR_C">#REF!</definedName>
    <definedName name="CORR_R">#REF!</definedName>
    <definedName name="ghjkg">#REF!</definedName>
    <definedName name="l.il">#REF!</definedName>
    <definedName name="loioo">#REF!</definedName>
    <definedName name="_xlnm.Print_Area" localSheetId="19">' PAGE 19 a'!$A$1:$G$25</definedName>
    <definedName name="_xlnm.Print_Area" localSheetId="0">'PAGE 1'!$A$1:$G$26</definedName>
    <definedName name="_xlnm.Print_Area" localSheetId="11">'PAGE 10'!$A$1:$G$27</definedName>
    <definedName name="_xlnm.Print_Area" localSheetId="12">'PAGE 11'!$A$1:$H$30</definedName>
    <definedName name="_xlnm.Print_Area" localSheetId="13">'PAGE 12'!$A$1:$I$34</definedName>
    <definedName name="_xlnm.Print_Area" localSheetId="14">'PAGE 13'!$A$1:$I$33</definedName>
    <definedName name="_xlnm.Print_Area" localSheetId="15">'PAGE 14'!$A$1:$I$34</definedName>
    <definedName name="_xlnm.Print_Area" localSheetId="16">'PAGE 15'!$A$1:$I$33</definedName>
    <definedName name="_xlnm.Print_Area" localSheetId="17">'PAGE 16'!$A$1:$I$40</definedName>
    <definedName name="_xlnm.Print_Area" localSheetId="18">'PAGE 17'!$A$1:$J$24</definedName>
    <definedName name="_xlnm.Print_Area" localSheetId="21">'PAGE 18'!$A$1:$J$26</definedName>
    <definedName name="_xlnm.Print_Area" localSheetId="1">'PAGE 2'!$A$1:$J$36</definedName>
    <definedName name="_xlnm.Print_Area" localSheetId="20">'PAGE 20 a'!$A$1:$H$30</definedName>
    <definedName name="_xlnm.Print_Area" localSheetId="24">'PAGE 21'!$A$1:$G$25</definedName>
    <definedName name="_xlnm.Print_Area" localSheetId="25">'PAGE 22'!$A$1:$G$29</definedName>
    <definedName name="_xlnm.Print_Area" localSheetId="2">'PAGE 3'!$A$1:$I$35</definedName>
    <definedName name="_xlnm.Print_Area" localSheetId="3">'PAGE 4'!$A$1:$J$39</definedName>
    <definedName name="_xlnm.Print_Area" localSheetId="4">'PAGE 5'!$A$1:$I$37</definedName>
    <definedName name="_xlnm.Print_Area" localSheetId="5">'PAGE 6'!$A$1:$K$29</definedName>
    <definedName name="_xlnm.Print_Area" localSheetId="6">'PAGE 7'!$A$1:$K$31</definedName>
    <definedName name="_xlnm.Print_Area" localSheetId="7">'PAGE 8'!$A$1:$G$27</definedName>
    <definedName name="_xlnm.Print_Area" localSheetId="9">'PAGE 9'!$A$1:$I$36</definedName>
    <definedName name="_xlnm.Print_Area" localSheetId="22">PAGE19!$A$1:$H$24</definedName>
    <definedName name="_xlnm.Print_Area" localSheetId="23">PAGE20!$A$1:$I$29</definedName>
    <definedName name="_xlnm.Print_Area" localSheetId="8">PAGE8!$A$1:$H$28</definedName>
    <definedName name="rewtwe4rt">#REF!</definedName>
    <definedName name="ROW_C">#REF!</definedName>
    <definedName name="ROW_R">#REF!</definedName>
    <definedName name="ROW_RACE" localSheetId="21">'PAGE 18'!$I$14:$I$22</definedName>
    <definedName name="ROW_RACE">'PAGE 17'!$I$14:$I$22</definedName>
    <definedName name="ROW_RACE_2">#REF!</definedName>
    <definedName name="ROW_RACE_2C">#REF!</definedName>
    <definedName name="ROW_RACE_C" localSheetId="21">'PAGE 18'!$J$14:$J$22</definedName>
    <definedName name="ROW_RACE_C">'PAGE 17'!$J$14:$J$22</definedName>
    <definedName name="ROW3_5C" localSheetId="19">' PAGE 19 a'!$I$15:$I$23</definedName>
    <definedName name="ROW3_5C" localSheetId="11">'PAGE 10'!$I$15:$I$24</definedName>
    <definedName name="ROW3_5C" localSheetId="12">'PAGE 11'!$I$15:$I$24</definedName>
    <definedName name="ROW3_5C" localSheetId="20">'PAGE 20 a'!$I$16:$I$24</definedName>
    <definedName name="ROW3_5C" localSheetId="24">'PAGE 21'!$I$15:$I$23</definedName>
    <definedName name="ROW3_5C" localSheetId="25">'PAGE 22'!$I$16:$I$24</definedName>
    <definedName name="ROW3_5C" localSheetId="7">'PAGE 8'!$I$15:$I$24</definedName>
    <definedName name="ROW3_5C" localSheetId="9">'PAGE 9'!$I$16:$I$25</definedName>
    <definedName name="ROW3_5C">'PAGE 1'!$H$15:$H$24</definedName>
    <definedName name="ROW3_5R" localSheetId="19">' PAGE 19 a'!$G$15:$G$23</definedName>
    <definedName name="ROW3_5R" localSheetId="11">'PAGE 10'!$G$15:$G$24</definedName>
    <definedName name="ROW3_5R" localSheetId="12">'PAGE 11'!$G$15:$G$24</definedName>
    <definedName name="ROW3_5R" localSheetId="20">'PAGE 20 a'!$G$16:$G$24</definedName>
    <definedName name="ROW3_5R" localSheetId="24">'PAGE 21'!$G$15:$G$23</definedName>
    <definedName name="ROW3_5R" localSheetId="25">'PAGE 22'!$G$16:$G$24</definedName>
    <definedName name="ROW3_5R" localSheetId="7">'PAGE 8'!$G$15:$G$24</definedName>
    <definedName name="ROW3_5R" localSheetId="9">'PAGE 9'!$G$16:$G$25</definedName>
    <definedName name="ROW3_5R">'PAGE 1'!$F$15:$F$24</definedName>
    <definedName name="tyuityu">#REF!</definedName>
    <definedName name="tyuityui">#REF!</definedName>
    <definedName name="tyuityujmbgkjgh">#REF!</definedName>
    <definedName name="wertw">#REF!</definedName>
    <definedName name="wertwer">#REF!</definedName>
    <definedName name="wertwwretry6546">#REF!</definedName>
    <definedName name="werwertwert">#REF!</definedName>
    <definedName name="yuiotuyi">#REF!</definedName>
    <definedName name="yyuilyuio">#REF!</definedName>
    <definedName name="Z_42BAA098_7A52_4D1D_A823_FCD82DBB77F5_.wvu.Cols" localSheetId="19" hidden="1">' PAGE 19 a'!$L:$M</definedName>
    <definedName name="Z_42BAA098_7A52_4D1D_A823_FCD82DBB77F5_.wvu.Cols" localSheetId="0" hidden="1">'PAGE 1'!$K:$L</definedName>
    <definedName name="Z_42BAA098_7A52_4D1D_A823_FCD82DBB77F5_.wvu.Cols" localSheetId="11" hidden="1">'PAGE 10'!$L:$M</definedName>
    <definedName name="Z_42BAA098_7A52_4D1D_A823_FCD82DBB77F5_.wvu.Cols" localSheetId="12" hidden="1">'PAGE 11'!$L:$M</definedName>
    <definedName name="Z_42BAA098_7A52_4D1D_A823_FCD82DBB77F5_.wvu.Cols" localSheetId="13" hidden="1">'PAGE 12'!$M:$M</definedName>
    <definedName name="Z_42BAA098_7A52_4D1D_A823_FCD82DBB77F5_.wvu.Cols" localSheetId="14" hidden="1">#REF!</definedName>
    <definedName name="Z_42BAA098_7A52_4D1D_A823_FCD82DBB77F5_.wvu.Cols" localSheetId="15" hidden="1">'PAGE 14'!$M:$M</definedName>
    <definedName name="Z_42BAA098_7A52_4D1D_A823_FCD82DBB77F5_.wvu.Cols" localSheetId="16" hidden="1">'PAGE 15'!$M:$M</definedName>
    <definedName name="Z_42BAA098_7A52_4D1D_A823_FCD82DBB77F5_.wvu.Cols" localSheetId="17" hidden="1">'PAGE 16'!$L:$L</definedName>
    <definedName name="Z_42BAA098_7A52_4D1D_A823_FCD82DBB77F5_.wvu.Cols" localSheetId="18" hidden="1">'PAGE 17'!$O:$O</definedName>
    <definedName name="Z_42BAA098_7A52_4D1D_A823_FCD82DBB77F5_.wvu.Cols" localSheetId="21" hidden="1">'PAGE 18'!$N:$N</definedName>
    <definedName name="Z_42BAA098_7A52_4D1D_A823_FCD82DBB77F5_.wvu.Cols" localSheetId="20" hidden="1">'PAGE 20 a'!$L:$M</definedName>
    <definedName name="Z_42BAA098_7A52_4D1D_A823_FCD82DBB77F5_.wvu.Cols" localSheetId="24" hidden="1">'PAGE 21'!$L:$M</definedName>
    <definedName name="Z_42BAA098_7A52_4D1D_A823_FCD82DBB77F5_.wvu.Cols" localSheetId="25" hidden="1">'PAGE 22'!$L:$M</definedName>
    <definedName name="Z_42BAA098_7A52_4D1D_A823_FCD82DBB77F5_.wvu.Cols" localSheetId="7" hidden="1">'PAGE 8'!$L:$M</definedName>
    <definedName name="Z_42BAA098_7A52_4D1D_A823_FCD82DBB77F5_.wvu.Cols" localSheetId="9" hidden="1">'PAGE 9'!$L:$M</definedName>
    <definedName name="Z_42BAA098_7A52_4D1D_A823_FCD82DBB77F5_.wvu.PrintArea" localSheetId="19" hidden="1">' PAGE 19 a'!$A$1:$I$26</definedName>
    <definedName name="Z_42BAA098_7A52_4D1D_A823_FCD82DBB77F5_.wvu.PrintArea" localSheetId="0" hidden="1">'PAGE 1'!$A$1:$H$27</definedName>
    <definedName name="Z_42BAA098_7A52_4D1D_A823_FCD82DBB77F5_.wvu.PrintArea" localSheetId="11" hidden="1">'PAGE 10'!$A$1:$I$28</definedName>
    <definedName name="Z_42BAA098_7A52_4D1D_A823_FCD82DBB77F5_.wvu.PrintArea" localSheetId="12" hidden="1">'PAGE 11'!$A$1:$I$26</definedName>
    <definedName name="Z_42BAA098_7A52_4D1D_A823_FCD82DBB77F5_.wvu.PrintArea" localSheetId="13" hidden="1">'PAGE 12'!$A$1:$H$36</definedName>
    <definedName name="Z_42BAA098_7A52_4D1D_A823_FCD82DBB77F5_.wvu.PrintArea" localSheetId="14" hidden="1">#REF!</definedName>
    <definedName name="Z_42BAA098_7A52_4D1D_A823_FCD82DBB77F5_.wvu.PrintArea" localSheetId="15" hidden="1">'PAGE 14'!$A$1:$I$35</definedName>
    <definedName name="Z_42BAA098_7A52_4D1D_A823_FCD82DBB77F5_.wvu.PrintArea" localSheetId="16" hidden="1">'PAGE 15'!$A$1:$I$34</definedName>
    <definedName name="Z_42BAA098_7A52_4D1D_A823_FCD82DBB77F5_.wvu.PrintArea" localSheetId="17" hidden="1">'PAGE 16'!$A$1:$H$37</definedName>
    <definedName name="Z_42BAA098_7A52_4D1D_A823_FCD82DBB77F5_.wvu.PrintArea" localSheetId="18" hidden="1">'PAGE 17'!$A$1:$J$28</definedName>
    <definedName name="Z_42BAA098_7A52_4D1D_A823_FCD82DBB77F5_.wvu.PrintArea" localSheetId="21" hidden="1">'PAGE 18'!$A$1:$J$29</definedName>
    <definedName name="Z_42BAA098_7A52_4D1D_A823_FCD82DBB77F5_.wvu.PrintArea" localSheetId="20" hidden="1">'PAGE 20 a'!$A$1:$I$25</definedName>
    <definedName name="Z_42BAA098_7A52_4D1D_A823_FCD82DBB77F5_.wvu.PrintArea" localSheetId="24" hidden="1">'PAGE 21'!$A$1:$I$26</definedName>
    <definedName name="Z_42BAA098_7A52_4D1D_A823_FCD82DBB77F5_.wvu.PrintArea" localSheetId="25" hidden="1">'PAGE 22'!$A$1:$I$25</definedName>
    <definedName name="Z_42BAA098_7A52_4D1D_A823_FCD82DBB77F5_.wvu.PrintArea" localSheetId="7" hidden="1">'PAGE 8'!$A$1:$I$26</definedName>
    <definedName name="Z_42BAA098_7A52_4D1D_A823_FCD82DBB77F5_.wvu.PrintArea" localSheetId="9" hidden="1">'PAGE 9'!$A$1:$I$28</definedName>
    <definedName name="Z_A8D5DEF8_4F89_11D5_A668_00B0D092E341_.wvu.Cols" localSheetId="19" hidden="1">' PAGE 19 a'!$L:$M</definedName>
    <definedName name="Z_A8D5DEF8_4F89_11D5_A668_00B0D092E341_.wvu.Cols" localSheetId="0" hidden="1">'PAGE 1'!$K:$L</definedName>
    <definedName name="Z_A8D5DEF8_4F89_11D5_A668_00B0D092E341_.wvu.Cols" localSheetId="11" hidden="1">'PAGE 10'!$L:$M</definedName>
    <definedName name="Z_A8D5DEF8_4F89_11D5_A668_00B0D092E341_.wvu.Cols" localSheetId="12" hidden="1">'PAGE 11'!$L:$M</definedName>
    <definedName name="Z_A8D5DEF8_4F89_11D5_A668_00B0D092E341_.wvu.Cols" localSheetId="13" hidden="1">'PAGE 12'!$M:$M</definedName>
    <definedName name="Z_A8D5DEF8_4F89_11D5_A668_00B0D092E341_.wvu.Cols" localSheetId="14" hidden="1">#REF!</definedName>
    <definedName name="Z_A8D5DEF8_4F89_11D5_A668_00B0D092E341_.wvu.Cols" localSheetId="15" hidden="1">'PAGE 14'!$M:$M</definedName>
    <definedName name="Z_A8D5DEF8_4F89_11D5_A668_00B0D092E341_.wvu.Cols" localSheetId="16" hidden="1">'PAGE 15'!$M:$M</definedName>
    <definedName name="Z_A8D5DEF8_4F89_11D5_A668_00B0D092E341_.wvu.Cols" localSheetId="17" hidden="1">'PAGE 16'!$L:$L</definedName>
    <definedName name="Z_A8D5DEF8_4F89_11D5_A668_00B0D092E341_.wvu.Cols" localSheetId="18" hidden="1">'PAGE 17'!$O:$O</definedName>
    <definedName name="Z_A8D5DEF8_4F89_11D5_A668_00B0D092E341_.wvu.Cols" localSheetId="21" hidden="1">'PAGE 18'!$N:$N</definedName>
    <definedName name="Z_A8D5DEF8_4F89_11D5_A668_00B0D092E341_.wvu.Cols" localSheetId="20" hidden="1">'PAGE 20 a'!$L:$M</definedName>
    <definedName name="Z_A8D5DEF8_4F89_11D5_A668_00B0D092E341_.wvu.Cols" localSheetId="24" hidden="1">'PAGE 21'!$L:$M</definedName>
    <definedName name="Z_A8D5DEF8_4F89_11D5_A668_00B0D092E341_.wvu.Cols" localSheetId="25" hidden="1">'PAGE 22'!$L:$M</definedName>
    <definedName name="Z_A8D5DEF8_4F89_11D5_A668_00B0D092E341_.wvu.Cols" localSheetId="7" hidden="1">'PAGE 8'!$L:$M</definedName>
    <definedName name="Z_A8D5DEF8_4F89_11D5_A668_00B0D092E341_.wvu.Cols" localSheetId="9" hidden="1">'PAGE 9'!$L:$M</definedName>
    <definedName name="Z_A8D5DEF8_4F89_11D5_A668_00B0D092E341_.wvu.PrintArea" localSheetId="19" hidden="1">' PAGE 19 a'!$A$1:$I$26</definedName>
    <definedName name="Z_A8D5DEF8_4F89_11D5_A668_00B0D092E341_.wvu.PrintArea" localSheetId="0" hidden="1">'PAGE 1'!$A$1:$H$27</definedName>
    <definedName name="Z_A8D5DEF8_4F89_11D5_A668_00B0D092E341_.wvu.PrintArea" localSheetId="11" hidden="1">'PAGE 10'!$A$1:$I$28</definedName>
    <definedName name="Z_A8D5DEF8_4F89_11D5_A668_00B0D092E341_.wvu.PrintArea" localSheetId="12" hidden="1">'PAGE 11'!$A$1:$I$26</definedName>
    <definedName name="Z_A8D5DEF8_4F89_11D5_A668_00B0D092E341_.wvu.PrintArea" localSheetId="13" hidden="1">'PAGE 12'!$A$1:$H$36</definedName>
    <definedName name="Z_A8D5DEF8_4F89_11D5_A668_00B0D092E341_.wvu.PrintArea" localSheetId="14" hidden="1">#REF!</definedName>
    <definedName name="Z_A8D5DEF8_4F89_11D5_A668_00B0D092E341_.wvu.PrintArea" localSheetId="15" hidden="1">'PAGE 14'!$A$1:$I$35</definedName>
    <definedName name="Z_A8D5DEF8_4F89_11D5_A668_00B0D092E341_.wvu.PrintArea" localSheetId="16" hidden="1">'PAGE 15'!$A$1:$I$34</definedName>
    <definedName name="Z_A8D5DEF8_4F89_11D5_A668_00B0D092E341_.wvu.PrintArea" localSheetId="17" hidden="1">'PAGE 16'!$A$1:$H$37</definedName>
    <definedName name="Z_A8D5DEF8_4F89_11D5_A668_00B0D092E341_.wvu.PrintArea" localSheetId="18" hidden="1">'PAGE 17'!$A$1:$J$28</definedName>
    <definedName name="Z_A8D5DEF8_4F89_11D5_A668_00B0D092E341_.wvu.PrintArea" localSheetId="21" hidden="1">'PAGE 18'!$A$1:$J$29</definedName>
    <definedName name="Z_A8D5DEF8_4F89_11D5_A668_00B0D092E341_.wvu.PrintArea" localSheetId="20" hidden="1">'PAGE 20 a'!$A$1:$I$25</definedName>
    <definedName name="Z_A8D5DEF8_4F89_11D5_A668_00B0D092E341_.wvu.PrintArea" localSheetId="24" hidden="1">'PAGE 21'!$A$1:$I$26</definedName>
    <definedName name="Z_A8D5DEF8_4F89_11D5_A668_00B0D092E341_.wvu.PrintArea" localSheetId="25" hidden="1">'PAGE 22'!$A$1:$I$25</definedName>
    <definedName name="Z_A8D5DEF8_4F89_11D5_A668_00B0D092E341_.wvu.PrintArea" localSheetId="7" hidden="1">'PAGE 8'!$A$1:$I$26</definedName>
    <definedName name="Z_A8D5DEF8_4F89_11D5_A668_00B0D092E341_.wvu.PrintArea" localSheetId="9" hidden="1">'PAGE 9'!$A$1:$I$28</definedName>
    <definedName name="Z_D365D4ED_8FDA_11D4_90D6_00C09F02E77C_.wvu.Cols" localSheetId="19" hidden="1">' PAGE 19 a'!$L:$M</definedName>
    <definedName name="Z_D365D4ED_8FDA_11D4_90D6_00C09F02E77C_.wvu.Cols" localSheetId="0" hidden="1">'PAGE 1'!$K:$L</definedName>
    <definedName name="Z_D365D4ED_8FDA_11D4_90D6_00C09F02E77C_.wvu.Cols" localSheetId="11" hidden="1">'PAGE 10'!$L:$M</definedName>
    <definedName name="Z_D365D4ED_8FDA_11D4_90D6_00C09F02E77C_.wvu.Cols" localSheetId="12" hidden="1">'PAGE 11'!$L:$M</definedName>
    <definedName name="Z_D365D4ED_8FDA_11D4_90D6_00C09F02E77C_.wvu.Cols" localSheetId="13" hidden="1">'PAGE 12'!$M:$M</definedName>
    <definedName name="Z_D365D4ED_8FDA_11D4_90D6_00C09F02E77C_.wvu.Cols" localSheetId="14" hidden="1">#REF!</definedName>
    <definedName name="Z_D365D4ED_8FDA_11D4_90D6_00C09F02E77C_.wvu.Cols" localSheetId="15" hidden="1">'PAGE 14'!$M:$M</definedName>
    <definedName name="Z_D365D4ED_8FDA_11D4_90D6_00C09F02E77C_.wvu.Cols" localSheetId="16" hidden="1">'PAGE 15'!$M:$M</definedName>
    <definedName name="Z_D365D4ED_8FDA_11D4_90D6_00C09F02E77C_.wvu.Cols" localSheetId="17" hidden="1">'PAGE 16'!$L:$L</definedName>
    <definedName name="Z_D365D4ED_8FDA_11D4_90D6_00C09F02E77C_.wvu.Cols" localSheetId="18" hidden="1">'PAGE 17'!$O:$O</definedName>
    <definedName name="Z_D365D4ED_8FDA_11D4_90D6_00C09F02E77C_.wvu.Cols" localSheetId="21" hidden="1">'PAGE 18'!$N:$N</definedName>
    <definedName name="Z_D365D4ED_8FDA_11D4_90D6_00C09F02E77C_.wvu.Cols" localSheetId="20" hidden="1">'PAGE 20 a'!$L:$M</definedName>
    <definedName name="Z_D365D4ED_8FDA_11D4_90D6_00C09F02E77C_.wvu.Cols" localSheetId="24" hidden="1">'PAGE 21'!$L:$M</definedName>
    <definedName name="Z_D365D4ED_8FDA_11D4_90D6_00C09F02E77C_.wvu.Cols" localSheetId="25" hidden="1">'PAGE 22'!$L:$M</definedName>
    <definedName name="Z_D365D4ED_8FDA_11D4_90D6_00C09F02E77C_.wvu.Cols" localSheetId="7" hidden="1">'PAGE 8'!$L:$M</definedName>
    <definedName name="Z_D365D4ED_8FDA_11D4_90D6_00C09F02E77C_.wvu.Cols" localSheetId="9" hidden="1">'PAGE 9'!$L:$M</definedName>
    <definedName name="Z_D365D4ED_8FDA_11D4_90D6_00C09F02E77C_.wvu.PrintArea" localSheetId="19" hidden="1">' PAGE 19 a'!$A$1:$G$23</definedName>
    <definedName name="Z_D365D4ED_8FDA_11D4_90D6_00C09F02E77C_.wvu.PrintArea" localSheetId="0" hidden="1">'PAGE 1'!$A$1:$F$24</definedName>
    <definedName name="Z_D365D4ED_8FDA_11D4_90D6_00C09F02E77C_.wvu.PrintArea" localSheetId="11" hidden="1">'PAGE 10'!$A$1:$G$24</definedName>
    <definedName name="Z_D365D4ED_8FDA_11D4_90D6_00C09F02E77C_.wvu.PrintArea" localSheetId="12" hidden="1">'PAGE 11'!$A$1:$G$24</definedName>
    <definedName name="Z_D365D4ED_8FDA_11D4_90D6_00C09F02E77C_.wvu.PrintArea" localSheetId="13" hidden="1">'PAGE 12'!$A$1:$H$32</definedName>
    <definedName name="Z_D365D4ED_8FDA_11D4_90D6_00C09F02E77C_.wvu.PrintArea" localSheetId="14" hidden="1">#REF!</definedName>
    <definedName name="Z_D365D4ED_8FDA_11D4_90D6_00C09F02E77C_.wvu.PrintArea" localSheetId="15" hidden="1">'PAGE 14'!$A$1:$I$28</definedName>
    <definedName name="Z_D365D4ED_8FDA_11D4_90D6_00C09F02E77C_.wvu.PrintArea" localSheetId="16" hidden="1">'PAGE 15'!$A$1:$I$28</definedName>
    <definedName name="Z_D365D4ED_8FDA_11D4_90D6_00C09F02E77C_.wvu.PrintArea" localSheetId="17" hidden="1">'PAGE 16'!$A$1:$H$32</definedName>
    <definedName name="Z_D365D4ED_8FDA_11D4_90D6_00C09F02E77C_.wvu.PrintArea" localSheetId="18" hidden="1">'PAGE 17'!$A$1:$I$22</definedName>
    <definedName name="Z_D365D4ED_8FDA_11D4_90D6_00C09F02E77C_.wvu.PrintArea" localSheetId="21" hidden="1">'PAGE 18'!$A$1:$I$22</definedName>
    <definedName name="Z_D365D4ED_8FDA_11D4_90D6_00C09F02E77C_.wvu.PrintArea" localSheetId="20" hidden="1">'PAGE 20 a'!$A$1:$G$24</definedName>
    <definedName name="Z_D365D4ED_8FDA_11D4_90D6_00C09F02E77C_.wvu.PrintArea" localSheetId="24" hidden="1">'PAGE 21'!$A$1:$G$23</definedName>
    <definedName name="Z_D365D4ED_8FDA_11D4_90D6_00C09F02E77C_.wvu.PrintArea" localSheetId="25" hidden="1">'PAGE 22'!$A$1:$G$24</definedName>
    <definedName name="Z_D365D4ED_8FDA_11D4_90D6_00C09F02E77C_.wvu.PrintArea" localSheetId="7" hidden="1">'PAGE 8'!$A$1:$G$24</definedName>
    <definedName name="Z_D365D4ED_8FDA_11D4_90D6_00C09F02E77C_.wvu.PrintArea" localSheetId="9" hidden="1">'PAGE 9'!$A$1:$G$25</definedName>
  </definedNames>
  <calcPr calcId="191029"/>
  <customWorkbookViews>
    <customWorkbookView name="CAO_Y - Personal View" guid="{A8D5DEF8-4F89-11D5-A668-00B0D092E341}" mergeInterval="0" personalView="1" maximized="1" windowWidth="1020" windowHeight="606" tabRatio="661" activeSheetId="10"/>
    <customWorkbookView name="mulbrandon_m - Personal View" guid="{42BAA098-7A52-4D1D-A823-FCD82DBB77F5}" mergeInterval="0" personalView="1" maximized="1" windowWidth="796" windowHeight="438" tabRatio="661" activeSheetId="11"/>
    <customWorkbookView name="John Lee - Personal View" guid="{D365D4ED-8FDA-11D4-90D6-00C09F02E77C}" mergeInterval="0" personalView="1" maximized="1" windowWidth="796" windowHeight="438" tabRatio="661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60" l="1"/>
  <c r="F28" i="60" l="1"/>
  <c r="G17" i="61" l="1"/>
  <c r="G18" i="61"/>
  <c r="G19" i="61"/>
  <c r="G20" i="61"/>
  <c r="G21" i="61"/>
  <c r="G22" i="61"/>
  <c r="G23" i="61"/>
  <c r="G24" i="61"/>
  <c r="G25" i="61"/>
  <c r="G16" i="61"/>
  <c r="F17" i="61"/>
  <c r="F18" i="61"/>
  <c r="F19" i="61"/>
  <c r="F20" i="61"/>
  <c r="F21" i="61"/>
  <c r="F22" i="61"/>
  <c r="F23" i="61"/>
  <c r="F24" i="61"/>
  <c r="F25" i="61"/>
  <c r="E17" i="61"/>
  <c r="E18" i="61"/>
  <c r="E19" i="61"/>
  <c r="E20" i="61"/>
  <c r="E21" i="61"/>
  <c r="E22" i="61"/>
  <c r="E23" i="61"/>
  <c r="E24" i="61"/>
  <c r="E25" i="61"/>
  <c r="D17" i="61"/>
  <c r="D18" i="61"/>
  <c r="D19" i="61"/>
  <c r="D20" i="61"/>
  <c r="D21" i="61"/>
  <c r="D22" i="61"/>
  <c r="D23" i="61"/>
  <c r="D24" i="61"/>
  <c r="D25" i="61"/>
  <c r="F16" i="61"/>
  <c r="E16" i="61"/>
  <c r="D16" i="61"/>
  <c r="C7" i="61"/>
  <c r="I16" i="60"/>
  <c r="I17" i="60"/>
  <c r="I18" i="60"/>
  <c r="I19" i="60"/>
  <c r="I20" i="60"/>
  <c r="I21" i="60"/>
  <c r="I22" i="60"/>
  <c r="I23" i="60"/>
  <c r="I24" i="60"/>
  <c r="I15" i="60"/>
  <c r="G28" i="60"/>
  <c r="D28" i="60"/>
  <c r="R24" i="60"/>
  <c r="J24" i="60"/>
  <c r="J23" i="60"/>
  <c r="R22" i="60"/>
  <c r="J22" i="60"/>
  <c r="R21" i="60"/>
  <c r="J21" i="60"/>
  <c r="R20" i="60"/>
  <c r="J20" i="60"/>
  <c r="R19" i="60"/>
  <c r="J19" i="60"/>
  <c r="R18" i="60"/>
  <c r="J18" i="60"/>
  <c r="R17" i="60"/>
  <c r="J17" i="60"/>
  <c r="R16" i="60"/>
  <c r="J16" i="60"/>
  <c r="R15" i="60"/>
  <c r="J15" i="60"/>
  <c r="C7" i="60"/>
  <c r="J21" i="58" l="1"/>
  <c r="J20" i="58"/>
  <c r="J19" i="58"/>
  <c r="J18" i="58"/>
  <c r="J17" i="58"/>
  <c r="J16" i="58"/>
  <c r="J14" i="58"/>
  <c r="J15" i="58"/>
  <c r="D16" i="59" l="1"/>
  <c r="D25" i="58"/>
  <c r="G24" i="59"/>
  <c r="E24" i="59"/>
  <c r="D24" i="59"/>
  <c r="G23" i="59"/>
  <c r="F23" i="59"/>
  <c r="E23" i="59"/>
  <c r="D23" i="59"/>
  <c r="G22" i="59"/>
  <c r="F22" i="59"/>
  <c r="E22" i="59"/>
  <c r="D22" i="59"/>
  <c r="G21" i="59"/>
  <c r="F21" i="59"/>
  <c r="E21" i="59"/>
  <c r="D21" i="59"/>
  <c r="G20" i="59"/>
  <c r="F20" i="59"/>
  <c r="E20" i="59"/>
  <c r="D20" i="59"/>
  <c r="G19" i="59"/>
  <c r="F19" i="59"/>
  <c r="E19" i="59"/>
  <c r="D19" i="59"/>
  <c r="G18" i="59"/>
  <c r="F18" i="59"/>
  <c r="E18" i="59"/>
  <c r="D18" i="59"/>
  <c r="G17" i="59"/>
  <c r="F17" i="59"/>
  <c r="E17" i="59"/>
  <c r="D17" i="59"/>
  <c r="G16" i="59"/>
  <c r="F16" i="59"/>
  <c r="E16" i="59"/>
  <c r="G25" i="58"/>
  <c r="F25" i="58"/>
  <c r="E25" i="58"/>
  <c r="S22" i="58"/>
  <c r="S21" i="58"/>
  <c r="I21" i="58"/>
  <c r="S20" i="58"/>
  <c r="I20" i="58"/>
  <c r="S19" i="58"/>
  <c r="I19" i="58"/>
  <c r="S18" i="58"/>
  <c r="I18" i="58"/>
  <c r="S17" i="58"/>
  <c r="I17" i="58"/>
  <c r="S16" i="58"/>
  <c r="I16" i="58"/>
  <c r="S15" i="58"/>
  <c r="I15" i="58"/>
  <c r="S14" i="58"/>
  <c r="I14" i="58"/>
  <c r="C7" i="53"/>
  <c r="C7" i="49"/>
  <c r="C7" i="51"/>
  <c r="C7" i="48"/>
  <c r="C7" i="45"/>
  <c r="D7" i="12"/>
  <c r="E7" i="55"/>
  <c r="E7" i="8"/>
  <c r="E7" i="7"/>
  <c r="E7" i="6"/>
  <c r="E7" i="1"/>
  <c r="C7" i="40"/>
  <c r="C7" i="39"/>
  <c r="C7" i="36"/>
  <c r="C7" i="33"/>
  <c r="E7" i="30"/>
  <c r="E7" i="29"/>
  <c r="F7" i="27"/>
  <c r="F7" i="26"/>
  <c r="F7" i="22"/>
  <c r="F7" i="21"/>
  <c r="F28" i="39"/>
  <c r="D28" i="39"/>
  <c r="E28" i="39"/>
  <c r="D30" i="29"/>
  <c r="E30" i="29"/>
  <c r="E28" i="33"/>
  <c r="F28" i="33"/>
  <c r="D28" i="33"/>
  <c r="F30" i="29"/>
  <c r="G30" i="29"/>
  <c r="H30" i="29"/>
  <c r="I30" i="29"/>
  <c r="J30" i="29"/>
  <c r="K30" i="29"/>
  <c r="D23" i="40"/>
  <c r="E23" i="40"/>
  <c r="F23" i="40"/>
  <c r="I23" i="39"/>
  <c r="I22" i="39"/>
  <c r="I21" i="39"/>
  <c r="I20" i="39"/>
  <c r="I19" i="39"/>
  <c r="I18" i="39"/>
  <c r="I17" i="39"/>
  <c r="H23" i="39"/>
  <c r="F24" i="36"/>
  <c r="D24" i="36"/>
  <c r="E24" i="36"/>
  <c r="I23" i="33"/>
  <c r="I22" i="33"/>
  <c r="I21" i="33"/>
  <c r="I20" i="33"/>
  <c r="I19" i="33"/>
  <c r="I18" i="33"/>
  <c r="I17" i="33"/>
  <c r="H23" i="33"/>
  <c r="D26" i="30"/>
  <c r="E26" i="30"/>
  <c r="F26" i="30"/>
  <c r="G26" i="30"/>
  <c r="H26" i="30"/>
  <c r="I26" i="30"/>
  <c r="J26" i="30"/>
  <c r="K26" i="30"/>
  <c r="N26" i="29"/>
  <c r="N25" i="29"/>
  <c r="N24" i="29"/>
  <c r="N23" i="29"/>
  <c r="N22" i="29"/>
  <c r="N21" i="29"/>
  <c r="N20" i="29"/>
  <c r="M26" i="29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38" i="21"/>
  <c r="G38" i="21"/>
  <c r="H37" i="21"/>
  <c r="D27" i="10"/>
  <c r="E27" i="10"/>
  <c r="F27" i="10"/>
  <c r="C27" i="10"/>
  <c r="H17" i="10"/>
  <c r="E20" i="26"/>
  <c r="R23" i="49"/>
  <c r="R22" i="49"/>
  <c r="R21" i="49"/>
  <c r="R20" i="49"/>
  <c r="R19" i="49"/>
  <c r="R18" i="49"/>
  <c r="R17" i="49"/>
  <c r="R16" i="49"/>
  <c r="R15" i="49"/>
  <c r="R23" i="48"/>
  <c r="R22" i="48"/>
  <c r="R21" i="48"/>
  <c r="R20" i="48"/>
  <c r="R19" i="48"/>
  <c r="R18" i="48"/>
  <c r="R17" i="48"/>
  <c r="R16" i="48"/>
  <c r="R15" i="48"/>
  <c r="R22" i="12"/>
  <c r="R21" i="12"/>
  <c r="R20" i="12"/>
  <c r="R19" i="12"/>
  <c r="R18" i="12"/>
  <c r="R17" i="12"/>
  <c r="R16" i="12"/>
  <c r="R15" i="12"/>
  <c r="R14" i="12"/>
  <c r="R29" i="8"/>
  <c r="R30" i="8"/>
  <c r="R28" i="8"/>
  <c r="R27" i="8"/>
  <c r="R26" i="8"/>
  <c r="R25" i="8"/>
  <c r="R24" i="8"/>
  <c r="R23" i="8"/>
  <c r="R22" i="8"/>
  <c r="R21" i="8"/>
  <c r="R29" i="7"/>
  <c r="R30" i="7"/>
  <c r="R28" i="7"/>
  <c r="R27" i="7"/>
  <c r="R26" i="7"/>
  <c r="R25" i="7"/>
  <c r="R24" i="7"/>
  <c r="R23" i="7"/>
  <c r="R22" i="7"/>
  <c r="R21" i="7"/>
  <c r="R20" i="7"/>
  <c r="R19" i="7"/>
  <c r="R29" i="6"/>
  <c r="R30" i="6"/>
  <c r="R28" i="6"/>
  <c r="R27" i="6"/>
  <c r="R26" i="6"/>
  <c r="R25" i="6"/>
  <c r="R24" i="6"/>
  <c r="R23" i="6"/>
  <c r="R22" i="6"/>
  <c r="R21" i="6"/>
  <c r="R20" i="6"/>
  <c r="R30" i="1"/>
  <c r="R31" i="1"/>
  <c r="R29" i="1"/>
  <c r="R28" i="1"/>
  <c r="R27" i="1"/>
  <c r="R26" i="1"/>
  <c r="R25" i="1"/>
  <c r="R24" i="1"/>
  <c r="R23" i="1"/>
  <c r="R22" i="1"/>
  <c r="R21" i="1"/>
  <c r="R24" i="39"/>
  <c r="R22" i="39"/>
  <c r="R21" i="39"/>
  <c r="R20" i="39"/>
  <c r="R19" i="39"/>
  <c r="R18" i="39"/>
  <c r="R17" i="39"/>
  <c r="R16" i="39"/>
  <c r="R15" i="39"/>
  <c r="R24" i="33"/>
  <c r="R22" i="33"/>
  <c r="R21" i="33"/>
  <c r="R20" i="33"/>
  <c r="R19" i="33"/>
  <c r="R18" i="33"/>
  <c r="R17" i="33"/>
  <c r="R16" i="33"/>
  <c r="R15" i="33"/>
  <c r="R27" i="29"/>
  <c r="R25" i="29"/>
  <c r="R24" i="29"/>
  <c r="R23" i="29"/>
  <c r="R22" i="29"/>
  <c r="R21" i="29"/>
  <c r="R20" i="29"/>
  <c r="R19" i="29"/>
  <c r="R18" i="29"/>
  <c r="R31" i="22"/>
  <c r="R30" i="22"/>
  <c r="R29" i="22"/>
  <c r="R28" i="22"/>
  <c r="R27" i="22"/>
  <c r="R26" i="22"/>
  <c r="R25" i="22"/>
  <c r="R24" i="22"/>
  <c r="R23" i="22"/>
  <c r="R22" i="22"/>
  <c r="R21" i="22"/>
  <c r="R20" i="22"/>
  <c r="R19" i="22"/>
  <c r="R18" i="22"/>
  <c r="R32" i="21"/>
  <c r="R31" i="21"/>
  <c r="R30" i="21"/>
  <c r="R29" i="21"/>
  <c r="R28" i="21"/>
  <c r="R27" i="21"/>
  <c r="R26" i="21"/>
  <c r="R25" i="21"/>
  <c r="R24" i="21"/>
  <c r="R23" i="21"/>
  <c r="R22" i="21"/>
  <c r="R21" i="21"/>
  <c r="R20" i="21"/>
  <c r="R19" i="21"/>
  <c r="Q24" i="10"/>
  <c r="Q23" i="10"/>
  <c r="Q22" i="10"/>
  <c r="Q21" i="10"/>
  <c r="Q20" i="10"/>
  <c r="Q19" i="10"/>
  <c r="Q18" i="10"/>
  <c r="Q16" i="10"/>
  <c r="Q15" i="10"/>
  <c r="K19" i="30"/>
  <c r="K18" i="30"/>
  <c r="F25" i="36"/>
  <c r="F23" i="36"/>
  <c r="F22" i="36"/>
  <c r="F21" i="36"/>
  <c r="F20" i="36"/>
  <c r="F19" i="36"/>
  <c r="F18" i="36"/>
  <c r="F17" i="36"/>
  <c r="F16" i="36"/>
  <c r="F24" i="40"/>
  <c r="F22" i="40"/>
  <c r="F21" i="40"/>
  <c r="F20" i="40"/>
  <c r="F19" i="40"/>
  <c r="F18" i="40"/>
  <c r="F17" i="40"/>
  <c r="F16" i="40"/>
  <c r="F15" i="40"/>
  <c r="F24" i="53"/>
  <c r="F23" i="53"/>
  <c r="F22" i="53"/>
  <c r="F21" i="53"/>
  <c r="F20" i="53"/>
  <c r="F19" i="53"/>
  <c r="F18" i="53"/>
  <c r="F17" i="53"/>
  <c r="F16" i="53"/>
  <c r="F24" i="51"/>
  <c r="F23" i="51"/>
  <c r="F22" i="51"/>
  <c r="F21" i="51"/>
  <c r="F20" i="51"/>
  <c r="F19" i="51"/>
  <c r="F18" i="51"/>
  <c r="F17" i="51"/>
  <c r="F16" i="51"/>
  <c r="I22" i="45"/>
  <c r="I21" i="45"/>
  <c r="I20" i="45"/>
  <c r="I19" i="45"/>
  <c r="I18" i="45"/>
  <c r="I17" i="45"/>
  <c r="I16" i="45"/>
  <c r="I15" i="45"/>
  <c r="I14" i="45"/>
  <c r="F22" i="45"/>
  <c r="F21" i="45"/>
  <c r="F20" i="45"/>
  <c r="F19" i="45"/>
  <c r="F18" i="45"/>
  <c r="F17" i="45"/>
  <c r="F16" i="45"/>
  <c r="F15" i="45"/>
  <c r="F14" i="45"/>
  <c r="E22" i="45"/>
  <c r="E21" i="45"/>
  <c r="E20" i="45"/>
  <c r="E19" i="45"/>
  <c r="E18" i="45"/>
  <c r="E17" i="45"/>
  <c r="E16" i="45"/>
  <c r="E15" i="45"/>
  <c r="E14" i="45"/>
  <c r="K22" i="12"/>
  <c r="K21" i="12"/>
  <c r="K20" i="12"/>
  <c r="K19" i="12"/>
  <c r="K18" i="12"/>
  <c r="K17" i="12"/>
  <c r="K16" i="12"/>
  <c r="K15" i="12"/>
  <c r="K14" i="12"/>
  <c r="F25" i="12"/>
  <c r="E25" i="12"/>
  <c r="I59" i="55"/>
  <c r="I34" i="55" s="1"/>
  <c r="H59" i="55"/>
  <c r="H34" i="55" s="1"/>
  <c r="G59" i="55"/>
  <c r="G34" i="55" s="1"/>
  <c r="F59" i="55"/>
  <c r="F34" i="55" s="1"/>
  <c r="E59" i="55"/>
  <c r="D59" i="55"/>
  <c r="D34" i="55" s="1"/>
  <c r="B59" i="55"/>
  <c r="B34" i="55" s="1"/>
  <c r="C59" i="55"/>
  <c r="H34" i="8"/>
  <c r="G34" i="8"/>
  <c r="E34" i="8"/>
  <c r="D34" i="8"/>
  <c r="H35" i="7"/>
  <c r="G35" i="7"/>
  <c r="E35" i="7"/>
  <c r="D35" i="7"/>
  <c r="H34" i="6"/>
  <c r="G34" i="6"/>
  <c r="E34" i="6"/>
  <c r="D34" i="6"/>
  <c r="H35" i="1"/>
  <c r="G35" i="1"/>
  <c r="E35" i="1"/>
  <c r="D35" i="1"/>
  <c r="K27" i="30"/>
  <c r="K25" i="30"/>
  <c r="K24" i="30"/>
  <c r="K23" i="30"/>
  <c r="K22" i="30"/>
  <c r="K21" i="30"/>
  <c r="K20" i="30"/>
  <c r="H27" i="30"/>
  <c r="H25" i="30"/>
  <c r="H24" i="30"/>
  <c r="H23" i="30"/>
  <c r="H22" i="30"/>
  <c r="H21" i="30"/>
  <c r="H20" i="30"/>
  <c r="H19" i="30"/>
  <c r="H18" i="30"/>
  <c r="G27" i="30"/>
  <c r="G25" i="30"/>
  <c r="G24" i="30"/>
  <c r="G23" i="30"/>
  <c r="G22" i="30"/>
  <c r="G21" i="30"/>
  <c r="G20" i="30"/>
  <c r="G19" i="30"/>
  <c r="G18" i="30"/>
  <c r="M27" i="29"/>
  <c r="M25" i="29"/>
  <c r="M24" i="29"/>
  <c r="M23" i="29"/>
  <c r="M22" i="29"/>
  <c r="M21" i="29"/>
  <c r="M20" i="29"/>
  <c r="M19" i="29"/>
  <c r="M18" i="29"/>
  <c r="I32" i="27"/>
  <c r="H32" i="27"/>
  <c r="G32" i="27"/>
  <c r="F32" i="27"/>
  <c r="E32" i="27"/>
  <c r="G33" i="26"/>
  <c r="F33" i="26"/>
  <c r="E33" i="26"/>
  <c r="L20" i="12"/>
  <c r="L21" i="12"/>
  <c r="I24" i="39"/>
  <c r="I16" i="39"/>
  <c r="I15" i="39"/>
  <c r="I24" i="33"/>
  <c r="I16" i="33"/>
  <c r="I15" i="33"/>
  <c r="N27" i="29"/>
  <c r="N19" i="29"/>
  <c r="N18" i="29"/>
  <c r="I37" i="22"/>
  <c r="H37" i="22"/>
  <c r="G37" i="22"/>
  <c r="F37" i="22"/>
  <c r="E37" i="22"/>
  <c r="F38" i="21"/>
  <c r="E38" i="21"/>
  <c r="I22" i="49"/>
  <c r="I21" i="49"/>
  <c r="I20" i="49"/>
  <c r="I19" i="49"/>
  <c r="I18" i="49"/>
  <c r="I17" i="49"/>
  <c r="I16" i="49"/>
  <c r="I15" i="49"/>
  <c r="H16" i="10"/>
  <c r="H18" i="10"/>
  <c r="H19" i="10"/>
  <c r="H20" i="10"/>
  <c r="H21" i="10"/>
  <c r="H22" i="10"/>
  <c r="H23" i="10"/>
  <c r="H24" i="10"/>
  <c r="H15" i="10"/>
  <c r="H15" i="39"/>
  <c r="H16" i="39"/>
  <c r="H17" i="39"/>
  <c r="H18" i="39"/>
  <c r="H19" i="39"/>
  <c r="H20" i="39"/>
  <c r="H21" i="39"/>
  <c r="H22" i="39"/>
  <c r="H24" i="39"/>
  <c r="E24" i="40"/>
  <c r="D24" i="40"/>
  <c r="E22" i="40"/>
  <c r="D22" i="40"/>
  <c r="E21" i="40"/>
  <c r="D21" i="40"/>
  <c r="E20" i="40"/>
  <c r="D20" i="40"/>
  <c r="E19" i="40"/>
  <c r="D19" i="40"/>
  <c r="E18" i="40"/>
  <c r="D18" i="40"/>
  <c r="E17" i="40"/>
  <c r="D17" i="40"/>
  <c r="E16" i="40"/>
  <c r="D16" i="40"/>
  <c r="E15" i="40"/>
  <c r="D15" i="40"/>
  <c r="F35" i="1"/>
  <c r="C35" i="1"/>
  <c r="F34" i="6"/>
  <c r="C34" i="6"/>
  <c r="F35" i="7"/>
  <c r="C35" i="7"/>
  <c r="F34" i="8"/>
  <c r="C34" i="8"/>
  <c r="I58" i="55"/>
  <c r="I57" i="55"/>
  <c r="I56" i="55"/>
  <c r="I55" i="55"/>
  <c r="I54" i="55"/>
  <c r="I53" i="55"/>
  <c r="I52" i="55"/>
  <c r="I51" i="55"/>
  <c r="I50" i="55"/>
  <c r="I49" i="55"/>
  <c r="I48" i="55"/>
  <c r="I47" i="55"/>
  <c r="I46" i="55"/>
  <c r="H58" i="55"/>
  <c r="H57" i="55"/>
  <c r="H56" i="55"/>
  <c r="H55" i="55"/>
  <c r="H54" i="55"/>
  <c r="H53" i="55"/>
  <c r="H52" i="55"/>
  <c r="H51" i="55"/>
  <c r="H50" i="55"/>
  <c r="H49" i="55"/>
  <c r="H48" i="55"/>
  <c r="H47" i="55"/>
  <c r="H46" i="55"/>
  <c r="G58" i="55"/>
  <c r="G57" i="55"/>
  <c r="G56" i="55"/>
  <c r="G55" i="55"/>
  <c r="G54" i="55"/>
  <c r="G53" i="55"/>
  <c r="G52" i="55"/>
  <c r="G51" i="55"/>
  <c r="G50" i="55"/>
  <c r="G49" i="55"/>
  <c r="G48" i="55"/>
  <c r="G47" i="55"/>
  <c r="G46" i="55"/>
  <c r="F58" i="55"/>
  <c r="F57" i="55"/>
  <c r="F56" i="55"/>
  <c r="F55" i="55"/>
  <c r="F54" i="55"/>
  <c r="F53" i="55"/>
  <c r="F52" i="55"/>
  <c r="F51" i="55"/>
  <c r="F50" i="55"/>
  <c r="F49" i="55"/>
  <c r="F48" i="55"/>
  <c r="F47" i="55"/>
  <c r="F46" i="55"/>
  <c r="E58" i="55"/>
  <c r="E57" i="55"/>
  <c r="E56" i="55"/>
  <c r="E55" i="55"/>
  <c r="E54" i="55"/>
  <c r="E53" i="55"/>
  <c r="E52" i="55"/>
  <c r="E51" i="55"/>
  <c r="E50" i="55"/>
  <c r="E49" i="55"/>
  <c r="E48" i="55"/>
  <c r="E47" i="55"/>
  <c r="E46" i="55"/>
  <c r="D58" i="55"/>
  <c r="D57" i="55"/>
  <c r="D56" i="55"/>
  <c r="D55" i="55"/>
  <c r="D54" i="55"/>
  <c r="D53" i="55"/>
  <c r="D52" i="55"/>
  <c r="D51" i="55"/>
  <c r="D50" i="55"/>
  <c r="D49" i="55"/>
  <c r="D48" i="55"/>
  <c r="D47" i="55"/>
  <c r="D46" i="55"/>
  <c r="C58" i="55"/>
  <c r="C57" i="55"/>
  <c r="C56" i="55"/>
  <c r="C55" i="55"/>
  <c r="C54" i="55"/>
  <c r="C53" i="55"/>
  <c r="C52" i="55"/>
  <c r="C51" i="55"/>
  <c r="C50" i="55"/>
  <c r="C49" i="55"/>
  <c r="C48" i="55"/>
  <c r="C47" i="55"/>
  <c r="C46" i="55"/>
  <c r="B58" i="55"/>
  <c r="B57" i="55"/>
  <c r="B56" i="55"/>
  <c r="B55" i="55"/>
  <c r="B54" i="55"/>
  <c r="B53" i="55"/>
  <c r="B52" i="55"/>
  <c r="B51" i="55"/>
  <c r="B50" i="55"/>
  <c r="B49" i="55"/>
  <c r="B48" i="55"/>
  <c r="B47" i="55"/>
  <c r="B46" i="55"/>
  <c r="L17" i="12"/>
  <c r="L19" i="12"/>
  <c r="L18" i="12"/>
  <c r="L16" i="12"/>
  <c r="L15" i="12"/>
  <c r="L14" i="12"/>
  <c r="I25" i="12"/>
  <c r="H25" i="12"/>
  <c r="G25" i="12"/>
  <c r="D25" i="12"/>
  <c r="C25" i="12"/>
  <c r="B25" i="12"/>
  <c r="H22" i="45"/>
  <c r="G22" i="45"/>
  <c r="D22" i="45"/>
  <c r="C22" i="45"/>
  <c r="B22" i="45"/>
  <c r="H21" i="45"/>
  <c r="G21" i="45"/>
  <c r="D21" i="45"/>
  <c r="C21" i="45"/>
  <c r="B21" i="45"/>
  <c r="H20" i="45"/>
  <c r="G20" i="45"/>
  <c r="D20" i="45"/>
  <c r="C20" i="45"/>
  <c r="B20" i="45"/>
  <c r="H19" i="45"/>
  <c r="G19" i="45"/>
  <c r="D19" i="45"/>
  <c r="C19" i="45"/>
  <c r="B19" i="45"/>
  <c r="H18" i="45"/>
  <c r="G18" i="45"/>
  <c r="D18" i="45"/>
  <c r="C18" i="45"/>
  <c r="B18" i="45"/>
  <c r="H17" i="45"/>
  <c r="G17" i="45"/>
  <c r="D17" i="45"/>
  <c r="C17" i="45"/>
  <c r="B17" i="45"/>
  <c r="H16" i="45"/>
  <c r="G16" i="45"/>
  <c r="D16" i="45"/>
  <c r="C16" i="45"/>
  <c r="B16" i="45"/>
  <c r="H15" i="45"/>
  <c r="G15" i="45"/>
  <c r="D15" i="45"/>
  <c r="C15" i="45"/>
  <c r="B15" i="45"/>
  <c r="H14" i="45"/>
  <c r="G14" i="45"/>
  <c r="D14" i="45"/>
  <c r="C14" i="45"/>
  <c r="B14" i="45"/>
  <c r="I18" i="48"/>
  <c r="I21" i="48"/>
  <c r="I17" i="48"/>
  <c r="I22" i="48"/>
  <c r="I20" i="48"/>
  <c r="I19" i="48"/>
  <c r="I16" i="48"/>
  <c r="I15" i="48"/>
  <c r="H23" i="48"/>
  <c r="H22" i="48"/>
  <c r="H21" i="48"/>
  <c r="H20" i="48"/>
  <c r="H19" i="48"/>
  <c r="H18" i="48"/>
  <c r="H17" i="48"/>
  <c r="H16" i="48"/>
  <c r="H15" i="48"/>
  <c r="F26" i="48"/>
  <c r="E26" i="48"/>
  <c r="D26" i="48"/>
  <c r="G37" i="21"/>
  <c r="F37" i="21"/>
  <c r="E37" i="21"/>
  <c r="E24" i="51"/>
  <c r="E23" i="51"/>
  <c r="E22" i="51"/>
  <c r="E21" i="51"/>
  <c r="E20" i="51"/>
  <c r="E19" i="51"/>
  <c r="E18" i="51"/>
  <c r="E17" i="51"/>
  <c r="E16" i="51"/>
  <c r="D24" i="51"/>
  <c r="D23" i="51"/>
  <c r="D22" i="51"/>
  <c r="D21" i="51"/>
  <c r="D20" i="51"/>
  <c r="D19" i="51"/>
  <c r="D18" i="51"/>
  <c r="D17" i="51"/>
  <c r="D16" i="51"/>
  <c r="H23" i="49"/>
  <c r="H22" i="49"/>
  <c r="H21" i="49"/>
  <c r="H20" i="49"/>
  <c r="H19" i="49"/>
  <c r="H18" i="49"/>
  <c r="H17" i="49"/>
  <c r="H16" i="49"/>
  <c r="H15" i="49"/>
  <c r="F26" i="49"/>
  <c r="E26" i="49"/>
  <c r="D26" i="49"/>
  <c r="E24" i="53"/>
  <c r="D24" i="53"/>
  <c r="E23" i="53"/>
  <c r="D23" i="53"/>
  <c r="E22" i="53"/>
  <c r="D22" i="53"/>
  <c r="E21" i="53"/>
  <c r="D21" i="53"/>
  <c r="E20" i="53"/>
  <c r="D20" i="53"/>
  <c r="E19" i="53"/>
  <c r="D19" i="53"/>
  <c r="E18" i="53"/>
  <c r="D18" i="53"/>
  <c r="E17" i="53"/>
  <c r="D17" i="53"/>
  <c r="E16" i="53"/>
  <c r="D16" i="53"/>
  <c r="I36" i="22"/>
  <c r="H36" i="22"/>
  <c r="G36" i="22"/>
  <c r="F36" i="22"/>
  <c r="E36" i="22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J27" i="30"/>
  <c r="I27" i="30"/>
  <c r="F27" i="30"/>
  <c r="E27" i="30"/>
  <c r="D27" i="30"/>
  <c r="J25" i="30"/>
  <c r="I25" i="30"/>
  <c r="F25" i="30"/>
  <c r="E25" i="30"/>
  <c r="D25" i="30"/>
  <c r="J24" i="30"/>
  <c r="I24" i="30"/>
  <c r="F24" i="30"/>
  <c r="E24" i="30"/>
  <c r="D24" i="30"/>
  <c r="J23" i="30"/>
  <c r="I23" i="30"/>
  <c r="F23" i="30"/>
  <c r="E23" i="30"/>
  <c r="D23" i="30"/>
  <c r="J22" i="30"/>
  <c r="I22" i="30"/>
  <c r="F22" i="30"/>
  <c r="E22" i="30"/>
  <c r="D22" i="30"/>
  <c r="J21" i="30"/>
  <c r="I21" i="30"/>
  <c r="F21" i="30"/>
  <c r="E21" i="30"/>
  <c r="D21" i="30"/>
  <c r="J20" i="30"/>
  <c r="I20" i="30"/>
  <c r="F20" i="30"/>
  <c r="E20" i="30"/>
  <c r="D20" i="30"/>
  <c r="J19" i="30"/>
  <c r="I19" i="30"/>
  <c r="F19" i="30"/>
  <c r="E19" i="30"/>
  <c r="D19" i="30"/>
  <c r="J18" i="30"/>
  <c r="I18" i="30"/>
  <c r="F18" i="30"/>
  <c r="E18" i="30"/>
  <c r="D18" i="30"/>
  <c r="H24" i="33"/>
  <c r="H22" i="33"/>
  <c r="H21" i="33"/>
  <c r="H20" i="33"/>
  <c r="H19" i="33"/>
  <c r="H18" i="33"/>
  <c r="H17" i="33"/>
  <c r="H16" i="33"/>
  <c r="H15" i="33"/>
  <c r="E25" i="36"/>
  <c r="D25" i="36"/>
  <c r="E23" i="36"/>
  <c r="D23" i="36"/>
  <c r="E22" i="36"/>
  <c r="D22" i="36"/>
  <c r="E21" i="36"/>
  <c r="D21" i="36"/>
  <c r="E20" i="36"/>
  <c r="D20" i="36"/>
  <c r="E19" i="36"/>
  <c r="D19" i="36"/>
  <c r="E18" i="36"/>
  <c r="D18" i="36"/>
  <c r="E17" i="36"/>
  <c r="D17" i="36"/>
  <c r="E16" i="36"/>
  <c r="D16" i="36"/>
  <c r="I26" i="55" l="1"/>
  <c r="I32" i="55"/>
  <c r="I25" i="55"/>
  <c r="I33" i="55"/>
  <c r="F21" i="55"/>
  <c r="F29" i="55"/>
  <c r="F22" i="55"/>
  <c r="F23" i="55"/>
  <c r="F31" i="55"/>
  <c r="F30" i="55"/>
  <c r="F32" i="55"/>
  <c r="F24" i="55"/>
  <c r="F33" i="55"/>
  <c r="F27" i="55"/>
  <c r="F25" i="55"/>
  <c r="F28" i="55"/>
  <c r="E33" i="55"/>
  <c r="E25" i="55"/>
  <c r="E22" i="55"/>
  <c r="E31" i="55"/>
  <c r="B29" i="55"/>
  <c r="B24" i="55"/>
  <c r="B32" i="55"/>
  <c r="B25" i="55"/>
  <c r="B33" i="55"/>
  <c r="B26" i="55"/>
  <c r="C22" i="55"/>
  <c r="G33" i="55"/>
  <c r="G26" i="55"/>
  <c r="I23" i="55"/>
  <c r="I22" i="55"/>
  <c r="G27" i="55"/>
  <c r="G22" i="55"/>
  <c r="G29" i="55"/>
  <c r="G28" i="55"/>
  <c r="G23" i="55"/>
  <c r="G32" i="55"/>
  <c r="F26" i="55"/>
  <c r="I28" i="55"/>
  <c r="I27" i="55"/>
  <c r="I24" i="55"/>
  <c r="I30" i="55"/>
  <c r="I21" i="55"/>
  <c r="I29" i="55"/>
  <c r="I31" i="55"/>
  <c r="H21" i="55"/>
  <c r="H25" i="55"/>
  <c r="H24" i="55"/>
  <c r="H30" i="55"/>
  <c r="H22" i="55"/>
  <c r="H32" i="55"/>
  <c r="H29" i="55"/>
  <c r="H33" i="55"/>
  <c r="H31" i="55"/>
  <c r="H26" i="55"/>
  <c r="H23" i="55"/>
  <c r="H28" i="55"/>
  <c r="H27" i="55"/>
  <c r="G31" i="55"/>
  <c r="G21" i="55"/>
  <c r="G30" i="55"/>
  <c r="G25" i="55"/>
  <c r="E32" i="55"/>
  <c r="E30" i="55"/>
  <c r="E26" i="55"/>
  <c r="E34" i="55"/>
  <c r="E21" i="55"/>
  <c r="E24" i="55"/>
  <c r="D26" i="55"/>
  <c r="D28" i="55"/>
  <c r="D31" i="55"/>
  <c r="D21" i="55"/>
  <c r="D29" i="55"/>
  <c r="D30" i="55"/>
  <c r="D27" i="55"/>
  <c r="D23" i="55"/>
  <c r="D22" i="55"/>
  <c r="D33" i="55"/>
  <c r="D32" i="55"/>
  <c r="D24" i="55"/>
  <c r="C25" i="55"/>
  <c r="C27" i="55"/>
  <c r="C24" i="55"/>
  <c r="C34" i="55"/>
  <c r="C30" i="55"/>
  <c r="C21" i="55"/>
  <c r="C23" i="55"/>
  <c r="C31" i="55"/>
  <c r="C32" i="55"/>
  <c r="C26" i="55"/>
  <c r="C28" i="55"/>
  <c r="C29" i="55"/>
  <c r="C33" i="55"/>
  <c r="B27" i="55"/>
  <c r="B23" i="55"/>
  <c r="B28" i="55"/>
  <c r="B21" i="55"/>
  <c r="B22" i="55"/>
  <c r="B30" i="55"/>
  <c r="B31" i="55"/>
  <c r="G24" i="55"/>
  <c r="E27" i="55"/>
  <c r="E29" i="55"/>
  <c r="E28" i="55"/>
  <c r="D25" i="55"/>
  <c r="E23" i="55"/>
  <c r="F24" i="59"/>
  <c r="I22" i="58"/>
</calcChain>
</file>

<file path=xl/sharedStrings.xml><?xml version="1.0" encoding="utf-8"?>
<sst xmlns="http://schemas.openxmlformats.org/spreadsheetml/2006/main" count="767" uniqueCount="242">
  <si>
    <t>HEARING IMPAIRMENTS</t>
  </si>
  <si>
    <t>EMOTIONAL DISTURBANCE</t>
  </si>
  <si>
    <t>MULTIPLE DISABILITIES</t>
  </si>
  <si>
    <t>AUTISM</t>
  </si>
  <si>
    <t>DEAF-BLINDNESS</t>
  </si>
  <si>
    <t>TRAUMATIC BRAIN INJURY</t>
  </si>
  <si>
    <t>TOTAL:</t>
  </si>
  <si>
    <t xml:space="preserve"> </t>
  </si>
  <si>
    <t>(2)</t>
  </si>
  <si>
    <t>(3)</t>
  </si>
  <si>
    <t>(4)</t>
  </si>
  <si>
    <t>(6)</t>
  </si>
  <si>
    <t>(7)</t>
  </si>
  <si>
    <t>(8)</t>
  </si>
  <si>
    <t>12-17</t>
  </si>
  <si>
    <t>18-21</t>
  </si>
  <si>
    <t>DISABILITY</t>
  </si>
  <si>
    <t>PART B, INDIVIDUALS WITH DISABILITIES EDUCATION ACT</t>
  </si>
  <si>
    <t>TOTAL</t>
  </si>
  <si>
    <t>COMPUTED</t>
  </si>
  <si>
    <t>(10)</t>
  </si>
  <si>
    <t>(11)</t>
  </si>
  <si>
    <t>(12)</t>
  </si>
  <si>
    <t>(14)</t>
  </si>
  <si>
    <t>(15)</t>
  </si>
  <si>
    <t>(16)</t>
  </si>
  <si>
    <t>(18)</t>
  </si>
  <si>
    <t>(19)</t>
  </si>
  <si>
    <t>(20)</t>
  </si>
  <si>
    <t>(22)</t>
  </si>
  <si>
    <t>(23)</t>
  </si>
  <si>
    <t>(24)</t>
  </si>
  <si>
    <t>AGE</t>
  </si>
  <si>
    <t>EDUCATIONAL ENVIRONMENT:</t>
  </si>
  <si>
    <t>RACE/ETHNICITY</t>
  </si>
  <si>
    <t xml:space="preserve">  PART B, INDIVIDUALS WITH DISABILITIES EDUCATION ACT</t>
  </si>
  <si>
    <t>(1)</t>
  </si>
  <si>
    <t>(5)</t>
  </si>
  <si>
    <t>(9)</t>
  </si>
  <si>
    <t>(13)</t>
  </si>
  <si>
    <t>(17)</t>
  </si>
  <si>
    <t>(21)</t>
  </si>
  <si>
    <t>(E) RESIDENTIAL FACILITY</t>
  </si>
  <si>
    <t>COMPUTED TOTALS</t>
  </si>
  <si>
    <t>IMPLEMENTATION OF FAPE REQUIREMENTS</t>
  </si>
  <si>
    <t>TOTALS</t>
  </si>
  <si>
    <t xml:space="preserve">TOTAL: </t>
  </si>
  <si>
    <t>PAGE 1 OF 22</t>
  </si>
  <si>
    <t>PAGE 2 OF 22</t>
  </si>
  <si>
    <t>SECTION B (CONTINUED)</t>
  </si>
  <si>
    <t>WHITE</t>
  </si>
  <si>
    <t>SECTION C (CONTINUED)</t>
  </si>
  <si>
    <t>PAGE 8 OF 22</t>
  </si>
  <si>
    <t>MALE</t>
  </si>
  <si>
    <t>FEMALE</t>
  </si>
  <si>
    <t>SECTION D (CONTINUED)</t>
  </si>
  <si>
    <t>PAGE 9 OF 22</t>
  </si>
  <si>
    <t>GENDER</t>
  </si>
  <si>
    <t>PAGE 10 OF 22</t>
  </si>
  <si>
    <t>SECTION E (CONTINUED)</t>
  </si>
  <si>
    <t>PAGE 11 OF 22</t>
  </si>
  <si>
    <t>SECTION F (CONTINUED)</t>
  </si>
  <si>
    <t>PAGE 14 OF 22</t>
  </si>
  <si>
    <t>PAGE 13 OF 22</t>
  </si>
  <si>
    <t>PAGE 12 OF 22</t>
  </si>
  <si>
    <t>PAGE 15 OF 22</t>
  </si>
  <si>
    <t>(A) INSIDE REGULAR CLASS 80% OR MORE OF DAY</t>
  </si>
  <si>
    <t>(C) INSIDE REGULAR CLASS LESS THAN 40% OF DAY</t>
  </si>
  <si>
    <t>(D) SEPARATE SCHOOL</t>
  </si>
  <si>
    <t>(F) HOMEBOUND/HOSPITAL</t>
  </si>
  <si>
    <t>(G) CORRECTIONAL FACILITIES</t>
  </si>
  <si>
    <t>(H) PARENTALLY PLACED IN PRIVATE SCHOOLS</t>
  </si>
  <si>
    <t>(I) TOTAL(OF ROW A-H)</t>
  </si>
  <si>
    <t>PAGE 17 OF 22</t>
  </si>
  <si>
    <t>PAGE 18 OF 22</t>
  </si>
  <si>
    <t>SECTION G (CONTINUED)</t>
  </si>
  <si>
    <t>COMPUTED TOTAL</t>
  </si>
  <si>
    <t>PAGE 21 OF 22</t>
  </si>
  <si>
    <t>PAGE 19 OF 22</t>
  </si>
  <si>
    <t>SECTION H (CONTINUED)</t>
  </si>
  <si>
    <t>PAGE 20 OF 22</t>
  </si>
  <si>
    <t>PAGE 22 OF 22</t>
  </si>
  <si>
    <t>SECTION I (CONTINUED)</t>
  </si>
  <si>
    <t>PAGE 3 OF 22</t>
  </si>
  <si>
    <t>PAGE 4 OF 22</t>
  </si>
  <si>
    <r>
      <t>DEVELOPMENTAL DELAY</t>
    </r>
    <r>
      <rPr>
        <vertAlign val="superscript"/>
        <sz val="8"/>
        <rFont val="Arial"/>
        <family val="2"/>
      </rPr>
      <t>2</t>
    </r>
  </si>
  <si>
    <r>
      <t>DEVELOPMENTAL DELAY</t>
    </r>
    <r>
      <rPr>
        <vertAlign val="superscript"/>
        <sz val="8"/>
        <rFont val="Arial"/>
        <family val="2"/>
      </rPr>
      <t>1</t>
    </r>
  </si>
  <si>
    <t>PAGE 5 OF 22</t>
  </si>
  <si>
    <t>PAGE 6 OF 22</t>
  </si>
  <si>
    <t>PAGE 7 OF 22</t>
  </si>
  <si>
    <t>EDUCATIONAL ENVIRONMENT</t>
  </si>
  <si>
    <t>PAGE 16 OF 22</t>
  </si>
  <si>
    <t xml:space="preserve">AGE 3-5 TOTAL </t>
  </si>
  <si>
    <t>SECTION F</t>
  </si>
  <si>
    <t>AGE 6-21 TOTAL</t>
  </si>
  <si>
    <t>SECTION F AGE 6-21 TOTAL</t>
  </si>
  <si>
    <t>SECTION A, AGE 3-5 TOTAL</t>
  </si>
  <si>
    <t>SECTION A</t>
  </si>
  <si>
    <t>ASIAN</t>
  </si>
  <si>
    <t>Empty cells not accepted</t>
  </si>
  <si>
    <t>Column 1</t>
  </si>
  <si>
    <t>Column 2</t>
  </si>
  <si>
    <t>Row set (A)     
CHILDREN ATTENDING A REGULAR 
EARLY CHILDHOOD PROGRAM AT LEAST
10 HRS PER WEEK, …</t>
  </si>
  <si>
    <t>(A1) … and RECEIVING the majority of hours of
SPECIAL EDUCATION and related SERVICES in 
the REGULAR EARLY CHILDHOOD PROGRAM</t>
  </si>
  <si>
    <t xml:space="preserve">(A2) … and RECEIVING the majority of hours of
SPECIAL EDUCATION and related SERVICES in
some OTHER LOCATION </t>
  </si>
  <si>
    <t>Row Set (B)
CHILDREN ATTENDING A REGULAR 
EARLY CHILDHOOD PROGRAM LESS 
THAN 10 HRS PER WEEK, …</t>
  </si>
  <si>
    <t>(B1) …and RECEIVING the majority of hours of
SPECIAL EDUCATION and related SERVICES in
the REGULAR EARLY CHILDHOOD PROGRAM</t>
  </si>
  <si>
    <t>(B2) …and RECEIVING the majority of hours of
SPECIAL EDUCATION and related SERVICES in
some OTHER LOCATION</t>
  </si>
  <si>
    <t>(C1) …specifically, a SEPARATE SPECIAL 
EDUCATION CLASS</t>
  </si>
  <si>
    <t>(C2) …specifically, a SEPARATE SCHOOL</t>
  </si>
  <si>
    <t>(C3) …specifically, a RESIDENTIAL FACILITY</t>
  </si>
  <si>
    <t>ROW Set (D)
CHILDREN ATTENDING NEITHER A
REGULAR EARLY CHILDHOOD PROGRAM
NOR A SPECIAL EDUCATION PROGRAM
(NOT INCLUDED IN ROW SETS A, B OR C)</t>
  </si>
  <si>
    <t xml:space="preserve">Row Set (C)
CHILDREN ATTENDING A SPECIAL 
EDUCATION program (NOT in any
regular early childhood program),...
</t>
  </si>
  <si>
    <r>
      <t xml:space="preserve">Row Set (C)
CHILDREN </t>
    </r>
    <r>
      <rPr>
        <u/>
        <sz val="8"/>
        <rFont val="Arial"/>
        <family val="2"/>
      </rPr>
      <t>ATTENDING A SPECIAL</t>
    </r>
    <r>
      <rPr>
        <sz val="8"/>
        <rFont val="Arial"/>
        <family val="2"/>
      </rPr>
      <t xml:space="preserve"> 
</t>
    </r>
    <r>
      <rPr>
        <u/>
        <sz val="8"/>
        <rFont val="Arial"/>
        <family val="2"/>
      </rPr>
      <t>EDUCATION</t>
    </r>
    <r>
      <rPr>
        <sz val="8"/>
        <rFont val="Arial"/>
        <family val="2"/>
      </rPr>
      <t xml:space="preserve"> program (NOT in any
regular early childhood program),...
</t>
    </r>
  </si>
  <si>
    <t xml:space="preserve">
TOTAL (OF ROWS A1-D2)</t>
  </si>
  <si>
    <t>CHILDREN ATTENDING A REGULAR EARLY CHILDHOOD PROGRAM</t>
  </si>
  <si>
    <t>(A)
AT LEAST 10 HOURS PER WEEK</t>
  </si>
  <si>
    <t>(B)
LESS THAN 10 HOURS PER WEEK</t>
  </si>
  <si>
    <r>
      <t xml:space="preserve">(A1) 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REGULAR EC PROGRAM</t>
    </r>
  </si>
  <si>
    <r>
      <t xml:space="preserve">(A2)
RECEIVING MAJORITY OF 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 IN
SOME OTHER LOCATION</t>
    </r>
  </si>
  <si>
    <r>
      <t xml:space="preserve">(B1)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 IN
REGULAR EC PROGRAM</t>
    </r>
  </si>
  <si>
    <r>
      <t xml:space="preserve">(B2)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SOME OTHER LOCATION</t>
    </r>
  </si>
  <si>
    <t>(C1)
SEPARATE CLASS</t>
  </si>
  <si>
    <t>(C2)
SEPARATE SCHOOL</t>
  </si>
  <si>
    <t>(C3)
RESIDENTIAL FACILITY</t>
  </si>
  <si>
    <r>
      <t xml:space="preserve">(D1)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 HOME</t>
    </r>
  </si>
  <si>
    <r>
      <t xml:space="preserve">(D2)
RECEIVING MAJORITY OF 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SERVICE PROVIDER
LOCATION OR SOME
OTHER LOCATION</t>
    </r>
  </si>
  <si>
    <t>(A)
AT LEAST 10 HOURS PER WEEK (PERCENT)</t>
  </si>
  <si>
    <t>(B)
LESS THAN 10 HOURS PER WEEK (PERCENT)</t>
  </si>
  <si>
    <t>(C1)
SEPARATE CLASS
(PERCENT)</t>
  </si>
  <si>
    <t>(C2)
SEPARATE SCHOOL
(PERCENT)</t>
  </si>
  <si>
    <t>(C3)
RESIDENTIAL FACILITY
(PERCENT)</t>
  </si>
  <si>
    <t>(D1)
RECEIVING MAJORITY OF
HOURS OF SERVICES
IN  HOME
(PERCENT)</t>
  </si>
  <si>
    <t>(D2)
RECEIVING MAJORITY OF 
HOURS OF SERVICES
IN SERVICE PROVIDER
LOCATION OR SOME
OTHER LOCATION
(PERCENT)</t>
  </si>
  <si>
    <t>(D1)  …and RECEIVING the majority of hours of
SPECIAL EDUCATION and related SERVICES at
HOME</t>
  </si>
  <si>
    <t>(D2)  …and RECEIVING the majority of hours of
SPECIAL EDUCATION and related SERVICES at
the SERVICE PROVIDER LOCATION or some
OTHER LOCATION not in any category</t>
  </si>
  <si>
    <t>(C) TOTAL (OF ROW A1 -D2)</t>
  </si>
  <si>
    <t>(D2)  …and RECEIVING the majority of hours of
SPECIAL EDUCATION and related SERVICES at
the SERVICE PROVIDER LOCATION or some
OTHER LOCATION not in any other category</t>
  </si>
  <si>
    <t>(B1) …and RECEIVING the majority of hours of
SPECIAL EDUCATION and RELATED SERVICES in
the REGULAR EARLY CHILDHOOD PROGRAM</t>
  </si>
  <si>
    <t>(B) INSIDE REGULAR CLASS 79-40% OF DAY</t>
  </si>
  <si>
    <t>INTELLECTUAL DISABILITY</t>
  </si>
  <si>
    <r>
      <t>(C) 
CHILDREN ATTENDING A SPECIAL EDUCATION PROGRAM (</t>
    </r>
    <r>
      <rPr>
        <b/>
        <u/>
        <sz val="8"/>
        <rFont val="Arial"/>
        <family val="2"/>
      </rPr>
      <t>NOT</t>
    </r>
    <r>
      <rPr>
        <b/>
        <sz val="8"/>
        <rFont val="Arial"/>
        <family val="2"/>
      </rPr>
      <t xml:space="preserve"> IN ANY
REGULAR EARLY CHILDHOOD PROGRAM)</t>
    </r>
  </si>
  <si>
    <r>
      <t xml:space="preserve">(D)
CHILDREN ATTENDING </t>
    </r>
    <r>
      <rPr>
        <b/>
        <u/>
        <sz val="8"/>
        <rFont val="Arial"/>
        <family val="2"/>
      </rPr>
      <t>NEITHER</t>
    </r>
    <r>
      <rPr>
        <b/>
        <sz val="8"/>
        <rFont val="Arial"/>
        <family val="2"/>
      </rPr>
      <t xml:space="preserve"> A
REGULAR  EARLY CHILDHOOD PROGRAM
</t>
    </r>
    <r>
      <rPr>
        <b/>
        <u/>
        <sz val="8"/>
        <rFont val="Arial"/>
        <family val="2"/>
      </rPr>
      <t>NOR</t>
    </r>
    <r>
      <rPr>
        <b/>
        <sz val="8"/>
        <rFont val="Arial"/>
        <family val="2"/>
      </rPr>
      <t xml:space="preserve"> A SPECIAL EDUCATION PROGRAM</t>
    </r>
  </si>
  <si>
    <r>
      <t>(C) 
CHILDREN ATTENDING A SPECIAL EDUCATION PROGRAM (</t>
    </r>
    <r>
      <rPr>
        <b/>
        <u/>
        <sz val="8"/>
        <rFont val="Arial"/>
        <family val="2"/>
      </rPr>
      <t>NOT</t>
    </r>
    <r>
      <rPr>
        <b/>
        <sz val="8"/>
        <rFont val="Arial"/>
        <family val="2"/>
      </rPr>
      <t xml:space="preserve"> IN ANY
REGULAR EARLY CHILDHOOD PROGRAM) (PERCENT)</t>
    </r>
    <r>
      <rPr>
        <b/>
        <vertAlign val="superscript"/>
        <sz val="8"/>
        <rFont val="Arial"/>
        <family val="2"/>
      </rPr>
      <t>1</t>
    </r>
  </si>
  <si>
    <r>
      <t xml:space="preserve">(D)
CHILDREN ATTENDING </t>
    </r>
    <r>
      <rPr>
        <b/>
        <u/>
        <sz val="8"/>
        <rFont val="Arial"/>
        <family val="2"/>
      </rPr>
      <t>NEITHER</t>
    </r>
    <r>
      <rPr>
        <b/>
        <sz val="8"/>
        <rFont val="Arial"/>
        <family val="2"/>
      </rPr>
      <t xml:space="preserve"> A
REGULAR EARLY CHILDHOOD PROGRAM
</t>
    </r>
    <r>
      <rPr>
        <b/>
        <u/>
        <sz val="8"/>
        <rFont val="Arial"/>
        <family val="2"/>
      </rPr>
      <t>NOR</t>
    </r>
    <r>
      <rPr>
        <b/>
        <sz val="8"/>
        <rFont val="Arial"/>
        <family val="2"/>
      </rPr>
      <t xml:space="preserve"> A SPECIAL EDUCATION PROGRAM</t>
    </r>
  </si>
  <si>
    <r>
      <t>CHILDREN ATTENDING A REGULAR EARLY CHILDHOOD PROGRAM (PERCENT)</t>
    </r>
    <r>
      <rPr>
        <b/>
        <vertAlign val="superscript"/>
        <sz val="8"/>
        <rFont val="Arial"/>
        <family val="2"/>
      </rPr>
      <t>1</t>
    </r>
  </si>
  <si>
    <t>SECTION C. Distribution of children with disabilities (IDEA) ages 3 through 5 receiving special education by race/ethnicity and early childhood environment.</t>
  </si>
  <si>
    <r>
      <t>RACE/ETHNICITY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PERCENT)</t>
    </r>
    <r>
      <rPr>
        <b/>
        <vertAlign val="superscript"/>
        <sz val="8"/>
        <rFont val="Arial"/>
        <family val="2"/>
      </rPr>
      <t>1</t>
    </r>
  </si>
  <si>
    <r>
      <t>GENDER                                         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</si>
  <si>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r>
      <t>(PERCENT)</t>
    </r>
    <r>
      <rPr>
        <b/>
        <vertAlign val="superscript"/>
        <sz val="8"/>
        <rFont val="Arial"/>
        <family val="2"/>
      </rPr>
      <t>1</t>
    </r>
  </si>
  <si>
    <r>
      <t>RACE/ETHNICITY                                                                                                                                                                                                           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</si>
  <si>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r>
      <t>GENDER                                              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</si>
  <si>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t>HISPANIC/
LATINO</t>
  </si>
  <si>
    <t>AMERICAN
INDIAN OR
ALASKA
NATIVE</t>
  </si>
  <si>
    <t xml:space="preserve"> ASIAN</t>
  </si>
  <si>
    <t>NATIVE
HAWAIIAN 
OR OTHER
PACIFIC
ISLANDER</t>
  </si>
  <si>
    <t>TWO OR
MORE
RACES</t>
  </si>
  <si>
    <t>BLACK OR
AFRICAN
AMERICAN</t>
  </si>
  <si>
    <t>HISPANIC/
LATINO
(PERCENT)</t>
  </si>
  <si>
    <t>AMERICAN
INDIAN OR
ALASKA
NATIVE
(PERCENT)</t>
  </si>
  <si>
    <t xml:space="preserve"> ASIAN
(PERCENT)</t>
  </si>
  <si>
    <t>BLACK OR
AFRICAN
AMERICAN
(PERCENT)</t>
  </si>
  <si>
    <t>NATIVE
HAWAIIAN 
OR OTHER
PACIFIC
ISLANDER
(PERCENT)</t>
  </si>
  <si>
    <t>WHITE
(PERCENT)</t>
  </si>
  <si>
    <t>TWO OR
MORE
RACES
(PERCENT)</t>
  </si>
  <si>
    <t>TOTAL
(PERCENT)</t>
  </si>
  <si>
    <t>MALE
(PERCENT)</t>
  </si>
  <si>
    <t>FEMALE
(PERCENT)</t>
  </si>
  <si>
    <t>(A)
INSIDE THE REGULAR CLASS 80% OR MORE OF DAY</t>
  </si>
  <si>
    <t>(B)
INSIDE THE REGULAR CLASS NO MORE THAN 79% OF
 DAY BUT NO LESS THAN 40% OF DAY</t>
  </si>
  <si>
    <t>(C)
INSIDE REGULAR CLASS FOR LESS THAN 40% OF THE DAY</t>
  </si>
  <si>
    <t>(D)
SEPARATE SCHOOL</t>
  </si>
  <si>
    <t>(E)
RESIDENTIAL FACILITY</t>
  </si>
  <si>
    <t>(F)
HOMEBOUND/HOSPITAL</t>
  </si>
  <si>
    <t xml:space="preserve"> (G)
CORRECTIONAL FACILITIES </t>
  </si>
  <si>
    <t xml:space="preserve"> (H)
PARENTALLY PLACED IN PRIVATE SCHOOLS</t>
  </si>
  <si>
    <t>(A)
INSIDE THE
REGULAR
CLASS 80% OR
MORE OF DAY
(PERCENT)</t>
  </si>
  <si>
    <t>(B)
INSIDE THE
REGULAR
CLASS 79-40%  OF DAY
(PERCENT)</t>
  </si>
  <si>
    <t>(C)
INSIDE THE
REGULAR
CLASS LESS 
THAN  40%
OF DAY
(PERCENT)</t>
  </si>
  <si>
    <t>(D)
SEPARATE
SCHOOL
(PERCENT)</t>
  </si>
  <si>
    <t>(E)
RESIDENTIAL
FACILITY
(PERCENT)</t>
  </si>
  <si>
    <t>(F)
HOMEBOUND/
HOSPITAL
(PERCENT)</t>
  </si>
  <si>
    <t>(G)
CORRRECTIONAL
FACILITY
(PERCENT)</t>
  </si>
  <si>
    <t>(H)
PARENTALLY
PLACED IN
PRIVATE
SCHOOLS
(PERCENT)</t>
  </si>
  <si>
    <t>AMERICAN 
INDIAN 
OR ALASKA 
NATIVE</t>
  </si>
  <si>
    <t>BLACK OR 
AFRICAN 
AMERICAN</t>
  </si>
  <si>
    <t>NATIVE 
HAWAIIAN 
OR OTHER 
PACIFIC 
ISLANDER</t>
  </si>
  <si>
    <t>TWO OR 
MORE 
RACES</t>
  </si>
  <si>
    <t>AMERICAN 
INDIAN 
OR ALASKA 
NATIVE
(PERCENT)</t>
  </si>
  <si>
    <t>ASIAN
(PERCENT)</t>
  </si>
  <si>
    <t>BLACK OR 
AFRICAN 
AMERICAN
(PERCENT)</t>
  </si>
  <si>
    <t>NATIVE 
HAWAIIAN 
OR OTHER 
PACIFIC 
ISLANDER
(PERCENT)</t>
  </si>
  <si>
    <t>TWO OR 
MORE 
RACES
(PERCENT)</t>
  </si>
  <si>
    <t>Reporting Date:</t>
  </si>
  <si>
    <r>
      <t>5-11</t>
    </r>
    <r>
      <rPr>
        <b/>
        <vertAlign val="superscript"/>
        <sz val="8"/>
        <rFont val="Arial"/>
        <family val="2"/>
      </rPr>
      <t>2</t>
    </r>
  </si>
  <si>
    <r>
      <t>5-11</t>
    </r>
    <r>
      <rPr>
        <b/>
        <vertAlign val="superscript"/>
        <sz val="9"/>
        <rFont val="Arial"/>
        <family val="2"/>
      </rPr>
      <t>2</t>
    </r>
  </si>
  <si>
    <t>SECTION D: Distribution of children with disabilities (IDEA) ages 3 through 5 receiving special education by gender and early childhood environment.</t>
  </si>
  <si>
    <t xml:space="preserve">SECTION E: Distribution of children with disabilities (IDEA) ages 3 through 5 receiving special education by English learner status and early childhood environment. 
</t>
  </si>
  <si>
    <t>ENGLISH LEARNER STATUS</t>
  </si>
  <si>
    <r>
      <t>ENGLISH LEARNER STATUS                                             (PERCENT)</t>
    </r>
    <r>
      <rPr>
        <b/>
        <vertAlign val="superscript"/>
        <sz val="8"/>
        <rFont val="Arial"/>
        <family val="2"/>
      </rPr>
      <t>1</t>
    </r>
  </si>
  <si>
    <t>ENGLISH LEARNER</t>
  </si>
  <si>
    <t>NON-ENGLISH LEARNER</t>
  </si>
  <si>
    <t>ENGLISH LEARNER
(PERCENT)</t>
  </si>
  <si>
    <t>NON-ENGLISH LEARNER
(PERCENT)</t>
  </si>
  <si>
    <t xml:space="preserve">SECTION H: Distribution of children with disabilities (IDEA) age 5 in kindergarten through age 21 receiving special education by educational environment and sex. 
</t>
  </si>
  <si>
    <r>
      <t>ENGLISH LEARNER STATUS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</si>
  <si>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t>IDEA Data Center (IDC)</t>
  </si>
  <si>
    <t xml:space="preserve">SECTION A: Distribution of children with disabilities (IDEA) ages 3 through 5 receiving special education by discrete age and early education environment. </t>
  </si>
  <si>
    <t xml:space="preserve">SECTION B: Distribution of children with disabilities (IDEA) ages 3 through 5 receiving special education by disability category and early education environment. </t>
  </si>
  <si>
    <t>SECTION F: Distribution of children with disabilities (IDEA) age 5 in kindergarten through age 21 receiving special education by disability, educational environment, and age group.</t>
  </si>
  <si>
    <t xml:space="preserve">SECTION G: Distribution of children with disabilities (IDEA) age 5 in kindergarten through age 21 receiving special education by race ethnicity and educational environment. </t>
  </si>
  <si>
    <t xml:space="preserve">SECTION I: Distribution of children with disabilities (IDEA) age 5 in kindergarten through age 21 receiving special education by educational environment and English learner status.
</t>
  </si>
  <si>
    <r>
      <t>1</t>
    </r>
    <r>
      <rPr>
        <sz val="8"/>
        <rFont val="Arial"/>
        <family val="2"/>
      </rPr>
      <t xml:space="preserve"> The definition of developmental delay is state-determined and applies to children with disabilities (IDEA) ages 3 through 9, or a subset of that age range. See 34 C.F.R. Part 300.111(b)</t>
    </r>
  </si>
  <si>
    <t>SPEECH OR LANGUAGE IMPAIRMENT</t>
  </si>
  <si>
    <t>VISUAL IMPAIRMENT</t>
  </si>
  <si>
    <t>ORTHOPEDIC IMPAIRMENT</t>
  </si>
  <si>
    <t>OTHER HEALTH IMPAIRMENT</t>
  </si>
  <si>
    <t>HEARING IMPAIRMENT</t>
  </si>
  <si>
    <t>SPECIFIC LEARNING DISABILITY</t>
  </si>
  <si>
    <r>
      <t xml:space="preserve">1 </t>
    </r>
    <r>
      <rPr>
        <b/>
        <sz val="8"/>
        <rFont val="Arial"/>
        <family val="2"/>
      </rPr>
      <t>STATES SHOULD NOT PROVIDE PERCENTAGES IN THIS SECTION, AS THE SYSTEM WILL CALCULATE THEM AFTER THE STATES ENTER COUNTS.</t>
    </r>
  </si>
  <si>
    <r>
      <t xml:space="preserve">2 </t>
    </r>
    <r>
      <rPr>
        <sz val="8"/>
        <rFont val="Arial"/>
        <family val="2"/>
      </rPr>
      <t>The definition of developmental delay is state-determined and applies to children with disabilities (IDEA) ages 3 through 9, or a subset of that age range. See 34 C.F.R. Part 300.111(b)</t>
    </r>
  </si>
  <si>
    <r>
      <t xml:space="preserve">1 </t>
    </r>
    <r>
      <rPr>
        <b/>
        <sz val="8"/>
        <rFont val="Arial"/>
        <family val="2"/>
      </rPr>
      <t>STATES SHOULD NOT PROVIDE PERCENTAGES IN THIS SECTION, AS THE SYSTEM WILL CALCULATE THEM AFTER STATES ENTER THE COUNTS.</t>
    </r>
  </si>
  <si>
    <t>ROW Set (D)
CHILDREN ATTENDING NEITHER A
REGULAR EARLY CHILDHOOD PROGRAM
NOR A SPECIAL EDUCATION PROGRAM
(NOT INCLUDED IN ROW SETS A, B, OR C)</t>
  </si>
  <si>
    <r>
      <t xml:space="preserve">ROW Set (D)
CHILDREN ATTENDING </t>
    </r>
    <r>
      <rPr>
        <u/>
        <sz val="8"/>
        <rFont val="Arial"/>
        <family val="2"/>
      </rPr>
      <t>NEITHER</t>
    </r>
    <r>
      <rPr>
        <sz val="8"/>
        <rFont val="Arial"/>
        <family val="2"/>
      </rPr>
      <t xml:space="preserve"> A
REGULAR EARLY CHILDHOOD PROGRAM
</t>
    </r>
    <r>
      <rPr>
        <u/>
        <sz val="8"/>
        <rFont val="Arial"/>
        <family val="2"/>
      </rPr>
      <t>NOR</t>
    </r>
    <r>
      <rPr>
        <sz val="8"/>
        <rFont val="Arial"/>
        <family val="2"/>
      </rPr>
      <t xml:space="preserve"> A SPECIAL EDUCATION PROGRAM
(</t>
    </r>
    <r>
      <rPr>
        <u/>
        <sz val="8"/>
        <rFont val="Arial"/>
        <family val="2"/>
      </rPr>
      <t>NOT</t>
    </r>
    <r>
      <rPr>
        <sz val="8"/>
        <rFont val="Arial"/>
        <family val="2"/>
      </rPr>
      <t xml:space="preserve"> INCLUDED IN ROW SETS A, B, OR C)</t>
    </r>
  </si>
  <si>
    <r>
      <t>1</t>
    </r>
    <r>
      <rPr>
        <sz val="8"/>
        <rFont val="Arial"/>
        <family val="2"/>
      </rPr>
      <t xml:space="preserve">The definition of developmental delay is state-determined and applies to children with disabilities (IDEA) ages 3 through 9, or a subset of that age range. See 34 C.F.R. Part 300.111(b).
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The inclusion of 5-year-old kindergartners is optional for school year 2019-2020 and is required for school year 2020-2021 forward.
</t>
    </r>
  </si>
  <si>
    <r>
      <t>1</t>
    </r>
    <r>
      <rPr>
        <sz val="8"/>
        <rFont val="Arial"/>
        <family val="2"/>
      </rPr>
      <t xml:space="preserve">The definition of developmental delay is state-determined and applies to children with disabilities (IDEA) ages 3 through 9, or a subset of that age range. See 34 C.F.R. Part 300.111(b).
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The inclusion of 5-year-old kindergartners is optional for school year 2019-2020 and is required for school year 2020-2021 forward.</t>
    </r>
  </si>
  <si>
    <r>
      <t>1</t>
    </r>
    <r>
      <rPr>
        <sz val="8"/>
        <rFont val="Arial"/>
        <family val="2"/>
      </rPr>
      <t>The definition of developmental delay is state-determined and applies to children with disabilities (IDEA) ages 3 through 9, or a subset of that age range. See 34 C.F.R. Part 300.111(b).</t>
    </r>
    <r>
      <rPr>
        <vertAlign val="superscript"/>
        <sz val="8"/>
        <rFont val="Arial"/>
        <family val="2"/>
      </rPr>
      <t xml:space="preserve">
2</t>
    </r>
    <r>
      <rPr>
        <sz val="8"/>
        <rFont val="Arial"/>
        <family val="2"/>
      </rPr>
      <t>The inclusion of 5-year-old kindergartners is optional for school year 2019-2020 and is required for school year 2020-2021 forward.</t>
    </r>
  </si>
  <si>
    <r>
      <t xml:space="preserve">1 </t>
    </r>
    <r>
      <rPr>
        <sz val="8"/>
        <rFont val="Arial"/>
        <family val="2"/>
      </rPr>
      <t>The definition of developmental delay is state-determined and applies to children with disabilities (IDEA) ages 3 through 9, or a subset of that age range. See 34 C.F.R. Part 300.111(b).</t>
    </r>
    <r>
      <rPr>
        <vertAlign val="superscript"/>
        <sz val="9"/>
        <rFont val="Arial"/>
        <family val="2"/>
      </rPr>
      <t xml:space="preserve">
2</t>
    </r>
    <r>
      <rPr>
        <sz val="8"/>
        <rFont val="Arial"/>
        <family val="2"/>
      </rPr>
      <t>The inclusion of 5-year-old kindergartners is optional for school year 2019-2020 and is required for school year 2020-2021 forward.</t>
    </r>
  </si>
  <si>
    <t>SPECIFIC LEARNING Disability</t>
  </si>
  <si>
    <r>
      <t xml:space="preserve">1 </t>
    </r>
    <r>
      <rPr>
        <b/>
        <sz val="8"/>
        <rFont val="Arial"/>
        <family val="2"/>
      </rPr>
      <t>STATES SHOULD NOT PROVIDE PERCENTAGES IN THIS SECTION, AS THE SYSTEM WILL CALCULATE THEM AFTER STATES ENER THE COUNTS.</t>
    </r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</si>
  <si>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</si>
  <si>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t xml:space="preserve">SECTION H: Distribution of children with disabilities (IDEA) ages 6 through 21 receiving special education by educational environment and sex. 
</t>
  </si>
  <si>
    <t>MALE (M)</t>
  </si>
  <si>
    <t>FEMALE (F)</t>
  </si>
  <si>
    <t>NON-BINARY (X)</t>
  </si>
  <si>
    <t>MALE (M)
(PERCENT)</t>
  </si>
  <si>
    <t>FEMALE (F)
(PERCENT)</t>
  </si>
  <si>
    <t>NON-BINARY (X)
(PERCENT)</t>
  </si>
  <si>
    <r>
      <t xml:space="preserve">1 </t>
    </r>
    <r>
      <rPr>
        <b/>
        <sz val="8"/>
        <rFont val="Arial"/>
        <family val="2"/>
      </rPr>
      <t>STATES SHOULD NOT PROVIDE PERCENTAGES IN THIS SECTION, AS THEY WILL BE CALCULATED AFTER THE COUNTS ARE ENTERED.</t>
    </r>
  </si>
  <si>
    <t>Reporting Date: 2021</t>
  </si>
  <si>
    <t>NON-BINARY</t>
  </si>
  <si>
    <t>NON-BINARY
(PERCENT)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</si>
</sst>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22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Small Fonts"/>
      <family val="2"/>
    </font>
    <font>
      <sz val="7"/>
      <name val="Small Fonts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name val="Small Fonts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164" fontId="0" fillId="0" borderId="0" xfId="0" applyNumberForma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49" fontId="3" fillId="0" borderId="0" xfId="0" applyNumberFormat="1" applyFont="1" applyAlignment="1">
      <alignment horizontal="left"/>
    </xf>
    <xf numFmtId="1" fontId="3" fillId="0" borderId="0" xfId="0" applyNumberFormat="1" applyFont="1"/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vertical="top"/>
    </xf>
    <xf numFmtId="1" fontId="0" fillId="0" borderId="0" xfId="0" applyNumberFormat="1"/>
    <xf numFmtId="0" fontId="2" fillId="0" borderId="0" xfId="0" applyFont="1" applyAlignment="1">
      <alignment horizontal="right"/>
    </xf>
    <xf numFmtId="164" fontId="3" fillId="0" borderId="0" xfId="0" applyNumberFormat="1" applyFont="1" applyAlignment="1">
      <alignment horizontal="left"/>
    </xf>
    <xf numFmtId="0" fontId="3" fillId="0" borderId="3" xfId="0" applyFont="1" applyBorder="1"/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right" wrapText="1"/>
    </xf>
    <xf numFmtId="0" fontId="6" fillId="0" borderId="0" xfId="0" applyFont="1" applyAlignment="1">
      <alignment wrapText="1"/>
    </xf>
    <xf numFmtId="0" fontId="3" fillId="0" borderId="4" xfId="0" applyFont="1" applyBorder="1"/>
    <xf numFmtId="1" fontId="3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left"/>
    </xf>
    <xf numFmtId="0" fontId="0" fillId="0" borderId="3" xfId="0" applyBorder="1"/>
    <xf numFmtId="0" fontId="0" fillId="0" borderId="5" xfId="0" applyBorder="1"/>
    <xf numFmtId="0" fontId="3" fillId="0" borderId="5" xfId="0" applyFont="1" applyBorder="1" applyAlignment="1">
      <alignment horizontal="left"/>
    </xf>
    <xf numFmtId="49" fontId="3" fillId="0" borderId="7" xfId="0" applyNumberFormat="1" applyFont="1" applyBorder="1" applyAlignment="1">
      <alignment horizontal="center"/>
    </xf>
    <xf numFmtId="0" fontId="0" fillId="0" borderId="8" xfId="0" applyBorder="1"/>
    <xf numFmtId="0" fontId="3" fillId="0" borderId="10" xfId="0" applyFont="1" applyBorder="1"/>
    <xf numFmtId="0" fontId="0" fillId="0" borderId="6" xfId="0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3" fillId="0" borderId="7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0" fillId="0" borderId="9" xfId="0" applyBorder="1"/>
    <xf numFmtId="0" fontId="3" fillId="0" borderId="6" xfId="0" applyFont="1" applyBorder="1" applyAlignment="1">
      <alignment vertical="top"/>
    </xf>
    <xf numFmtId="0" fontId="3" fillId="0" borderId="9" xfId="0" applyFont="1" applyBorder="1"/>
    <xf numFmtId="0" fontId="3" fillId="0" borderId="1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0" xfId="0" applyFont="1"/>
    <xf numFmtId="0" fontId="6" fillId="0" borderId="11" xfId="0" applyFont="1" applyBorder="1"/>
    <xf numFmtId="0" fontId="3" fillId="0" borderId="5" xfId="0" applyFont="1" applyBorder="1" applyAlignment="1">
      <alignment horizontal="center"/>
    </xf>
    <xf numFmtId="0" fontId="3" fillId="0" borderId="15" xfId="0" applyFont="1" applyBorder="1" applyAlignment="1">
      <alignment horizontal="centerContinuous"/>
    </xf>
    <xf numFmtId="0" fontId="0" fillId="0" borderId="0" xfId="0" applyProtection="1">
      <protection locked="0"/>
    </xf>
    <xf numFmtId="1" fontId="6" fillId="3" borderId="14" xfId="0" applyNumberFormat="1" applyFont="1" applyFill="1" applyBorder="1" applyProtection="1">
      <protection locked="0"/>
    </xf>
    <xf numFmtId="1" fontId="6" fillId="0" borderId="0" xfId="0" applyNumberFormat="1" applyFont="1"/>
    <xf numFmtId="1" fontId="6" fillId="3" borderId="9" xfId="0" applyNumberFormat="1" applyFont="1" applyFill="1" applyBorder="1" applyProtection="1">
      <protection locked="0"/>
    </xf>
    <xf numFmtId="1" fontId="6" fillId="3" borderId="10" xfId="0" applyNumberFormat="1" applyFont="1" applyFill="1" applyBorder="1" applyProtection="1">
      <protection locked="0"/>
    </xf>
    <xf numFmtId="9" fontId="6" fillId="4" borderId="9" xfId="0" applyNumberFormat="1" applyFont="1" applyFill="1" applyBorder="1"/>
    <xf numFmtId="9" fontId="6" fillId="0" borderId="10" xfId="0" applyNumberFormat="1" applyFont="1" applyBorder="1"/>
    <xf numFmtId="9" fontId="6" fillId="4" borderId="10" xfId="0" applyNumberFormat="1" applyFont="1" applyFill="1" applyBorder="1"/>
    <xf numFmtId="0" fontId="11" fillId="0" borderId="0" xfId="0" applyFont="1"/>
    <xf numFmtId="9" fontId="6" fillId="4" borderId="13" xfId="0" applyNumberFormat="1" applyFont="1" applyFill="1" applyBorder="1"/>
    <xf numFmtId="9" fontId="6" fillId="0" borderId="13" xfId="0" applyNumberFormat="1" applyFont="1" applyBorder="1"/>
    <xf numFmtId="9" fontId="6" fillId="0" borderId="9" xfId="0" applyNumberFormat="1" applyFont="1" applyBorder="1"/>
    <xf numFmtId="1" fontId="1" fillId="0" borderId="0" xfId="0" applyNumberFormat="1" applyFont="1"/>
    <xf numFmtId="1" fontId="6" fillId="5" borderId="10" xfId="0" applyNumberFormat="1" applyFont="1" applyFill="1" applyBorder="1"/>
    <xf numFmtId="0" fontId="3" fillId="0" borderId="14" xfId="0" applyFont="1" applyBorder="1" applyAlignment="1">
      <alignment horizontal="centerContinuous"/>
    </xf>
    <xf numFmtId="1" fontId="6" fillId="3" borderId="10" xfId="0" applyNumberFormat="1" applyFont="1" applyFill="1" applyBorder="1" applyAlignment="1" applyProtection="1">
      <alignment wrapText="1"/>
      <protection locked="0"/>
    </xf>
    <xf numFmtId="9" fontId="6" fillId="4" borderId="10" xfId="0" applyNumberFormat="1" applyFont="1" applyFill="1" applyBorder="1" applyAlignment="1">
      <alignment wrapText="1"/>
    </xf>
    <xf numFmtId="49" fontId="12" fillId="0" borderId="0" xfId="0" applyNumberFormat="1" applyFont="1" applyAlignment="1">
      <alignment horizontal="left"/>
    </xf>
    <xf numFmtId="1" fontId="6" fillId="0" borderId="0" xfId="0" applyNumberFormat="1" applyFont="1" applyAlignment="1">
      <alignment wrapText="1"/>
    </xf>
    <xf numFmtId="0" fontId="11" fillId="0" borderId="0" xfId="0" applyFont="1" applyAlignment="1">
      <alignment horizontal="right"/>
    </xf>
    <xf numFmtId="1" fontId="6" fillId="0" borderId="0" xfId="0" applyNumberFormat="1" applyFont="1" applyAlignment="1">
      <alignment horizontal="right" wrapText="1"/>
    </xf>
    <xf numFmtId="9" fontId="6" fillId="0" borderId="10" xfId="0" applyNumberFormat="1" applyFont="1" applyBorder="1" applyAlignment="1">
      <alignment wrapText="1"/>
    </xf>
    <xf numFmtId="14" fontId="6" fillId="0" borderId="0" xfId="0" applyNumberFormat="1" applyFont="1"/>
    <xf numFmtId="0" fontId="6" fillId="0" borderId="0" xfId="0" applyFont="1" applyProtection="1">
      <protection locked="0"/>
    </xf>
    <xf numFmtId="0" fontId="16" fillId="0" borderId="0" xfId="0" applyFont="1" applyAlignment="1">
      <alignment vertical="top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2" fillId="0" borderId="13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6" fillId="0" borderId="0" xfId="0" applyFont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4" xfId="0" applyFont="1" applyBorder="1"/>
    <xf numFmtId="0" fontId="2" fillId="0" borderId="8" xfId="0" applyFont="1" applyBorder="1"/>
    <xf numFmtId="0" fontId="2" fillId="0" borderId="10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8" fillId="0" borderId="0" xfId="0" applyFont="1"/>
    <xf numFmtId="0" fontId="16" fillId="0" borderId="0" xfId="0" applyFont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18" fillId="0" borderId="7" xfId="0" applyNumberFormat="1" applyFont="1" applyBorder="1" applyAlignment="1">
      <alignment horizontal="center"/>
    </xf>
    <xf numFmtId="49" fontId="16" fillId="0" borderId="13" xfId="0" applyNumberFormat="1" applyFont="1" applyBorder="1" applyAlignment="1">
      <alignment horizontal="center"/>
    </xf>
    <xf numFmtId="49" fontId="16" fillId="0" borderId="9" xfId="0" applyNumberFormat="1" applyFont="1" applyBorder="1" applyAlignment="1">
      <alignment horizontal="center"/>
    </xf>
    <xf numFmtId="1" fontId="18" fillId="3" borderId="10" xfId="0" applyNumberFormat="1" applyFont="1" applyFill="1" applyBorder="1" applyProtection="1">
      <protection locked="0"/>
    </xf>
    <xf numFmtId="1" fontId="18" fillId="5" borderId="10" xfId="0" applyNumberFormat="1" applyFont="1" applyFill="1" applyBorder="1"/>
    <xf numFmtId="1" fontId="18" fillId="0" borderId="0" xfId="0" applyNumberFormat="1" applyFont="1"/>
    <xf numFmtId="0" fontId="3" fillId="0" borderId="0" xfId="0" applyFont="1" applyAlignment="1">
      <alignment horizontal="right" wrapText="1"/>
    </xf>
    <xf numFmtId="0" fontId="2" fillId="0" borderId="15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9" fontId="6" fillId="4" borderId="13" xfId="0" applyNumberFormat="1" applyFont="1" applyFill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" fontId="6" fillId="3" borderId="10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Protection="1">
      <protection locked="0"/>
    </xf>
    <xf numFmtId="1" fontId="1" fillId="3" borderId="14" xfId="0" applyNumberFormat="1" applyFont="1" applyFill="1" applyBorder="1" applyProtection="1">
      <protection locked="0"/>
    </xf>
    <xf numFmtId="0" fontId="1" fillId="0" borderId="0" xfId="0" applyFont="1"/>
    <xf numFmtId="0" fontId="1" fillId="0" borderId="0" xfId="1"/>
    <xf numFmtId="10" fontId="1" fillId="4" borderId="13" xfId="0" applyNumberFormat="1" applyFont="1" applyFill="1" applyBorder="1"/>
    <xf numFmtId="9" fontId="1" fillId="0" borderId="13" xfId="0" applyNumberFormat="1" applyFont="1" applyBorder="1"/>
    <xf numFmtId="1" fontId="1" fillId="3" borderId="10" xfId="0" applyNumberFormat="1" applyFont="1" applyFill="1" applyBorder="1" applyProtection="1">
      <protection locked="0"/>
    </xf>
    <xf numFmtId="10" fontId="6" fillId="4" borderId="13" xfId="0" applyNumberFormat="1" applyFont="1" applyFill="1" applyBorder="1"/>
    <xf numFmtId="0" fontId="1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4" xfId="0" applyFont="1" applyBorder="1"/>
    <xf numFmtId="0" fontId="3" fillId="0" borderId="15" xfId="0" applyFont="1" applyBorder="1"/>
    <xf numFmtId="0" fontId="3" fillId="0" borderId="14" xfId="0" applyFont="1" applyBorder="1"/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4" xfId="0" applyFont="1" applyBorder="1"/>
    <xf numFmtId="0" fontId="2" fillId="0" borderId="15" xfId="0" applyFont="1" applyBorder="1"/>
    <xf numFmtId="0" fontId="2" fillId="0" borderId="14" xfId="0" applyFont="1" applyBorder="1"/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4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6" fillId="0" borderId="1" xfId="0" applyFont="1" applyBorder="1" applyAlignment="1">
      <alignment vertical="top" wrapText="1"/>
    </xf>
    <xf numFmtId="0" fontId="0" fillId="0" borderId="1" xfId="0" applyBorder="1"/>
    <xf numFmtId="0" fontId="2" fillId="0" borderId="13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wrapText="1"/>
    </xf>
    <xf numFmtId="0" fontId="16" fillId="0" borderId="1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left" vertical="top"/>
    </xf>
    <xf numFmtId="0" fontId="9" fillId="0" borderId="11" xfId="0" applyFont="1" applyBorder="1" applyAlignment="1">
      <alignment horizontal="left" wrapText="1"/>
    </xf>
    <xf numFmtId="0" fontId="9" fillId="0" borderId="11" xfId="0" applyFont="1" applyBorder="1" applyAlignment="1">
      <alignment horizontal="left"/>
    </xf>
    <xf numFmtId="0" fontId="19" fillId="0" borderId="11" xfId="0" applyFont="1" applyBorder="1" applyAlignment="1">
      <alignment horizontal="left" wrapText="1"/>
    </xf>
    <xf numFmtId="0" fontId="16" fillId="0" borderId="6" xfId="0" applyFont="1" applyBorder="1" applyAlignment="1">
      <alignment horizontal="center" wrapText="1"/>
    </xf>
    <xf numFmtId="0" fontId="16" fillId="0" borderId="7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8" fillId="0" borderId="1" xfId="0" applyFont="1" applyBorder="1"/>
    <xf numFmtId="0" fontId="11" fillId="0" borderId="1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81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015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Q35"/>
  <sheetViews>
    <sheetView tabSelected="1" zoomScale="90" zoomScaleNormal="90" workbookViewId="0">
      <selection activeCell="A29" sqref="A29"/>
    </sheetView>
  </sheetViews>
  <sheetFormatPr defaultColWidth="9.140625" defaultRowHeight="12.75" x14ac:dyDescent="0.2"/>
  <cols>
    <col min="1" max="1" width="33.5703125" customWidth="1"/>
    <col min="2" max="2" width="36.5703125" customWidth="1"/>
    <col min="3" max="3" width="17.42578125" customWidth="1"/>
    <col min="4" max="4" width="20.5703125" customWidth="1"/>
    <col min="5" max="6" width="18.42578125" customWidth="1"/>
    <col min="7" max="7" width="3.42578125" customWidth="1"/>
    <col min="8" max="8" width="9" customWidth="1"/>
    <col min="9" max="9" width="8.5703125" customWidth="1"/>
    <col min="10" max="10" width="8.140625" customWidth="1"/>
    <col min="11" max="11" width="7.42578125" style="49" customWidth="1"/>
    <col min="12" max="12" width="3.42578125" hidden="1" customWidth="1"/>
    <col min="13" max="13" width="8.140625" style="49" hidden="1" customWidth="1"/>
    <col min="17" max="17" width="9.140625" hidden="1" customWidth="1"/>
  </cols>
  <sheetData>
    <row r="1" spans="1:17" s="5" customFormat="1" ht="12" customHeight="1" x14ac:dyDescent="0.2">
      <c r="A1" s="104" t="s">
        <v>206</v>
      </c>
      <c r="B1" s="3"/>
      <c r="C1" s="3"/>
      <c r="D1" s="3"/>
      <c r="E1" s="3"/>
      <c r="F1" s="6" t="s">
        <v>47</v>
      </c>
      <c r="K1" s="72"/>
      <c r="M1" s="72"/>
    </row>
    <row r="2" spans="1:17" s="5" customFormat="1" ht="9.6" customHeight="1" x14ac:dyDescent="0.2">
      <c r="A2" s="3"/>
      <c r="C2" s="7"/>
      <c r="D2" s="3"/>
      <c r="E2" s="3"/>
      <c r="F2" s="3"/>
      <c r="K2" s="72"/>
      <c r="M2" s="72"/>
    </row>
    <row r="3" spans="1:17" s="5" customFormat="1" ht="9.6" customHeight="1" x14ac:dyDescent="0.2">
      <c r="A3" s="3"/>
      <c r="B3" s="71"/>
      <c r="D3" s="3"/>
      <c r="E3"/>
      <c r="F3"/>
      <c r="K3" s="72"/>
      <c r="M3" s="72"/>
    </row>
    <row r="4" spans="1:17" s="5" customFormat="1" ht="12" customHeight="1" x14ac:dyDescent="0.2">
      <c r="A4" s="3"/>
      <c r="C4" s="75" t="s">
        <v>17</v>
      </c>
      <c r="D4" s="3"/>
      <c r="E4"/>
      <c r="F4"/>
      <c r="K4" s="72"/>
      <c r="M4" s="72"/>
    </row>
    <row r="5" spans="1:17" s="5" customFormat="1" ht="12" customHeight="1" x14ac:dyDescent="0.2">
      <c r="A5" s="3"/>
      <c r="C5" s="7"/>
      <c r="D5" s="3"/>
      <c r="F5"/>
      <c r="K5" s="72"/>
      <c r="M5" s="72"/>
    </row>
    <row r="6" spans="1:17" s="5" customFormat="1" ht="12" customHeight="1" x14ac:dyDescent="0.2">
      <c r="A6" s="3"/>
      <c r="D6" s="3"/>
      <c r="E6"/>
      <c r="F6"/>
      <c r="K6" s="72"/>
      <c r="M6" s="72"/>
    </row>
    <row r="7" spans="1:17" s="5" customFormat="1" ht="12" customHeight="1" x14ac:dyDescent="0.2">
      <c r="A7" s="3"/>
      <c r="C7" s="74" t="s">
        <v>193</v>
      </c>
      <c r="D7" s="114">
        <v>2024</v>
      </c>
      <c r="E7"/>
      <c r="F7"/>
      <c r="K7" s="72"/>
      <c r="M7" s="72"/>
    </row>
    <row r="8" spans="1:17" s="5" customFormat="1" ht="9.6" customHeight="1" x14ac:dyDescent="0.2">
      <c r="A8" s="3"/>
      <c r="C8" s="3"/>
      <c r="D8" s="3"/>
      <c r="E8"/>
      <c r="F8"/>
      <c r="K8" s="72"/>
      <c r="M8" s="72"/>
    </row>
    <row r="9" spans="1:17" ht="9.6" customHeight="1" x14ac:dyDescent="0.2">
      <c r="A9" s="3"/>
      <c r="B9" s="1"/>
      <c r="C9" s="3"/>
      <c r="D9" s="3"/>
      <c r="E9" s="3"/>
      <c r="F9" s="3"/>
    </row>
    <row r="10" spans="1:17" ht="10.5" customHeight="1" x14ac:dyDescent="0.2">
      <c r="A10" s="3"/>
      <c r="B10" s="123" t="s">
        <v>99</v>
      </c>
      <c r="C10" s="123"/>
      <c r="D10" s="123"/>
      <c r="G10" s="66"/>
      <c r="H10" s="10"/>
    </row>
    <row r="11" spans="1:17" ht="15" customHeight="1" x14ac:dyDescent="0.2"/>
    <row r="12" spans="1:17" ht="15" customHeight="1" x14ac:dyDescent="0.2">
      <c r="A12" s="73" t="s">
        <v>207</v>
      </c>
      <c r="B12" s="1"/>
    </row>
    <row r="13" spans="1:17" ht="15" customHeight="1" x14ac:dyDescent="0.2">
      <c r="A13" s="129" t="s">
        <v>33</v>
      </c>
      <c r="B13" s="130"/>
      <c r="C13" s="124" t="s">
        <v>32</v>
      </c>
      <c r="D13" s="125"/>
      <c r="E13" s="125"/>
      <c r="F13" s="126"/>
      <c r="H13" s="3" t="s">
        <v>19</v>
      </c>
    </row>
    <row r="14" spans="1:17" ht="15" customHeight="1" x14ac:dyDescent="0.2">
      <c r="A14" s="47" t="s">
        <v>100</v>
      </c>
      <c r="B14" s="37" t="s">
        <v>101</v>
      </c>
      <c r="C14" s="77">
        <v>3</v>
      </c>
      <c r="D14" s="78">
        <v>4</v>
      </c>
      <c r="E14" s="78">
        <v>5</v>
      </c>
      <c r="F14" s="78" t="s">
        <v>18</v>
      </c>
      <c r="H14" s="3" t="s">
        <v>45</v>
      </c>
    </row>
    <row r="15" spans="1:17" ht="60.75" customHeight="1" x14ac:dyDescent="0.2">
      <c r="A15" s="131" t="s">
        <v>102</v>
      </c>
      <c r="B15" s="43" t="s">
        <v>103</v>
      </c>
      <c r="C15" s="116">
        <v>1142</v>
      </c>
      <c r="D15" s="116">
        <v>2422</v>
      </c>
      <c r="E15" s="116">
        <v>713</v>
      </c>
      <c r="F15" s="116">
        <v>4277</v>
      </c>
      <c r="H15" s="51">
        <f>MAX(C15,0)+MAX(D15,0)+MAX(E15,0)</f>
        <v>4277</v>
      </c>
      <c r="L15">
        <v>2</v>
      </c>
      <c r="Q15">
        <f t="shared" ref="Q15:Q24" si="0">MIN(LEN(TRIM(C15)),LEN(TRIM(D15)),LEN(TRIM(E15)),LEN(TRIM(F15)))</f>
        <v>3</v>
      </c>
    </row>
    <row r="16" spans="1:17" ht="39" customHeight="1" x14ac:dyDescent="0.2">
      <c r="A16" s="132"/>
      <c r="B16" s="43" t="s">
        <v>104</v>
      </c>
      <c r="C16" s="50">
        <v>177</v>
      </c>
      <c r="D16" s="50">
        <v>395</v>
      </c>
      <c r="E16" s="50">
        <v>111</v>
      </c>
      <c r="F16" s="50">
        <v>683</v>
      </c>
      <c r="H16" s="51">
        <f t="shared" ref="H16:H24" si="1">MAX(C16,0)+MAX(D16,0)+MAX(E16,0)</f>
        <v>683</v>
      </c>
      <c r="M16" s="49">
        <v>2</v>
      </c>
      <c r="Q16">
        <f t="shared" si="0"/>
        <v>3</v>
      </c>
    </row>
    <row r="17" spans="1:17" ht="39" customHeight="1" x14ac:dyDescent="0.2">
      <c r="A17" s="131" t="s">
        <v>105</v>
      </c>
      <c r="B17" s="43" t="s">
        <v>106</v>
      </c>
      <c r="C17" s="116">
        <v>221</v>
      </c>
      <c r="D17" s="116">
        <v>296</v>
      </c>
      <c r="E17" s="116">
        <v>78</v>
      </c>
      <c r="F17" s="116">
        <v>595</v>
      </c>
      <c r="H17" s="51">
        <f t="shared" si="1"/>
        <v>595</v>
      </c>
    </row>
    <row r="18" spans="1:17" ht="42.75" customHeight="1" x14ac:dyDescent="0.2">
      <c r="A18" s="132"/>
      <c r="B18" s="43" t="s">
        <v>107</v>
      </c>
      <c r="C18" s="50">
        <v>177</v>
      </c>
      <c r="D18" s="50">
        <v>196</v>
      </c>
      <c r="E18" s="50">
        <v>42</v>
      </c>
      <c r="F18" s="50">
        <v>415</v>
      </c>
      <c r="H18" s="51">
        <f t="shared" si="1"/>
        <v>415</v>
      </c>
      <c r="L18" s="49">
        <v>2</v>
      </c>
      <c r="Q18">
        <f t="shared" si="0"/>
        <v>2</v>
      </c>
    </row>
    <row r="19" spans="1:17" ht="30" customHeight="1" x14ac:dyDescent="0.2">
      <c r="A19" s="133" t="s">
        <v>113</v>
      </c>
      <c r="B19" s="43" t="s">
        <v>108</v>
      </c>
      <c r="C19" s="50">
        <v>523</v>
      </c>
      <c r="D19" s="50">
        <v>599</v>
      </c>
      <c r="E19" s="50">
        <v>137</v>
      </c>
      <c r="F19" s="116">
        <v>1259</v>
      </c>
      <c r="H19" s="51">
        <f t="shared" si="1"/>
        <v>1259</v>
      </c>
      <c r="Q19">
        <f t="shared" si="0"/>
        <v>3</v>
      </c>
    </row>
    <row r="20" spans="1:17" ht="26.25" customHeight="1" x14ac:dyDescent="0.2">
      <c r="A20" s="133"/>
      <c r="B20" s="43" t="s">
        <v>109</v>
      </c>
      <c r="C20" s="50">
        <v>12</v>
      </c>
      <c r="D20" s="50">
        <v>21</v>
      </c>
      <c r="E20" s="50">
        <v>1</v>
      </c>
      <c r="F20" s="116">
        <v>34</v>
      </c>
      <c r="H20" s="51">
        <f t="shared" si="1"/>
        <v>34</v>
      </c>
      <c r="Q20">
        <f t="shared" si="0"/>
        <v>1</v>
      </c>
    </row>
    <row r="21" spans="1:17" ht="26.25" customHeight="1" x14ac:dyDescent="0.2">
      <c r="A21" s="132"/>
      <c r="B21" s="43" t="s">
        <v>110</v>
      </c>
      <c r="C21" s="50">
        <v>1</v>
      </c>
      <c r="D21" s="50">
        <v>0</v>
      </c>
      <c r="E21" s="50">
        <v>0</v>
      </c>
      <c r="F21" s="50">
        <v>1</v>
      </c>
      <c r="H21" s="51">
        <f t="shared" si="1"/>
        <v>1</v>
      </c>
      <c r="Q21">
        <f t="shared" si="0"/>
        <v>1</v>
      </c>
    </row>
    <row r="22" spans="1:17" ht="39" customHeight="1" x14ac:dyDescent="0.2">
      <c r="A22" s="131" t="s">
        <v>223</v>
      </c>
      <c r="B22" s="43" t="s">
        <v>134</v>
      </c>
      <c r="C22" s="50">
        <v>741</v>
      </c>
      <c r="D22" s="50">
        <v>386</v>
      </c>
      <c r="E22" s="50">
        <v>72</v>
      </c>
      <c r="F22" s="50">
        <v>1199</v>
      </c>
      <c r="H22" s="51">
        <f t="shared" si="1"/>
        <v>1199</v>
      </c>
      <c r="Q22">
        <f t="shared" si="0"/>
        <v>2</v>
      </c>
    </row>
    <row r="23" spans="1:17" ht="48" customHeight="1" x14ac:dyDescent="0.2">
      <c r="A23" s="132"/>
      <c r="B23" s="44" t="s">
        <v>137</v>
      </c>
      <c r="C23" s="116">
        <v>62</v>
      </c>
      <c r="D23" s="50">
        <v>62</v>
      </c>
      <c r="E23" s="50">
        <v>14</v>
      </c>
      <c r="F23" s="50">
        <v>138</v>
      </c>
      <c r="H23" s="51">
        <f t="shared" si="1"/>
        <v>138</v>
      </c>
      <c r="Q23">
        <f t="shared" si="0"/>
        <v>2</v>
      </c>
    </row>
    <row r="24" spans="1:17" ht="28.5" customHeight="1" x14ac:dyDescent="0.2">
      <c r="A24" s="127" t="s">
        <v>114</v>
      </c>
      <c r="B24" s="128"/>
      <c r="C24" s="50">
        <v>3056</v>
      </c>
      <c r="D24" s="50">
        <v>4377</v>
      </c>
      <c r="E24" s="50">
        <v>1168</v>
      </c>
      <c r="F24" s="50">
        <v>8601</v>
      </c>
      <c r="H24" s="51">
        <f t="shared" si="1"/>
        <v>8601</v>
      </c>
      <c r="Q24">
        <f t="shared" si="0"/>
        <v>4</v>
      </c>
    </row>
    <row r="25" spans="1:17" x14ac:dyDescent="0.2">
      <c r="A25" s="3"/>
    </row>
    <row r="26" spans="1:17" x14ac:dyDescent="0.2">
      <c r="A26" s="3"/>
    </row>
    <row r="27" spans="1:17" x14ac:dyDescent="0.2">
      <c r="B27" s="6" t="s">
        <v>43</v>
      </c>
      <c r="C27" s="11">
        <f>MAX(C15,0)+MAX(C16,0)+MAX(C17,0)+MAX(C18,0)+MAX(C19,0)+MAX(C20,0)+MAX(C21,0)+MAX(C22,0)+MAX(C23,0)</f>
        <v>3056</v>
      </c>
      <c r="D27" s="11">
        <f>MAX(D15,0)+MAX(D16,0)+MAX(D17,0)+MAX(D18,0)+MAX(D19,0)+MAX(D20,0)+MAX(D21,0)+MAX(D22,0)+MAX(D23,0)</f>
        <v>4377</v>
      </c>
      <c r="E27" s="11">
        <f>MAX(E15,0)+MAX(E16,0)+MAX(E17,0)+MAX(E18,0)+MAX(E19,0)+MAX(E20,0)+MAX(E21,0)+MAX(E22,0)+MAX(E23,0)</f>
        <v>1168</v>
      </c>
      <c r="F27" s="11">
        <f>MAX(F15,0)+MAX(F16,0)+MAX(F17,0)+MAX(F18,0)+MAX(F19,0)+MAX(F20,0)+MAX(F21,0)+MAX(F22,0)+MAX(F23,0)</f>
        <v>8601</v>
      </c>
    </row>
    <row r="28" spans="1:17" x14ac:dyDescent="0.2">
      <c r="B28" s="16"/>
    </row>
    <row r="30" spans="1:17" x14ac:dyDescent="0.2">
      <c r="F30" s="4"/>
    </row>
    <row r="33" spans="6:9" x14ac:dyDescent="0.2">
      <c r="F33" s="3"/>
      <c r="I33" s="4"/>
    </row>
    <row r="34" spans="6:9" x14ac:dyDescent="0.2">
      <c r="F34" s="17"/>
    </row>
    <row r="35" spans="6:9" x14ac:dyDescent="0.2">
      <c r="F35" s="17"/>
    </row>
  </sheetData>
  <sheetProtection password="CDE0" sheet="1" objects="1" scenarios="1"/>
  <customSheetViews>
    <customSheetView guid="{A8D5DEF8-4F89-11D5-A668-00B0D092E341}" scale="70" hiddenColumns="1" showRuler="0">
      <selection activeCell="C8" sqref="C8"/>
      <pageMargins left="0" right="0" top="0.75" bottom="0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showPageBreaks="1" printArea="1" hiddenColumns="1" showRuler="0">
      <selection activeCell="C11" sqref="C11"/>
      <pageMargins left="0" right="0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D365D4ED-8FDA-11D4-90D6-00C09F02E77C}" scale="70" hiddenColumns="1" showRuler="0">
      <selection activeCell="G26" sqref="G26"/>
      <pageMargins left="0.5" right="0.5" top="0.75" bottom="1" header="0.5" footer="0.5"/>
      <pageSetup orientation="landscape" r:id="rId3"/>
      <headerFooter alignWithMargins="0">
        <oddFooter>&amp;L&amp;8ED FORM: 869-4</oddFooter>
      </headerFooter>
    </customSheetView>
  </customSheetViews>
  <mergeCells count="8">
    <mergeCell ref="B10:D10"/>
    <mergeCell ref="C13:F13"/>
    <mergeCell ref="A24:B24"/>
    <mergeCell ref="A13:B13"/>
    <mergeCell ref="A15:A16"/>
    <mergeCell ref="A17:A18"/>
    <mergeCell ref="A19:A21"/>
    <mergeCell ref="A22:A23"/>
  </mergeCells>
  <phoneticPr fontId="0" type="noConversion"/>
  <conditionalFormatting sqref="B10:D10">
    <cfRule type="expression" dxfId="80" priority="10" stopIfTrue="1">
      <formula>MIN(Q15:Q24)=0</formula>
    </cfRule>
  </conditionalFormatting>
  <conditionalFormatting sqref="C15:F24">
    <cfRule type="expression" dxfId="79" priority="1" stopIfTrue="1">
      <formula>LEN(TRIM(C15))=0</formula>
    </cfRule>
  </conditionalFormatting>
  <conditionalFormatting sqref="C27:F27">
    <cfRule type="expression" dxfId="78" priority="6" stopIfTrue="1">
      <formula>MAX(C24,0)&lt;&gt;C27</formula>
    </cfRule>
  </conditionalFormatting>
  <conditionalFormatting sqref="C28:F28">
    <cfRule type="expression" dxfId="77" priority="4" stopIfTrue="1">
      <formula>AND(C28&gt;=0,C28&lt;&gt;C25)</formula>
    </cfRule>
  </conditionalFormatting>
  <conditionalFormatting sqref="H15:H24">
    <cfRule type="expression" dxfId="76" priority="5" stopIfTrue="1">
      <formula>MAX(F15,0)&lt;&gt;H15</formula>
    </cfRule>
  </conditionalFormatting>
  <pageMargins left="0.8" right="0.3" top="0.9" bottom="0" header="0.5" footer="0.5"/>
  <pageSetup scale="87" orientation="landscape" r:id="rId4"/>
  <headerFooter alignWithMargins="0">
    <oddFooter>&amp;L&amp;8
CURRENT DATE: 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pageSetUpPr fitToPage="1"/>
  </sheetPr>
  <dimension ref="A1:M36"/>
  <sheetViews>
    <sheetView topLeftCell="A4" zoomScale="90" zoomScaleNormal="90" workbookViewId="0">
      <selection activeCell="J24" sqref="J24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42" customWidth="1"/>
    <col min="4" max="6" width="12.42578125" customWidth="1"/>
    <col min="7" max="7" width="14" customWidth="1"/>
    <col min="8" max="8" width="8.5703125" customWidth="1"/>
    <col min="9" max="9" width="9" customWidth="1"/>
    <col min="10" max="10" width="8.5703125" customWidth="1"/>
    <col min="11" max="11" width="8.140625" customWidth="1"/>
    <col min="12" max="12" width="5.5703125" customWidth="1"/>
    <col min="13" max="13" width="3.42578125" hidden="1" customWidth="1"/>
    <col min="14" max="14" width="8.85546875" customWidth="1"/>
  </cols>
  <sheetData>
    <row r="1" spans="1:13" s="5" customFormat="1" ht="12" customHeight="1" x14ac:dyDescent="0.2">
      <c r="A1" s="104" t="s">
        <v>206</v>
      </c>
      <c r="C1" s="3"/>
      <c r="D1" s="3"/>
      <c r="E1" s="3"/>
      <c r="F1" s="3"/>
      <c r="G1" s="6" t="s">
        <v>56</v>
      </c>
    </row>
    <row r="2" spans="1:13" s="5" customFormat="1" ht="9.6" customHeight="1" x14ac:dyDescent="0.2">
      <c r="A2" s="3"/>
      <c r="D2" s="7"/>
      <c r="E2" s="3"/>
      <c r="F2" s="3"/>
      <c r="G2" s="3"/>
    </row>
    <row r="3" spans="1:13" s="5" customFormat="1" ht="9.6" customHeight="1" x14ac:dyDescent="0.2">
      <c r="A3" s="3"/>
      <c r="E3" s="3"/>
      <c r="F3"/>
      <c r="G3"/>
    </row>
    <row r="4" spans="1:13" s="5" customFormat="1" ht="12" customHeight="1" x14ac:dyDescent="0.2">
      <c r="A4" s="3"/>
      <c r="B4" s="3"/>
      <c r="C4" s="7" t="s">
        <v>17</v>
      </c>
      <c r="E4" s="3"/>
      <c r="F4"/>
      <c r="G4"/>
    </row>
    <row r="5" spans="1:13" s="5" customFormat="1" ht="12" customHeight="1" x14ac:dyDescent="0.2">
      <c r="A5" s="3"/>
      <c r="C5" s="7" t="s">
        <v>44</v>
      </c>
      <c r="E5" s="3"/>
      <c r="F5"/>
      <c r="G5"/>
    </row>
    <row r="6" spans="1:13" s="5" customFormat="1" ht="12" customHeight="1" x14ac:dyDescent="0.2">
      <c r="A6" s="3"/>
      <c r="B6" s="3"/>
      <c r="E6" s="3"/>
      <c r="F6"/>
      <c r="G6"/>
    </row>
    <row r="7" spans="1:13" s="5" customFormat="1" ht="12" customHeight="1" x14ac:dyDescent="0.2">
      <c r="A7" s="3"/>
      <c r="B7" s="3"/>
      <c r="C7" s="108" t="str">
        <f>"Reporting Date: "&amp;'PAGE 1'!D7</f>
        <v>Reporting Date: 2024</v>
      </c>
      <c r="E7" s="3"/>
      <c r="F7"/>
      <c r="G7"/>
    </row>
    <row r="8" spans="1:13" s="5" customFormat="1" ht="9.6" customHeight="1" x14ac:dyDescent="0.2">
      <c r="A8" s="3"/>
      <c r="B8" s="3"/>
      <c r="D8" s="3"/>
      <c r="E8" s="3"/>
      <c r="F8"/>
      <c r="G8"/>
    </row>
    <row r="9" spans="1:13" ht="9.6" customHeight="1" x14ac:dyDescent="0.2">
      <c r="A9" s="3"/>
      <c r="B9" s="1"/>
      <c r="C9" s="1"/>
      <c r="D9" s="3"/>
      <c r="E9" s="3"/>
    </row>
    <row r="10" spans="1:13" ht="9.6" customHeight="1" x14ac:dyDescent="0.2">
      <c r="A10" s="3"/>
      <c r="B10" s="1"/>
      <c r="C10" s="1"/>
      <c r="D10" s="3"/>
      <c r="H10" s="10"/>
    </row>
    <row r="11" spans="1:13" ht="15" customHeight="1" x14ac:dyDescent="0.2"/>
    <row r="12" spans="1:13" ht="15" customHeight="1" x14ac:dyDescent="0.2">
      <c r="A12" s="73" t="s">
        <v>55</v>
      </c>
      <c r="C12" s="1"/>
    </row>
    <row r="13" spans="1:13" ht="26.25" customHeight="1" x14ac:dyDescent="0.2">
      <c r="A13" s="199" t="s">
        <v>33</v>
      </c>
      <c r="B13" s="200"/>
      <c r="C13" s="201"/>
      <c r="D13" s="166" t="s">
        <v>148</v>
      </c>
      <c r="E13" s="167"/>
      <c r="F13" s="168"/>
      <c r="G13" s="3"/>
      <c r="H13" s="3"/>
    </row>
    <row r="14" spans="1:13" ht="15" customHeight="1" x14ac:dyDescent="0.2">
      <c r="A14" s="202"/>
      <c r="B14" s="146"/>
      <c r="C14" s="146"/>
      <c r="D14" s="177" t="s">
        <v>166</v>
      </c>
      <c r="E14" s="177" t="s">
        <v>167</v>
      </c>
      <c r="F14" s="177" t="s">
        <v>165</v>
      </c>
      <c r="G14" s="3"/>
      <c r="H14" s="3"/>
    </row>
    <row r="15" spans="1:13" ht="15" customHeight="1" x14ac:dyDescent="0.2">
      <c r="A15" s="202"/>
      <c r="B15" s="146"/>
      <c r="C15" s="146"/>
      <c r="D15" s="179"/>
      <c r="E15" s="179"/>
      <c r="F15" s="179"/>
      <c r="G15" s="7"/>
      <c r="H15" s="3"/>
      <c r="M15">
        <v>10</v>
      </c>
    </row>
    <row r="16" spans="1:13" ht="38.25" customHeight="1" x14ac:dyDescent="0.2">
      <c r="A16" s="180" t="s">
        <v>102</v>
      </c>
      <c r="B16" s="181"/>
      <c r="C16" s="43" t="s">
        <v>103</v>
      </c>
      <c r="D16" s="58">
        <f>IF(MIN('PAGE 8'!D15,'PAGE 8'!F15)&lt;=0, 0, 'PAGE 8'!D15/'PAGE 8'!F15)</f>
        <v>0.68274582560296848</v>
      </c>
      <c r="E16" s="58">
        <f>IF(MIN('PAGE 8'!E15,'PAGE 8'!F15)&lt;=0, 0, 'PAGE 8'!E15/'PAGE 8'!F15)</f>
        <v>0.31502782931354362</v>
      </c>
      <c r="F16" s="59">
        <f>IF('PAGE 8'!F15&lt;=0, 0, 'PAGE 8'!F15/'PAGE 8'!F15)</f>
        <v>1</v>
      </c>
      <c r="G16" s="11"/>
      <c r="H16" s="15"/>
      <c r="I16" s="11"/>
    </row>
    <row r="17" spans="1:9" ht="39" customHeight="1" x14ac:dyDescent="0.2">
      <c r="A17" s="182"/>
      <c r="B17" s="183"/>
      <c r="C17" s="43" t="s">
        <v>104</v>
      </c>
      <c r="D17" s="58">
        <f>IF(MIN('PAGE 8'!D16,'PAGE 8'!F16)&lt;=0, 0, 'PAGE 8'!D16/'PAGE 8'!F16)</f>
        <v>0.6835016835016835</v>
      </c>
      <c r="E17" s="58">
        <f>IF(MIN('PAGE 8'!E16,'PAGE 8'!F16)&lt;=0, 0, 'PAGE 8'!E16/'PAGE 8'!F16)</f>
        <v>0.31481481481481483</v>
      </c>
      <c r="F17" s="59">
        <f>IF('PAGE 8'!F16&lt;=0, 0, 'PAGE 8'!F16/'PAGE 8'!F16)</f>
        <v>1</v>
      </c>
      <c r="G17" s="11"/>
      <c r="H17" s="15"/>
      <c r="I17" s="11"/>
    </row>
    <row r="18" spans="1:9" ht="42.75" customHeight="1" x14ac:dyDescent="0.2">
      <c r="A18" s="180" t="s">
        <v>105</v>
      </c>
      <c r="B18" s="181"/>
      <c r="C18" s="43" t="s">
        <v>106</v>
      </c>
      <c r="D18" s="58">
        <f>IF(MIN('PAGE 8'!D17,'PAGE 8'!F17)&lt;=0, 0, 'PAGE 8'!D17/'PAGE 8'!F17)</f>
        <v>0.67254901960784319</v>
      </c>
      <c r="E18" s="58">
        <f>IF(MIN('PAGE 8'!E17,'PAGE 8'!F17)&lt;=0, 0, 'PAGE 8'!E17/'PAGE 8'!F17)</f>
        <v>0.32549019607843138</v>
      </c>
      <c r="F18" s="59">
        <f>IF('PAGE 8'!F17&lt;=0, 0, 'PAGE 8'!F17/'PAGE 8'!F17)</f>
        <v>1</v>
      </c>
      <c r="G18" s="11"/>
      <c r="H18" s="15"/>
      <c r="I18" s="11"/>
    </row>
    <row r="19" spans="1:9" ht="36.75" customHeight="1" x14ac:dyDescent="0.2">
      <c r="A19" s="182"/>
      <c r="B19" s="183"/>
      <c r="C19" s="43" t="s">
        <v>107</v>
      </c>
      <c r="D19" s="58">
        <f>IF(MIN('PAGE 8'!D18,'PAGE 8'!F18)&lt;=0, 0, 'PAGE 8'!D18/'PAGE 8'!F18)</f>
        <v>0.65909090909090906</v>
      </c>
      <c r="E19" s="58">
        <f>IF(MIN('PAGE 8'!E18,'PAGE 8'!F18)&lt;=0, 0, 'PAGE 8'!E18/'PAGE 8'!F18)</f>
        <v>0.34090909090909088</v>
      </c>
      <c r="F19" s="59">
        <f>IF('PAGE 8'!F18&lt;=0, 0, 'PAGE 8'!F18/'PAGE 8'!F18)</f>
        <v>1</v>
      </c>
      <c r="G19" s="11"/>
      <c r="H19" s="15"/>
      <c r="I19" s="11"/>
    </row>
    <row r="20" spans="1:9" ht="26.25" customHeight="1" x14ac:dyDescent="0.2">
      <c r="A20" s="180" t="s">
        <v>112</v>
      </c>
      <c r="B20" s="181"/>
      <c r="C20" s="43" t="s">
        <v>108</v>
      </c>
      <c r="D20" s="58">
        <f>IF(MIN('PAGE 8'!D19,'PAGE 8'!F19)&lt;=0, 0, 'PAGE 8'!D19/'PAGE 8'!F19)</f>
        <v>0.71892319873317501</v>
      </c>
      <c r="E20" s="58">
        <f>IF(MIN('PAGE 8'!E19,'PAGE 8'!F19)&lt;=0, 0, 'PAGE 8'!E19/'PAGE 8'!F19)</f>
        <v>0.27870150435471103</v>
      </c>
      <c r="F20" s="59">
        <f>IF('PAGE 8'!F19&lt;=0, 0, 'PAGE 8'!F19/'PAGE 8'!F19)</f>
        <v>1</v>
      </c>
      <c r="G20" s="11"/>
      <c r="H20" s="15"/>
      <c r="I20" s="11"/>
    </row>
    <row r="21" spans="1:9" ht="26.25" customHeight="1" x14ac:dyDescent="0.2">
      <c r="A21" s="184"/>
      <c r="B21" s="185"/>
      <c r="C21" s="43" t="s">
        <v>109</v>
      </c>
      <c r="D21" s="58">
        <f>IF(MIN('PAGE 8'!D20,'PAGE 8'!F20)&lt;=0, 0, 'PAGE 8'!D20/'PAGE 8'!F20)</f>
        <v>0.68181818181818177</v>
      </c>
      <c r="E21" s="58">
        <f>IF(MIN('PAGE 8'!E20,'PAGE 8'!F20)&lt;=0, 0, 'PAGE 8'!E20/'PAGE 8'!F20)</f>
        <v>0.31818181818181818</v>
      </c>
      <c r="F21" s="59">
        <f>IF('PAGE 8'!F20&lt;=0, 0, 'PAGE 8'!F20/'PAGE 8'!F20)</f>
        <v>1</v>
      </c>
      <c r="G21" s="11"/>
      <c r="H21" s="15"/>
      <c r="I21" s="11"/>
    </row>
    <row r="22" spans="1:9" ht="29.25" customHeight="1" x14ac:dyDescent="0.2">
      <c r="A22" s="182"/>
      <c r="B22" s="183"/>
      <c r="C22" s="43" t="s">
        <v>110</v>
      </c>
      <c r="D22" s="58">
        <f>IF(MIN('PAGE 8'!D21,'PAGE 8'!F21)&lt;=0, 0, 'PAGE 8'!D21/'PAGE 8'!F21)</f>
        <v>0</v>
      </c>
      <c r="E22" s="58">
        <f>IF(MIN('PAGE 8'!E21,'PAGE 8'!F21)&lt;=0, 0, 'PAGE 8'!E21/'PAGE 8'!F21)</f>
        <v>0</v>
      </c>
      <c r="F22" s="59">
        <f>IF('PAGE 8'!F21&lt;=0, 0, 'PAGE 8'!F21/'PAGE 8'!F21)</f>
        <v>0</v>
      </c>
      <c r="G22" s="11"/>
      <c r="H22" s="15"/>
      <c r="I22" s="11"/>
    </row>
    <row r="23" spans="1:9" ht="37.5" customHeight="1" x14ac:dyDescent="0.2">
      <c r="A23" s="180" t="s">
        <v>222</v>
      </c>
      <c r="B23" s="181"/>
      <c r="C23" s="43" t="s">
        <v>134</v>
      </c>
      <c r="D23" s="58">
        <f>IF(MIN('PAGE 8'!D22,'PAGE 8'!F22)&lt;=0, 0, 'PAGE 8'!D22/'PAGE 8'!F22)</f>
        <v>0.67662053896576835</v>
      </c>
      <c r="E23" s="58">
        <f>IF(MIN('PAGE 8'!E22,'PAGE 8'!F22)&lt;=0, 0, 'PAGE 8'!E22/'PAGE 8'!F22)</f>
        <v>0.32119446467589219</v>
      </c>
      <c r="F23" s="59">
        <f>IF('PAGE 8'!F22&lt;=0, 0, 'PAGE 8'!F22/'PAGE 8'!F22)</f>
        <v>1</v>
      </c>
      <c r="G23" s="11"/>
      <c r="H23" s="15"/>
      <c r="I23" s="11"/>
    </row>
    <row r="24" spans="1:9" ht="45.75" customHeight="1" x14ac:dyDescent="0.2">
      <c r="A24" s="184"/>
      <c r="B24" s="185"/>
      <c r="C24" s="44" t="s">
        <v>135</v>
      </c>
      <c r="D24" s="58">
        <f>IF(MIN('PAGE 8'!D23,'PAGE 8'!F23)&lt;=0, 0, 'PAGE 8'!D23/'PAGE 8'!F23)</f>
        <v>0.67261904761904767</v>
      </c>
      <c r="E24" s="58">
        <f>IF(MIN('PAGE 8'!E23,'PAGE 8'!F23)&lt;=0, 0, 'PAGE 8'!E23/'PAGE 8'!F23)</f>
        <v>0.32738095238095238</v>
      </c>
      <c r="F24" s="59">
        <f>IF('PAGE 8'!F23&lt;=0, 0, 'PAGE 8'!F23/'PAGE 8'!F23)</f>
        <v>1</v>
      </c>
      <c r="G24" s="11"/>
      <c r="H24" s="15"/>
      <c r="I24" s="11"/>
    </row>
    <row r="25" spans="1:9" ht="20.100000000000001" customHeight="1" x14ac:dyDescent="0.2">
      <c r="A25" s="127" t="s">
        <v>136</v>
      </c>
      <c r="B25" s="198"/>
      <c r="C25" s="128"/>
      <c r="D25" s="58">
        <f>IF(MIN('PAGE 8'!D24,'PAGE 8'!F24)&lt;=0, 0, 'PAGE 8'!D24/'PAGE 8'!F24)</f>
        <v>0.68648648648648647</v>
      </c>
      <c r="E25" s="58">
        <f>IF(MIN('PAGE 8'!E24,'PAGE 8'!F24)&lt;=0, 0, 'PAGE 8'!E24/'PAGE 8'!F24)</f>
        <v>0.31146822498173848</v>
      </c>
      <c r="F25" s="59">
        <f>IF('PAGE 8'!F24&lt;=0, 0, 'PAGE 8'!F24/'PAGE 8'!F24)</f>
        <v>1</v>
      </c>
      <c r="G25" s="11"/>
      <c r="H25" s="15"/>
      <c r="I25" s="11"/>
    </row>
    <row r="26" spans="1:9" x14ac:dyDescent="0.2">
      <c r="A26" s="3"/>
    </row>
    <row r="27" spans="1:9" ht="13.5" customHeight="1" x14ac:dyDescent="0.2">
      <c r="A27" s="13" t="s">
        <v>221</v>
      </c>
    </row>
    <row r="28" spans="1:9" x14ac:dyDescent="0.2">
      <c r="A28" s="3"/>
    </row>
    <row r="29" spans="1:9" x14ac:dyDescent="0.2">
      <c r="A29" s="3"/>
    </row>
    <row r="31" spans="1:9" x14ac:dyDescent="0.2">
      <c r="B31" s="4"/>
      <c r="G31" s="4"/>
    </row>
    <row r="34" spans="7:10" x14ac:dyDescent="0.2">
      <c r="G34" s="3"/>
      <c r="J34" s="4"/>
    </row>
    <row r="35" spans="7:10" x14ac:dyDescent="0.2">
      <c r="G35" s="17"/>
    </row>
    <row r="36" spans="7:10" x14ac:dyDescent="0.2">
      <c r="G36" s="17"/>
    </row>
  </sheetData>
  <mergeCells count="10">
    <mergeCell ref="A16:B17"/>
    <mergeCell ref="D13:F13"/>
    <mergeCell ref="A13:C15"/>
    <mergeCell ref="A25:C25"/>
    <mergeCell ref="A23:B24"/>
    <mergeCell ref="A20:B22"/>
    <mergeCell ref="A18:B19"/>
    <mergeCell ref="F14:F15"/>
    <mergeCell ref="E14:E15"/>
    <mergeCell ref="D14:D15"/>
  </mergeCells>
  <phoneticPr fontId="0" type="noConversion"/>
  <pageMargins left="0.8" right="0.3" top="0.9" bottom="0" header="0.5" footer="0.5"/>
  <pageSetup scale="83" orientation="landscape" r:id="rId1"/>
  <headerFooter alignWithMargins="0">
    <oddFooter>&amp;L&amp;8
CURRENT DATE: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A1:N36"/>
  <sheetViews>
    <sheetView zoomScale="90" zoomScaleNormal="90" workbookViewId="0">
      <selection activeCell="A29" sqref="A29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42" customWidth="1"/>
    <col min="4" max="7" width="12.42578125" customWidth="1"/>
    <col min="8" max="8" width="14" customWidth="1"/>
    <col min="9" max="9" width="8.5703125" customWidth="1"/>
    <col min="10" max="10" width="9" customWidth="1"/>
    <col min="11" max="11" width="8.5703125" customWidth="1"/>
    <col min="12" max="12" width="8.140625" customWidth="1"/>
    <col min="13" max="13" width="5.5703125" customWidth="1"/>
    <col min="14" max="14" width="3.42578125" hidden="1" customWidth="1"/>
    <col min="15" max="15" width="8.85546875" customWidth="1"/>
  </cols>
  <sheetData>
    <row r="1" spans="1:14" s="5" customFormat="1" ht="12" customHeight="1" x14ac:dyDescent="0.2">
      <c r="A1" s="104" t="s">
        <v>206</v>
      </c>
      <c r="C1" s="3"/>
      <c r="D1" s="3"/>
      <c r="E1" s="3"/>
      <c r="F1" s="3"/>
      <c r="G1" s="3"/>
      <c r="H1" s="6" t="s">
        <v>56</v>
      </c>
    </row>
    <row r="2" spans="1:14" s="5" customFormat="1" ht="9.6" customHeight="1" x14ac:dyDescent="0.2">
      <c r="A2" s="3"/>
      <c r="D2" s="7"/>
      <c r="E2" s="3"/>
      <c r="F2" s="3"/>
      <c r="G2" s="3"/>
      <c r="H2" s="3"/>
    </row>
    <row r="3" spans="1:14" s="5" customFormat="1" ht="9.6" customHeight="1" x14ac:dyDescent="0.2">
      <c r="A3" s="3"/>
      <c r="E3" s="3"/>
      <c r="F3" s="3"/>
      <c r="G3"/>
      <c r="H3"/>
    </row>
    <row r="4" spans="1:14" s="5" customFormat="1" ht="12" customHeight="1" x14ac:dyDescent="0.2">
      <c r="A4" s="3"/>
      <c r="B4" s="3"/>
      <c r="C4" s="7" t="s">
        <v>17</v>
      </c>
      <c r="E4" s="3"/>
      <c r="F4" s="3"/>
      <c r="G4"/>
      <c r="H4"/>
    </row>
    <row r="5" spans="1:14" s="5" customFormat="1" ht="12" customHeight="1" x14ac:dyDescent="0.2">
      <c r="A5" s="3"/>
      <c r="C5" s="7" t="s">
        <v>44</v>
      </c>
      <c r="E5" s="3"/>
      <c r="F5" s="3"/>
      <c r="G5"/>
      <c r="H5"/>
    </row>
    <row r="6" spans="1:14" s="5" customFormat="1" ht="12" customHeight="1" x14ac:dyDescent="0.2">
      <c r="A6" s="3"/>
      <c r="B6" s="3"/>
      <c r="E6" s="3"/>
      <c r="F6" s="3"/>
      <c r="G6"/>
      <c r="H6"/>
    </row>
    <row r="7" spans="1:14" s="5" customFormat="1" ht="12" customHeight="1" x14ac:dyDescent="0.2">
      <c r="A7" s="3"/>
      <c r="B7" s="3"/>
      <c r="C7" s="108" t="str">
        <f>"Reporting Date: "&amp;'PAGE 1'!D7</f>
        <v>Reporting Date: 2024</v>
      </c>
      <c r="E7" s="3"/>
      <c r="F7" s="3"/>
      <c r="G7"/>
      <c r="H7"/>
    </row>
    <row r="8" spans="1:14" s="5" customFormat="1" ht="9.6" customHeight="1" x14ac:dyDescent="0.2">
      <c r="A8" s="3"/>
      <c r="B8" s="3"/>
      <c r="D8" s="3"/>
      <c r="E8" s="3"/>
      <c r="F8" s="3"/>
      <c r="G8"/>
      <c r="H8"/>
    </row>
    <row r="9" spans="1:14" ht="9.6" customHeight="1" x14ac:dyDescent="0.2">
      <c r="A9" s="3"/>
      <c r="B9" s="1"/>
      <c r="C9" s="1"/>
      <c r="D9" s="3"/>
      <c r="E9" s="3"/>
      <c r="F9" s="3"/>
    </row>
    <row r="10" spans="1:14" ht="9.6" customHeight="1" x14ac:dyDescent="0.2">
      <c r="A10" s="3"/>
      <c r="B10" s="1"/>
      <c r="C10" s="1"/>
      <c r="D10" s="3"/>
      <c r="I10" s="10"/>
    </row>
    <row r="11" spans="1:14" ht="15" customHeight="1" x14ac:dyDescent="0.2"/>
    <row r="12" spans="1:14" ht="15" customHeight="1" x14ac:dyDescent="0.2">
      <c r="A12" s="73" t="s">
        <v>55</v>
      </c>
      <c r="C12" s="1"/>
    </row>
    <row r="13" spans="1:14" ht="26.25" customHeight="1" x14ac:dyDescent="0.2">
      <c r="A13" s="199" t="s">
        <v>33</v>
      </c>
      <c r="B13" s="200"/>
      <c r="C13" s="201"/>
      <c r="D13" s="166" t="s">
        <v>148</v>
      </c>
      <c r="E13" s="167"/>
      <c r="F13" s="167"/>
      <c r="G13" s="168"/>
      <c r="H13" s="3"/>
      <c r="I13" s="3"/>
    </row>
    <row r="14" spans="1:14" ht="15" customHeight="1" x14ac:dyDescent="0.2">
      <c r="A14" s="202"/>
      <c r="B14" s="146"/>
      <c r="C14" s="146"/>
      <c r="D14" s="177" t="s">
        <v>166</v>
      </c>
      <c r="E14" s="177" t="s">
        <v>167</v>
      </c>
      <c r="F14" s="177" t="s">
        <v>241</v>
      </c>
      <c r="G14" s="177" t="s">
        <v>165</v>
      </c>
      <c r="H14" s="3"/>
      <c r="I14" s="3"/>
    </row>
    <row r="15" spans="1:14" ht="15" customHeight="1" x14ac:dyDescent="0.2">
      <c r="A15" s="202"/>
      <c r="B15" s="146"/>
      <c r="C15" s="146"/>
      <c r="D15" s="179"/>
      <c r="E15" s="179"/>
      <c r="F15" s="179"/>
      <c r="G15" s="179"/>
      <c r="H15" s="7"/>
      <c r="I15" s="3"/>
      <c r="N15">
        <v>10</v>
      </c>
    </row>
    <row r="16" spans="1:14" ht="38.25" customHeight="1" x14ac:dyDescent="0.2">
      <c r="A16" s="180" t="s">
        <v>102</v>
      </c>
      <c r="B16" s="181"/>
      <c r="C16" s="43" t="s">
        <v>103</v>
      </c>
      <c r="D16" s="122">
        <f>IF(MIN(PAGE8!D15,PAGE8!G15)&lt;=0, 0, PAGE8!D15/PAGE8!G15)</f>
        <v>0.67103109656301141</v>
      </c>
      <c r="E16" s="122">
        <f>IF(MIN(PAGE8!E15,PAGE8!G15)&lt;=0, 0, PAGE8!E15/PAGE8!G15)</f>
        <v>0.32709843348141221</v>
      </c>
      <c r="F16" s="122">
        <f>IF(MIN(PAGE8!F15,PAGE8!G15)&lt;=0, 0, PAGE8!F15/PAGE8!G15)</f>
        <v>1.8704699555763386E-3</v>
      </c>
      <c r="G16" s="59">
        <f>IF(PAGE8!G15&lt;=0, 0, PAGE8!G15/PAGE8!G15)</f>
        <v>1</v>
      </c>
      <c r="H16" s="11"/>
      <c r="I16" s="15"/>
      <c r="J16" s="11"/>
    </row>
    <row r="17" spans="1:10" ht="39" customHeight="1" x14ac:dyDescent="0.2">
      <c r="A17" s="182"/>
      <c r="B17" s="183"/>
      <c r="C17" s="43" t="s">
        <v>104</v>
      </c>
      <c r="D17" s="122">
        <f>IF(MIN(PAGE8!D16,PAGE8!G16)&lt;=0, 0, PAGE8!D16/PAGE8!G16)</f>
        <v>0.65885797950219616</v>
      </c>
      <c r="E17" s="122">
        <f>IF(MIN(PAGE8!E16,PAGE8!G16)&lt;=0, 0, PAGE8!E16/PAGE8!G16)</f>
        <v>0.33528550512445093</v>
      </c>
      <c r="F17" s="122">
        <f>IF(MIN(PAGE8!F16,PAGE8!G16)&lt;=0, 0, PAGE8!F16/PAGE8!G16)</f>
        <v>5.8565153733528552E-3</v>
      </c>
      <c r="G17" s="59">
        <f>IF(PAGE8!G16&lt;=0, 0, PAGE8!G16/PAGE8!G16)</f>
        <v>1</v>
      </c>
      <c r="H17" s="11"/>
      <c r="I17" s="15"/>
      <c r="J17" s="11"/>
    </row>
    <row r="18" spans="1:10" ht="42.75" customHeight="1" x14ac:dyDescent="0.2">
      <c r="A18" s="180" t="s">
        <v>105</v>
      </c>
      <c r="B18" s="181"/>
      <c r="C18" s="43" t="s">
        <v>106</v>
      </c>
      <c r="D18" s="122">
        <f>IF(MIN(PAGE8!D17,PAGE8!G17)&lt;=0, 0, PAGE8!D17/PAGE8!G17)</f>
        <v>0.69579831932773106</v>
      </c>
      <c r="E18" s="122">
        <f>IF(MIN(PAGE8!E17,PAGE8!G17)&lt;=0, 0, PAGE8!E17/PAGE8!G17)</f>
        <v>0.30252100840336132</v>
      </c>
      <c r="F18" s="122">
        <f>IF(MIN(PAGE8!F17,PAGE8!G17)&lt;=0, 0, PAGE8!F17/PAGE8!G17)</f>
        <v>1.6806722689075631E-3</v>
      </c>
      <c r="G18" s="59">
        <f>IF(PAGE8!G17&lt;=0, 0, PAGE8!G17/PAGE8!G17)</f>
        <v>1</v>
      </c>
      <c r="H18" s="11"/>
      <c r="I18" s="15"/>
      <c r="J18" s="11"/>
    </row>
    <row r="19" spans="1:10" ht="36.75" customHeight="1" x14ac:dyDescent="0.2">
      <c r="A19" s="182"/>
      <c r="B19" s="183"/>
      <c r="C19" s="43" t="s">
        <v>107</v>
      </c>
      <c r="D19" s="122">
        <f>IF(MIN(PAGE8!D18,PAGE8!G18)&lt;=0, 0, PAGE8!D18/PAGE8!G18)</f>
        <v>0.6987951807228916</v>
      </c>
      <c r="E19" s="122">
        <f>IF(MIN(PAGE8!E18,PAGE8!G18)&lt;=0, 0, PAGE8!E18/PAGE8!G18)</f>
        <v>0.29879518072289157</v>
      </c>
      <c r="F19" s="122">
        <f>IF(MIN(PAGE8!F18,PAGE8!G18)&lt;=0, 0, PAGE8!F18/PAGE8!G18)</f>
        <v>2.4096385542168677E-3</v>
      </c>
      <c r="G19" s="59">
        <f>IF(PAGE8!G18&lt;=0, 0, PAGE8!G18/PAGE8!G18)</f>
        <v>1</v>
      </c>
      <c r="H19" s="11"/>
      <c r="I19" s="15"/>
      <c r="J19" s="11"/>
    </row>
    <row r="20" spans="1:10" ht="26.25" customHeight="1" x14ac:dyDescent="0.2">
      <c r="A20" s="180" t="s">
        <v>112</v>
      </c>
      <c r="B20" s="181"/>
      <c r="C20" s="43" t="s">
        <v>108</v>
      </c>
      <c r="D20" s="122">
        <f>IF(MIN(PAGE8!D19,PAGE8!G19)&lt;=0, 0, PAGE8!D19/PAGE8!G19)</f>
        <v>0.71485305798252585</v>
      </c>
      <c r="E20" s="122">
        <f>IF(MIN(PAGE8!E19,PAGE8!G19)&lt;=0, 0, PAGE8!E19/PAGE8!G19)</f>
        <v>0.28355837966640191</v>
      </c>
      <c r="F20" s="122">
        <f>IF(MIN(PAGE8!F19,PAGE8!G19)&lt;=0, 0, PAGE8!F19/PAGE8!G19)</f>
        <v>1.5885623510722795E-3</v>
      </c>
      <c r="G20" s="59">
        <f>IF(PAGE8!G19&lt;=0, 0, PAGE8!G19/PAGE8!G19)</f>
        <v>1</v>
      </c>
      <c r="H20" s="11"/>
      <c r="I20" s="15"/>
      <c r="J20" s="11"/>
    </row>
    <row r="21" spans="1:10" ht="26.25" customHeight="1" x14ac:dyDescent="0.2">
      <c r="A21" s="184"/>
      <c r="B21" s="185"/>
      <c r="C21" s="43" t="s">
        <v>109</v>
      </c>
      <c r="D21" s="122">
        <f>IF(MIN(PAGE8!D20,PAGE8!G20)&lt;=0, 0, PAGE8!D20/PAGE8!G20)</f>
        <v>0.61764705882352944</v>
      </c>
      <c r="E21" s="122">
        <f>IF(MIN(PAGE8!E20,PAGE8!G20)&lt;=0, 0, PAGE8!E20/PAGE8!G20)</f>
        <v>0.35294117647058826</v>
      </c>
      <c r="F21" s="122">
        <f>IF(MIN(PAGE8!F20,PAGE8!G20)&lt;=0, 0, PAGE8!F20/PAGE8!G20)</f>
        <v>2.9411764705882353E-2</v>
      </c>
      <c r="G21" s="59">
        <f>IF(PAGE8!G20&lt;=0, 0, PAGE8!G20/PAGE8!G20)</f>
        <v>1</v>
      </c>
      <c r="H21" s="11"/>
      <c r="I21" s="15"/>
      <c r="J21" s="11"/>
    </row>
    <row r="22" spans="1:10" ht="29.25" customHeight="1" x14ac:dyDescent="0.2">
      <c r="A22" s="182"/>
      <c r="B22" s="183"/>
      <c r="C22" s="43" t="s">
        <v>110</v>
      </c>
      <c r="D22" s="122">
        <f>IF(MIN(PAGE8!D21,PAGE8!G21)&lt;=0, 0, PAGE8!D21/PAGE8!G21)</f>
        <v>1</v>
      </c>
      <c r="E22" s="122">
        <f>IF(MIN(PAGE8!E21,PAGE8!G21)&lt;=0, 0, PAGE8!E21/PAGE8!G21)</f>
        <v>0</v>
      </c>
      <c r="F22" s="122">
        <f>IF(MIN(PAGE8!F21,PAGE8!G21)&lt;=0, 0, PAGE8!F21/PAGE8!G21)</f>
        <v>0</v>
      </c>
      <c r="G22" s="59">
        <f>IF(PAGE8!G21&lt;=0, 0, PAGE8!G21/PAGE8!G21)</f>
        <v>1</v>
      </c>
      <c r="H22" s="11"/>
      <c r="I22" s="15"/>
      <c r="J22" s="11"/>
    </row>
    <row r="23" spans="1:10" ht="37.5" customHeight="1" x14ac:dyDescent="0.2">
      <c r="A23" s="180" t="s">
        <v>222</v>
      </c>
      <c r="B23" s="181"/>
      <c r="C23" s="43" t="s">
        <v>134</v>
      </c>
      <c r="D23" s="122">
        <f>IF(MIN(PAGE8!D22,PAGE8!G22)&lt;=0, 0, PAGE8!D22/PAGE8!G22)</f>
        <v>0.68723936613844872</v>
      </c>
      <c r="E23" s="122">
        <f>IF(MIN(PAGE8!E22,PAGE8!G22)&lt;=0, 0, PAGE8!E22/PAGE8!G22)</f>
        <v>0.31192660550458717</v>
      </c>
      <c r="F23" s="122">
        <f>IF(MIN(PAGE8!F22,PAGE8!G22)&lt;=0, 0, PAGE8!F22/PAGE8!G22)</f>
        <v>8.3402835696413675E-4</v>
      </c>
      <c r="G23" s="59">
        <f>IF(PAGE8!G22&lt;=0, 0, PAGE8!G22/PAGE8!G22)</f>
        <v>1</v>
      </c>
      <c r="H23" s="11"/>
      <c r="I23" s="15"/>
      <c r="J23" s="11"/>
    </row>
    <row r="24" spans="1:10" ht="45.75" customHeight="1" x14ac:dyDescent="0.2">
      <c r="A24" s="184"/>
      <c r="B24" s="185"/>
      <c r="C24" s="44" t="s">
        <v>135</v>
      </c>
      <c r="D24" s="122">
        <f>IF(MIN(PAGE8!D23,PAGE8!G23)&lt;=0, 0, PAGE8!D23/PAGE8!G23)</f>
        <v>0.60869565217391308</v>
      </c>
      <c r="E24" s="122">
        <f>IF(MIN(PAGE8!E23,PAGE8!G23)&lt;=0, 0, PAGE8!E23/PAGE8!G23)</f>
        <v>0.38405797101449274</v>
      </c>
      <c r="F24" s="122">
        <f>IF(MIN(PAGE8!F23,PAGE8!G23)&lt;=0, 0, PAGE8!F23/PAGE8!G23)</f>
        <v>7.246376811594203E-3</v>
      </c>
      <c r="G24" s="59">
        <f>IF(PAGE8!G23&lt;=0, 0, PAGE8!G23/PAGE8!G23)</f>
        <v>1</v>
      </c>
      <c r="H24" s="11"/>
      <c r="I24" s="15"/>
      <c r="J24" s="11"/>
    </row>
    <row r="25" spans="1:10" ht="20.100000000000001" customHeight="1" x14ac:dyDescent="0.2">
      <c r="A25" s="127" t="s">
        <v>136</v>
      </c>
      <c r="B25" s="198"/>
      <c r="C25" s="128"/>
      <c r="D25" s="122">
        <f>IF(MIN(PAGE8!D24,PAGE8!G24)&lt;=0, 0, PAGE8!D24/PAGE8!G24)</f>
        <v>0.6806185327287525</v>
      </c>
      <c r="E25" s="122">
        <f>IF(MIN(PAGE8!E24,PAGE8!G24)&lt;=0, 0, PAGE8!E24/PAGE8!G24)</f>
        <v>0.3171724218114173</v>
      </c>
      <c r="F25" s="122">
        <f>IF(MIN(PAGE8!F24,PAGE8!G24)&lt;=0, 0, PAGE8!F24/PAGE8!G24)</f>
        <v>2.2090454598302522E-3</v>
      </c>
      <c r="G25" s="59">
        <f>IF(PAGE8!G24&lt;=0, 0, PAGE8!G24/PAGE8!G24)</f>
        <v>1</v>
      </c>
      <c r="H25" s="11"/>
      <c r="I25" s="15"/>
      <c r="J25" s="11"/>
    </row>
    <row r="26" spans="1:10" x14ac:dyDescent="0.2">
      <c r="A26" s="3"/>
    </row>
    <row r="27" spans="1:10" ht="13.5" customHeight="1" x14ac:dyDescent="0.2">
      <c r="A27" s="13" t="s">
        <v>221</v>
      </c>
    </row>
    <row r="28" spans="1:10" x14ac:dyDescent="0.2">
      <c r="A28" s="3"/>
    </row>
    <row r="29" spans="1:10" x14ac:dyDescent="0.2">
      <c r="A29" s="3"/>
    </row>
    <row r="31" spans="1:10" x14ac:dyDescent="0.2">
      <c r="B31" s="4"/>
      <c r="H31" s="4"/>
    </row>
    <row r="34" spans="8:11" x14ac:dyDescent="0.2">
      <c r="H34" s="3"/>
      <c r="K34" s="4"/>
    </row>
    <row r="35" spans="8:11" x14ac:dyDescent="0.2">
      <c r="H35" s="17"/>
    </row>
    <row r="36" spans="8:11" x14ac:dyDescent="0.2">
      <c r="H36" s="17"/>
    </row>
  </sheetData>
  <sheetProtection sheet="1" objects="1" scenarios="1"/>
  <mergeCells count="11">
    <mergeCell ref="A18:B19"/>
    <mergeCell ref="A20:B22"/>
    <mergeCell ref="A23:B24"/>
    <mergeCell ref="A25:C25"/>
    <mergeCell ref="F14:F15"/>
    <mergeCell ref="A13:C15"/>
    <mergeCell ref="D13:G13"/>
    <mergeCell ref="D14:D15"/>
    <mergeCell ref="E14:E15"/>
    <mergeCell ref="G14:G15"/>
    <mergeCell ref="A16:B17"/>
  </mergeCells>
  <pageMargins left="0.8" right="0.3" top="0.9" bottom="0" header="0.5" footer="0.5"/>
  <pageSetup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9">
    <pageSetUpPr fitToPage="1"/>
  </sheetPr>
  <dimension ref="A1:R35"/>
  <sheetViews>
    <sheetView zoomScale="90" zoomScaleNormal="90" workbookViewId="0">
      <selection activeCell="A28" sqref="A28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34.85546875" customWidth="1"/>
    <col min="4" max="5" width="24.140625" customWidth="1"/>
    <col min="6" max="6" width="17.85546875" customWidth="1"/>
    <col min="7" max="7" width="13.140625" customWidth="1"/>
    <col min="8" max="8" width="9.85546875" customWidth="1"/>
    <col min="9" max="9" width="13.140625" customWidth="1"/>
    <col min="10" max="10" width="8.5703125" customWidth="1"/>
    <col min="11" max="11" width="8.140625" customWidth="1"/>
    <col min="12" max="12" width="5.85546875" customWidth="1"/>
    <col min="13" max="13" width="3.42578125" hidden="1" customWidth="1"/>
    <col min="14" max="14" width="8.85546875" customWidth="1"/>
    <col min="18" max="18" width="9.140625" hidden="1" customWidth="1"/>
  </cols>
  <sheetData>
    <row r="1" spans="1:18" s="5" customFormat="1" ht="12" customHeight="1" x14ac:dyDescent="0.2">
      <c r="A1" s="104" t="s">
        <v>206</v>
      </c>
      <c r="C1" s="3"/>
      <c r="D1" s="3"/>
      <c r="E1" s="3"/>
      <c r="F1" s="3"/>
      <c r="G1" s="6" t="s">
        <v>58</v>
      </c>
    </row>
    <row r="2" spans="1:18" s="5" customFormat="1" ht="9.6" customHeight="1" x14ac:dyDescent="0.2">
      <c r="A2" s="3"/>
      <c r="D2" s="7"/>
      <c r="E2" s="3"/>
      <c r="F2" s="3"/>
      <c r="G2" s="3"/>
    </row>
    <row r="3" spans="1:18" s="5" customFormat="1" ht="9.6" customHeight="1" x14ac:dyDescent="0.2">
      <c r="A3" s="3"/>
      <c r="E3" s="3"/>
      <c r="F3"/>
      <c r="G3"/>
    </row>
    <row r="4" spans="1:18" s="5" customFormat="1" ht="9.6" customHeight="1" x14ac:dyDescent="0.2">
      <c r="A4" s="3"/>
      <c r="B4" s="3"/>
      <c r="C4" s="7" t="s">
        <v>17</v>
      </c>
      <c r="E4" s="3"/>
      <c r="F4"/>
      <c r="G4"/>
    </row>
    <row r="5" spans="1:18" s="5" customFormat="1" ht="9.6" customHeight="1" x14ac:dyDescent="0.2">
      <c r="A5" s="3"/>
      <c r="C5" s="7" t="s">
        <v>44</v>
      </c>
      <c r="E5" s="3"/>
      <c r="F5"/>
      <c r="G5"/>
    </row>
    <row r="6" spans="1:18" s="5" customFormat="1" ht="9.6" customHeight="1" x14ac:dyDescent="0.2">
      <c r="A6" s="3"/>
      <c r="B6" s="3"/>
      <c r="C6" s="90"/>
      <c r="E6" s="3"/>
      <c r="F6"/>
      <c r="G6"/>
    </row>
    <row r="7" spans="1:18" s="5" customFormat="1" ht="12" customHeight="1" x14ac:dyDescent="0.2">
      <c r="A7" s="3"/>
      <c r="B7" s="3"/>
      <c r="C7" s="108" t="str">
        <f>"Reporting Date: "&amp;'PAGE 1'!D7</f>
        <v>Reporting Date: 2024</v>
      </c>
      <c r="E7" s="3"/>
      <c r="F7"/>
      <c r="G7"/>
    </row>
    <row r="8" spans="1:18" s="5" customFormat="1" ht="9.6" customHeight="1" x14ac:dyDescent="0.2">
      <c r="A8" s="3"/>
      <c r="B8" s="3"/>
      <c r="D8" s="3"/>
      <c r="E8" s="3"/>
      <c r="F8"/>
      <c r="G8"/>
    </row>
    <row r="9" spans="1:18" ht="9.6" customHeight="1" x14ac:dyDescent="0.2">
      <c r="A9" s="3"/>
      <c r="B9" s="1"/>
      <c r="C9" s="1"/>
      <c r="D9" s="3"/>
      <c r="E9" s="3"/>
    </row>
    <row r="10" spans="1:18" ht="11.25" customHeight="1" x14ac:dyDescent="0.2">
      <c r="A10" s="3"/>
      <c r="B10" s="1"/>
      <c r="C10" s="123" t="s">
        <v>99</v>
      </c>
      <c r="D10" s="123"/>
      <c r="E10" s="123"/>
      <c r="H10" s="10"/>
    </row>
    <row r="11" spans="1:18" ht="15" customHeight="1" x14ac:dyDescent="0.2"/>
    <row r="12" spans="1:18" ht="25.35" customHeight="1" x14ac:dyDescent="0.2">
      <c r="A12" s="203" t="s">
        <v>197</v>
      </c>
      <c r="B12" s="204"/>
      <c r="C12" s="204"/>
      <c r="D12" s="204"/>
      <c r="E12" s="204"/>
      <c r="F12" s="204"/>
    </row>
    <row r="13" spans="1:18" ht="15" customHeight="1" x14ac:dyDescent="0.2">
      <c r="A13" s="150" t="s">
        <v>33</v>
      </c>
      <c r="B13" s="151"/>
      <c r="C13" s="152"/>
      <c r="D13" s="124" t="s">
        <v>198</v>
      </c>
      <c r="E13" s="125"/>
      <c r="F13" s="126"/>
      <c r="G13" s="3"/>
      <c r="H13" s="6" t="s">
        <v>19</v>
      </c>
      <c r="I13" s="6" t="s">
        <v>97</v>
      </c>
    </row>
    <row r="14" spans="1:18" ht="15" customHeight="1" x14ac:dyDescent="0.2">
      <c r="A14" s="153"/>
      <c r="B14" s="154"/>
      <c r="C14" s="155"/>
      <c r="D14" s="77" t="s">
        <v>200</v>
      </c>
      <c r="E14" s="78" t="s">
        <v>201</v>
      </c>
      <c r="F14" s="84" t="s">
        <v>18</v>
      </c>
      <c r="G14" s="7"/>
      <c r="H14" s="6" t="s">
        <v>45</v>
      </c>
      <c r="I14" s="6" t="s">
        <v>92</v>
      </c>
    </row>
    <row r="15" spans="1:18" ht="39.75" customHeight="1" x14ac:dyDescent="0.2">
      <c r="A15" s="180" t="s">
        <v>102</v>
      </c>
      <c r="B15" s="181"/>
      <c r="C15" s="43" t="s">
        <v>103</v>
      </c>
      <c r="D15" s="50">
        <v>550</v>
      </c>
      <c r="E15" s="50">
        <v>3727</v>
      </c>
      <c r="F15" s="50">
        <v>4277</v>
      </c>
      <c r="G15" s="11"/>
      <c r="H15" s="61">
        <f t="shared" ref="H15:H24" si="0">MAX(D15,0)+MAX(E15,0)</f>
        <v>4277</v>
      </c>
      <c r="I15" s="51">
        <f>'PAGE 1'!F15</f>
        <v>4277</v>
      </c>
      <c r="M15">
        <v>11</v>
      </c>
      <c r="R15">
        <f t="shared" ref="R15:R24" si="1">MIN(LEN(TRIM(D15)),LEN(TRIM(E15)),LEN(TRIM(F15)))</f>
        <v>3</v>
      </c>
    </row>
    <row r="16" spans="1:18" ht="41.25" customHeight="1" x14ac:dyDescent="0.2">
      <c r="A16" s="182"/>
      <c r="B16" s="183"/>
      <c r="C16" s="43" t="s">
        <v>104</v>
      </c>
      <c r="D16" s="50">
        <v>45</v>
      </c>
      <c r="E16" s="50">
        <v>638</v>
      </c>
      <c r="F16" s="50">
        <v>683</v>
      </c>
      <c r="G16" s="11"/>
      <c r="H16" s="61">
        <f t="shared" si="0"/>
        <v>683</v>
      </c>
      <c r="I16" s="51">
        <f>'PAGE 1'!F16</f>
        <v>683</v>
      </c>
      <c r="R16">
        <f t="shared" si="1"/>
        <v>2</v>
      </c>
    </row>
    <row r="17" spans="1:18" ht="35.25" customHeight="1" x14ac:dyDescent="0.2">
      <c r="A17" s="180" t="s">
        <v>105</v>
      </c>
      <c r="B17" s="181"/>
      <c r="C17" s="43" t="s">
        <v>138</v>
      </c>
      <c r="D17" s="50">
        <v>52</v>
      </c>
      <c r="E17" s="50">
        <v>543</v>
      </c>
      <c r="F17" s="50">
        <v>595</v>
      </c>
      <c r="G17" s="11"/>
      <c r="H17" s="61">
        <f t="shared" si="0"/>
        <v>595</v>
      </c>
      <c r="I17" s="51">
        <f>'PAGE 1'!F17</f>
        <v>595</v>
      </c>
      <c r="R17">
        <f t="shared" si="1"/>
        <v>2</v>
      </c>
    </row>
    <row r="18" spans="1:18" ht="39" customHeight="1" x14ac:dyDescent="0.2">
      <c r="A18" s="182"/>
      <c r="B18" s="183"/>
      <c r="C18" s="43" t="s">
        <v>107</v>
      </c>
      <c r="D18" s="50">
        <v>41</v>
      </c>
      <c r="E18" s="50">
        <v>374</v>
      </c>
      <c r="F18" s="50">
        <v>415</v>
      </c>
      <c r="G18" s="11"/>
      <c r="H18" s="61">
        <f t="shared" si="0"/>
        <v>415</v>
      </c>
      <c r="I18" s="51">
        <f>'PAGE 1'!F18</f>
        <v>415</v>
      </c>
      <c r="R18">
        <f t="shared" si="1"/>
        <v>2</v>
      </c>
    </row>
    <row r="19" spans="1:18" ht="26.25" customHeight="1" x14ac:dyDescent="0.2">
      <c r="A19" s="180" t="s">
        <v>112</v>
      </c>
      <c r="B19" s="181"/>
      <c r="C19" s="43" t="s">
        <v>108</v>
      </c>
      <c r="D19" s="50">
        <v>87</v>
      </c>
      <c r="E19" s="50">
        <v>1172</v>
      </c>
      <c r="F19" s="50">
        <v>1259</v>
      </c>
      <c r="G19" s="11"/>
      <c r="H19" s="61">
        <f t="shared" si="0"/>
        <v>1259</v>
      </c>
      <c r="I19" s="51">
        <f>'PAGE 1'!F19</f>
        <v>1259</v>
      </c>
      <c r="R19">
        <f t="shared" si="1"/>
        <v>2</v>
      </c>
    </row>
    <row r="20" spans="1:18" ht="26.25" customHeight="1" x14ac:dyDescent="0.2">
      <c r="A20" s="184"/>
      <c r="B20" s="185"/>
      <c r="C20" s="43" t="s">
        <v>109</v>
      </c>
      <c r="D20" s="50">
        <v>4</v>
      </c>
      <c r="E20" s="50">
        <v>30</v>
      </c>
      <c r="F20" s="50">
        <v>34</v>
      </c>
      <c r="G20" s="11"/>
      <c r="H20" s="61">
        <f t="shared" si="0"/>
        <v>34</v>
      </c>
      <c r="I20" s="51">
        <f>'PAGE 1'!F20</f>
        <v>34</v>
      </c>
      <c r="R20">
        <f t="shared" si="1"/>
        <v>1</v>
      </c>
    </row>
    <row r="21" spans="1:18" ht="29.25" customHeight="1" x14ac:dyDescent="0.2">
      <c r="A21" s="182"/>
      <c r="B21" s="183"/>
      <c r="C21" s="43" t="s">
        <v>110</v>
      </c>
      <c r="D21" s="50">
        <v>0</v>
      </c>
      <c r="E21" s="50">
        <v>1</v>
      </c>
      <c r="F21" s="50">
        <v>1</v>
      </c>
      <c r="G21" s="11"/>
      <c r="H21" s="61">
        <f t="shared" si="0"/>
        <v>1</v>
      </c>
      <c r="I21" s="51">
        <f>'PAGE 1'!F21</f>
        <v>1</v>
      </c>
      <c r="R21">
        <f t="shared" si="1"/>
        <v>1</v>
      </c>
    </row>
    <row r="22" spans="1:18" ht="39.75" customHeight="1" x14ac:dyDescent="0.2">
      <c r="A22" s="180" t="s">
        <v>111</v>
      </c>
      <c r="B22" s="181"/>
      <c r="C22" s="43" t="s">
        <v>134</v>
      </c>
      <c r="D22" s="50">
        <v>152</v>
      </c>
      <c r="E22" s="50">
        <v>1047</v>
      </c>
      <c r="F22" s="50">
        <v>1199</v>
      </c>
      <c r="G22" s="11"/>
      <c r="H22" s="61">
        <f t="shared" si="0"/>
        <v>1199</v>
      </c>
      <c r="I22" s="51">
        <f>'PAGE 1'!F22</f>
        <v>1199</v>
      </c>
      <c r="R22">
        <f t="shared" si="1"/>
        <v>3</v>
      </c>
    </row>
    <row r="23" spans="1:18" ht="51" customHeight="1" x14ac:dyDescent="0.2">
      <c r="A23" s="184"/>
      <c r="B23" s="185"/>
      <c r="C23" s="44" t="s">
        <v>135</v>
      </c>
      <c r="D23" s="50">
        <v>15</v>
      </c>
      <c r="E23" s="50">
        <v>123</v>
      </c>
      <c r="F23" s="50">
        <v>138</v>
      </c>
      <c r="G23" s="11"/>
      <c r="H23" s="61">
        <f>MAX(D23,0)+MAX(E23,0)</f>
        <v>138</v>
      </c>
      <c r="I23" s="51">
        <f>'PAGE 1'!F23</f>
        <v>138</v>
      </c>
    </row>
    <row r="24" spans="1:18" ht="22.5" customHeight="1" x14ac:dyDescent="0.2">
      <c r="A24" s="127" t="s">
        <v>136</v>
      </c>
      <c r="B24" s="198"/>
      <c r="C24" s="128"/>
      <c r="D24" s="50">
        <v>946</v>
      </c>
      <c r="E24" s="50">
        <v>7655</v>
      </c>
      <c r="F24" s="50">
        <v>8601</v>
      </c>
      <c r="G24" s="11"/>
      <c r="H24" s="61">
        <f t="shared" si="0"/>
        <v>8601</v>
      </c>
      <c r="I24" s="51">
        <f>'PAGE 1'!F24</f>
        <v>8601</v>
      </c>
      <c r="R24">
        <f t="shared" si="1"/>
        <v>3</v>
      </c>
    </row>
    <row r="25" spans="1:18" x14ac:dyDescent="0.2">
      <c r="A25" s="3"/>
    </row>
    <row r="26" spans="1:18" x14ac:dyDescent="0.2">
      <c r="C26" s="16"/>
    </row>
    <row r="27" spans="1:18" x14ac:dyDescent="0.2">
      <c r="A27" s="3"/>
    </row>
    <row r="28" spans="1:18" x14ac:dyDescent="0.2">
      <c r="C28" s="6" t="s">
        <v>43</v>
      </c>
      <c r="D28" s="51">
        <f>MAX(D15,0)+MAX(D16,0)+MAX(D17,0)+MAX(D18,0)+MAX(D19,0)+MAX(D20,0)+MAX(D21,0)+MAX(D22,0)+MAX(D23,0)</f>
        <v>946</v>
      </c>
      <c r="E28" s="51">
        <f>MAX(E15,0)+MAX(E16,0)+MAX(E17,0)+MAX(E18,0)+MAX(E19,0)+MAX(E20,0)+MAX(E21,0)+MAX(E22,0)+MAX(E23,0)</f>
        <v>7655</v>
      </c>
      <c r="F28" s="51">
        <f>MAX(F15,0)+MAX(F16,0)+MAX(F17,0)+MAX(F18,0)+MAX(F19,0)+MAX(F20,0)+MAX(F21,0)+MAX(F22,0)+MAX(F23,0)</f>
        <v>8601</v>
      </c>
      <c r="G28" s="3"/>
    </row>
    <row r="30" spans="1:18" x14ac:dyDescent="0.2">
      <c r="B30" s="4"/>
      <c r="G30" s="4"/>
    </row>
    <row r="33" spans="7:10" x14ac:dyDescent="0.2">
      <c r="G33" s="3"/>
      <c r="J33" s="4"/>
    </row>
    <row r="34" spans="7:10" x14ac:dyDescent="0.2">
      <c r="G34" s="17"/>
    </row>
    <row r="35" spans="7:10" x14ac:dyDescent="0.2">
      <c r="G35" s="17"/>
    </row>
  </sheetData>
  <sheetProtection password="CDE0" sheet="1" objects="1" scenarios="1"/>
  <mergeCells count="9">
    <mergeCell ref="C10:E10"/>
    <mergeCell ref="D13:F13"/>
    <mergeCell ref="A13:C14"/>
    <mergeCell ref="A24:C24"/>
    <mergeCell ref="A22:B23"/>
    <mergeCell ref="A19:B21"/>
    <mergeCell ref="A12:F12"/>
    <mergeCell ref="A17:B18"/>
    <mergeCell ref="A15:B16"/>
  </mergeCells>
  <phoneticPr fontId="0" type="noConversion"/>
  <conditionalFormatting sqref="C10:E10">
    <cfRule type="expression" dxfId="52" priority="7" stopIfTrue="1">
      <formula>MIN(R15:R24)=0</formula>
    </cfRule>
  </conditionalFormatting>
  <conditionalFormatting sqref="D15:F24">
    <cfRule type="expression" dxfId="51" priority="6" stopIfTrue="1">
      <formula>LEN(TRIM(D15))=0</formula>
    </cfRule>
  </conditionalFormatting>
  <conditionalFormatting sqref="D28:F28">
    <cfRule type="expression" dxfId="50" priority="2" stopIfTrue="1">
      <formula>MAX(D24,0)&lt;&gt;D28</formula>
    </cfRule>
  </conditionalFormatting>
  <conditionalFormatting sqref="D26:G26">
    <cfRule type="expression" dxfId="49" priority="1" stopIfTrue="1">
      <formula>AND(D26&gt;=0,D26&lt;&gt;D25)</formula>
    </cfRule>
  </conditionalFormatting>
  <conditionalFormatting sqref="H15:H24">
    <cfRule type="expression" dxfId="48" priority="3" stopIfTrue="1">
      <formula>MAX(F15,0)&lt;&gt;H15</formula>
    </cfRule>
  </conditionalFormatting>
  <conditionalFormatting sqref="I15:I24">
    <cfRule type="expression" dxfId="47" priority="5" stopIfTrue="1">
      <formula>AND(OR(I15&lt;&gt;-9, F15&lt;&gt;-9), I15&lt;&gt;F15)</formula>
    </cfRule>
  </conditionalFormatting>
  <pageMargins left="0.8" right="0.3" top="0.9" bottom="0" header="0.5" footer="0.5"/>
  <pageSetup scale="92" orientation="landscape" r:id="rId1"/>
  <headerFooter alignWithMargins="0">
    <oddFooter>&amp;L&amp;8
CURRENT DATE: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pageSetUpPr fitToPage="1"/>
  </sheetPr>
  <dimension ref="A1:M35"/>
  <sheetViews>
    <sheetView zoomScale="90" zoomScaleNormal="90" workbookViewId="0">
      <selection activeCell="H1" sqref="H1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36.85546875" customWidth="1"/>
    <col min="4" max="4" width="16" customWidth="1"/>
    <col min="5" max="5" width="15.5703125" customWidth="1"/>
    <col min="6" max="6" width="14.5703125" customWidth="1"/>
    <col min="7" max="7" width="14" customWidth="1"/>
    <col min="8" max="8" width="8.5703125" customWidth="1"/>
    <col min="9" max="9" width="9" customWidth="1"/>
    <col min="10" max="10" width="8.5703125" customWidth="1"/>
    <col min="11" max="11" width="8.140625" customWidth="1"/>
    <col min="12" max="12" width="5.85546875" customWidth="1"/>
    <col min="13" max="13" width="2.140625" hidden="1" customWidth="1"/>
    <col min="14" max="14" width="8.85546875" customWidth="1"/>
  </cols>
  <sheetData>
    <row r="1" spans="1:13" s="5" customFormat="1" ht="12" customHeight="1" x14ac:dyDescent="0.2">
      <c r="A1" s="104" t="s">
        <v>206</v>
      </c>
      <c r="C1" s="3"/>
      <c r="D1" s="3"/>
      <c r="E1" s="3"/>
      <c r="F1" s="3"/>
      <c r="G1" s="6" t="s">
        <v>60</v>
      </c>
    </row>
    <row r="2" spans="1:13" s="5" customFormat="1" ht="9.6" customHeight="1" x14ac:dyDescent="0.2">
      <c r="A2" s="3"/>
      <c r="D2" s="7"/>
      <c r="E2" s="3"/>
      <c r="F2" s="3"/>
      <c r="G2" s="3"/>
    </row>
    <row r="3" spans="1:13" s="5" customFormat="1" ht="11.25" customHeight="1" x14ac:dyDescent="0.2">
      <c r="A3" s="3"/>
      <c r="E3" s="3"/>
      <c r="F3"/>
      <c r="G3"/>
    </row>
    <row r="4" spans="1:13" s="5" customFormat="1" ht="11.25" customHeight="1" x14ac:dyDescent="0.2">
      <c r="A4" s="3"/>
      <c r="B4" s="3"/>
      <c r="C4" s="7" t="s">
        <v>17</v>
      </c>
      <c r="E4" s="3"/>
      <c r="F4"/>
      <c r="G4"/>
    </row>
    <row r="5" spans="1:13" s="5" customFormat="1" ht="11.25" customHeight="1" x14ac:dyDescent="0.2">
      <c r="A5" s="3"/>
      <c r="C5" s="7" t="s">
        <v>44</v>
      </c>
      <c r="E5" s="3"/>
      <c r="F5"/>
      <c r="G5"/>
    </row>
    <row r="6" spans="1:13" s="5" customFormat="1" ht="11.25" customHeight="1" x14ac:dyDescent="0.2">
      <c r="A6" s="3"/>
      <c r="B6" s="3"/>
      <c r="E6" s="3"/>
      <c r="F6"/>
      <c r="G6"/>
    </row>
    <row r="7" spans="1:13" s="110" customFormat="1" ht="12" customHeight="1" x14ac:dyDescent="0.2">
      <c r="A7" s="109"/>
      <c r="B7" s="109"/>
      <c r="C7" s="108" t="str">
        <f>"Reporting Date: "&amp;'PAGE 1'!D7</f>
        <v>Reporting Date: 2024</v>
      </c>
      <c r="E7" s="109"/>
      <c r="F7" s="111"/>
      <c r="G7" s="111"/>
    </row>
    <row r="8" spans="1:13" s="5" customFormat="1" ht="9.6" customHeight="1" x14ac:dyDescent="0.2">
      <c r="A8" s="3"/>
      <c r="B8" s="3"/>
      <c r="D8" s="3"/>
      <c r="E8" s="3"/>
      <c r="F8"/>
      <c r="G8"/>
    </row>
    <row r="9" spans="1:13" ht="9.6" customHeight="1" x14ac:dyDescent="0.2">
      <c r="A9" s="3"/>
      <c r="B9" s="1"/>
      <c r="C9" s="1"/>
      <c r="D9" s="3"/>
      <c r="H9" s="10"/>
    </row>
    <row r="10" spans="1:13" ht="15" customHeight="1" x14ac:dyDescent="0.2"/>
    <row r="11" spans="1:13" ht="15" customHeight="1" x14ac:dyDescent="0.2">
      <c r="A11" s="73" t="s">
        <v>59</v>
      </c>
      <c r="C11" s="1"/>
    </row>
    <row r="12" spans="1:13" ht="24.75" customHeight="1" x14ac:dyDescent="0.2">
      <c r="A12" s="150" t="s">
        <v>33</v>
      </c>
      <c r="B12" s="151"/>
      <c r="C12" s="152"/>
      <c r="D12" s="166" t="s">
        <v>199</v>
      </c>
      <c r="E12" s="167"/>
      <c r="F12" s="168"/>
      <c r="G12" s="3"/>
      <c r="H12" s="3"/>
    </row>
    <row r="13" spans="1:13" ht="18.75" customHeight="1" x14ac:dyDescent="0.2">
      <c r="A13" s="153"/>
      <c r="B13" s="154"/>
      <c r="C13" s="154"/>
      <c r="D13" s="177" t="s">
        <v>202</v>
      </c>
      <c r="E13" s="177" t="s">
        <v>203</v>
      </c>
      <c r="F13" s="177" t="s">
        <v>165</v>
      </c>
      <c r="G13" s="3"/>
      <c r="H13" s="3"/>
    </row>
    <row r="14" spans="1:13" ht="15" customHeight="1" x14ac:dyDescent="0.2">
      <c r="A14" s="153"/>
      <c r="B14" s="154"/>
      <c r="C14" s="154"/>
      <c r="D14" s="179"/>
      <c r="E14" s="179"/>
      <c r="F14" s="179"/>
      <c r="G14" s="7"/>
      <c r="H14" s="3"/>
      <c r="M14">
        <v>12</v>
      </c>
    </row>
    <row r="15" spans="1:13" ht="44.25" customHeight="1" x14ac:dyDescent="0.2">
      <c r="A15" s="180" t="s">
        <v>102</v>
      </c>
      <c r="B15" s="181"/>
      <c r="C15" s="43" t="s">
        <v>103</v>
      </c>
      <c r="D15" s="58">
        <f>IF(MIN('PAGE 10'!D15,'PAGE 10'!F15)&lt;=0, 0, 'PAGE 10'!D15/'PAGE 10'!F15)</f>
        <v>0.12859480944587329</v>
      </c>
      <c r="E15" s="58">
        <f>IF(MIN('PAGE 10'!E15,'PAGE 10'!F15)&lt;=0, 0, 'PAGE 10'!E15/'PAGE 10'!F15)</f>
        <v>0.87140519055412669</v>
      </c>
      <c r="F15" s="59">
        <f>IF('PAGE 10'!F15&lt;=0, 0, 'PAGE 10'!F15/'PAGE 10'!F15)</f>
        <v>1</v>
      </c>
      <c r="G15" s="11"/>
      <c r="H15" s="15"/>
      <c r="I15" s="11"/>
    </row>
    <row r="16" spans="1:13" ht="45" customHeight="1" x14ac:dyDescent="0.2">
      <c r="A16" s="182"/>
      <c r="B16" s="183"/>
      <c r="C16" s="43" t="s">
        <v>104</v>
      </c>
      <c r="D16" s="58">
        <f>IF(MIN('PAGE 10'!D16,'PAGE 10'!F16)&lt;=0, 0, 'PAGE 10'!D16/'PAGE 10'!F16)</f>
        <v>6.5885797950219621E-2</v>
      </c>
      <c r="E16" s="58">
        <f>IF(MIN('PAGE 10'!E16,'PAGE 10'!F16)&lt;=0, 0, 'PAGE 10'!E16/'PAGE 10'!F16)</f>
        <v>0.93411420204978035</v>
      </c>
      <c r="F16" s="59">
        <f>IF('PAGE 10'!F16&lt;=0, 0, 'PAGE 10'!F16/'PAGE 10'!F16)</f>
        <v>1</v>
      </c>
      <c r="G16" s="11"/>
      <c r="H16" s="15"/>
      <c r="I16" s="11"/>
    </row>
    <row r="17" spans="1:9" ht="42.75" customHeight="1" x14ac:dyDescent="0.2">
      <c r="A17" s="180" t="s">
        <v>105</v>
      </c>
      <c r="B17" s="181"/>
      <c r="C17" s="43" t="s">
        <v>138</v>
      </c>
      <c r="D17" s="58">
        <f>IF(MIN('PAGE 10'!D17,'PAGE 10'!F17)&lt;=0, 0, 'PAGE 10'!D17/'PAGE 10'!F17)</f>
        <v>8.7394957983193272E-2</v>
      </c>
      <c r="E17" s="58">
        <f>IF(MIN('PAGE 10'!E17,'PAGE 10'!F17)&lt;=0, 0, 'PAGE 10'!E17/'PAGE 10'!F17)</f>
        <v>0.9126050420168067</v>
      </c>
      <c r="F17" s="59">
        <f>IF('PAGE 10'!F17&lt;=0, 0, 'PAGE 10'!F17/'PAGE 10'!F17)</f>
        <v>1</v>
      </c>
      <c r="G17" s="11"/>
      <c r="H17" s="15"/>
      <c r="I17" s="11"/>
    </row>
    <row r="18" spans="1:9" ht="38.25" customHeight="1" x14ac:dyDescent="0.2">
      <c r="A18" s="182"/>
      <c r="B18" s="183"/>
      <c r="C18" s="43" t="s">
        <v>107</v>
      </c>
      <c r="D18" s="58">
        <f>IF(MIN('PAGE 10'!D18,'PAGE 10'!F18)&lt;=0, 0, 'PAGE 10'!D18/'PAGE 10'!F18)</f>
        <v>9.8795180722891562E-2</v>
      </c>
      <c r="E18" s="58">
        <f>IF(MIN('PAGE 10'!E18,'PAGE 10'!F18)&lt;=0, 0, 'PAGE 10'!E18/'PAGE 10'!F18)</f>
        <v>0.90120481927710838</v>
      </c>
      <c r="F18" s="59">
        <f>IF('PAGE 10'!F18&lt;=0, 0, 'PAGE 10'!F18/'PAGE 10'!F18)</f>
        <v>1</v>
      </c>
      <c r="G18" s="11"/>
      <c r="H18" s="15"/>
      <c r="I18" s="11"/>
    </row>
    <row r="19" spans="1:9" ht="26.25" customHeight="1" x14ac:dyDescent="0.2">
      <c r="A19" s="180" t="s">
        <v>112</v>
      </c>
      <c r="B19" s="181"/>
      <c r="C19" s="43" t="s">
        <v>108</v>
      </c>
      <c r="D19" s="58">
        <f>IF(MIN('PAGE 10'!D19,'PAGE 10'!F19)&lt;=0, 0, 'PAGE 10'!D19/'PAGE 10'!F19)</f>
        <v>6.9102462271644169E-2</v>
      </c>
      <c r="E19" s="58">
        <f>IF(MIN('PAGE 10'!E19,'PAGE 10'!F19)&lt;=0, 0, 'PAGE 10'!E19/'PAGE 10'!F19)</f>
        <v>0.93089753772835582</v>
      </c>
      <c r="F19" s="59">
        <f>IF('PAGE 10'!F19&lt;=0, 0, 'PAGE 10'!F19/'PAGE 10'!F19)</f>
        <v>1</v>
      </c>
      <c r="G19" s="11"/>
      <c r="H19" s="15"/>
      <c r="I19" s="11"/>
    </row>
    <row r="20" spans="1:9" ht="26.25" customHeight="1" x14ac:dyDescent="0.2">
      <c r="A20" s="184"/>
      <c r="B20" s="185"/>
      <c r="C20" s="43" t="s">
        <v>109</v>
      </c>
      <c r="D20" s="58">
        <f>IF(MIN('PAGE 10'!D20,'PAGE 10'!F20)&lt;=0, 0, 'PAGE 10'!D20/'PAGE 10'!F20)</f>
        <v>0.11764705882352941</v>
      </c>
      <c r="E20" s="58">
        <f>IF(MIN('PAGE 10'!E20,'PAGE 10'!F20)&lt;=0, 0, 'PAGE 10'!E20/'PAGE 10'!F20)</f>
        <v>0.88235294117647056</v>
      </c>
      <c r="F20" s="59">
        <f>IF('PAGE 10'!F20&lt;=0, 0, 'PAGE 10'!F20/'PAGE 10'!F20)</f>
        <v>1</v>
      </c>
      <c r="G20" s="11"/>
      <c r="H20" s="15"/>
      <c r="I20" s="11"/>
    </row>
    <row r="21" spans="1:9" ht="29.25" customHeight="1" x14ac:dyDescent="0.2">
      <c r="A21" s="182"/>
      <c r="B21" s="183"/>
      <c r="C21" s="43" t="s">
        <v>110</v>
      </c>
      <c r="D21" s="58">
        <f>IF(MIN('PAGE 10'!D21,'PAGE 10'!F21)&lt;=0, 0, 'PAGE 10'!D21/'PAGE 10'!F21)</f>
        <v>0</v>
      </c>
      <c r="E21" s="58">
        <f>IF(MIN('PAGE 10'!E21,'PAGE 10'!F21)&lt;=0, 0, 'PAGE 10'!E21/'PAGE 10'!F21)</f>
        <v>1</v>
      </c>
      <c r="F21" s="59">
        <f>IF('PAGE 10'!F21&lt;=0, 0, 'PAGE 10'!F21/'PAGE 10'!F21)</f>
        <v>1</v>
      </c>
      <c r="G21" s="11"/>
      <c r="H21" s="15"/>
      <c r="I21" s="11"/>
    </row>
    <row r="22" spans="1:9" ht="39.75" customHeight="1" x14ac:dyDescent="0.2">
      <c r="A22" s="180" t="s">
        <v>111</v>
      </c>
      <c r="B22" s="181"/>
      <c r="C22" s="43" t="s">
        <v>134</v>
      </c>
      <c r="D22" s="58">
        <f>IF(MIN('PAGE 10'!D22,'PAGE 10'!F22)&lt;=0, 0, 'PAGE 10'!D22/'PAGE 10'!F22)</f>
        <v>0.12677231025854879</v>
      </c>
      <c r="E22" s="58">
        <f>IF(MIN('PAGE 10'!E22,'PAGE 10'!F22)&lt;=0, 0, 'PAGE 10'!E22/'PAGE 10'!F22)</f>
        <v>0.87322768974145126</v>
      </c>
      <c r="F22" s="59">
        <f>IF('PAGE 10'!F22&lt;=0, 0, 'PAGE 10'!F22/'PAGE 10'!F22)</f>
        <v>1</v>
      </c>
      <c r="G22" s="11"/>
      <c r="H22" s="15"/>
      <c r="I22" s="11"/>
    </row>
    <row r="23" spans="1:9" ht="50.25" customHeight="1" x14ac:dyDescent="0.2">
      <c r="A23" s="184"/>
      <c r="B23" s="185"/>
      <c r="C23" s="44" t="s">
        <v>135</v>
      </c>
      <c r="D23" s="58">
        <f>IF(MIN('PAGE 10'!D23,'PAGE 10'!F23)&lt;=0, 0, 'PAGE 10'!D23/'PAGE 10'!F23)</f>
        <v>0.10869565217391304</v>
      </c>
      <c r="E23" s="58">
        <f>IF(MIN('PAGE 10'!E23,'PAGE 10'!F23)&lt;=0, 0, 'PAGE 10'!E23/'PAGE 10'!F23)</f>
        <v>0.89130434782608692</v>
      </c>
      <c r="F23" s="59">
        <f>IF('PAGE 10'!F23&lt;=0, 0, 'PAGE 10'!F23/'PAGE 10'!F23)</f>
        <v>1</v>
      </c>
      <c r="G23" s="11"/>
      <c r="H23" s="15"/>
      <c r="I23" s="11"/>
    </row>
    <row r="24" spans="1:9" ht="20.100000000000001" customHeight="1" x14ac:dyDescent="0.2">
      <c r="A24" s="189" t="s">
        <v>136</v>
      </c>
      <c r="B24" s="190"/>
      <c r="C24" s="205"/>
      <c r="D24" s="58">
        <f>IF(MIN('PAGE 10'!D24,'PAGE 10'!F24)&lt;=0, 0, 'PAGE 10'!D24/'PAGE 10'!F24)</f>
        <v>0.10998721078944308</v>
      </c>
      <c r="E24" s="58">
        <f>IF(MIN('PAGE 10'!E24,'PAGE 10'!F24)&lt;=0, 0, 'PAGE 10'!E24/'PAGE 10'!F24)</f>
        <v>0.89001278921055693</v>
      </c>
      <c r="F24" s="59">
        <f>IF('PAGE 10'!F24&lt;=0, 0, 'PAGE 10'!F24/'PAGE 10'!F24)</f>
        <v>1</v>
      </c>
      <c r="G24" s="11"/>
      <c r="H24" s="15"/>
      <c r="I24" s="11"/>
    </row>
    <row r="25" spans="1:9" x14ac:dyDescent="0.2">
      <c r="A25" s="3"/>
    </row>
    <row r="26" spans="1:9" x14ac:dyDescent="0.2">
      <c r="A26" s="13" t="s">
        <v>229</v>
      </c>
    </row>
    <row r="27" spans="1:9" x14ac:dyDescent="0.2">
      <c r="C27" s="16"/>
    </row>
    <row r="28" spans="1:9" x14ac:dyDescent="0.2">
      <c r="A28" s="3"/>
    </row>
    <row r="30" spans="1:9" x14ac:dyDescent="0.2">
      <c r="B30" s="4"/>
      <c r="G30" s="4"/>
    </row>
    <row r="33" spans="7:10" x14ac:dyDescent="0.2">
      <c r="G33" s="3"/>
      <c r="J33" s="4"/>
    </row>
    <row r="34" spans="7:10" x14ac:dyDescent="0.2">
      <c r="G34" s="17"/>
    </row>
    <row r="35" spans="7:10" x14ac:dyDescent="0.2">
      <c r="G35" s="17"/>
    </row>
  </sheetData>
  <mergeCells count="10">
    <mergeCell ref="A15:B16"/>
    <mergeCell ref="D12:F12"/>
    <mergeCell ref="A12:C14"/>
    <mergeCell ref="A24:C24"/>
    <mergeCell ref="A22:B23"/>
    <mergeCell ref="A19:B21"/>
    <mergeCell ref="A17:B18"/>
    <mergeCell ref="F13:F14"/>
    <mergeCell ref="E13:E14"/>
    <mergeCell ref="D13:D14"/>
  </mergeCells>
  <phoneticPr fontId="0" type="noConversion"/>
  <conditionalFormatting sqref="D27:G27">
    <cfRule type="expression" dxfId="46" priority="1" stopIfTrue="1">
      <formula>AND(D27&gt;=0,D27&lt;&gt;D25)</formula>
    </cfRule>
  </conditionalFormatting>
  <pageMargins left="0.8" right="0.3" top="0.9" bottom="0" header="0.5" footer="0.5"/>
  <pageSetup scale="86" orientation="landscape" r:id="rId1"/>
  <headerFooter alignWithMargins="0">
    <oddFooter>&amp;L&amp;8
CURRENT DATE: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5">
    <pageSetUpPr fitToPage="1"/>
  </sheetPr>
  <dimension ref="A1:R37"/>
  <sheetViews>
    <sheetView zoomScaleNormal="100" workbookViewId="0">
      <selection activeCell="F35" sqref="F35:H35"/>
    </sheetView>
  </sheetViews>
  <sheetFormatPr defaultColWidth="9.140625" defaultRowHeight="12.75" x14ac:dyDescent="0.2"/>
  <cols>
    <col min="1" max="1" width="6.42578125" customWidth="1"/>
    <col min="2" max="2" width="30.42578125" customWidth="1"/>
    <col min="3" max="5" width="18.85546875" customWidth="1"/>
    <col min="6" max="8" width="21" customWidth="1"/>
    <col min="9" max="9" width="4.42578125" customWidth="1"/>
    <col min="12" max="12" width="8.85546875" customWidth="1"/>
    <col min="13" max="13" width="3.140625" hidden="1" customWidth="1"/>
    <col min="14" max="14" width="7.140625" customWidth="1"/>
    <col min="18" max="18" width="9.140625" hidden="1" customWidth="1"/>
  </cols>
  <sheetData>
    <row r="1" spans="1:13" s="3" customFormat="1" ht="12" customHeight="1" x14ac:dyDescent="0.2">
      <c r="A1" s="188" t="s">
        <v>206</v>
      </c>
      <c r="B1" s="188"/>
      <c r="H1" s="6" t="s">
        <v>64</v>
      </c>
    </row>
    <row r="2" spans="1:13" s="3" customFormat="1" ht="9.6" customHeight="1" x14ac:dyDescent="0.2">
      <c r="E2" s="7"/>
    </row>
    <row r="3" spans="1:13" s="3" customFormat="1" ht="9.6" customHeight="1" x14ac:dyDescent="0.2">
      <c r="E3" s="7"/>
      <c r="F3" s="7"/>
      <c r="G3"/>
      <c r="H3"/>
    </row>
    <row r="4" spans="1:13" s="3" customFormat="1" ht="11.25" customHeight="1" x14ac:dyDescent="0.2">
      <c r="E4" s="7" t="s">
        <v>17</v>
      </c>
      <c r="G4"/>
      <c r="H4"/>
    </row>
    <row r="5" spans="1:13" s="3" customFormat="1" ht="11.25" customHeight="1" x14ac:dyDescent="0.2">
      <c r="E5" s="7" t="s">
        <v>44</v>
      </c>
      <c r="G5"/>
      <c r="H5"/>
    </row>
    <row r="6" spans="1:13" s="3" customFormat="1" ht="11.25" customHeight="1" x14ac:dyDescent="0.2">
      <c r="E6" s="7"/>
      <c r="F6" s="7"/>
      <c r="G6"/>
      <c r="H6"/>
    </row>
    <row r="7" spans="1:13" s="3" customFormat="1" ht="12" customHeight="1" x14ac:dyDescent="0.2">
      <c r="E7" s="108" t="str">
        <f>"Reporting Date: "&amp;'PAGE 1'!D7</f>
        <v>Reporting Date: 2024</v>
      </c>
      <c r="F7" s="7"/>
      <c r="G7"/>
      <c r="H7"/>
    </row>
    <row r="8" spans="1:13" s="3" customFormat="1" ht="9.6" customHeight="1" x14ac:dyDescent="0.2">
      <c r="F8" s="7"/>
      <c r="G8"/>
      <c r="H8"/>
    </row>
    <row r="9" spans="1:13" ht="10.5" customHeight="1" x14ac:dyDescent="0.2">
      <c r="B9" s="2"/>
      <c r="D9" s="186" t="s">
        <v>99</v>
      </c>
      <c r="E9" s="186"/>
      <c r="F9" s="186"/>
    </row>
    <row r="10" spans="1:13" x14ac:dyDescent="0.2">
      <c r="B10" s="2"/>
    </row>
    <row r="11" spans="1:13" ht="27" customHeight="1" x14ac:dyDescent="0.2">
      <c r="B11" s="216" t="s">
        <v>209</v>
      </c>
      <c r="C11" s="216"/>
      <c r="D11" s="216"/>
      <c r="E11" s="216"/>
      <c r="F11" s="216"/>
      <c r="G11" s="216"/>
      <c r="H11" s="216"/>
    </row>
    <row r="12" spans="1:13" ht="12" customHeight="1" x14ac:dyDescent="0.2">
      <c r="B12" s="33"/>
      <c r="C12" s="207" t="s">
        <v>168</v>
      </c>
      <c r="D12" s="208"/>
      <c r="E12" s="209"/>
      <c r="F12" s="207" t="s">
        <v>169</v>
      </c>
      <c r="G12" s="208"/>
      <c r="H12" s="209"/>
    </row>
    <row r="13" spans="1:13" ht="12" customHeight="1" x14ac:dyDescent="0.2">
      <c r="B13" s="35"/>
      <c r="C13" s="210"/>
      <c r="D13" s="211"/>
      <c r="E13" s="212"/>
      <c r="F13" s="210"/>
      <c r="G13" s="211"/>
      <c r="H13" s="212"/>
    </row>
    <row r="14" spans="1:13" ht="12" customHeight="1" x14ac:dyDescent="0.2">
      <c r="B14" s="35"/>
      <c r="C14" s="210"/>
      <c r="D14" s="211"/>
      <c r="E14" s="212"/>
      <c r="F14" s="210"/>
      <c r="G14" s="211"/>
      <c r="H14" s="212"/>
    </row>
    <row r="15" spans="1:13" ht="12" customHeight="1" x14ac:dyDescent="0.2">
      <c r="B15" s="36"/>
      <c r="C15" s="213"/>
      <c r="D15" s="214"/>
      <c r="E15" s="215"/>
      <c r="F15" s="213"/>
      <c r="G15" s="214"/>
      <c r="H15" s="215"/>
    </row>
    <row r="16" spans="1:13" ht="15" customHeight="1" x14ac:dyDescent="0.2">
      <c r="B16" s="79" t="s">
        <v>16</v>
      </c>
      <c r="C16" s="38" t="s">
        <v>36</v>
      </c>
      <c r="D16" s="30" t="s">
        <v>8</v>
      </c>
      <c r="E16" s="30" t="s">
        <v>9</v>
      </c>
      <c r="F16" s="30" t="s">
        <v>10</v>
      </c>
      <c r="G16" s="30" t="s">
        <v>37</v>
      </c>
      <c r="H16" s="30" t="s">
        <v>11</v>
      </c>
      <c r="M16">
        <v>13</v>
      </c>
    </row>
    <row r="17" spans="2:18" ht="15" customHeight="1" x14ac:dyDescent="0.2">
      <c r="B17" s="40"/>
      <c r="C17" s="80" t="s">
        <v>194</v>
      </c>
      <c r="D17" s="81" t="s">
        <v>14</v>
      </c>
      <c r="E17" s="81" t="s">
        <v>15</v>
      </c>
      <c r="F17" s="81" t="s">
        <v>194</v>
      </c>
      <c r="G17" s="81" t="s">
        <v>14</v>
      </c>
      <c r="H17" s="81" t="s">
        <v>15</v>
      </c>
    </row>
    <row r="18" spans="2:18" ht="18" customHeight="1" x14ac:dyDescent="0.2">
      <c r="B18" s="42" t="s">
        <v>140</v>
      </c>
      <c r="C18" s="53">
        <v>344</v>
      </c>
      <c r="D18" s="53">
        <v>510</v>
      </c>
      <c r="E18" s="53">
        <v>107</v>
      </c>
      <c r="F18" s="53">
        <v>249</v>
      </c>
      <c r="G18" s="53">
        <v>879</v>
      </c>
      <c r="H18" s="53">
        <v>288</v>
      </c>
      <c r="K18" t="s">
        <v>7</v>
      </c>
      <c r="M18" t="s">
        <v>7</v>
      </c>
    </row>
    <row r="19" spans="2:18" ht="18" customHeight="1" x14ac:dyDescent="0.2">
      <c r="B19" s="32" t="s">
        <v>217</v>
      </c>
      <c r="C19" s="53">
        <v>394</v>
      </c>
      <c r="D19" s="53">
        <v>324</v>
      </c>
      <c r="E19" s="53">
        <v>13</v>
      </c>
      <c r="F19" s="53">
        <v>42</v>
      </c>
      <c r="G19" s="53">
        <v>28</v>
      </c>
      <c r="H19" s="53">
        <v>8</v>
      </c>
    </row>
    <row r="20" spans="2:18" ht="18" customHeight="1" x14ac:dyDescent="0.2">
      <c r="B20" s="32" t="s">
        <v>213</v>
      </c>
      <c r="C20" s="53">
        <v>13989</v>
      </c>
      <c r="D20" s="53">
        <v>2033</v>
      </c>
      <c r="E20" s="53">
        <v>69</v>
      </c>
      <c r="F20" s="53">
        <v>149</v>
      </c>
      <c r="G20" s="53">
        <v>155</v>
      </c>
      <c r="H20" s="53">
        <v>22</v>
      </c>
    </row>
    <row r="21" spans="2:18" ht="18" customHeight="1" x14ac:dyDescent="0.2">
      <c r="B21" s="32" t="s">
        <v>214</v>
      </c>
      <c r="C21" s="53">
        <v>101</v>
      </c>
      <c r="D21" s="53">
        <v>93</v>
      </c>
      <c r="E21" s="53">
        <v>4</v>
      </c>
      <c r="F21" s="53">
        <v>16</v>
      </c>
      <c r="G21" s="53">
        <v>17</v>
      </c>
      <c r="H21" s="53">
        <v>5</v>
      </c>
      <c r="R21">
        <f t="shared" ref="R21:R29" si="0">MIN(LEN(TRIM(C21)),LEN(TRIM(D21)),LEN(TRIM(E21)),LEN(TRIM(F21)),LEN(TRIM(G21)),LEN(TRIM(H21)))</f>
        <v>1</v>
      </c>
    </row>
    <row r="22" spans="2:18" ht="18" customHeight="1" x14ac:dyDescent="0.2">
      <c r="B22" s="32" t="s">
        <v>1</v>
      </c>
      <c r="C22" s="53">
        <v>972</v>
      </c>
      <c r="D22" s="53">
        <v>2168</v>
      </c>
      <c r="E22" s="53">
        <v>162</v>
      </c>
      <c r="F22" s="53">
        <v>208</v>
      </c>
      <c r="G22" s="53">
        <v>448</v>
      </c>
      <c r="H22" s="53">
        <v>51</v>
      </c>
      <c r="R22">
        <f t="shared" si="0"/>
        <v>2</v>
      </c>
    </row>
    <row r="23" spans="2:18" ht="18" customHeight="1" x14ac:dyDescent="0.2">
      <c r="B23" s="32" t="s">
        <v>215</v>
      </c>
      <c r="C23" s="53">
        <v>114</v>
      </c>
      <c r="D23" s="53">
        <v>58</v>
      </c>
      <c r="E23" s="53">
        <v>8</v>
      </c>
      <c r="F23" s="53">
        <v>36</v>
      </c>
      <c r="G23" s="53">
        <v>29</v>
      </c>
      <c r="H23" s="53">
        <v>7</v>
      </c>
      <c r="R23">
        <f t="shared" si="0"/>
        <v>1</v>
      </c>
    </row>
    <row r="24" spans="2:18" ht="18" customHeight="1" x14ac:dyDescent="0.2">
      <c r="B24" s="32" t="s">
        <v>216</v>
      </c>
      <c r="C24" s="53">
        <v>4447</v>
      </c>
      <c r="D24" s="53">
        <v>7311</v>
      </c>
      <c r="E24" s="53">
        <v>496</v>
      </c>
      <c r="F24" s="53">
        <v>575</v>
      </c>
      <c r="G24" s="53">
        <v>1165</v>
      </c>
      <c r="H24" s="53">
        <v>175</v>
      </c>
      <c r="R24">
        <f t="shared" si="0"/>
        <v>3</v>
      </c>
    </row>
    <row r="25" spans="2:18" ht="18" customHeight="1" x14ac:dyDescent="0.2">
      <c r="B25" s="32" t="s">
        <v>218</v>
      </c>
      <c r="C25" s="53">
        <v>6545</v>
      </c>
      <c r="D25" s="53">
        <v>12415</v>
      </c>
      <c r="E25" s="53">
        <v>798</v>
      </c>
      <c r="F25" s="53">
        <v>430</v>
      </c>
      <c r="G25" s="53">
        <v>1349</v>
      </c>
      <c r="H25" s="53">
        <v>115</v>
      </c>
      <c r="R25">
        <f t="shared" si="0"/>
        <v>3</v>
      </c>
    </row>
    <row r="26" spans="2:18" ht="18" customHeight="1" x14ac:dyDescent="0.2">
      <c r="B26" s="32" t="s">
        <v>4</v>
      </c>
      <c r="C26" s="53">
        <v>3</v>
      </c>
      <c r="D26" s="53">
        <v>3</v>
      </c>
      <c r="E26" s="53">
        <v>2</v>
      </c>
      <c r="F26" s="53">
        <v>4</v>
      </c>
      <c r="G26" s="53">
        <v>2</v>
      </c>
      <c r="H26" s="53">
        <v>3</v>
      </c>
      <c r="R26">
        <f t="shared" si="0"/>
        <v>1</v>
      </c>
    </row>
    <row r="27" spans="2:18" ht="18" customHeight="1" x14ac:dyDescent="0.2">
      <c r="B27" s="32" t="s">
        <v>2</v>
      </c>
      <c r="C27" s="53">
        <v>-9</v>
      </c>
      <c r="D27" s="53">
        <v>-9</v>
      </c>
      <c r="E27" s="53">
        <v>-9</v>
      </c>
      <c r="F27" s="53">
        <v>-9</v>
      </c>
      <c r="G27" s="53">
        <v>-9</v>
      </c>
      <c r="H27" s="53">
        <v>-9</v>
      </c>
      <c r="R27">
        <f t="shared" si="0"/>
        <v>2</v>
      </c>
    </row>
    <row r="28" spans="2:18" ht="18" customHeight="1" x14ac:dyDescent="0.2">
      <c r="B28" s="32" t="s">
        <v>3</v>
      </c>
      <c r="C28" s="53">
        <v>4092</v>
      </c>
      <c r="D28" s="53">
        <v>3381</v>
      </c>
      <c r="E28" s="53">
        <v>339</v>
      </c>
      <c r="F28" s="53">
        <v>1017</v>
      </c>
      <c r="G28" s="53">
        <v>1147</v>
      </c>
      <c r="H28" s="53">
        <v>353</v>
      </c>
      <c r="R28">
        <f t="shared" si="0"/>
        <v>3</v>
      </c>
    </row>
    <row r="29" spans="2:18" ht="18" customHeight="1" x14ac:dyDescent="0.2">
      <c r="B29" s="32" t="s">
        <v>5</v>
      </c>
      <c r="C29" s="53">
        <v>89</v>
      </c>
      <c r="D29" s="53">
        <v>119</v>
      </c>
      <c r="E29" s="53">
        <v>16</v>
      </c>
      <c r="F29" s="53">
        <v>20</v>
      </c>
      <c r="G29" s="53">
        <v>34</v>
      </c>
      <c r="H29" s="53">
        <v>9</v>
      </c>
      <c r="R29">
        <f t="shared" si="0"/>
        <v>1</v>
      </c>
    </row>
    <row r="30" spans="2:18" ht="18" customHeight="1" x14ac:dyDescent="0.2">
      <c r="B30" s="32" t="s">
        <v>86</v>
      </c>
      <c r="C30" s="53">
        <v>3735</v>
      </c>
      <c r="D30" s="62"/>
      <c r="E30" s="62"/>
      <c r="F30" s="53">
        <v>478</v>
      </c>
      <c r="G30" s="62"/>
      <c r="H30" s="62"/>
      <c r="R30">
        <f>MIN(LEN(TRIM(C30)),LEN(TRIM(F30)))</f>
        <v>3</v>
      </c>
    </row>
    <row r="31" spans="2:18" ht="18" customHeight="1" x14ac:dyDescent="0.2">
      <c r="B31" s="85" t="s">
        <v>6</v>
      </c>
      <c r="C31" s="53">
        <v>34825</v>
      </c>
      <c r="D31" s="53">
        <v>28415</v>
      </c>
      <c r="E31" s="53">
        <v>2014</v>
      </c>
      <c r="F31" s="53">
        <v>3224</v>
      </c>
      <c r="G31" s="53">
        <v>5253</v>
      </c>
      <c r="H31" s="53">
        <v>1036</v>
      </c>
      <c r="R31">
        <f>MIN(LEN(TRIM(C31)),LEN(TRIM(D31)),LEN(TRIM(E31)),LEN(TRIM(F31)),LEN(TRIM(G31)),LEN(TRIM(H31)))</f>
        <v>4</v>
      </c>
    </row>
    <row r="32" spans="2:18" ht="24" customHeight="1" x14ac:dyDescent="0.2">
      <c r="B32" s="206" t="s">
        <v>224</v>
      </c>
      <c r="C32" s="206"/>
      <c r="D32" s="206"/>
      <c r="E32" s="206"/>
      <c r="F32" s="206"/>
      <c r="G32" s="206"/>
      <c r="H32" s="206"/>
    </row>
    <row r="33" spans="2:8" ht="9" customHeight="1" x14ac:dyDescent="0.2"/>
    <row r="34" spans="2:8" x14ac:dyDescent="0.2">
      <c r="B34" s="3"/>
    </row>
    <row r="35" spans="2:8" ht="13.5" customHeight="1" x14ac:dyDescent="0.2">
      <c r="B35" s="6" t="s">
        <v>43</v>
      </c>
      <c r="C35" s="5">
        <f>MAX(C18,0)+MAX(C19,0)+MAX(C20,0)+MAX(C21,0)+MAX(C22,0)+MAX(C23,0)+MAX(C24,0)+MAX(C25,0)+MAX(C26,0)+MAX(C27,0)+MAX(C28,0)+MAX(C29,0)+MAX(C30,0)</f>
        <v>34825</v>
      </c>
      <c r="D35" s="51">
        <f>MAX(D18,0)+MAX(D19,0)+MAX(D20,0)+MAX(D21,0)+MAX(D22,0)+MAX(D23,0)+MAX(D24,0)+MAX(D25,0)+MAX(D26,0)+MAX(D27,0)+MAX(D28,0)+MAX(D29,0)</f>
        <v>28415</v>
      </c>
      <c r="E35" s="51">
        <f>MAX(E18,0)+MAX(E19,0)+MAX(E20,0)+MAX(E21,0)+MAX(E22,0)+MAX(E23,0)+MAX(E24,0)+MAX(E25,0)+MAX(E26,0)+MAX(E27,0)+MAX(E28,0)+MAX(E29,0)</f>
        <v>2014</v>
      </c>
      <c r="F35" s="5">
        <f>MAX(F18,0)+MAX(F19,0)+MAX(F20,0)+MAX(F21,0)+MAX(F22,0)+MAX(F23,0)+MAX(F24,0)+MAX(F25,0)+MAX(F26,0)+MAX(F27,0)+MAX(F28,0)+MAX(F29,0)+MAX(F30,0)</f>
        <v>3224</v>
      </c>
      <c r="G35" s="51">
        <f>MAX(G18,0)+MAX(G19,0)+MAX(G20,0)+MAX(G21,0)+MAX(G22,0)+MAX(G23,0)+MAX(G24,0)+MAX(G25,0)+MAX(G26,0)+MAX(G27,0)+MAX(G28,0)+MAX(G29,0)</f>
        <v>5253</v>
      </c>
      <c r="H35" s="51">
        <f>MAX(H18,0)+MAX(H19,0)+MAX(H20,0)+MAX(H21,0)+MAX(H22,0)+MAX(H23,0)+MAX(H24,0)+MAX(H25,0)+MAX(H26,0)+MAX(H27,0)+MAX(H28,0)+MAX(H29,0)</f>
        <v>1036</v>
      </c>
    </row>
    <row r="36" spans="2:8" x14ac:dyDescent="0.2">
      <c r="B36" s="4"/>
      <c r="H36" s="3"/>
    </row>
    <row r="37" spans="2:8" x14ac:dyDescent="0.2">
      <c r="H37" s="17"/>
    </row>
  </sheetData>
  <sheetProtection password="CDE0" sheet="1" objects="1" scenarios="1"/>
  <customSheetViews>
    <customSheetView guid="{A8D5DEF8-4F89-11D5-A668-00B0D092E341}" scale="70" hiddenColumns="1" showRuler="0">
      <selection activeCell="D8" sqref="D8"/>
      <pageMargins left="0.5" right="0.5" top="0.75" bottom="0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hiddenColumns="1" showRuler="0">
      <selection activeCell="D22" sqref="D22"/>
      <pageMargins left="0.5" right="0.5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D365D4ED-8FDA-11D4-90D6-00C09F02E77C}" scale="70" hiddenColumns="1" showRuler="0" topLeftCell="A5">
      <selection activeCell="H32" sqref="H32"/>
      <pageMargins left="0.5" right="0.5" top="0.75" bottom="0.75" header="0.5" footer="0.5"/>
      <pageSetup orientation="landscape" r:id="rId3"/>
      <headerFooter alignWithMargins="0">
        <oddFooter>&amp;L&amp;8ED FORM: 869-4</oddFooter>
      </headerFooter>
    </customSheetView>
  </customSheetViews>
  <mergeCells count="6">
    <mergeCell ref="B32:H32"/>
    <mergeCell ref="A1:B1"/>
    <mergeCell ref="C12:E15"/>
    <mergeCell ref="F12:H15"/>
    <mergeCell ref="D9:F9"/>
    <mergeCell ref="B11:H11"/>
  </mergeCells>
  <phoneticPr fontId="0" type="noConversion"/>
  <conditionalFormatting sqref="C18:H29 C30 F30 C31:H31">
    <cfRule type="expression" dxfId="45" priority="2" stopIfTrue="1">
      <formula>LEN(TRIM(C18))=0</formula>
    </cfRule>
  </conditionalFormatting>
  <conditionalFormatting sqref="C35:H35">
    <cfRule type="expression" dxfId="44" priority="1" stopIfTrue="1">
      <formula>MAX(C31,0)&lt;&gt;C35</formula>
    </cfRule>
  </conditionalFormatting>
  <conditionalFormatting sqref="D9:F9">
    <cfRule type="expression" dxfId="43" priority="3" stopIfTrue="1">
      <formula>MIN(R18:R31)=0</formula>
    </cfRule>
  </conditionalFormatting>
  <pageMargins left="0.8" right="0.3" top="0.9" bottom="0" header="0.5" footer="0.5"/>
  <pageSetup scale="80" orientation="landscape" r:id="rId4"/>
  <headerFooter alignWithMargins="0">
    <oddFooter>&amp;L&amp;8
CURRENT DATE: &amp;D</oddFooter>
  </headerFooter>
  <ignoredErrors>
    <ignoredError sqref="C16:H16" numberStoredAsText="1"/>
    <ignoredError sqref="F35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">
    <pageSetUpPr fitToPage="1"/>
  </sheetPr>
  <dimension ref="A1:R36"/>
  <sheetViews>
    <sheetView zoomScaleNormal="100" workbookViewId="0">
      <selection activeCell="F34" sqref="F34:H34"/>
    </sheetView>
  </sheetViews>
  <sheetFormatPr defaultColWidth="9.140625" defaultRowHeight="12.75" x14ac:dyDescent="0.2"/>
  <cols>
    <col min="1" max="1" width="6.42578125" customWidth="1"/>
    <col min="2" max="2" width="30.42578125" customWidth="1"/>
    <col min="3" max="5" width="20.85546875" style="83" customWidth="1"/>
    <col min="6" max="8" width="21.42578125" customWidth="1"/>
    <col min="12" max="12" width="7.5703125" customWidth="1"/>
    <col min="13" max="13" width="4.140625" hidden="1" customWidth="1"/>
    <col min="14" max="14" width="8.85546875" customWidth="1"/>
    <col min="18" max="18" width="9.140625" hidden="1" customWidth="1"/>
  </cols>
  <sheetData>
    <row r="1" spans="1:13" s="3" customFormat="1" ht="12" customHeight="1" x14ac:dyDescent="0.2">
      <c r="A1" s="188" t="s">
        <v>206</v>
      </c>
      <c r="B1" s="188"/>
      <c r="C1" s="83"/>
      <c r="D1" s="83"/>
      <c r="E1" s="83"/>
      <c r="H1" s="6" t="s">
        <v>63</v>
      </c>
    </row>
    <row r="2" spans="1:13" s="3" customFormat="1" ht="12.75" customHeight="1" x14ac:dyDescent="0.2">
      <c r="C2" s="83"/>
      <c r="D2" s="83"/>
      <c r="E2" s="92"/>
    </row>
    <row r="3" spans="1:13" s="3" customFormat="1" ht="9.6" customHeight="1" x14ac:dyDescent="0.2">
      <c r="C3" s="83"/>
      <c r="D3" s="83"/>
      <c r="E3" s="92"/>
      <c r="F3" s="7"/>
      <c r="G3"/>
      <c r="H3"/>
      <c r="I3"/>
    </row>
    <row r="4" spans="1:13" s="3" customFormat="1" ht="12.75" customHeight="1" x14ac:dyDescent="0.2">
      <c r="C4" s="83"/>
      <c r="D4" s="83"/>
      <c r="E4" s="92" t="s">
        <v>17</v>
      </c>
      <c r="G4"/>
      <c r="H4"/>
      <c r="I4"/>
    </row>
    <row r="5" spans="1:13" s="3" customFormat="1" ht="12.75" customHeight="1" x14ac:dyDescent="0.2">
      <c r="C5" s="83"/>
      <c r="D5" s="83"/>
      <c r="E5" s="92" t="s">
        <v>44</v>
      </c>
      <c r="G5"/>
      <c r="H5"/>
      <c r="I5"/>
    </row>
    <row r="6" spans="1:13" s="3" customFormat="1" ht="12.75" customHeight="1" x14ac:dyDescent="0.2">
      <c r="C6" s="83"/>
      <c r="D6" s="83"/>
      <c r="E6" s="92"/>
      <c r="F6" s="7"/>
      <c r="G6"/>
      <c r="H6"/>
      <c r="I6"/>
    </row>
    <row r="7" spans="1:13" s="3" customFormat="1" ht="12" customHeight="1" x14ac:dyDescent="0.2">
      <c r="C7" s="83"/>
      <c r="D7" s="83"/>
      <c r="E7" s="112" t="str">
        <f>"Reporting Date: "&amp;'PAGE 1'!D7</f>
        <v>Reporting Date: 2024</v>
      </c>
      <c r="F7" s="7"/>
      <c r="G7"/>
      <c r="H7"/>
      <c r="I7"/>
    </row>
    <row r="8" spans="1:13" s="3" customFormat="1" ht="9.6" customHeight="1" x14ac:dyDescent="0.2">
      <c r="C8" s="83"/>
      <c r="D8" s="83"/>
      <c r="E8" s="83"/>
      <c r="F8" s="7"/>
      <c r="G8"/>
      <c r="H8"/>
      <c r="I8"/>
    </row>
    <row r="9" spans="1:13" ht="12" customHeight="1" x14ac:dyDescent="0.2">
      <c r="B9" s="2"/>
      <c r="D9" s="186" t="s">
        <v>99</v>
      </c>
      <c r="E9" s="186"/>
      <c r="F9" s="186"/>
    </row>
    <row r="10" spans="1:13" x14ac:dyDescent="0.2">
      <c r="B10" s="2"/>
    </row>
    <row r="11" spans="1:13" ht="15" customHeight="1" x14ac:dyDescent="0.2">
      <c r="B11" s="89" t="s">
        <v>61</v>
      </c>
      <c r="F11" s="1"/>
      <c r="G11" s="1"/>
      <c r="H11" s="1"/>
    </row>
    <row r="12" spans="1:13" ht="12" customHeight="1" x14ac:dyDescent="0.2">
      <c r="B12" s="33"/>
      <c r="C12" s="207" t="s">
        <v>170</v>
      </c>
      <c r="D12" s="208"/>
      <c r="E12" s="209"/>
      <c r="F12" s="142" t="s">
        <v>171</v>
      </c>
      <c r="G12" s="217"/>
      <c r="H12" s="130"/>
    </row>
    <row r="13" spans="1:13" ht="12" customHeight="1" x14ac:dyDescent="0.2">
      <c r="B13" s="35"/>
      <c r="C13" s="210"/>
      <c r="D13" s="211"/>
      <c r="E13" s="212"/>
      <c r="F13" s="174"/>
      <c r="G13" s="218"/>
      <c r="H13" s="173"/>
    </row>
    <row r="14" spans="1:13" ht="12" customHeight="1" x14ac:dyDescent="0.2">
      <c r="B14" s="36" t="s">
        <v>7</v>
      </c>
      <c r="C14" s="213"/>
      <c r="D14" s="214"/>
      <c r="E14" s="215"/>
      <c r="F14" s="219"/>
      <c r="G14" s="220"/>
      <c r="H14" s="221"/>
    </row>
    <row r="15" spans="1:13" ht="15" customHeight="1" x14ac:dyDescent="0.2">
      <c r="B15" s="79" t="s">
        <v>16</v>
      </c>
      <c r="C15" s="93" t="s">
        <v>12</v>
      </c>
      <c r="D15" s="94" t="s">
        <v>13</v>
      </c>
      <c r="E15" s="94" t="s">
        <v>38</v>
      </c>
      <c r="F15" s="30" t="s">
        <v>20</v>
      </c>
      <c r="G15" s="39" t="s">
        <v>21</v>
      </c>
      <c r="H15" s="30" t="s">
        <v>22</v>
      </c>
    </row>
    <row r="16" spans="1:13" ht="15" customHeight="1" x14ac:dyDescent="0.2">
      <c r="B16" s="40"/>
      <c r="C16" s="95" t="s">
        <v>195</v>
      </c>
      <c r="D16" s="96" t="s">
        <v>14</v>
      </c>
      <c r="E16" s="96" t="s">
        <v>15</v>
      </c>
      <c r="F16" s="81" t="s">
        <v>194</v>
      </c>
      <c r="G16" s="81" t="s">
        <v>14</v>
      </c>
      <c r="H16" s="81" t="s">
        <v>15</v>
      </c>
      <c r="M16">
        <v>14</v>
      </c>
    </row>
    <row r="17" spans="2:18" ht="18" customHeight="1" x14ac:dyDescent="0.2">
      <c r="B17" s="42" t="s">
        <v>140</v>
      </c>
      <c r="C17" s="97">
        <v>286</v>
      </c>
      <c r="D17" s="97">
        <v>680</v>
      </c>
      <c r="E17" s="97">
        <v>271</v>
      </c>
      <c r="F17" s="53">
        <v>6</v>
      </c>
      <c r="G17" s="53">
        <v>28</v>
      </c>
      <c r="H17" s="53">
        <v>23</v>
      </c>
      <c r="K17" t="s">
        <v>7</v>
      </c>
      <c r="M17" t="s">
        <v>7</v>
      </c>
    </row>
    <row r="18" spans="2:18" ht="18" customHeight="1" x14ac:dyDescent="0.2">
      <c r="B18" s="32" t="s">
        <v>217</v>
      </c>
      <c r="C18" s="97">
        <v>24</v>
      </c>
      <c r="D18" s="97">
        <v>14</v>
      </c>
      <c r="E18" s="97">
        <v>2</v>
      </c>
      <c r="F18" s="53">
        <v>26</v>
      </c>
      <c r="G18" s="121">
        <v>27</v>
      </c>
      <c r="H18" s="53">
        <v>4</v>
      </c>
    </row>
    <row r="19" spans="2:18" ht="18" customHeight="1" x14ac:dyDescent="0.2">
      <c r="B19" s="32" t="s">
        <v>213</v>
      </c>
      <c r="C19" s="97">
        <v>45</v>
      </c>
      <c r="D19" s="97">
        <v>23</v>
      </c>
      <c r="E19" s="97">
        <v>9</v>
      </c>
      <c r="F19" s="53">
        <v>1</v>
      </c>
      <c r="G19" s="53">
        <v>6</v>
      </c>
      <c r="H19" s="53">
        <v>0</v>
      </c>
    </row>
    <row r="20" spans="2:18" ht="18" customHeight="1" x14ac:dyDescent="0.2">
      <c r="B20" s="32" t="s">
        <v>214</v>
      </c>
      <c r="C20" s="97">
        <v>23</v>
      </c>
      <c r="D20" s="97">
        <v>9</v>
      </c>
      <c r="E20" s="97">
        <v>2</v>
      </c>
      <c r="F20" s="53">
        <v>1</v>
      </c>
      <c r="G20" s="53">
        <v>0</v>
      </c>
      <c r="H20" s="53">
        <v>1</v>
      </c>
      <c r="R20">
        <f t="shared" ref="R20:R28" si="0">MIN(LEN(TRIM(C20)),LEN(TRIM(D20)),LEN(TRIM(E20)),LEN(TRIM(F20)),LEN(TRIM(G20)),LEN(TRIM(H20)))</f>
        <v>1</v>
      </c>
    </row>
    <row r="21" spans="2:18" ht="18" customHeight="1" x14ac:dyDescent="0.2">
      <c r="B21" s="32" t="s">
        <v>1</v>
      </c>
      <c r="C21" s="97">
        <v>238</v>
      </c>
      <c r="D21" s="97">
        <v>140</v>
      </c>
      <c r="E21" s="97">
        <v>17</v>
      </c>
      <c r="F21" s="53">
        <v>62</v>
      </c>
      <c r="G21" s="53">
        <v>177</v>
      </c>
      <c r="H21" s="53">
        <v>14</v>
      </c>
      <c r="R21">
        <f t="shared" si="0"/>
        <v>2</v>
      </c>
    </row>
    <row r="22" spans="2:18" ht="18" customHeight="1" x14ac:dyDescent="0.2">
      <c r="B22" s="32" t="s">
        <v>215</v>
      </c>
      <c r="C22" s="97">
        <v>111</v>
      </c>
      <c r="D22" s="97">
        <v>75</v>
      </c>
      <c r="E22" s="97">
        <v>33</v>
      </c>
      <c r="F22" s="53">
        <v>14</v>
      </c>
      <c r="G22" s="53">
        <v>6</v>
      </c>
      <c r="H22" s="53">
        <v>3</v>
      </c>
      <c r="R22">
        <f t="shared" si="0"/>
        <v>1</v>
      </c>
    </row>
    <row r="23" spans="2:18" ht="18" customHeight="1" x14ac:dyDescent="0.2">
      <c r="B23" s="32" t="s">
        <v>216</v>
      </c>
      <c r="C23" s="97">
        <v>493</v>
      </c>
      <c r="D23" s="97">
        <v>394</v>
      </c>
      <c r="E23" s="97">
        <v>88</v>
      </c>
      <c r="F23" s="53">
        <v>50</v>
      </c>
      <c r="G23" s="53">
        <v>108</v>
      </c>
      <c r="H23" s="53">
        <v>14</v>
      </c>
      <c r="R23">
        <f t="shared" si="0"/>
        <v>2</v>
      </c>
    </row>
    <row r="24" spans="2:18" ht="18" customHeight="1" x14ac:dyDescent="0.2">
      <c r="B24" s="32" t="s">
        <v>218</v>
      </c>
      <c r="C24" s="97">
        <v>35</v>
      </c>
      <c r="D24" s="97">
        <v>61</v>
      </c>
      <c r="E24" s="97">
        <v>14</v>
      </c>
      <c r="F24" s="53">
        <v>3</v>
      </c>
      <c r="G24" s="53">
        <v>11</v>
      </c>
      <c r="H24" s="53">
        <v>2</v>
      </c>
      <c r="R24">
        <f t="shared" si="0"/>
        <v>1</v>
      </c>
    </row>
    <row r="25" spans="2:18" ht="18" customHeight="1" x14ac:dyDescent="0.2">
      <c r="B25" s="32" t="s">
        <v>4</v>
      </c>
      <c r="C25" s="97">
        <v>8</v>
      </c>
      <c r="D25" s="97">
        <v>6</v>
      </c>
      <c r="E25" s="97">
        <v>0</v>
      </c>
      <c r="F25" s="53">
        <v>2</v>
      </c>
      <c r="G25" s="53">
        <v>0</v>
      </c>
      <c r="H25" s="53">
        <v>0</v>
      </c>
      <c r="R25">
        <f t="shared" si="0"/>
        <v>1</v>
      </c>
    </row>
    <row r="26" spans="2:18" ht="18" customHeight="1" x14ac:dyDescent="0.2">
      <c r="B26" s="32" t="s">
        <v>2</v>
      </c>
      <c r="C26" s="97">
        <v>-9</v>
      </c>
      <c r="D26" s="97">
        <v>-9</v>
      </c>
      <c r="E26" s="97">
        <v>-9</v>
      </c>
      <c r="F26" s="97">
        <v>-9</v>
      </c>
      <c r="G26" s="53">
        <v>-9</v>
      </c>
      <c r="H26" s="53">
        <v>-9</v>
      </c>
      <c r="R26">
        <f t="shared" si="0"/>
        <v>2</v>
      </c>
    </row>
    <row r="27" spans="2:18" ht="18" customHeight="1" x14ac:dyDescent="0.2">
      <c r="B27" s="32" t="s">
        <v>3</v>
      </c>
      <c r="C27" s="97">
        <v>2334</v>
      </c>
      <c r="D27" s="97">
        <v>957</v>
      </c>
      <c r="E27" s="97">
        <v>294</v>
      </c>
      <c r="F27" s="53">
        <v>101</v>
      </c>
      <c r="G27" s="53">
        <v>182</v>
      </c>
      <c r="H27" s="53">
        <v>44</v>
      </c>
      <c r="R27">
        <f t="shared" si="0"/>
        <v>2</v>
      </c>
    </row>
    <row r="28" spans="2:18" ht="18" customHeight="1" x14ac:dyDescent="0.2">
      <c r="B28" s="32" t="s">
        <v>5</v>
      </c>
      <c r="C28" s="97">
        <v>17</v>
      </c>
      <c r="D28" s="97">
        <v>16</v>
      </c>
      <c r="E28" s="97">
        <v>6</v>
      </c>
      <c r="F28" s="53">
        <v>6</v>
      </c>
      <c r="G28" s="53">
        <v>3</v>
      </c>
      <c r="H28" s="53">
        <v>2</v>
      </c>
      <c r="R28">
        <f t="shared" si="0"/>
        <v>1</v>
      </c>
    </row>
    <row r="29" spans="2:18" ht="18" customHeight="1" x14ac:dyDescent="0.2">
      <c r="B29" s="32" t="s">
        <v>86</v>
      </c>
      <c r="C29" s="97">
        <v>489</v>
      </c>
      <c r="D29" s="98"/>
      <c r="E29" s="98"/>
      <c r="F29" s="53">
        <v>18</v>
      </c>
      <c r="G29" s="62"/>
      <c r="H29" s="62"/>
      <c r="R29">
        <f>MIN(LEN(TRIM(C29)),LEN(TRIM(F29)))</f>
        <v>2</v>
      </c>
    </row>
    <row r="30" spans="2:18" ht="18" customHeight="1" x14ac:dyDescent="0.2">
      <c r="B30" s="85" t="s">
        <v>6</v>
      </c>
      <c r="C30" s="97">
        <v>4103</v>
      </c>
      <c r="D30" s="97">
        <v>2375</v>
      </c>
      <c r="E30" s="97">
        <v>736</v>
      </c>
      <c r="F30" s="53">
        <v>290</v>
      </c>
      <c r="G30" s="53">
        <v>548</v>
      </c>
      <c r="H30" s="53">
        <v>107</v>
      </c>
      <c r="R30">
        <f>MIN(LEN(TRIM(C30)),LEN(TRIM(D30)),LEN(TRIM(E30)),LEN(TRIM(F30)),LEN(TRIM(G30)),LEN(TRIM(H30)))</f>
        <v>3</v>
      </c>
    </row>
    <row r="31" spans="2:18" ht="24" customHeight="1" x14ac:dyDescent="0.2">
      <c r="B31" s="206" t="s">
        <v>225</v>
      </c>
      <c r="C31" s="222"/>
      <c r="D31" s="222"/>
      <c r="E31" s="222"/>
      <c r="F31" s="222"/>
      <c r="G31" s="222"/>
      <c r="H31" s="222"/>
    </row>
    <row r="32" spans="2:18" x14ac:dyDescent="0.2">
      <c r="C32" s="91"/>
      <c r="D32" s="91"/>
      <c r="E32" s="91"/>
    </row>
    <row r="33" spans="2:8" x14ac:dyDescent="0.2">
      <c r="B33" s="3"/>
      <c r="C33" s="91"/>
      <c r="D33" s="91"/>
      <c r="E33" s="91"/>
    </row>
    <row r="34" spans="2:8" ht="14.25" customHeight="1" x14ac:dyDescent="0.2">
      <c r="B34" s="6" t="s">
        <v>43</v>
      </c>
      <c r="C34" s="91">
        <f>MAX(C17,0)+MAX(C18,0)+MAX(C19,0)+MAX(C20,0)+MAX(C21,0)+MAX(C22,0)+MAX(C23,0)+MAX(C24,0)+MAX(C25,0)+MAX(C26,0)+MAX(C27,0)+MAX(C28,0)+MAX(C29,0)</f>
        <v>4103</v>
      </c>
      <c r="D34" s="99">
        <f>MAX(D17,0)+MAX(D18,0)+MAX(D19,0)+MAX(D20,0)+MAX(D21,0)+MAX(D22,0)+MAX(D23,0)+MAX(D24,0)+MAX(D25,0)+MAX(D26,0)+MAX(D27,0)+MAX(D28,0)</f>
        <v>2375</v>
      </c>
      <c r="E34" s="99">
        <f>MAX(E17,0)+MAX(E18,0)+MAX(E19,0)+MAX(E20,0)+MAX(E21,0)+MAX(E22,0)+MAX(E23,0)+MAX(E24,0)+MAX(E25,0)+MAX(E26,0)+MAX(E27,0)+MAX(E28,0)</f>
        <v>736</v>
      </c>
      <c r="F34" s="5">
        <f>MAX(F17,0)+MAX(F18,0)+MAX(F19,0)+MAX(F20,0)+MAX(F21,0)+MAX(F22,0)+MAX(F23,0)+MAX(F24,0)+MAX(F25,0)+MAX(F26,0)+MAX(F27,0)+MAX(F28,0)+MAX(F29,0)</f>
        <v>290</v>
      </c>
      <c r="G34" s="51">
        <f>MAX(G17,0)+MAX(G18,0)+MAX(G19,0)+MAX(G20,0)+MAX(G21,0)+MAX(G22,0)+MAX(G23,0)+MAX(G24,0)+MAX(G25,0)+MAX(G26,0)+MAX(G27,0)+MAX(G28,0)</f>
        <v>548</v>
      </c>
      <c r="H34" s="51">
        <f>MAX(H17,0)+MAX(H18,0)+MAX(H19,0)+MAX(H20,0)+MAX(H21,0)+MAX(H22,0)+MAX(H23,0)+MAX(H24,0)+MAX(H25,0)+MAX(H26,0)+MAX(H27,0)+MAX(H28,0)</f>
        <v>107</v>
      </c>
    </row>
    <row r="35" spans="2:8" x14ac:dyDescent="0.2">
      <c r="B35" s="4"/>
      <c r="H35" s="3"/>
    </row>
    <row r="36" spans="2:8" x14ac:dyDescent="0.2">
      <c r="H36" s="17"/>
    </row>
  </sheetData>
  <sheetProtection password="CDE0" sheet="1" objects="1" scenarios="1"/>
  <customSheetViews>
    <customSheetView guid="{A8D5DEF8-4F89-11D5-A668-00B0D092E341}" scale="70" hiddenColumns="1" showRuler="0" topLeftCell="A6">
      <selection activeCell="E18" sqref="E18"/>
      <pageMargins left="0.5" right="0.5" top="0.75" bottom="0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hiddenColumns="1" showRuler="0" topLeftCell="A6">
      <selection activeCell="E18" sqref="E18"/>
      <pageMargins left="0.5" right="0.5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D365D4ED-8FDA-11D4-90D6-00C09F02E77C}" scale="70" hiddenColumns="1" showRuler="0" topLeftCell="A4">
      <selection activeCell="I30" sqref="I30"/>
      <pageMargins left="0.5" right="0.5" top="0.75" bottom="0.75" header="0.5" footer="0.5"/>
      <pageSetup orientation="landscape" r:id="rId3"/>
      <headerFooter alignWithMargins="0">
        <oddFooter>&amp;L&amp;8ED FORM: 869-4</oddFooter>
      </headerFooter>
    </customSheetView>
  </customSheetViews>
  <mergeCells count="5">
    <mergeCell ref="D9:F9"/>
    <mergeCell ref="C12:E14"/>
    <mergeCell ref="F12:H14"/>
    <mergeCell ref="B31:H31"/>
    <mergeCell ref="A1:B1"/>
  </mergeCells>
  <phoneticPr fontId="0" type="noConversion"/>
  <conditionalFormatting sqref="C17:H28 C29 F29 C30:H30">
    <cfRule type="expression" dxfId="42" priority="2" stopIfTrue="1">
      <formula>LEN(TRIM(C17))=0</formula>
    </cfRule>
  </conditionalFormatting>
  <conditionalFormatting sqref="C34:H34">
    <cfRule type="expression" dxfId="41" priority="1" stopIfTrue="1">
      <formula>MAX(C30,0)&lt;&gt;C34</formula>
    </cfRule>
  </conditionalFormatting>
  <conditionalFormatting sqref="D9:F9">
    <cfRule type="expression" dxfId="40" priority="3" stopIfTrue="1">
      <formula>MIN(R17:R30)=0</formula>
    </cfRule>
  </conditionalFormatting>
  <pageMargins left="0.8" right="0.3" top="0.9" bottom="0" header="0.5" footer="0.5"/>
  <pageSetup scale="74" orientation="landscape" r:id="rId4"/>
  <headerFooter alignWithMargins="0">
    <oddFooter>&amp;L&amp;8
CURRENT DATE: &amp;D</oddFooter>
  </headerFooter>
  <ignoredErrors>
    <ignoredError sqref="F34" formula="1"/>
    <ignoredError sqref="C15:H1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>
    <pageSetUpPr fitToPage="1"/>
  </sheetPr>
  <dimension ref="A1:R36"/>
  <sheetViews>
    <sheetView zoomScaleNormal="100" workbookViewId="0">
      <selection activeCell="F35" sqref="F35:H35"/>
    </sheetView>
  </sheetViews>
  <sheetFormatPr defaultColWidth="9.140625" defaultRowHeight="12.75" x14ac:dyDescent="0.2"/>
  <cols>
    <col min="1" max="1" width="6.42578125" customWidth="1"/>
    <col min="2" max="2" width="30.42578125" customWidth="1"/>
    <col min="3" max="3" width="15.140625" customWidth="1"/>
    <col min="4" max="4" width="16.140625" customWidth="1"/>
    <col min="5" max="5" width="15.140625" customWidth="1"/>
    <col min="6" max="6" width="15.5703125" customWidth="1"/>
    <col min="7" max="7" width="15.140625" customWidth="1"/>
    <col min="8" max="8" width="16.42578125" customWidth="1"/>
    <col min="12" max="12" width="9" customWidth="1"/>
    <col min="13" max="13" width="4" hidden="1" customWidth="1"/>
    <col min="14" max="14" width="8.85546875" customWidth="1"/>
    <col min="18" max="18" width="9.140625" hidden="1" customWidth="1"/>
  </cols>
  <sheetData>
    <row r="1" spans="1:13" s="3" customFormat="1" ht="12" customHeight="1" x14ac:dyDescent="0.2">
      <c r="A1" s="188" t="s">
        <v>206</v>
      </c>
      <c r="B1" s="188"/>
      <c r="H1" s="6" t="s">
        <v>62</v>
      </c>
    </row>
    <row r="2" spans="1:13" s="3" customFormat="1" ht="9.6" customHeight="1" x14ac:dyDescent="0.2">
      <c r="E2" s="7"/>
    </row>
    <row r="3" spans="1:13" s="3" customFormat="1" ht="9.6" customHeight="1" x14ac:dyDescent="0.2">
      <c r="E3" s="7"/>
      <c r="F3" s="7"/>
      <c r="G3"/>
      <c r="H3"/>
      <c r="I3"/>
    </row>
    <row r="4" spans="1:13" s="3" customFormat="1" ht="9.6" customHeight="1" x14ac:dyDescent="0.2">
      <c r="E4" s="7" t="s">
        <v>17</v>
      </c>
      <c r="G4"/>
      <c r="H4"/>
      <c r="I4"/>
    </row>
    <row r="5" spans="1:13" s="3" customFormat="1" ht="9.6" customHeight="1" x14ac:dyDescent="0.2">
      <c r="E5" s="7" t="s">
        <v>44</v>
      </c>
      <c r="G5"/>
      <c r="H5"/>
      <c r="I5"/>
    </row>
    <row r="6" spans="1:13" s="3" customFormat="1" ht="9.6" customHeight="1" x14ac:dyDescent="0.2">
      <c r="E6" s="7"/>
      <c r="F6" s="7"/>
      <c r="G6"/>
      <c r="H6"/>
      <c r="I6"/>
    </row>
    <row r="7" spans="1:13" s="3" customFormat="1" ht="12" customHeight="1" x14ac:dyDescent="0.2">
      <c r="E7" s="108" t="str">
        <f>"Reporting Date: "&amp;'PAGE 1'!D7</f>
        <v>Reporting Date: 2024</v>
      </c>
      <c r="F7" s="7"/>
      <c r="G7"/>
      <c r="H7"/>
      <c r="I7"/>
    </row>
    <row r="8" spans="1:13" ht="9.6" customHeight="1" x14ac:dyDescent="0.2">
      <c r="B8" s="2"/>
    </row>
    <row r="9" spans="1:13" ht="12" customHeight="1" x14ac:dyDescent="0.2">
      <c r="B9" s="2"/>
      <c r="D9" s="186" t="s">
        <v>99</v>
      </c>
      <c r="E9" s="186"/>
      <c r="F9" s="186"/>
    </row>
    <row r="10" spans="1:13" x14ac:dyDescent="0.2">
      <c r="B10" s="2"/>
    </row>
    <row r="11" spans="1:13" ht="13.5" customHeight="1" x14ac:dyDescent="0.2">
      <c r="B11" s="73" t="s">
        <v>61</v>
      </c>
      <c r="D11" s="1"/>
      <c r="E11" s="1"/>
      <c r="F11" s="1"/>
      <c r="G11" s="1"/>
      <c r="H11" s="1"/>
    </row>
    <row r="12" spans="1:13" ht="13.5" customHeight="1" x14ac:dyDescent="0.2">
      <c r="B12" s="41"/>
      <c r="C12" s="207" t="s">
        <v>172</v>
      </c>
      <c r="D12" s="208"/>
      <c r="E12" s="209"/>
      <c r="F12" s="207" t="s">
        <v>173</v>
      </c>
      <c r="G12" s="208"/>
      <c r="H12" s="209"/>
    </row>
    <row r="13" spans="1:13" ht="12" customHeight="1" x14ac:dyDescent="0.2">
      <c r="B13" s="35"/>
      <c r="C13" s="210"/>
      <c r="D13" s="211"/>
      <c r="E13" s="212"/>
      <c r="F13" s="210"/>
      <c r="G13" s="211"/>
      <c r="H13" s="212"/>
    </row>
    <row r="14" spans="1:13" ht="12" customHeight="1" x14ac:dyDescent="0.2">
      <c r="B14" s="36"/>
      <c r="C14" s="213"/>
      <c r="D14" s="214"/>
      <c r="E14" s="215"/>
      <c r="F14" s="213"/>
      <c r="G14" s="214"/>
      <c r="H14" s="215"/>
    </row>
    <row r="15" spans="1:13" ht="15" customHeight="1" x14ac:dyDescent="0.2">
      <c r="B15" s="79" t="s">
        <v>16</v>
      </c>
      <c r="C15" s="38" t="s">
        <v>39</v>
      </c>
      <c r="D15" s="30" t="s">
        <v>23</v>
      </c>
      <c r="E15" s="30" t="s">
        <v>24</v>
      </c>
      <c r="F15" s="30" t="s">
        <v>25</v>
      </c>
      <c r="G15" s="30" t="s">
        <v>40</v>
      </c>
      <c r="H15" s="30" t="s">
        <v>26</v>
      </c>
      <c r="M15">
        <v>15</v>
      </c>
    </row>
    <row r="16" spans="1:13" ht="15" customHeight="1" x14ac:dyDescent="0.2">
      <c r="B16" s="40"/>
      <c r="C16" s="80" t="s">
        <v>194</v>
      </c>
      <c r="D16" s="81" t="s">
        <v>14</v>
      </c>
      <c r="E16" s="81" t="s">
        <v>15</v>
      </c>
      <c r="F16" s="81" t="s">
        <v>194</v>
      </c>
      <c r="G16" s="81" t="s">
        <v>14</v>
      </c>
      <c r="H16" s="81" t="s">
        <v>15</v>
      </c>
    </row>
    <row r="17" spans="2:18" ht="18" customHeight="1" x14ac:dyDescent="0.2">
      <c r="B17" s="32" t="s">
        <v>140</v>
      </c>
      <c r="C17" s="53">
        <v>0</v>
      </c>
      <c r="D17" s="53">
        <v>1</v>
      </c>
      <c r="E17" s="53">
        <v>2</v>
      </c>
      <c r="F17" s="53">
        <v>0</v>
      </c>
      <c r="G17" s="53">
        <v>9</v>
      </c>
      <c r="H17" s="53">
        <v>1</v>
      </c>
      <c r="K17" t="s">
        <v>7</v>
      </c>
      <c r="M17" t="s">
        <v>7</v>
      </c>
    </row>
    <row r="18" spans="2:18" ht="18" customHeight="1" x14ac:dyDescent="0.2">
      <c r="B18" s="32" t="s">
        <v>217</v>
      </c>
      <c r="C18" s="53">
        <v>4</v>
      </c>
      <c r="D18" s="53">
        <v>15</v>
      </c>
      <c r="E18" s="53">
        <v>5</v>
      </c>
      <c r="F18" s="53">
        <v>0</v>
      </c>
      <c r="G18" s="53">
        <v>0</v>
      </c>
      <c r="H18" s="53">
        <v>0</v>
      </c>
    </row>
    <row r="19" spans="2:18" ht="18" customHeight="1" x14ac:dyDescent="0.2">
      <c r="B19" s="32" t="s">
        <v>213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R19">
        <f t="shared" ref="R19:R28" si="0">MIN(LEN(TRIM(C19)),LEN(TRIM(D19)),LEN(TRIM(E19)),LEN(TRIM(F19)),LEN(TRIM(G19)),LEN(TRIM(H19)))</f>
        <v>1</v>
      </c>
    </row>
    <row r="20" spans="2:18" ht="18" customHeight="1" x14ac:dyDescent="0.2">
      <c r="B20" s="32" t="s">
        <v>214</v>
      </c>
      <c r="C20" s="53">
        <v>0</v>
      </c>
      <c r="D20" s="53">
        <v>2</v>
      </c>
      <c r="E20" s="53">
        <v>0</v>
      </c>
      <c r="F20" s="53">
        <v>0</v>
      </c>
      <c r="G20" s="53">
        <v>0</v>
      </c>
      <c r="H20" s="53">
        <v>1</v>
      </c>
      <c r="R20">
        <f t="shared" si="0"/>
        <v>1</v>
      </c>
    </row>
    <row r="21" spans="2:18" ht="18" customHeight="1" x14ac:dyDescent="0.2">
      <c r="B21" s="32" t="s">
        <v>1</v>
      </c>
      <c r="C21" s="53">
        <v>0</v>
      </c>
      <c r="D21" s="53">
        <v>2</v>
      </c>
      <c r="E21" s="53">
        <v>0</v>
      </c>
      <c r="F21" s="53">
        <v>12</v>
      </c>
      <c r="G21" s="53">
        <v>17</v>
      </c>
      <c r="H21" s="53">
        <v>6</v>
      </c>
      <c r="R21">
        <f t="shared" si="0"/>
        <v>1</v>
      </c>
    </row>
    <row r="22" spans="2:18" ht="18" customHeight="1" x14ac:dyDescent="0.2">
      <c r="B22" s="32" t="s">
        <v>215</v>
      </c>
      <c r="C22" s="53">
        <v>0</v>
      </c>
      <c r="D22" s="53">
        <v>0</v>
      </c>
      <c r="E22" s="53">
        <v>0</v>
      </c>
      <c r="F22" s="53">
        <v>11</v>
      </c>
      <c r="G22" s="53">
        <v>5</v>
      </c>
      <c r="H22" s="53">
        <v>1</v>
      </c>
      <c r="R22">
        <f t="shared" si="0"/>
        <v>1</v>
      </c>
    </row>
    <row r="23" spans="2:18" ht="18" customHeight="1" x14ac:dyDescent="0.2">
      <c r="B23" s="32" t="s">
        <v>216</v>
      </c>
      <c r="C23" s="53">
        <v>0</v>
      </c>
      <c r="D23" s="53">
        <v>2</v>
      </c>
      <c r="E23" s="53">
        <v>0</v>
      </c>
      <c r="F23" s="53">
        <v>20</v>
      </c>
      <c r="G23" s="53">
        <v>19</v>
      </c>
      <c r="H23" s="53">
        <v>4</v>
      </c>
      <c r="R23">
        <f t="shared" si="0"/>
        <v>1</v>
      </c>
    </row>
    <row r="24" spans="2:18" ht="18" customHeight="1" x14ac:dyDescent="0.2">
      <c r="B24" s="32" t="s">
        <v>218</v>
      </c>
      <c r="C24" s="53">
        <v>0</v>
      </c>
      <c r="D24" s="53">
        <v>0</v>
      </c>
      <c r="E24" s="53">
        <v>0</v>
      </c>
      <c r="F24" s="53">
        <v>0</v>
      </c>
      <c r="G24" s="53">
        <v>5</v>
      </c>
      <c r="H24" s="121">
        <v>0</v>
      </c>
      <c r="R24">
        <f t="shared" si="0"/>
        <v>1</v>
      </c>
    </row>
    <row r="25" spans="2:18" ht="18" customHeight="1" x14ac:dyDescent="0.2">
      <c r="B25" s="32" t="s">
        <v>4</v>
      </c>
      <c r="C25" s="53">
        <v>0</v>
      </c>
      <c r="D25" s="53">
        <v>1</v>
      </c>
      <c r="E25" s="53">
        <v>0</v>
      </c>
      <c r="F25" s="121">
        <v>2</v>
      </c>
      <c r="G25" s="53">
        <v>0</v>
      </c>
      <c r="H25" s="53">
        <v>0</v>
      </c>
      <c r="R25">
        <f t="shared" si="0"/>
        <v>1</v>
      </c>
    </row>
    <row r="26" spans="2:18" ht="18" customHeight="1" x14ac:dyDescent="0.2">
      <c r="B26" s="32" t="s">
        <v>2</v>
      </c>
      <c r="C26" s="53">
        <v>-9</v>
      </c>
      <c r="D26" s="53">
        <v>-9</v>
      </c>
      <c r="E26" s="53">
        <v>-9</v>
      </c>
      <c r="F26" s="53">
        <v>-9</v>
      </c>
      <c r="G26" s="53">
        <v>-9</v>
      </c>
      <c r="H26" s="53">
        <v>-9</v>
      </c>
      <c r="R26">
        <f t="shared" si="0"/>
        <v>2</v>
      </c>
    </row>
    <row r="27" spans="2:18" ht="18" customHeight="1" x14ac:dyDescent="0.2">
      <c r="B27" s="32" t="s">
        <v>3</v>
      </c>
      <c r="C27" s="53">
        <v>0</v>
      </c>
      <c r="D27" s="53">
        <v>2</v>
      </c>
      <c r="E27" s="53">
        <v>0</v>
      </c>
      <c r="F27" s="53">
        <v>10</v>
      </c>
      <c r="G27" s="53">
        <v>24</v>
      </c>
      <c r="H27" s="53">
        <v>7</v>
      </c>
      <c r="R27">
        <f t="shared" si="0"/>
        <v>1</v>
      </c>
    </row>
    <row r="28" spans="2:18" ht="18" customHeight="1" x14ac:dyDescent="0.2">
      <c r="B28" s="32" t="s">
        <v>5</v>
      </c>
      <c r="C28" s="53">
        <v>0</v>
      </c>
      <c r="D28" s="53">
        <v>0</v>
      </c>
      <c r="E28" s="53">
        <v>0</v>
      </c>
      <c r="F28" s="53">
        <v>1</v>
      </c>
      <c r="G28" s="53">
        <v>5</v>
      </c>
      <c r="H28" s="53">
        <v>0</v>
      </c>
      <c r="R28">
        <f t="shared" si="0"/>
        <v>1</v>
      </c>
    </row>
    <row r="29" spans="2:18" ht="18" customHeight="1" x14ac:dyDescent="0.2">
      <c r="B29" s="32" t="s">
        <v>86</v>
      </c>
      <c r="C29" s="53">
        <v>1</v>
      </c>
      <c r="D29" s="62"/>
      <c r="E29" s="62"/>
      <c r="F29" s="53">
        <v>0</v>
      </c>
      <c r="G29" s="62"/>
      <c r="H29" s="62"/>
      <c r="R29">
        <f>MIN(LEN(TRIM(C29)),LEN(TRIM(F29)))</f>
        <v>1</v>
      </c>
    </row>
    <row r="30" spans="2:18" ht="18" customHeight="1" x14ac:dyDescent="0.2">
      <c r="B30" s="85" t="s">
        <v>6</v>
      </c>
      <c r="C30" s="53">
        <v>5</v>
      </c>
      <c r="D30" s="53">
        <v>25</v>
      </c>
      <c r="E30" s="53">
        <v>7</v>
      </c>
      <c r="F30" s="53">
        <v>56</v>
      </c>
      <c r="G30" s="53">
        <v>84</v>
      </c>
      <c r="H30" s="53">
        <v>20</v>
      </c>
      <c r="R30">
        <f>MIN(LEN(TRIM(C30)),LEN(TRIM(D30)),LEN(TRIM(E30)),LEN(TRIM(F30)),LEN(TRIM(G30)),LEN(TRIM(H30)))</f>
        <v>1</v>
      </c>
    </row>
    <row r="31" spans="2:18" ht="36" customHeight="1" x14ac:dyDescent="0.2">
      <c r="B31" s="223" t="s">
        <v>226</v>
      </c>
      <c r="C31" s="224"/>
      <c r="D31" s="224"/>
      <c r="E31" s="224"/>
      <c r="F31" s="224"/>
      <c r="G31" s="224"/>
      <c r="H31" s="224"/>
    </row>
    <row r="32" spans="2:18" ht="10.5" customHeight="1" x14ac:dyDescent="0.2"/>
    <row r="33" spans="2:8" ht="10.5" customHeight="1" x14ac:dyDescent="0.2"/>
    <row r="34" spans="2:8" x14ac:dyDescent="0.2">
      <c r="B34" s="3"/>
    </row>
    <row r="35" spans="2:8" ht="12.75" customHeight="1" x14ac:dyDescent="0.2">
      <c r="B35" s="6" t="s">
        <v>43</v>
      </c>
      <c r="C35" s="5">
        <f>MAX(C17,0)+MAX(C18,0)+MAX(C19,0)+MAX(C20,0)+MAX(C21,0)+MAX(C22,0)+MAX(C23,0)+MAX(C24,0)+MAX(C25,0)+MAX(C26,0)+MAX(C27,0)+MAX(C28,0)+MAX(C29,0)</f>
        <v>5</v>
      </c>
      <c r="D35" s="51">
        <f>MAX(D17,0)+MAX(D18,0)+MAX(D19,0)+MAX(D20,0)+MAX(D21,0)+MAX(D22,0)+MAX(D23,0)+MAX(D24,0)+MAX(D25,0)+MAX(D26,0)+MAX(D27,0)+MAX(D28,0)</f>
        <v>25</v>
      </c>
      <c r="E35" s="51">
        <f>MAX(E17,0)+MAX(E18,0)+MAX(E19,0)+MAX(E20,0)+MAX(E21,0)+MAX(E22,0)+MAX(E23,0)+MAX(E24,0)+MAX(E25,0)+MAX(E26,0)+MAX(E27,0)+MAX(E28,0)</f>
        <v>7</v>
      </c>
      <c r="F35" s="5">
        <f>MAX(F17,0)+MAX(F18,0)+MAX(F19,0)+MAX(F20,0)+MAX(F21,0)+MAX(F22,0)+MAX(F23,0)+MAX(F24,0)+MAX(F25,0)+MAX(F26,0)+MAX(F27,0)+MAX(F28,0)+MAX(F29,0)</f>
        <v>56</v>
      </c>
      <c r="G35" s="51">
        <f>MAX(G17,0)+MAX(G18,0)+MAX(G19,0)+MAX(G20,0)+MAX(G21,0)+MAX(G22,0)+MAX(G23,0)+MAX(G24,0)+MAX(G25,0)+MAX(G26,0)+MAX(G27,0)+MAX(G28,0)</f>
        <v>84</v>
      </c>
      <c r="H35" s="51">
        <f>MAX(H17,0)+MAX(H18,0)+MAX(H19,0)+MAX(H20,0)+MAX(H21,0)+MAX(H22,0)+MAX(H23,0)+MAX(H24,0)+MAX(H25,0)+MAX(H26,0)+MAX(H27,0)+MAX(H28,0)</f>
        <v>20</v>
      </c>
    </row>
    <row r="36" spans="2:8" x14ac:dyDescent="0.2">
      <c r="H36" s="17"/>
    </row>
  </sheetData>
  <sheetProtection password="CDE0" sheet="1" objects="1" scenarios="1"/>
  <customSheetViews>
    <customSheetView guid="{A8D5DEF8-4F89-11D5-A668-00B0D092E341}" scale="70" hiddenColumns="1" showRuler="0" topLeftCell="A7">
      <selection activeCell="F22" sqref="F22"/>
      <pageMargins left="0.5" right="0.5" top="0.75" bottom="0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hiddenColumns="1" showRuler="0" topLeftCell="A7">
      <selection activeCell="F22" sqref="F22"/>
      <pageMargins left="0.5" right="0.5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D365D4ED-8FDA-11D4-90D6-00C09F02E77C}" scale="70" hiddenColumns="1" showRuler="0" topLeftCell="A9">
      <selection activeCell="L21" sqref="L21"/>
      <pageMargins left="0.5" right="0.5" top="0.75" bottom="0.75" header="0.5" footer="0.5"/>
      <pageSetup orientation="landscape" r:id="rId3"/>
      <headerFooter alignWithMargins="0">
        <oddFooter>&amp;L&amp;8ED FORM: 869-4</oddFooter>
      </headerFooter>
    </customSheetView>
  </customSheetViews>
  <mergeCells count="5">
    <mergeCell ref="D9:F9"/>
    <mergeCell ref="C12:E14"/>
    <mergeCell ref="F12:H14"/>
    <mergeCell ref="B31:H31"/>
    <mergeCell ref="A1:B1"/>
  </mergeCells>
  <phoneticPr fontId="0" type="noConversion"/>
  <conditionalFormatting sqref="C17:H28 C29 F29 C30:H30">
    <cfRule type="expression" dxfId="39" priority="2" stopIfTrue="1">
      <formula>LEN(TRIM(C17))=0</formula>
    </cfRule>
  </conditionalFormatting>
  <conditionalFormatting sqref="C35:H35">
    <cfRule type="expression" dxfId="38" priority="1" stopIfTrue="1">
      <formula>MAX(C30,0)&lt;&gt;C35</formula>
    </cfRule>
  </conditionalFormatting>
  <conditionalFormatting sqref="D9:F9">
    <cfRule type="expression" dxfId="37" priority="3" stopIfTrue="1">
      <formula>MIN(R17:R30)=0</formula>
    </cfRule>
  </conditionalFormatting>
  <pageMargins left="0.8" right="0.3" top="0.9" bottom="0" header="0.5" footer="0.5"/>
  <pageSetup scale="92" orientation="landscape" r:id="rId4"/>
  <headerFooter alignWithMargins="0">
    <oddFooter>&amp;L&amp;8
CURRENT DATE: &amp;D</oddFooter>
  </headerFooter>
  <ignoredErrors>
    <ignoredError sqref="C15:H15" numberStoredAsText="1"/>
    <ignoredError sqref="F35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">
    <pageSetUpPr fitToPage="1"/>
  </sheetPr>
  <dimension ref="A1:R36"/>
  <sheetViews>
    <sheetView zoomScaleNormal="100" workbookViewId="0">
      <selection activeCell="F34" sqref="F34:H34"/>
    </sheetView>
  </sheetViews>
  <sheetFormatPr defaultColWidth="9.140625" defaultRowHeight="12.75" x14ac:dyDescent="0.2"/>
  <cols>
    <col min="1" max="1" width="6.42578125" customWidth="1"/>
    <col min="2" max="2" width="30.42578125" customWidth="1"/>
    <col min="3" max="3" width="15.140625" customWidth="1"/>
    <col min="4" max="4" width="16.140625" customWidth="1"/>
    <col min="5" max="5" width="15.140625" customWidth="1"/>
    <col min="6" max="6" width="15.5703125" customWidth="1"/>
    <col min="7" max="7" width="15.140625" customWidth="1"/>
    <col min="8" max="8" width="16.42578125" customWidth="1"/>
    <col min="12" max="12" width="9" customWidth="1"/>
    <col min="13" max="13" width="4.140625" hidden="1" customWidth="1"/>
    <col min="14" max="14" width="8.85546875" customWidth="1"/>
    <col min="18" max="18" width="9.140625" hidden="1" customWidth="1"/>
  </cols>
  <sheetData>
    <row r="1" spans="1:13" s="3" customFormat="1" ht="12" customHeight="1" x14ac:dyDescent="0.2">
      <c r="A1" s="188" t="s">
        <v>206</v>
      </c>
      <c r="B1" s="188"/>
      <c r="H1" s="6" t="s">
        <v>65</v>
      </c>
    </row>
    <row r="2" spans="1:13" s="3" customFormat="1" ht="9.6" customHeight="1" x14ac:dyDescent="0.2"/>
    <row r="3" spans="1:13" s="3" customFormat="1" ht="9.6" customHeight="1" x14ac:dyDescent="0.2">
      <c r="F3" s="7"/>
      <c r="G3"/>
      <c r="H3"/>
      <c r="I3"/>
    </row>
    <row r="4" spans="1:13" s="3" customFormat="1" ht="9.6" customHeight="1" x14ac:dyDescent="0.2">
      <c r="E4" s="7" t="s">
        <v>17</v>
      </c>
      <c r="G4"/>
      <c r="H4"/>
      <c r="I4"/>
    </row>
    <row r="5" spans="1:13" s="3" customFormat="1" ht="9.6" customHeight="1" x14ac:dyDescent="0.2">
      <c r="E5" s="7" t="s">
        <v>44</v>
      </c>
      <c r="G5"/>
      <c r="H5"/>
      <c r="I5"/>
    </row>
    <row r="6" spans="1:13" s="3" customFormat="1" ht="9.6" customHeight="1" x14ac:dyDescent="0.2">
      <c r="F6" s="7"/>
      <c r="G6"/>
      <c r="H6"/>
      <c r="I6"/>
    </row>
    <row r="7" spans="1:13" s="3" customFormat="1" ht="12" customHeight="1" x14ac:dyDescent="0.2">
      <c r="E7" s="108" t="str">
        <f>"Reporting Date: "&amp;'PAGE 1'!D7</f>
        <v>Reporting Date: 2024</v>
      </c>
      <c r="F7" s="7"/>
      <c r="G7"/>
      <c r="H7"/>
      <c r="I7"/>
    </row>
    <row r="8" spans="1:13" s="3" customFormat="1" ht="9.6" customHeight="1" x14ac:dyDescent="0.2">
      <c r="F8" s="7"/>
      <c r="G8"/>
      <c r="H8"/>
      <c r="I8"/>
    </row>
    <row r="9" spans="1:13" ht="11.25" customHeight="1" x14ac:dyDescent="0.2">
      <c r="B9" s="2"/>
      <c r="D9" s="186" t="s">
        <v>99</v>
      </c>
      <c r="E9" s="186"/>
      <c r="F9" s="186"/>
    </row>
    <row r="10" spans="1:13" x14ac:dyDescent="0.2">
      <c r="B10" s="2"/>
    </row>
    <row r="11" spans="1:13" ht="15" customHeight="1" x14ac:dyDescent="0.2">
      <c r="B11" s="73" t="s">
        <v>61</v>
      </c>
      <c r="D11" s="1"/>
      <c r="E11" s="1"/>
      <c r="F11" s="1"/>
      <c r="G11" s="1"/>
      <c r="H11" s="1"/>
    </row>
    <row r="12" spans="1:13" ht="12" customHeight="1" x14ac:dyDescent="0.2">
      <c r="B12" s="33"/>
      <c r="C12" s="142" t="s">
        <v>174</v>
      </c>
      <c r="D12" s="217"/>
      <c r="E12" s="130"/>
      <c r="F12" s="142" t="s">
        <v>175</v>
      </c>
      <c r="G12" s="217"/>
      <c r="H12" s="130"/>
    </row>
    <row r="13" spans="1:13" ht="12" customHeight="1" x14ac:dyDescent="0.2">
      <c r="B13" s="35"/>
      <c r="C13" s="174"/>
      <c r="D13" s="218"/>
      <c r="E13" s="173"/>
      <c r="F13" s="174"/>
      <c r="G13" s="218"/>
      <c r="H13" s="173"/>
    </row>
    <row r="14" spans="1:13" ht="12" customHeight="1" x14ac:dyDescent="0.2">
      <c r="B14" s="36"/>
      <c r="C14" s="219"/>
      <c r="D14" s="220"/>
      <c r="E14" s="221"/>
      <c r="F14" s="219"/>
      <c r="G14" s="220"/>
      <c r="H14" s="221"/>
    </row>
    <row r="15" spans="1:13" ht="15" customHeight="1" x14ac:dyDescent="0.2">
      <c r="B15" s="79" t="s">
        <v>16</v>
      </c>
      <c r="C15" s="38" t="s">
        <v>27</v>
      </c>
      <c r="D15" s="30" t="s">
        <v>28</v>
      </c>
      <c r="E15" s="30" t="s">
        <v>41</v>
      </c>
      <c r="F15" s="30" t="s">
        <v>29</v>
      </c>
      <c r="G15" s="39" t="s">
        <v>30</v>
      </c>
      <c r="H15" s="30" t="s">
        <v>31</v>
      </c>
      <c r="M15">
        <v>16</v>
      </c>
    </row>
    <row r="16" spans="1:13" ht="15" customHeight="1" x14ac:dyDescent="0.2">
      <c r="B16" s="40"/>
      <c r="C16" s="80" t="s">
        <v>194</v>
      </c>
      <c r="D16" s="81" t="s">
        <v>14</v>
      </c>
      <c r="E16" s="81" t="s">
        <v>15</v>
      </c>
      <c r="F16" s="81" t="s">
        <v>194</v>
      </c>
      <c r="G16" s="81" t="s">
        <v>14</v>
      </c>
      <c r="H16" s="81" t="s">
        <v>15</v>
      </c>
    </row>
    <row r="17" spans="2:18" ht="18" customHeight="1" x14ac:dyDescent="0.2">
      <c r="B17" s="32" t="s">
        <v>140</v>
      </c>
      <c r="C17" s="53">
        <v>0</v>
      </c>
      <c r="D17" s="53">
        <v>4</v>
      </c>
      <c r="E17" s="53">
        <v>0</v>
      </c>
      <c r="F17" s="53">
        <v>2</v>
      </c>
      <c r="G17" s="53">
        <v>4</v>
      </c>
      <c r="H17" s="53">
        <v>2</v>
      </c>
      <c r="K17" t="s">
        <v>7</v>
      </c>
      <c r="M17" t="s">
        <v>7</v>
      </c>
    </row>
    <row r="18" spans="2:18" ht="18" customHeight="1" x14ac:dyDescent="0.2">
      <c r="B18" s="32" t="s">
        <v>217</v>
      </c>
      <c r="C18" s="53">
        <v>0</v>
      </c>
      <c r="D18" s="53">
        <v>0</v>
      </c>
      <c r="E18" s="53">
        <v>0</v>
      </c>
      <c r="F18" s="53">
        <v>9</v>
      </c>
      <c r="G18" s="53">
        <v>2</v>
      </c>
      <c r="H18" s="53">
        <v>1</v>
      </c>
    </row>
    <row r="19" spans="2:18" ht="18" customHeight="1" x14ac:dyDescent="0.2">
      <c r="B19" s="32" t="s">
        <v>213</v>
      </c>
      <c r="C19" s="53">
        <v>0</v>
      </c>
      <c r="D19" s="53">
        <v>0</v>
      </c>
      <c r="E19" s="53">
        <v>0</v>
      </c>
      <c r="F19" s="53">
        <v>336</v>
      </c>
      <c r="G19" s="53">
        <v>25</v>
      </c>
      <c r="H19" s="53">
        <v>0</v>
      </c>
    </row>
    <row r="20" spans="2:18" ht="18" customHeight="1" x14ac:dyDescent="0.2">
      <c r="B20" s="32" t="s">
        <v>214</v>
      </c>
      <c r="C20" s="53">
        <v>0</v>
      </c>
      <c r="D20" s="53">
        <v>0</v>
      </c>
      <c r="E20" s="53">
        <v>0</v>
      </c>
      <c r="F20" s="53">
        <v>2</v>
      </c>
      <c r="G20" s="53">
        <v>2</v>
      </c>
      <c r="H20" s="53">
        <v>0</v>
      </c>
    </row>
    <row r="21" spans="2:18" ht="18" customHeight="1" x14ac:dyDescent="0.2">
      <c r="B21" s="32" t="s">
        <v>1</v>
      </c>
      <c r="C21" s="53">
        <v>0</v>
      </c>
      <c r="D21" s="53">
        <v>33</v>
      </c>
      <c r="E21" s="53">
        <v>10</v>
      </c>
      <c r="F21" s="53">
        <v>4</v>
      </c>
      <c r="G21" s="53">
        <v>4</v>
      </c>
      <c r="H21" s="53">
        <v>1</v>
      </c>
      <c r="R21">
        <f t="shared" ref="R21:R28" si="0">MIN(LEN(TRIM(C21)),LEN(TRIM(D21)),LEN(TRIM(E21)),LEN(TRIM(F21)),LEN(TRIM(G21)),LEN(TRIM(H21)))</f>
        <v>1</v>
      </c>
    </row>
    <row r="22" spans="2:18" ht="18" customHeight="1" x14ac:dyDescent="0.2">
      <c r="B22" s="32" t="s">
        <v>215</v>
      </c>
      <c r="C22" s="53">
        <v>0</v>
      </c>
      <c r="D22" s="53">
        <v>0</v>
      </c>
      <c r="E22" s="53">
        <v>0</v>
      </c>
      <c r="F22" s="53">
        <v>3</v>
      </c>
      <c r="G22" s="53">
        <v>2</v>
      </c>
      <c r="H22" s="53">
        <v>0</v>
      </c>
      <c r="R22">
        <f t="shared" si="0"/>
        <v>1</v>
      </c>
    </row>
    <row r="23" spans="2:18" ht="18" customHeight="1" x14ac:dyDescent="0.2">
      <c r="B23" s="32" t="s">
        <v>216</v>
      </c>
      <c r="C23" s="53">
        <v>0</v>
      </c>
      <c r="D23" s="53">
        <v>42</v>
      </c>
      <c r="E23" s="53">
        <v>11</v>
      </c>
      <c r="F23" s="53">
        <v>44</v>
      </c>
      <c r="G23" s="53">
        <v>21</v>
      </c>
      <c r="H23" s="53">
        <v>2</v>
      </c>
      <c r="R23">
        <f t="shared" si="0"/>
        <v>1</v>
      </c>
    </row>
    <row r="24" spans="2:18" ht="18" customHeight="1" x14ac:dyDescent="0.2">
      <c r="B24" s="32" t="s">
        <v>218</v>
      </c>
      <c r="C24" s="53">
        <v>0</v>
      </c>
      <c r="D24" s="53">
        <v>21</v>
      </c>
      <c r="E24" s="53">
        <v>5</v>
      </c>
      <c r="F24" s="53">
        <v>81</v>
      </c>
      <c r="G24" s="53">
        <v>74</v>
      </c>
      <c r="H24" s="53">
        <v>1</v>
      </c>
      <c r="R24">
        <f t="shared" si="0"/>
        <v>1</v>
      </c>
    </row>
    <row r="25" spans="2:18" ht="18" customHeight="1" x14ac:dyDescent="0.2">
      <c r="B25" s="32" t="s">
        <v>4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R25">
        <f t="shared" si="0"/>
        <v>1</v>
      </c>
    </row>
    <row r="26" spans="2:18" ht="18" customHeight="1" x14ac:dyDescent="0.2">
      <c r="B26" s="32" t="s">
        <v>2</v>
      </c>
      <c r="C26" s="53">
        <v>-9</v>
      </c>
      <c r="D26" s="53">
        <v>-9</v>
      </c>
      <c r="E26" s="53">
        <v>-9</v>
      </c>
      <c r="F26" s="53">
        <v>-9</v>
      </c>
      <c r="G26" s="53">
        <v>-9</v>
      </c>
      <c r="H26" s="53">
        <v>-9</v>
      </c>
      <c r="R26">
        <f t="shared" si="0"/>
        <v>2</v>
      </c>
    </row>
    <row r="27" spans="2:18" ht="18" customHeight="1" x14ac:dyDescent="0.2">
      <c r="B27" s="32" t="s">
        <v>3</v>
      </c>
      <c r="C27" s="53">
        <v>0</v>
      </c>
      <c r="D27" s="53">
        <v>1</v>
      </c>
      <c r="E27" s="53">
        <v>0</v>
      </c>
      <c r="F27" s="53">
        <v>41</v>
      </c>
      <c r="G27" s="53">
        <v>24</v>
      </c>
      <c r="H27" s="53">
        <v>0</v>
      </c>
      <c r="R27">
        <f t="shared" si="0"/>
        <v>1</v>
      </c>
    </row>
    <row r="28" spans="2:18" ht="18" customHeight="1" x14ac:dyDescent="0.2">
      <c r="B28" s="32" t="s">
        <v>5</v>
      </c>
      <c r="C28" s="53">
        <v>0</v>
      </c>
      <c r="D28" s="53">
        <v>0</v>
      </c>
      <c r="E28" s="53">
        <v>0</v>
      </c>
      <c r="F28" s="53">
        <v>0</v>
      </c>
      <c r="G28" s="53">
        <v>1</v>
      </c>
      <c r="H28" s="53">
        <v>0</v>
      </c>
      <c r="R28">
        <f t="shared" si="0"/>
        <v>1</v>
      </c>
    </row>
    <row r="29" spans="2:18" ht="18" customHeight="1" x14ac:dyDescent="0.2">
      <c r="B29" s="32" t="s">
        <v>86</v>
      </c>
      <c r="C29" s="53">
        <v>0</v>
      </c>
      <c r="D29" s="62"/>
      <c r="E29" s="62"/>
      <c r="F29" s="53">
        <v>31</v>
      </c>
      <c r="G29" s="62"/>
      <c r="H29" s="62"/>
      <c r="R29">
        <f>MIN(LEN(TRIM(C29)),LEN(TRIM(F29)))</f>
        <v>1</v>
      </c>
    </row>
    <row r="30" spans="2:18" ht="18" customHeight="1" x14ac:dyDescent="0.2">
      <c r="B30" s="85" t="s">
        <v>6</v>
      </c>
      <c r="C30" s="53">
        <v>0</v>
      </c>
      <c r="D30" s="53">
        <v>101</v>
      </c>
      <c r="E30" s="53">
        <v>26</v>
      </c>
      <c r="F30" s="53">
        <v>553</v>
      </c>
      <c r="G30" s="53">
        <v>159</v>
      </c>
      <c r="H30" s="53">
        <v>7</v>
      </c>
      <c r="R30">
        <f>MIN(LEN(TRIM(C30)),LEN(TRIM(D30)),LEN(TRIM(E30)),LEN(TRIM(F30)),LEN(TRIM(G30)),LEN(TRIM(H30)))</f>
        <v>1</v>
      </c>
    </row>
    <row r="31" spans="2:18" ht="40.5" customHeight="1" x14ac:dyDescent="0.2">
      <c r="B31" s="225" t="s">
        <v>227</v>
      </c>
      <c r="C31" s="225"/>
      <c r="D31" s="225"/>
      <c r="E31" s="225"/>
      <c r="F31" s="225"/>
      <c r="G31" s="225"/>
      <c r="H31" s="225"/>
    </row>
    <row r="33" spans="2:8" x14ac:dyDescent="0.2">
      <c r="B33" s="3"/>
    </row>
    <row r="34" spans="2:8" ht="13.5" customHeight="1" x14ac:dyDescent="0.2">
      <c r="B34" s="6" t="s">
        <v>43</v>
      </c>
      <c r="C34" s="5">
        <f>MAX(C17,0)+MAX(C18,0)+MAX(C19,0)+MAX(C20,0)+MAX(C21,0)+MAX(C22,0)+MAX(C23,0)+MAX(C24,0)+MAX(C25,0)+MAX(C26,0)+MAX(C27,0)+MAX(C28,0)+MAX(C29,0)</f>
        <v>0</v>
      </c>
      <c r="D34" s="51">
        <f>MAX(D17,0)+MAX(D18,0)+MAX(D19,0)+MAX(D20,0)+MAX(D21,0)+MAX(D22,0)+MAX(D23,0)+MAX(D24,0)+MAX(D25,0)+MAX(D26,0)+MAX(D27,0)+MAX(D28,0)</f>
        <v>101</v>
      </c>
      <c r="E34" s="51">
        <f>MAX(E17,0)+MAX(E18,0)+MAX(E19,0)+MAX(E20,0)+MAX(E21,0)+MAX(E22,0)+MAX(E23,0)+MAX(E24,0)+MAX(E25,0)+MAX(E26,0)+MAX(E27,0)+MAX(E28,0)</f>
        <v>26</v>
      </c>
      <c r="F34" s="5">
        <f>MAX(F17,0)+MAX(F18,0)+MAX(F19,0)+MAX(F20,0)+MAX(F21,0)+MAX(F22,0)+MAX(F23,0)+MAX(F24,0)+MAX(F25,0)+MAX(F26,0)+MAX(F27,0)+MAX(F28,0)+MAX(F29,0)</f>
        <v>553</v>
      </c>
      <c r="G34" s="51">
        <f>MAX(G17,0)+MAX(G18,0)+MAX(G19,0)+MAX(G20,0)+MAX(G21,0)+MAX(G22,0)+MAX(G23,0)+MAX(G24,0)+MAX(G25,0)+MAX(G26,0)+MAX(G27,0)+MAX(G28,0)</f>
        <v>159</v>
      </c>
      <c r="H34" s="51">
        <f>MAX(H17,0)+MAX(H18,0)+MAX(H19,0)+MAX(H20,0)+MAX(H21,0)+MAX(H22,0)+MAX(H23,0)+MAX(H24,0)+MAX(H25,0)+MAX(H26,0)+MAX(H27,0)+MAX(H28,0)</f>
        <v>7</v>
      </c>
    </row>
    <row r="35" spans="2:8" x14ac:dyDescent="0.2">
      <c r="B35" s="4"/>
      <c r="H35" s="3"/>
    </row>
    <row r="36" spans="2:8" x14ac:dyDescent="0.2">
      <c r="H36" s="17"/>
    </row>
  </sheetData>
  <sheetProtection password="CDE0" sheet="1" objects="1" scenarios="1"/>
  <customSheetViews>
    <customSheetView guid="{A8D5DEF8-4F89-11D5-A668-00B0D092E341}" scale="70" hiddenColumns="1" showRuler="0" topLeftCell="A5">
      <selection activeCell="F21" sqref="F21"/>
      <pageMargins left="0" right="0.5" top="0.75" bottom="0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showPageBreaks="1" printArea="1" hiddenColumns="1" showRuler="0" topLeftCell="A5">
      <selection activeCell="F21" sqref="F21"/>
      <pageMargins left="0" right="0.5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D365D4ED-8FDA-11D4-90D6-00C09F02E77C}" scale="70" hiddenColumns="1" showRuler="0" topLeftCell="A9">
      <selection activeCell="H31" sqref="H31"/>
      <pageMargins left="0.5" right="0.5" top="0.75" bottom="0.75" header="0.5" footer="0.5"/>
      <pageSetup orientation="landscape" r:id="rId3"/>
      <headerFooter alignWithMargins="0">
        <oddFooter>&amp;L&amp;8ED FORM: 869-4</oddFooter>
      </headerFooter>
    </customSheetView>
  </customSheetViews>
  <mergeCells count="5">
    <mergeCell ref="D9:F9"/>
    <mergeCell ref="C12:E14"/>
    <mergeCell ref="F12:H14"/>
    <mergeCell ref="B31:H31"/>
    <mergeCell ref="A1:B1"/>
  </mergeCells>
  <phoneticPr fontId="0" type="noConversion"/>
  <conditionalFormatting sqref="C17:H28 C29 F29 C30:H30">
    <cfRule type="expression" dxfId="36" priority="2" stopIfTrue="1">
      <formula>LEN(TRIM(C17))=0</formula>
    </cfRule>
  </conditionalFormatting>
  <conditionalFormatting sqref="C34:H34">
    <cfRule type="expression" dxfId="35" priority="1" stopIfTrue="1">
      <formula>MAX(C30,0)&lt;&gt;C34</formula>
    </cfRule>
  </conditionalFormatting>
  <conditionalFormatting sqref="D9:F9">
    <cfRule type="expression" dxfId="34" priority="3" stopIfTrue="1">
      <formula>MIN(R17:R30)=0</formula>
    </cfRule>
  </conditionalFormatting>
  <pageMargins left="0.8" right="0.3" top="0.9" bottom="0" header="0.5" footer="0.5"/>
  <pageSetup scale="92" orientation="landscape" r:id="rId4"/>
  <headerFooter alignWithMargins="0">
    <oddFooter>&amp;L&amp;8
CURRENT DATE: &amp;D</oddFooter>
  </headerFooter>
  <ignoredErrors>
    <ignoredError sqref="C15:H15" numberStoredAsText="1"/>
    <ignoredError sqref="F34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9">
    <pageSetUpPr fitToPage="1"/>
  </sheetPr>
  <dimension ref="A1:M59"/>
  <sheetViews>
    <sheetView zoomScale="90" zoomScaleNormal="90" workbookViewId="0">
      <selection activeCell="J1" sqref="J1"/>
    </sheetView>
  </sheetViews>
  <sheetFormatPr defaultColWidth="9.140625" defaultRowHeight="12.75" x14ac:dyDescent="0.2"/>
  <cols>
    <col min="1" max="1" width="30.42578125" customWidth="1"/>
    <col min="2" max="7" width="17.85546875" customWidth="1"/>
    <col min="8" max="8" width="19.5703125" customWidth="1"/>
    <col min="9" max="9" width="17.42578125" customWidth="1"/>
    <col min="11" max="11" width="17" customWidth="1"/>
    <col min="12" max="12" width="0.85546875" hidden="1" customWidth="1"/>
    <col min="13" max="13" width="7" hidden="1" customWidth="1"/>
  </cols>
  <sheetData>
    <row r="1" spans="1:13" s="3" customFormat="1" ht="12" customHeight="1" x14ac:dyDescent="0.2">
      <c r="A1" s="104" t="s">
        <v>206</v>
      </c>
      <c r="I1" s="6" t="s">
        <v>91</v>
      </c>
    </row>
    <row r="2" spans="1:13" s="3" customFormat="1" ht="9.6" customHeight="1" x14ac:dyDescent="0.2"/>
    <row r="3" spans="1:13" s="3" customFormat="1" ht="9.6" customHeight="1" x14ac:dyDescent="0.2">
      <c r="H3"/>
      <c r="I3"/>
    </row>
    <row r="4" spans="1:13" s="3" customFormat="1" ht="11.25" customHeight="1" x14ac:dyDescent="0.2">
      <c r="E4" s="7" t="s">
        <v>17</v>
      </c>
      <c r="H4"/>
      <c r="I4"/>
    </row>
    <row r="5" spans="1:13" s="3" customFormat="1" ht="11.25" customHeight="1" x14ac:dyDescent="0.2">
      <c r="E5" s="7" t="s">
        <v>44</v>
      </c>
      <c r="H5"/>
      <c r="I5"/>
    </row>
    <row r="6" spans="1:13" s="3" customFormat="1" ht="11.25" customHeight="1" x14ac:dyDescent="0.2">
      <c r="H6"/>
      <c r="I6"/>
    </row>
    <row r="7" spans="1:13" s="3" customFormat="1" ht="12" customHeight="1" x14ac:dyDescent="0.2">
      <c r="E7" s="108" t="str">
        <f>"Reporting Date: "&amp;'PAGE 1'!D7</f>
        <v>Reporting Date: 2024</v>
      </c>
      <c r="H7"/>
      <c r="I7"/>
    </row>
    <row r="8" spans="1:13" s="3" customFormat="1" ht="9.6" customHeight="1" x14ac:dyDescent="0.2">
      <c r="E8" s="7"/>
      <c r="H8"/>
      <c r="I8"/>
    </row>
    <row r="9" spans="1:13" ht="9.6" customHeight="1" x14ac:dyDescent="0.2">
      <c r="A9" s="2"/>
    </row>
    <row r="10" spans="1:13" x14ac:dyDescent="0.2">
      <c r="A10" s="2"/>
    </row>
    <row r="11" spans="1:13" ht="17.25" customHeight="1" x14ac:dyDescent="0.2">
      <c r="A11" s="89" t="s">
        <v>61</v>
      </c>
      <c r="C11" s="1"/>
      <c r="D11" s="1"/>
      <c r="E11" s="1"/>
      <c r="F11" s="1"/>
      <c r="G11" s="1"/>
    </row>
    <row r="12" spans="1:13" ht="12" customHeight="1" x14ac:dyDescent="0.2">
      <c r="A12" s="27"/>
      <c r="B12" s="129" t="s">
        <v>90</v>
      </c>
      <c r="C12" s="217"/>
      <c r="D12" s="217"/>
      <c r="E12" s="217"/>
      <c r="F12" s="217"/>
      <c r="G12" s="217"/>
      <c r="H12" s="217"/>
      <c r="I12" s="130"/>
    </row>
    <row r="13" spans="1:13" ht="12" customHeight="1" x14ac:dyDescent="0.2">
      <c r="A13" s="28"/>
      <c r="B13" s="219" t="s">
        <v>149</v>
      </c>
      <c r="C13" s="220"/>
      <c r="D13" s="220"/>
      <c r="E13" s="220"/>
      <c r="F13" s="220"/>
      <c r="G13" s="220"/>
      <c r="H13" s="220"/>
      <c r="I13" s="221"/>
    </row>
    <row r="14" spans="1:13" ht="12" customHeight="1" x14ac:dyDescent="0.2">
      <c r="A14" s="28"/>
      <c r="B14" s="226" t="s">
        <v>176</v>
      </c>
      <c r="C14" s="226" t="s">
        <v>177</v>
      </c>
      <c r="D14" s="226" t="s">
        <v>178</v>
      </c>
      <c r="E14" s="226" t="s">
        <v>179</v>
      </c>
      <c r="F14" s="226" t="s">
        <v>180</v>
      </c>
      <c r="G14" s="226" t="s">
        <v>181</v>
      </c>
      <c r="H14" s="226" t="s">
        <v>182</v>
      </c>
      <c r="I14" s="226" t="s">
        <v>183</v>
      </c>
    </row>
    <row r="15" spans="1:13" ht="12" customHeight="1" x14ac:dyDescent="0.2">
      <c r="A15" s="29"/>
      <c r="B15" s="227"/>
      <c r="C15" s="227"/>
      <c r="D15" s="227"/>
      <c r="E15" s="227"/>
      <c r="F15" s="227"/>
      <c r="G15" s="227"/>
      <c r="H15" s="227"/>
      <c r="I15" s="227"/>
      <c r="M15">
        <v>17</v>
      </c>
    </row>
    <row r="16" spans="1:13" ht="12" customHeight="1" x14ac:dyDescent="0.2">
      <c r="A16" s="29"/>
      <c r="B16" s="227"/>
      <c r="C16" s="227"/>
      <c r="D16" s="227"/>
      <c r="E16" s="227"/>
      <c r="F16" s="227"/>
      <c r="G16" s="227"/>
      <c r="H16" s="227"/>
      <c r="I16" s="227"/>
    </row>
    <row r="17" spans="1:12" ht="12" customHeight="1" x14ac:dyDescent="0.2">
      <c r="A17" s="29"/>
      <c r="B17" s="227"/>
      <c r="C17" s="227"/>
      <c r="D17" s="227"/>
      <c r="E17" s="227"/>
      <c r="F17" s="227"/>
      <c r="G17" s="227"/>
      <c r="H17" s="227"/>
      <c r="I17" s="227"/>
    </row>
    <row r="18" spans="1:12" ht="15" customHeight="1" x14ac:dyDescent="0.2">
      <c r="A18" s="28"/>
      <c r="B18" s="227"/>
      <c r="C18" s="227"/>
      <c r="D18" s="227"/>
      <c r="E18" s="227"/>
      <c r="F18" s="227"/>
      <c r="G18" s="227"/>
      <c r="H18" s="227"/>
      <c r="I18" s="227"/>
    </row>
    <row r="19" spans="1:12" ht="15" customHeight="1" x14ac:dyDescent="0.2">
      <c r="A19" s="76" t="s">
        <v>16</v>
      </c>
      <c r="B19" s="227"/>
      <c r="C19" s="227"/>
      <c r="D19" s="227"/>
      <c r="E19" s="227"/>
      <c r="F19" s="227"/>
      <c r="G19" s="227"/>
      <c r="H19" s="227"/>
      <c r="I19" s="227"/>
    </row>
    <row r="20" spans="1:12" ht="15" customHeight="1" x14ac:dyDescent="0.2">
      <c r="A20" s="31"/>
      <c r="B20" s="228"/>
      <c r="C20" s="228"/>
      <c r="D20" s="228"/>
      <c r="E20" s="228"/>
      <c r="F20" s="228"/>
      <c r="G20" s="228"/>
      <c r="H20" s="228"/>
      <c r="I20" s="228"/>
    </row>
    <row r="21" spans="1:12" ht="18" customHeight="1" x14ac:dyDescent="0.2">
      <c r="A21" s="32" t="s">
        <v>140</v>
      </c>
      <c r="B21" s="54">
        <f t="shared" ref="B21:I21" si="0">IF(MIN(B46,B59)&lt;=0,0,B46/B59)</f>
        <v>1.4727066539982223E-2</v>
      </c>
      <c r="C21" s="54">
        <f t="shared" si="0"/>
        <v>0.14884894355093031</v>
      </c>
      <c r="D21" s="54">
        <f t="shared" si="0"/>
        <v>0.17147213751039644</v>
      </c>
      <c r="E21" s="54">
        <f t="shared" si="0"/>
        <v>6.0317460317460318E-2</v>
      </c>
      <c r="F21" s="54">
        <f t="shared" si="0"/>
        <v>8.1081081081081086E-2</v>
      </c>
      <c r="G21" s="54">
        <f t="shared" si="0"/>
        <v>6.25E-2</v>
      </c>
      <c r="H21" s="54">
        <f t="shared" si="0"/>
        <v>3.1496062992125984E-2</v>
      </c>
      <c r="I21" s="54">
        <f t="shared" si="0"/>
        <v>1.1126564673157162E-2</v>
      </c>
      <c r="J21" t="s">
        <v>7</v>
      </c>
      <c r="L21" t="s">
        <v>7</v>
      </c>
    </row>
    <row r="22" spans="1:12" ht="18" customHeight="1" x14ac:dyDescent="0.2">
      <c r="A22" s="32" t="s">
        <v>217</v>
      </c>
      <c r="B22" s="54">
        <f t="shared" ref="B22:I22" si="1">IF(MIN(B47,B59)&lt;=0,0,B47/B59)</f>
        <v>1.120237839825911E-2</v>
      </c>
      <c r="C22" s="54">
        <f t="shared" si="1"/>
        <v>8.1993062125512457E-3</v>
      </c>
      <c r="D22" s="54">
        <f t="shared" si="1"/>
        <v>5.5447740504574435E-3</v>
      </c>
      <c r="E22" s="54">
        <f t="shared" si="1"/>
        <v>6.0317460317460318E-2</v>
      </c>
      <c r="F22" s="54">
        <f t="shared" si="1"/>
        <v>0.64864864864864868</v>
      </c>
      <c r="G22" s="54">
        <f t="shared" si="1"/>
        <v>0</v>
      </c>
      <c r="H22" s="54">
        <f t="shared" si="1"/>
        <v>0</v>
      </c>
      <c r="I22" s="54">
        <f t="shared" si="1"/>
        <v>1.6689847009735744E-2</v>
      </c>
    </row>
    <row r="23" spans="1:12" ht="18" customHeight="1" x14ac:dyDescent="0.2">
      <c r="A23" s="32" t="s">
        <v>213</v>
      </c>
      <c r="B23" s="54">
        <f t="shared" ref="B23:I23" si="2">IF(MIN(B48,B59)&lt;=0,0,B48/B59)</f>
        <v>0.24659024734115917</v>
      </c>
      <c r="C23" s="54">
        <f t="shared" si="2"/>
        <v>3.4268895196047512E-2</v>
      </c>
      <c r="D23" s="54">
        <f t="shared" si="2"/>
        <v>1.067369004713058E-2</v>
      </c>
      <c r="E23" s="54">
        <f t="shared" si="2"/>
        <v>7.4074074074074077E-3</v>
      </c>
      <c r="F23" s="54">
        <f t="shared" si="2"/>
        <v>0</v>
      </c>
      <c r="G23" s="54">
        <f t="shared" si="2"/>
        <v>0</v>
      </c>
      <c r="H23" s="54">
        <f t="shared" si="2"/>
        <v>0</v>
      </c>
      <c r="I23" s="54">
        <f t="shared" si="2"/>
        <v>0.50208623087621695</v>
      </c>
    </row>
    <row r="24" spans="1:12" ht="18" customHeight="1" x14ac:dyDescent="0.2">
      <c r="A24" s="32" t="s">
        <v>214</v>
      </c>
      <c r="B24" s="54">
        <f t="shared" ref="B24:I24" si="3">IF(MIN(B49,B59)&lt;=0,0,B49/B59)</f>
        <v>3.0342967480920711E-3</v>
      </c>
      <c r="C24" s="54">
        <f t="shared" si="3"/>
        <v>3.9945337958582992E-3</v>
      </c>
      <c r="D24" s="54">
        <f t="shared" si="3"/>
        <v>4.7130579428888274E-3</v>
      </c>
      <c r="E24" s="54">
        <f t="shared" si="3"/>
        <v>2.1164021164021165E-3</v>
      </c>
      <c r="F24" s="54">
        <f t="shared" si="3"/>
        <v>5.4054054054054057E-2</v>
      </c>
      <c r="G24" s="54">
        <f t="shared" si="3"/>
        <v>6.2500000000000003E-3</v>
      </c>
      <c r="H24" s="54">
        <f t="shared" si="3"/>
        <v>0</v>
      </c>
      <c r="I24" s="54">
        <f t="shared" si="3"/>
        <v>5.5632823365785811E-3</v>
      </c>
    </row>
    <row r="25" spans="1:12" ht="18" customHeight="1" x14ac:dyDescent="0.2">
      <c r="A25" s="32" t="s">
        <v>1</v>
      </c>
      <c r="B25" s="54">
        <f t="shared" ref="B25:I25" si="4">IF(MIN(B50,B59)&lt;=0,0,B50/B59)</f>
        <v>5.0602261930303122E-2</v>
      </c>
      <c r="C25" s="54">
        <f t="shared" si="4"/>
        <v>7.4319352465047825E-2</v>
      </c>
      <c r="D25" s="54">
        <f t="shared" si="4"/>
        <v>5.4754643748267259E-2</v>
      </c>
      <c r="E25" s="54">
        <f t="shared" si="4"/>
        <v>0.2677248677248677</v>
      </c>
      <c r="F25" s="54">
        <f t="shared" si="4"/>
        <v>5.4054054054054057E-2</v>
      </c>
      <c r="G25" s="54">
        <f t="shared" si="4"/>
        <v>0.21875</v>
      </c>
      <c r="H25" s="54">
        <f t="shared" si="4"/>
        <v>0.33858267716535434</v>
      </c>
      <c r="I25" s="54">
        <f t="shared" si="4"/>
        <v>1.2517385257301807E-2</v>
      </c>
    </row>
    <row r="26" spans="1:12" ht="18" customHeight="1" x14ac:dyDescent="0.2">
      <c r="A26" s="32" t="s">
        <v>215</v>
      </c>
      <c r="B26" s="54">
        <f t="shared" ref="B26:I26" si="5">IF(MIN(B51,B59)&lt;=0,0,B51/B59)</f>
        <v>2.75845158917461E-3</v>
      </c>
      <c r="C26" s="54">
        <f t="shared" si="5"/>
        <v>7.5685903500473037E-3</v>
      </c>
      <c r="D26" s="54">
        <f t="shared" si="5"/>
        <v>3.0357637926254503E-2</v>
      </c>
      <c r="E26" s="54">
        <f t="shared" si="5"/>
        <v>2.433862433862434E-2</v>
      </c>
      <c r="F26" s="54">
        <f t="shared" si="5"/>
        <v>0</v>
      </c>
      <c r="G26" s="54">
        <f t="shared" si="5"/>
        <v>0.10625</v>
      </c>
      <c r="H26" s="54">
        <f t="shared" si="5"/>
        <v>0</v>
      </c>
      <c r="I26" s="54">
        <f t="shared" si="5"/>
        <v>6.954102920723227E-3</v>
      </c>
    </row>
    <row r="27" spans="1:12" ht="18" customHeight="1" x14ac:dyDescent="0.2">
      <c r="A27" s="32" t="s">
        <v>216</v>
      </c>
      <c r="B27" s="54">
        <f t="shared" ref="B27:I27" si="6">IF(MIN(B52,B59)&lt;=0,0,B52/B59)</f>
        <v>0.18778925429858706</v>
      </c>
      <c r="C27" s="54">
        <f t="shared" si="6"/>
        <v>0.20130347944917482</v>
      </c>
      <c r="D27" s="54">
        <f t="shared" si="6"/>
        <v>0.13515386747990019</v>
      </c>
      <c r="E27" s="54">
        <f t="shared" si="6"/>
        <v>0.18201058201058201</v>
      </c>
      <c r="F27" s="54">
        <f t="shared" si="6"/>
        <v>5.4054054054054057E-2</v>
      </c>
      <c r="G27" s="54">
        <f t="shared" si="6"/>
        <v>0.26874999999999999</v>
      </c>
      <c r="H27" s="54">
        <f t="shared" si="6"/>
        <v>0.41732283464566927</v>
      </c>
      <c r="I27" s="54">
        <f t="shared" si="6"/>
        <v>9.3184979137691235E-2</v>
      </c>
    </row>
    <row r="28" spans="1:12" ht="18" customHeight="1" x14ac:dyDescent="0.2">
      <c r="A28" s="32" t="s">
        <v>218</v>
      </c>
      <c r="B28" s="54">
        <f t="shared" ref="B28:I28" si="7">IF(MIN(B53,B59)&lt;=0,0,B53/B59)</f>
        <v>0.30278603610506638</v>
      </c>
      <c r="C28" s="54">
        <f t="shared" si="7"/>
        <v>0.19909597393041101</v>
      </c>
      <c r="D28" s="54">
        <f t="shared" si="7"/>
        <v>1.524812863875797E-2</v>
      </c>
      <c r="E28" s="54">
        <f t="shared" si="7"/>
        <v>1.6931216931216932E-2</v>
      </c>
      <c r="F28" s="54">
        <f t="shared" si="7"/>
        <v>0</v>
      </c>
      <c r="G28" s="54">
        <f t="shared" si="7"/>
        <v>3.125E-2</v>
      </c>
      <c r="H28" s="54">
        <f t="shared" si="7"/>
        <v>0.20472440944881889</v>
      </c>
      <c r="I28" s="54">
        <f t="shared" si="7"/>
        <v>0.21696801112656466</v>
      </c>
    </row>
    <row r="29" spans="1:12" ht="18" customHeight="1" x14ac:dyDescent="0.2">
      <c r="A29" s="32" t="s">
        <v>4</v>
      </c>
      <c r="B29" s="54">
        <f t="shared" ref="B29:I29" si="8">IF(MIN(B54,B59)&lt;=0,0,B54/B59)</f>
        <v>1.2259784840776045E-4</v>
      </c>
      <c r="C29" s="54">
        <f t="shared" si="8"/>
        <v>9.4607379375591296E-4</v>
      </c>
      <c r="D29" s="54">
        <f t="shared" si="8"/>
        <v>1.9406709176601053E-3</v>
      </c>
      <c r="E29" s="54">
        <f t="shared" si="8"/>
        <v>2.1164021164021165E-3</v>
      </c>
      <c r="F29" s="54">
        <f t="shared" si="8"/>
        <v>2.7027027027027029E-2</v>
      </c>
      <c r="G29" s="54">
        <f t="shared" si="8"/>
        <v>1.2500000000000001E-2</v>
      </c>
      <c r="H29" s="54">
        <f t="shared" si="8"/>
        <v>0</v>
      </c>
      <c r="I29" s="54">
        <f t="shared" si="8"/>
        <v>0</v>
      </c>
    </row>
    <row r="30" spans="1:12" ht="18" customHeight="1" x14ac:dyDescent="0.2">
      <c r="A30" s="32" t="s">
        <v>2</v>
      </c>
      <c r="B30" s="54">
        <f t="shared" ref="B30:I30" si="9">IF(MIN(B55,B59)&lt;=0,0,B55/B59)</f>
        <v>0</v>
      </c>
      <c r="C30" s="54">
        <f t="shared" si="9"/>
        <v>0</v>
      </c>
      <c r="D30" s="54">
        <f t="shared" si="9"/>
        <v>0</v>
      </c>
      <c r="E30" s="54">
        <f t="shared" si="9"/>
        <v>0</v>
      </c>
      <c r="F30" s="54">
        <f t="shared" si="9"/>
        <v>0</v>
      </c>
      <c r="G30" s="54">
        <f t="shared" si="9"/>
        <v>0</v>
      </c>
      <c r="H30" s="54">
        <f t="shared" si="9"/>
        <v>0</v>
      </c>
      <c r="I30" s="54">
        <f t="shared" si="9"/>
        <v>0</v>
      </c>
    </row>
    <row r="31" spans="1:12" ht="18" customHeight="1" x14ac:dyDescent="0.2">
      <c r="A31" s="32" t="s">
        <v>3</v>
      </c>
      <c r="B31" s="54">
        <f t="shared" ref="B31:I31" si="10">IF(MIN(B56,B59)&lt;=0,0,B56/B59)</f>
        <v>0.11971679897017808</v>
      </c>
      <c r="C31" s="54">
        <f t="shared" si="10"/>
        <v>0.26458530432040367</v>
      </c>
      <c r="D31" s="54">
        <f t="shared" si="10"/>
        <v>0.49695037427224842</v>
      </c>
      <c r="E31" s="54">
        <f t="shared" si="10"/>
        <v>0.34603174603174602</v>
      </c>
      <c r="F31" s="54">
        <f t="shared" si="10"/>
        <v>5.4054054054054057E-2</v>
      </c>
      <c r="G31" s="54">
        <f t="shared" si="10"/>
        <v>0.25624999999999998</v>
      </c>
      <c r="H31" s="54">
        <f t="shared" si="10"/>
        <v>7.874015748031496E-3</v>
      </c>
      <c r="I31" s="54">
        <f t="shared" si="10"/>
        <v>9.0403337969401948E-2</v>
      </c>
    </row>
    <row r="32" spans="1:12" ht="18" customHeight="1" x14ac:dyDescent="0.2">
      <c r="A32" s="32" t="s">
        <v>5</v>
      </c>
      <c r="B32" s="54">
        <f t="shared" ref="B32:I32" si="11">IF(MIN(B57,B59)&lt;=0,0,B57/B59)</f>
        <v>3.4327397554172923E-3</v>
      </c>
      <c r="C32" s="54">
        <f t="shared" si="11"/>
        <v>6.6225165562913907E-3</v>
      </c>
      <c r="D32" s="54">
        <f t="shared" si="11"/>
        <v>5.4061546991960073E-3</v>
      </c>
      <c r="E32" s="54">
        <f t="shared" si="11"/>
        <v>1.164021164021164E-2</v>
      </c>
      <c r="F32" s="54">
        <f t="shared" si="11"/>
        <v>0</v>
      </c>
      <c r="G32" s="54">
        <f t="shared" si="11"/>
        <v>3.7499999999999999E-2</v>
      </c>
      <c r="H32" s="54">
        <f t="shared" si="11"/>
        <v>0</v>
      </c>
      <c r="I32" s="54">
        <f t="shared" si="11"/>
        <v>1.3908205841446453E-3</v>
      </c>
    </row>
    <row r="33" spans="1:9" ht="18" customHeight="1" x14ac:dyDescent="0.2">
      <c r="A33" s="32" t="s">
        <v>85</v>
      </c>
      <c r="B33" s="54">
        <f t="shared" ref="B33:I33" si="12">IF(MIN(B58,B59)&lt;=0,0,B58/B59)</f>
        <v>5.7237870475373154E-2</v>
      </c>
      <c r="C33" s="54">
        <f t="shared" si="12"/>
        <v>5.0247030379480709E-2</v>
      </c>
      <c r="D33" s="54">
        <f t="shared" si="12"/>
        <v>6.7784862766842258E-2</v>
      </c>
      <c r="E33" s="54">
        <f t="shared" si="12"/>
        <v>1.9047619047619049E-2</v>
      </c>
      <c r="F33" s="54">
        <f t="shared" si="12"/>
        <v>2.7027027027027029E-2</v>
      </c>
      <c r="G33" s="54">
        <f t="shared" si="12"/>
        <v>0</v>
      </c>
      <c r="H33" s="54">
        <f t="shared" si="12"/>
        <v>0</v>
      </c>
      <c r="I33" s="54">
        <f t="shared" si="12"/>
        <v>4.3115438108484005E-2</v>
      </c>
    </row>
    <row r="34" spans="1:9" ht="18" customHeight="1" x14ac:dyDescent="0.2">
      <c r="A34" s="85" t="s">
        <v>6</v>
      </c>
      <c r="B34" s="60">
        <f t="shared" ref="B34:I34" si="13">IF(B59&lt;=0,0,B59/B59)</f>
        <v>1</v>
      </c>
      <c r="C34" s="60">
        <f t="shared" si="13"/>
        <v>1</v>
      </c>
      <c r="D34" s="60">
        <f t="shared" si="13"/>
        <v>1</v>
      </c>
      <c r="E34" s="60">
        <f t="shared" si="13"/>
        <v>1</v>
      </c>
      <c r="F34" s="60">
        <f t="shared" si="13"/>
        <v>1</v>
      </c>
      <c r="G34" s="60">
        <f t="shared" si="13"/>
        <v>1</v>
      </c>
      <c r="H34" s="60">
        <f t="shared" si="13"/>
        <v>1</v>
      </c>
      <c r="I34" s="60">
        <f t="shared" si="13"/>
        <v>1</v>
      </c>
    </row>
    <row r="36" spans="1:9" x14ac:dyDescent="0.2">
      <c r="A36" s="13" t="s">
        <v>221</v>
      </c>
    </row>
    <row r="37" spans="1:9" ht="15" customHeight="1" x14ac:dyDescent="0.2">
      <c r="A37" s="12" t="s">
        <v>220</v>
      </c>
    </row>
    <row r="38" spans="1:9" ht="11.25" customHeight="1" x14ac:dyDescent="0.2">
      <c r="A38" s="12"/>
    </row>
    <row r="39" spans="1:9" x14ac:dyDescent="0.2">
      <c r="A39" s="3"/>
    </row>
    <row r="40" spans="1:9" x14ac:dyDescent="0.2">
      <c r="A40" s="4"/>
      <c r="G40" s="3"/>
    </row>
    <row r="41" spans="1:9" x14ac:dyDescent="0.2">
      <c r="G41" s="17"/>
    </row>
    <row r="45" spans="1:9" ht="69.75" customHeight="1" x14ac:dyDescent="0.2"/>
    <row r="46" spans="1:9" ht="20.25" hidden="1" customHeight="1" x14ac:dyDescent="0.2">
      <c r="B46" s="15">
        <f>MAX('PAGE 12'!C18,0)+MAX('PAGE 12'!D18,0)+MAX('PAGE 12'!E18,0)</f>
        <v>961</v>
      </c>
      <c r="C46" s="15">
        <f>MAX('PAGE 12'!F18,0)+MAX('PAGE 12'!G18,0)+MAX('PAGE 12'!H18,0)</f>
        <v>1416</v>
      </c>
      <c r="D46" s="15">
        <f>MAX('PAGE 13'!C17,0)+MAX('PAGE 13'!D17,0)+MAX('PAGE 13'!E17,0)</f>
        <v>1237</v>
      </c>
      <c r="E46" s="15">
        <f>MAX('PAGE 13'!F17,0)+MAX('PAGE 13'!G17,0)+MAX('PAGE 13'!H17,0)</f>
        <v>57</v>
      </c>
      <c r="F46" s="15">
        <f>MAX('PAGE 14'!C17,0)+MAX('PAGE 14'!D17,0)+MAX('PAGE 14'!E17,0)</f>
        <v>3</v>
      </c>
      <c r="G46" s="15">
        <f>MAX('PAGE 14'!F17,0)+MAX('PAGE 14'!G17,0)+MAX('PAGE 14'!H17,0)</f>
        <v>10</v>
      </c>
      <c r="H46" s="15">
        <f>MAX('PAGE 15'!C17,0)+MAX('PAGE 15'!D17,0)+MAX('PAGE 15'!E17,0)</f>
        <v>4</v>
      </c>
      <c r="I46" s="15">
        <f>MAX('PAGE 15'!F17,0)+MAX('PAGE 15'!G17,0)+MAX('PAGE 15'!H17,0)</f>
        <v>8</v>
      </c>
    </row>
    <row r="47" spans="1:9" ht="18.75" hidden="1" customHeight="1" x14ac:dyDescent="0.2">
      <c r="B47" s="15">
        <f>MAX('PAGE 12'!C19,0)+MAX('PAGE 12'!D19,0)+MAX('PAGE 12'!E19,0)</f>
        <v>731</v>
      </c>
      <c r="C47" s="15">
        <f>MAX('PAGE 12'!F19,0)+MAX('PAGE 12'!G19,0)+MAX('PAGE 12'!H19,0)</f>
        <v>78</v>
      </c>
      <c r="D47" s="15">
        <f>MAX('PAGE 13'!C18,0)+MAX('PAGE 13'!D18,0)+MAX('PAGE 13'!E18,0)</f>
        <v>40</v>
      </c>
      <c r="E47" s="15">
        <f>MAX('PAGE 13'!F18,0)+MAX('PAGE 13'!G18,0)+MAX('PAGE 13'!H18,0)</f>
        <v>57</v>
      </c>
      <c r="F47" s="15">
        <f>MAX('PAGE 14'!C18,0)+MAX('PAGE 14'!D18,0)+MAX('PAGE 14'!E18,0)</f>
        <v>24</v>
      </c>
      <c r="G47" s="15">
        <f>MAX('PAGE 14'!F18,0)+MAX('PAGE 14'!G18,0)+MAX('PAGE 14'!H18,0)</f>
        <v>0</v>
      </c>
      <c r="H47" s="15">
        <f>MAX('PAGE 15'!C18,0)+MAX('PAGE 15'!D18,0)+MAX('PAGE 15'!E18,0)</f>
        <v>0</v>
      </c>
      <c r="I47" s="15">
        <f>MAX('PAGE 15'!F18,0)+MAX('PAGE 15'!G18,0)+MAX('PAGE 15'!H18,0)</f>
        <v>12</v>
      </c>
    </row>
    <row r="48" spans="1:9" ht="15.75" hidden="1" customHeight="1" x14ac:dyDescent="0.2">
      <c r="B48" s="15">
        <f>MAX('PAGE 12'!C20,0)+MAX('PAGE 12'!D20,0)+MAX('PAGE 12'!E20,0)</f>
        <v>16091</v>
      </c>
      <c r="C48" s="15">
        <f>MAX('PAGE 12'!F20,0)+MAX('PAGE 12'!G20,0)+MAX('PAGE 12'!H20,0)</f>
        <v>326</v>
      </c>
      <c r="D48" s="15">
        <f>MAX('PAGE 13'!C19,0)+MAX('PAGE 13'!D19,0)+MAX('PAGE 13'!E19,0)</f>
        <v>77</v>
      </c>
      <c r="E48" s="15">
        <f>MAX('PAGE 13'!F19,0)+MAX('PAGE 13'!G19,0)+MAX('PAGE 13'!H19,0)</f>
        <v>7</v>
      </c>
      <c r="F48" s="15">
        <f>MAX('PAGE 14'!C19,0)+MAX('PAGE 14'!D19,0)+MAX('PAGE 14'!E19,0)</f>
        <v>0</v>
      </c>
      <c r="G48" s="15">
        <f>MAX('PAGE 14'!F19,0)+MAX('PAGE 14'!G19,0)+MAX('PAGE 14'!H19,0)</f>
        <v>0</v>
      </c>
      <c r="H48" s="15">
        <f>MAX('PAGE 15'!C19,0)+MAX('PAGE 15'!D19,0)+MAX('PAGE 15'!E19,0)</f>
        <v>0</v>
      </c>
      <c r="I48" s="15">
        <f>MAX('PAGE 15'!F19,0)+MAX('PAGE 15'!G19,0)+MAX('PAGE 15'!H19,0)</f>
        <v>361</v>
      </c>
    </row>
    <row r="49" spans="2:9" ht="18.75" hidden="1" customHeight="1" x14ac:dyDescent="0.2">
      <c r="B49" s="15">
        <f>MAX('PAGE 12'!C21,0)+MAX('PAGE 12'!D21,0)+MAX('PAGE 12'!E21,0)</f>
        <v>198</v>
      </c>
      <c r="C49" s="15">
        <f>MAX('PAGE 12'!F21,0)+MAX('PAGE 12'!G21,0)+MAX('PAGE 12'!H21,0)</f>
        <v>38</v>
      </c>
      <c r="D49" s="15">
        <f>MAX('PAGE 13'!C20,0)+MAX('PAGE 13'!D20,0)+MAX('PAGE 13'!E20,0)</f>
        <v>34</v>
      </c>
      <c r="E49" s="15">
        <f>MAX('PAGE 13'!F20,0)+MAX('PAGE 13'!G20,0)+MAX('PAGE 13'!H20,0)</f>
        <v>2</v>
      </c>
      <c r="F49" s="15">
        <f>MAX('PAGE 14'!C20,0)+MAX('PAGE 14'!D20,0)+MAX('PAGE 14'!E20,0)</f>
        <v>2</v>
      </c>
      <c r="G49" s="15">
        <f>MAX('PAGE 14'!F20,0)+MAX('PAGE 14'!G20,0)+MAX('PAGE 14'!H20,0)</f>
        <v>1</v>
      </c>
      <c r="H49" s="15">
        <f>MAX('PAGE 15'!C20,0)+MAX('PAGE 15'!D20,0)+MAX('PAGE 15'!E20,0)</f>
        <v>0</v>
      </c>
      <c r="I49" s="15">
        <f>MAX('PAGE 15'!F20,0)+MAX('PAGE 15'!G20,0)+MAX('PAGE 15'!H20,0)</f>
        <v>4</v>
      </c>
    </row>
    <row r="50" spans="2:9" ht="16.5" hidden="1" customHeight="1" x14ac:dyDescent="0.2">
      <c r="B50" s="15">
        <f>MAX('PAGE 12'!C22,0)+MAX('PAGE 12'!D22,0)+MAX('PAGE 12'!E22,0)</f>
        <v>3302</v>
      </c>
      <c r="C50" s="15">
        <f>MAX('PAGE 12'!F22,0)+MAX('PAGE 12'!G22,0)+MAX('PAGE 12'!H22,0)</f>
        <v>707</v>
      </c>
      <c r="D50" s="15">
        <f>MAX('PAGE 13'!C21,0)+MAX('PAGE 13'!D21,0)+MAX('PAGE 13'!E21,0)</f>
        <v>395</v>
      </c>
      <c r="E50" s="15">
        <f>MAX('PAGE 13'!F21,0)+MAX('PAGE 13'!G21,0)+MAX('PAGE 13'!H21,0)</f>
        <v>253</v>
      </c>
      <c r="F50" s="15">
        <f>MAX('PAGE 14'!C21,0)+MAX('PAGE 14'!D21,0)+MAX('PAGE 14'!E21,0)</f>
        <v>2</v>
      </c>
      <c r="G50" s="15">
        <f>MAX('PAGE 14'!F21,0)+MAX('PAGE 14'!G21,0)+MAX('PAGE 14'!H21,0)</f>
        <v>35</v>
      </c>
      <c r="H50" s="15">
        <f>MAX('PAGE 15'!C21,0)+MAX('PAGE 15'!D21,0)+MAX('PAGE 15'!E21,0)</f>
        <v>43</v>
      </c>
      <c r="I50" s="15">
        <f>MAX('PAGE 15'!F21,0)+MAX('PAGE 15'!G21,0)+MAX('PAGE 15'!H21,0)</f>
        <v>9</v>
      </c>
    </row>
    <row r="51" spans="2:9" ht="14.25" hidden="1" customHeight="1" x14ac:dyDescent="0.2">
      <c r="B51" s="15">
        <f>MAX('PAGE 12'!C23,0)+MAX('PAGE 12'!D23,0)+MAX('PAGE 12'!E23,0)</f>
        <v>180</v>
      </c>
      <c r="C51" s="15">
        <f>MAX('PAGE 12'!F23,0)+MAX('PAGE 12'!G23,0)+MAX('PAGE 12'!H23,0)</f>
        <v>72</v>
      </c>
      <c r="D51" s="15">
        <f>MAX('PAGE 13'!C22,0)+MAX('PAGE 13'!D22,0)+MAX('PAGE 13'!E22,0)</f>
        <v>219</v>
      </c>
      <c r="E51" s="15">
        <f>MAX('PAGE 13'!F22,0)+MAX('PAGE 13'!G22,0)+MAX('PAGE 13'!H22,0)</f>
        <v>23</v>
      </c>
      <c r="F51" s="15">
        <f>MAX('PAGE 14'!C22,0)+MAX('PAGE 14'!D22,0)+MAX('PAGE 14'!E22,0)</f>
        <v>0</v>
      </c>
      <c r="G51" s="15">
        <f>MAX('PAGE 14'!F22,0)+MAX('PAGE 14'!G22,0)+MAX('PAGE 14'!H22,0)</f>
        <v>17</v>
      </c>
      <c r="H51" s="15">
        <f>MAX('PAGE 15'!C22,0)+MAX('PAGE 15'!D22,0)+MAX('PAGE 15'!E22,0)</f>
        <v>0</v>
      </c>
      <c r="I51" s="15">
        <f>MAX('PAGE 15'!F22,0)+MAX('PAGE 15'!G22,0)+MAX('PAGE 15'!H22,0)</f>
        <v>5</v>
      </c>
    </row>
    <row r="52" spans="2:9" ht="14.25" hidden="1" customHeight="1" x14ac:dyDescent="0.2">
      <c r="B52" s="15">
        <f>MAX('PAGE 12'!C24,0)+MAX('PAGE 12'!D24,0)+MAX('PAGE 12'!E24,0)</f>
        <v>12254</v>
      </c>
      <c r="C52" s="15">
        <f>MAX('PAGE 12'!F24,0)+MAX('PAGE 12'!G24,0)+MAX('PAGE 12'!H24,0)</f>
        <v>1915</v>
      </c>
      <c r="D52" s="15">
        <f>MAX('PAGE 13'!C23,0)+MAX('PAGE 13'!D23,0)+MAX('PAGE 13'!E23,0)</f>
        <v>975</v>
      </c>
      <c r="E52" s="15">
        <f>MAX('PAGE 13'!F23,0)+MAX('PAGE 13'!G23,0)+MAX('PAGE 13'!H23,0)</f>
        <v>172</v>
      </c>
      <c r="F52" s="15">
        <f>MAX('PAGE 14'!C23,0)+MAX('PAGE 14'!D23,0)+MAX('PAGE 14'!E23,0)</f>
        <v>2</v>
      </c>
      <c r="G52" s="15">
        <f>MAX('PAGE 14'!F23,0)+MAX('PAGE 14'!G23,0)+MAX('PAGE 14'!H23,0)</f>
        <v>43</v>
      </c>
      <c r="H52" s="15">
        <f>MAX('PAGE 15'!C23,0)+MAX('PAGE 15'!D23,0)+MAX('PAGE 15'!E23,0)</f>
        <v>53</v>
      </c>
      <c r="I52" s="15">
        <f>MAX('PAGE 15'!F23,0)+MAX('PAGE 15'!G23,0)+MAX('PAGE 15'!H23,0)</f>
        <v>67</v>
      </c>
    </row>
    <row r="53" spans="2:9" ht="14.25" hidden="1" customHeight="1" x14ac:dyDescent="0.2">
      <c r="B53" s="15">
        <f>MAX('PAGE 12'!C25,0)+MAX('PAGE 12'!D25,0)+MAX('PAGE 12'!E25,0)</f>
        <v>19758</v>
      </c>
      <c r="C53" s="15">
        <f>MAX('PAGE 12'!F25,0)+MAX('PAGE 12'!G25,0)+MAX('PAGE 12'!H25,0)</f>
        <v>1894</v>
      </c>
      <c r="D53" s="15">
        <f>MAX('PAGE 13'!C24,0)+MAX('PAGE 13'!D24,0)+MAX('PAGE 13'!E24,0)</f>
        <v>110</v>
      </c>
      <c r="E53" s="15">
        <f>MAX('PAGE 13'!F24,0)+MAX('PAGE 13'!G24,0)+MAX('PAGE 13'!H24,0)</f>
        <v>16</v>
      </c>
      <c r="F53" s="15">
        <f>MAX('PAGE 14'!C24,0)+MAX('PAGE 14'!D24,0)+MAX('PAGE 14'!E24,0)</f>
        <v>0</v>
      </c>
      <c r="G53" s="15">
        <f>MAX('PAGE 14'!F24,0)+MAX('PAGE 14'!G24,0)+MAX('PAGE 14'!H24,0)</f>
        <v>5</v>
      </c>
      <c r="H53" s="15">
        <f>MAX('PAGE 15'!C24,0)+MAX('PAGE 15'!D24,0)+MAX('PAGE 15'!E24,0)</f>
        <v>26</v>
      </c>
      <c r="I53" s="15">
        <f>MAX('PAGE 15'!F24,0)+MAX('PAGE 15'!G24,0)+MAX('PAGE 15'!H24,0)</f>
        <v>156</v>
      </c>
    </row>
    <row r="54" spans="2:9" ht="11.25" hidden="1" customHeight="1" x14ac:dyDescent="0.2">
      <c r="B54" s="15">
        <f>MAX('PAGE 12'!C26,0)+MAX('PAGE 12'!D26,0)+MAX('PAGE 12'!E26,0)</f>
        <v>8</v>
      </c>
      <c r="C54" s="15">
        <f>MAX('PAGE 12'!F26,0)+MAX('PAGE 12'!G26,0)+MAX('PAGE 12'!H26,0)</f>
        <v>9</v>
      </c>
      <c r="D54" s="15">
        <f>MAX('PAGE 13'!C25,0)+MAX('PAGE 13'!D25,0)+MAX('PAGE 13'!E25,0)</f>
        <v>14</v>
      </c>
      <c r="E54" s="15">
        <f>MAX('PAGE 13'!F25,0)+MAX('PAGE 13'!G25,0)+MAX('PAGE 13'!H25,0)</f>
        <v>2</v>
      </c>
      <c r="F54" s="15">
        <f>MAX('PAGE 14'!C25,0)+MAX('PAGE 14'!D25,0)+MAX('PAGE 14'!E25,0)</f>
        <v>1</v>
      </c>
      <c r="G54" s="15">
        <f>MAX('PAGE 14'!F25,0)+MAX('PAGE 14'!G25,0)+MAX('PAGE 14'!H25,0)</f>
        <v>2</v>
      </c>
      <c r="H54" s="15">
        <f>MAX('PAGE 15'!C25,0)+MAX('PAGE 15'!D25,0)+MAX('PAGE 15'!E25,0)</f>
        <v>0</v>
      </c>
      <c r="I54" s="15">
        <f>MAX('PAGE 15'!F25,0)+MAX('PAGE 15'!G25,0)+MAX('PAGE 15'!H25,0)</f>
        <v>0</v>
      </c>
    </row>
    <row r="55" spans="2:9" ht="13.5" hidden="1" customHeight="1" x14ac:dyDescent="0.2">
      <c r="B55" s="15">
        <f>MAX('PAGE 12'!C27,0)+MAX('PAGE 12'!D27,0)+MAX('PAGE 12'!E27,0)</f>
        <v>0</v>
      </c>
      <c r="C55" s="15">
        <f>MAX('PAGE 12'!F27,0)+MAX('PAGE 12'!G27,0)+MAX('PAGE 12'!H27,0)</f>
        <v>0</v>
      </c>
      <c r="D55" s="15">
        <f>MAX('PAGE 13'!C26,0)+MAX('PAGE 13'!D26,0)+MAX('PAGE 13'!E26,0)</f>
        <v>0</v>
      </c>
      <c r="E55" s="15">
        <f>MAX('PAGE 13'!F26,0)+MAX('PAGE 13'!G26,0)+MAX('PAGE 13'!H26,0)</f>
        <v>0</v>
      </c>
      <c r="F55" s="15">
        <f>MAX('PAGE 14'!C26,0)+MAX('PAGE 14'!D26,0)+MAX('PAGE 14'!E26,0)</f>
        <v>0</v>
      </c>
      <c r="G55" s="15">
        <f>MAX('PAGE 14'!F26,0)+MAX('PAGE 14'!G26,0)+MAX('PAGE 14'!H26,0)</f>
        <v>0</v>
      </c>
      <c r="H55" s="15">
        <f>MAX('PAGE 15'!C26,0)+MAX('PAGE 15'!D26,0)+MAX('PAGE 15'!E26,0)</f>
        <v>0</v>
      </c>
      <c r="I55" s="15">
        <f>MAX('PAGE 15'!F26,0)+MAX('PAGE 15'!G26,0)+MAX('PAGE 15'!H26,0)</f>
        <v>0</v>
      </c>
    </row>
    <row r="56" spans="2:9" ht="21.75" hidden="1" customHeight="1" x14ac:dyDescent="0.2">
      <c r="B56" s="15">
        <f>MAX('PAGE 12'!C28,0)+MAX('PAGE 12'!D28,0)+MAX('PAGE 12'!E28,0)</f>
        <v>7812</v>
      </c>
      <c r="C56" s="15">
        <f>MAX('PAGE 12'!F28,0)+MAX('PAGE 12'!G28,0)+MAX('PAGE 12'!H28,0)</f>
        <v>2517</v>
      </c>
      <c r="D56" s="15">
        <f>MAX('PAGE 13'!C27,0)+MAX('PAGE 13'!D27,0)+MAX('PAGE 13'!E27,0)</f>
        <v>3585</v>
      </c>
      <c r="E56" s="15">
        <f>MAX('PAGE 13'!F27,0)+MAX('PAGE 13'!G27,0)+MAX('PAGE 13'!H27,0)</f>
        <v>327</v>
      </c>
      <c r="F56" s="15">
        <f>MAX('PAGE 14'!C27,0)+MAX('PAGE 14'!D27,0)+MAX('PAGE 14'!E27,0)</f>
        <v>2</v>
      </c>
      <c r="G56" s="15">
        <f>MAX('PAGE 14'!F27,0)+MAX('PAGE 14'!G27,0)+MAX('PAGE 14'!H27,0)</f>
        <v>41</v>
      </c>
      <c r="H56" s="15">
        <f>MAX('PAGE 15'!C27,0)+MAX('PAGE 15'!D27,0)+MAX('PAGE 15'!E27,0)</f>
        <v>1</v>
      </c>
      <c r="I56" s="15">
        <f>MAX('PAGE 15'!F27,0)+MAX('PAGE 15'!G27,0)+MAX('PAGE 15'!H27,0)</f>
        <v>65</v>
      </c>
    </row>
    <row r="57" spans="2:9" ht="27.75" hidden="1" customHeight="1" x14ac:dyDescent="0.2">
      <c r="B57" s="15">
        <f>MAX('PAGE 12'!C29,0)+MAX('PAGE 12'!D29,0)+MAX('PAGE 12'!E29,0)</f>
        <v>224</v>
      </c>
      <c r="C57" s="15">
        <f>MAX('PAGE 12'!F29,0)+MAX('PAGE 12'!G29,0)+MAX('PAGE 12'!H29,0)</f>
        <v>63</v>
      </c>
      <c r="D57" s="15">
        <f>MAX('PAGE 13'!C28,0)+MAX('PAGE 13'!D28,0)+MAX('PAGE 13'!E28,0)</f>
        <v>39</v>
      </c>
      <c r="E57" s="15">
        <f>MAX('PAGE 13'!F28,0)+MAX('PAGE 13'!G28,0)+MAX('PAGE 13'!H28,0)</f>
        <v>11</v>
      </c>
      <c r="F57" s="15">
        <f>MAX('PAGE 14'!C28,0)+MAX('PAGE 14'!D28,0)+MAX('PAGE 14'!E28,0)</f>
        <v>0</v>
      </c>
      <c r="G57" s="15">
        <f>MAX('PAGE 14'!F28,0)+MAX('PAGE 14'!G28,0)+MAX('PAGE 14'!H28,0)</f>
        <v>6</v>
      </c>
      <c r="H57" s="15">
        <f>MAX('PAGE 15'!C28,0)+MAX('PAGE 15'!D28,0)+MAX('PAGE 15'!E28,0)</f>
        <v>0</v>
      </c>
      <c r="I57" s="15">
        <f>MAX('PAGE 15'!F28,0)+MAX('PAGE 15'!G28,0)+MAX('PAGE 15'!H28,0)</f>
        <v>1</v>
      </c>
    </row>
    <row r="58" spans="2:9" ht="17.25" hidden="1" customHeight="1" x14ac:dyDescent="0.2">
      <c r="B58" s="15">
        <f>MAX('PAGE 12'!C30,0)</f>
        <v>3735</v>
      </c>
      <c r="C58" s="15">
        <f>MAX('PAGE 12'!F30,0)</f>
        <v>478</v>
      </c>
      <c r="D58" s="15">
        <f>MAX('PAGE 13'!C29,0)</f>
        <v>489</v>
      </c>
      <c r="E58" s="15">
        <f>MAX('PAGE 13'!F29,0)</f>
        <v>18</v>
      </c>
      <c r="F58" s="15">
        <f>MAX('PAGE 14'!C29,0)</f>
        <v>1</v>
      </c>
      <c r="G58" s="15">
        <f>MAX('PAGE 14'!F29,0)</f>
        <v>0</v>
      </c>
      <c r="H58" s="15">
        <f>MAX('PAGE 15'!C29,0)</f>
        <v>0</v>
      </c>
      <c r="I58" s="15">
        <f>MAX('PAGE 15'!F29,0)</f>
        <v>31</v>
      </c>
    </row>
    <row r="59" spans="2:9" ht="83.25" hidden="1" customHeight="1" x14ac:dyDescent="0.2">
      <c r="B59" s="15">
        <f>MAX('PAGE 12'!C31,0)+MAX('PAGE 12'!D31,0)+MAX('PAGE 12'!E31,0)</f>
        <v>65254</v>
      </c>
      <c r="C59" s="15">
        <f>MAX('PAGE 12'!F31,0)+MAX('PAGE 12'!G31,0)+MAX('PAGE 12'!H31,0)</f>
        <v>9513</v>
      </c>
      <c r="D59" s="15">
        <f>MAX('PAGE 13'!C30,0)+MAX('PAGE 13'!D30,0)+MAX('PAGE 13'!E30,0)</f>
        <v>7214</v>
      </c>
      <c r="E59" s="15">
        <f>MAX('PAGE 13'!F30,0)+MAX('PAGE 13'!G30,0)+MAX('PAGE 13'!H30,0)</f>
        <v>945</v>
      </c>
      <c r="F59" s="15">
        <f>MAX('PAGE 14'!C30,0)+MAX('PAGE 14'!D30,0)+MAX('PAGE 14'!E30,0)</f>
        <v>37</v>
      </c>
      <c r="G59" s="15">
        <f>MAX('PAGE 14'!F30,0)+MAX('PAGE 14'!G30,0)+MAX('PAGE 14'!H30,0)</f>
        <v>160</v>
      </c>
      <c r="H59" s="15">
        <f>MAX('PAGE 15'!C30,0)+MAX('PAGE 15'!D30,0)+MAX('PAGE 15'!E30,0)</f>
        <v>127</v>
      </c>
      <c r="I59" s="15">
        <f>MAX('PAGE 15'!F30,0)+MAX('PAGE 15'!G30,0)+MAX('PAGE 15'!H30,0)</f>
        <v>719</v>
      </c>
    </row>
  </sheetData>
  <sheetProtection password="CDE0" sheet="1" objects="1" scenarios="1"/>
  <mergeCells count="10">
    <mergeCell ref="B12:I12"/>
    <mergeCell ref="B13:I13"/>
    <mergeCell ref="B14:B20"/>
    <mergeCell ref="C14:C20"/>
    <mergeCell ref="D14:D20"/>
    <mergeCell ref="E14:E20"/>
    <mergeCell ref="F14:F20"/>
    <mergeCell ref="G14:G20"/>
    <mergeCell ref="H14:H20"/>
    <mergeCell ref="I14:I20"/>
  </mergeCells>
  <phoneticPr fontId="0" type="noConversion"/>
  <pageMargins left="0.8" right="0.3" top="0.9" bottom="0" header="0.5" footer="0.5"/>
  <pageSetup scale="73" orientation="landscape" r:id="rId1"/>
  <headerFooter alignWithMargins="0">
    <oddFooter>&amp;L&amp;8
CURRENT DATE: 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0">
    <pageSetUpPr fitToPage="1"/>
  </sheetPr>
  <dimension ref="A1:R26"/>
  <sheetViews>
    <sheetView zoomScaleNormal="100" workbookViewId="0">
      <selection activeCell="K25" sqref="K25"/>
    </sheetView>
  </sheetViews>
  <sheetFormatPr defaultColWidth="36.5703125" defaultRowHeight="12.75" x14ac:dyDescent="0.2"/>
  <cols>
    <col min="1" max="1" width="31.5703125" style="5" customWidth="1"/>
    <col min="2" max="2" width="16.5703125" style="5" customWidth="1"/>
    <col min="3" max="3" width="13.140625" style="5" customWidth="1"/>
    <col min="4" max="5" width="11.85546875" style="5" customWidth="1"/>
    <col min="6" max="6" width="12" style="5" customWidth="1"/>
    <col min="7" max="7" width="10.85546875" style="5" customWidth="1"/>
    <col min="8" max="8" width="10.42578125" style="5" customWidth="1"/>
    <col min="9" max="9" width="11.85546875" style="5" customWidth="1"/>
    <col min="10" max="10" width="4.85546875" style="5" customWidth="1"/>
    <col min="11" max="11" width="10" style="5" customWidth="1"/>
    <col min="12" max="12" width="11" style="5" customWidth="1"/>
    <col min="13" max="13" width="6.42578125" style="5" customWidth="1"/>
    <col min="14" max="14" width="6.5703125" style="5" customWidth="1"/>
    <col min="15" max="15" width="4.5703125" style="5" hidden="1" customWidth="1"/>
    <col min="16" max="16" width="10.5703125" style="5" customWidth="1"/>
    <col min="17" max="17" width="7" style="5" customWidth="1"/>
    <col min="18" max="18" width="8.85546875" style="5" hidden="1" customWidth="1"/>
    <col min="19" max="19" width="9.42578125" style="5" customWidth="1"/>
    <col min="20" max="22" width="12.5703125" style="5" customWidth="1"/>
    <col min="23" max="16384" width="36.5703125" style="5"/>
  </cols>
  <sheetData>
    <row r="1" spans="1:18" ht="12" customHeight="1" x14ac:dyDescent="0.2">
      <c r="A1" s="104" t="s">
        <v>206</v>
      </c>
      <c r="B1" s="3"/>
      <c r="C1" s="3"/>
      <c r="D1" s="3"/>
      <c r="E1" s="3"/>
      <c r="F1" s="3"/>
      <c r="I1" s="6" t="s">
        <v>73</v>
      </c>
    </row>
    <row r="2" spans="1:18" ht="9.6" customHeight="1" x14ac:dyDescent="0.2">
      <c r="A2" s="3"/>
      <c r="B2" s="3"/>
      <c r="D2" s="3"/>
      <c r="E2" s="3"/>
      <c r="F2" s="3"/>
      <c r="I2" s="3"/>
    </row>
    <row r="3" spans="1:18" ht="9.6" customHeight="1" x14ac:dyDescent="0.2">
      <c r="A3" s="3"/>
      <c r="H3"/>
      <c r="I3"/>
      <c r="J3"/>
    </row>
    <row r="4" spans="1:18" ht="11.25" customHeight="1" x14ac:dyDescent="0.2">
      <c r="A4" s="3"/>
      <c r="D4" s="7" t="s">
        <v>35</v>
      </c>
      <c r="E4" s="7"/>
      <c r="F4" s="7"/>
      <c r="G4" s="3"/>
      <c r="H4"/>
      <c r="I4"/>
      <c r="J4"/>
    </row>
    <row r="5" spans="1:18" ht="11.25" customHeight="1" x14ac:dyDescent="0.2">
      <c r="A5" s="3"/>
      <c r="D5" s="7" t="s">
        <v>44</v>
      </c>
      <c r="E5" s="7"/>
      <c r="F5" s="7"/>
      <c r="G5" s="3"/>
      <c r="H5"/>
      <c r="I5"/>
      <c r="J5"/>
    </row>
    <row r="6" spans="1:18" ht="11.25" customHeight="1" x14ac:dyDescent="0.2">
      <c r="A6" s="3"/>
      <c r="G6" s="3"/>
      <c r="H6"/>
      <c r="I6"/>
      <c r="J6"/>
    </row>
    <row r="7" spans="1:18" ht="12" customHeight="1" x14ac:dyDescent="0.2">
      <c r="A7" s="3"/>
      <c r="D7" s="108" t="str">
        <f>"Reporting Date: "&amp;'PAGE 1'!D7</f>
        <v>Reporting Date: 2024</v>
      </c>
      <c r="E7" s="7"/>
      <c r="F7" s="7"/>
      <c r="G7" s="3"/>
      <c r="H7"/>
      <c r="I7"/>
      <c r="J7"/>
    </row>
    <row r="8" spans="1:18" ht="9.6" customHeight="1" x14ac:dyDescent="0.2">
      <c r="A8" s="3"/>
      <c r="D8" s="3"/>
      <c r="E8" s="3"/>
      <c r="F8" s="3"/>
      <c r="G8" s="3"/>
      <c r="H8"/>
      <c r="I8"/>
      <c r="J8"/>
    </row>
    <row r="9" spans="1:18" ht="11.25" customHeight="1" x14ac:dyDescent="0.2">
      <c r="A9" s="3"/>
      <c r="B9" s="3"/>
      <c r="C9" s="123" t="s">
        <v>99</v>
      </c>
      <c r="D9" s="123"/>
      <c r="E9" s="123"/>
      <c r="H9"/>
      <c r="I9"/>
      <c r="J9"/>
    </row>
    <row r="10" spans="1:18" ht="9.6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8" ht="29.25" customHeight="1" x14ac:dyDescent="0.2">
      <c r="A11" s="229" t="s">
        <v>210</v>
      </c>
      <c r="B11" s="229"/>
      <c r="C11" s="229"/>
      <c r="D11" s="229"/>
      <c r="E11" s="229"/>
      <c r="F11" s="229"/>
      <c r="G11" s="229"/>
      <c r="H11" s="229"/>
      <c r="I11" s="229"/>
      <c r="J11" s="3"/>
      <c r="K11" s="3"/>
    </row>
    <row r="12" spans="1:18" ht="15" customHeight="1" x14ac:dyDescent="0.2">
      <c r="A12" s="18"/>
      <c r="B12" s="102" t="s">
        <v>34</v>
      </c>
      <c r="C12" s="48"/>
      <c r="D12" s="48"/>
      <c r="E12" s="101"/>
      <c r="F12" s="48"/>
      <c r="G12" s="48"/>
      <c r="H12" s="48"/>
      <c r="I12" s="63"/>
      <c r="J12" s="3"/>
      <c r="K12" s="3"/>
    </row>
    <row r="13" spans="1:18" ht="57" customHeight="1" x14ac:dyDescent="0.2">
      <c r="A13" s="87" t="s">
        <v>90</v>
      </c>
      <c r="B13" s="88" t="s">
        <v>152</v>
      </c>
      <c r="C13" s="88" t="s">
        <v>184</v>
      </c>
      <c r="D13" s="88" t="s">
        <v>98</v>
      </c>
      <c r="E13" s="88" t="s">
        <v>185</v>
      </c>
      <c r="F13" s="88" t="s">
        <v>186</v>
      </c>
      <c r="G13" s="88" t="s">
        <v>50</v>
      </c>
      <c r="H13" s="88" t="s">
        <v>187</v>
      </c>
      <c r="I13" s="84" t="s">
        <v>18</v>
      </c>
      <c r="J13" s="19"/>
      <c r="K13" s="100" t="s">
        <v>43</v>
      </c>
      <c r="L13" s="100" t="s">
        <v>95</v>
      </c>
    </row>
    <row r="14" spans="1:18" s="23" customFormat="1" ht="30" customHeight="1" x14ac:dyDescent="0.2">
      <c r="A14" s="20" t="s">
        <v>66</v>
      </c>
      <c r="B14" s="64">
        <v>17823</v>
      </c>
      <c r="C14" s="64">
        <v>967</v>
      </c>
      <c r="D14" s="64">
        <v>1273</v>
      </c>
      <c r="E14" s="64">
        <v>1949</v>
      </c>
      <c r="F14" s="64">
        <v>371</v>
      </c>
      <c r="G14" s="64">
        <v>37909</v>
      </c>
      <c r="H14" s="64">
        <v>4962</v>
      </c>
      <c r="I14" s="64">
        <v>65254</v>
      </c>
      <c r="J14" s="21"/>
      <c r="K14" s="69">
        <f t="shared" ref="K14:K22" si="0">MAX(B14,0)+MAX(C14,0)+MAX(D14,0)+MAX(E14,0)+MAX(F14,0)+MAX(G14,0)+MAX(H14,0)</f>
        <v>65254</v>
      </c>
      <c r="L14" s="67">
        <f>MAX('PAGE 12'!C31,0)+MAX('PAGE 12'!D31,0)+MAX('PAGE 12'!E31,0)</f>
        <v>65254</v>
      </c>
      <c r="R14" s="23">
        <f t="shared" ref="R14:R22" si="1">MIN(LEN(TRIM(B14)),LEN(TRIM(C14)),LEN(TRIM(D14)),LEN(TRIM(E14)),LEN(TRIM(F14)),LEN(TRIM(G14)),LEN(TRIM(H14)),LEN(TRIM(I14)))</f>
        <v>3</v>
      </c>
    </row>
    <row r="15" spans="1:18" s="23" customFormat="1" ht="30" customHeight="1" x14ac:dyDescent="0.2">
      <c r="A15" s="20" t="s">
        <v>139</v>
      </c>
      <c r="B15" s="64">
        <v>2553</v>
      </c>
      <c r="C15" s="64">
        <v>203</v>
      </c>
      <c r="D15" s="64">
        <v>208</v>
      </c>
      <c r="E15" s="64">
        <v>331</v>
      </c>
      <c r="F15" s="64">
        <v>75</v>
      </c>
      <c r="G15" s="64">
        <v>5398</v>
      </c>
      <c r="H15" s="64">
        <v>745</v>
      </c>
      <c r="I15" s="64">
        <v>9513</v>
      </c>
      <c r="J15" s="21"/>
      <c r="K15" s="69">
        <f t="shared" si="0"/>
        <v>9513</v>
      </c>
      <c r="L15" s="67">
        <f>MAX('PAGE 12'!F31,0)+MAX('PAGE 12'!G31,0)+MAX('PAGE 12'!H31,0)</f>
        <v>9513</v>
      </c>
      <c r="R15" s="23">
        <f t="shared" si="1"/>
        <v>2</v>
      </c>
    </row>
    <row r="16" spans="1:18" s="23" customFormat="1" ht="30" customHeight="1" x14ac:dyDescent="0.2">
      <c r="A16" s="20" t="s">
        <v>67</v>
      </c>
      <c r="B16" s="64">
        <v>1802</v>
      </c>
      <c r="C16" s="64">
        <v>107</v>
      </c>
      <c r="D16" s="64">
        <v>325</v>
      </c>
      <c r="E16" s="64">
        <v>301</v>
      </c>
      <c r="F16" s="64">
        <v>92</v>
      </c>
      <c r="G16" s="64">
        <v>3998</v>
      </c>
      <c r="H16" s="64">
        <v>589</v>
      </c>
      <c r="I16" s="64">
        <v>7214</v>
      </c>
      <c r="J16" s="21"/>
      <c r="K16" s="69">
        <f t="shared" si="0"/>
        <v>7214</v>
      </c>
      <c r="L16" s="67">
        <f>MAX('PAGE 13'!C30,0)+MAX('PAGE 13'!D30,0)+MAX('PAGE 13'!E30,0)</f>
        <v>7214</v>
      </c>
      <c r="O16" s="23">
        <v>18</v>
      </c>
      <c r="R16" s="23">
        <f t="shared" si="1"/>
        <v>2</v>
      </c>
    </row>
    <row r="17" spans="1:18" ht="30" customHeight="1" x14ac:dyDescent="0.2">
      <c r="A17" s="20" t="s">
        <v>68</v>
      </c>
      <c r="B17" s="64">
        <v>166</v>
      </c>
      <c r="C17" s="64">
        <v>18</v>
      </c>
      <c r="D17" s="64">
        <v>18</v>
      </c>
      <c r="E17" s="64">
        <v>76</v>
      </c>
      <c r="F17" s="64">
        <v>11</v>
      </c>
      <c r="G17" s="64">
        <v>577</v>
      </c>
      <c r="H17" s="64">
        <v>79</v>
      </c>
      <c r="I17" s="64">
        <v>945</v>
      </c>
      <c r="J17" s="21"/>
      <c r="K17" s="69">
        <f t="shared" si="0"/>
        <v>945</v>
      </c>
      <c r="L17" s="51">
        <f>MAX('PAGE 13'!F30,0)+MAX('PAGE 13'!G30,0)+MAX('PAGE 13'!H30,0)</f>
        <v>945</v>
      </c>
      <c r="R17" s="23">
        <f t="shared" si="1"/>
        <v>2</v>
      </c>
    </row>
    <row r="18" spans="1:18" ht="30" customHeight="1" x14ac:dyDescent="0.2">
      <c r="A18" s="24" t="s">
        <v>42</v>
      </c>
      <c r="B18" s="64">
        <v>10</v>
      </c>
      <c r="C18" s="64">
        <v>2</v>
      </c>
      <c r="D18" s="64">
        <v>0</v>
      </c>
      <c r="E18" s="64">
        <v>1</v>
      </c>
      <c r="F18" s="64">
        <v>3</v>
      </c>
      <c r="G18" s="64">
        <v>19</v>
      </c>
      <c r="H18" s="64">
        <v>2</v>
      </c>
      <c r="I18" s="64">
        <v>37</v>
      </c>
      <c r="J18" s="21"/>
      <c r="K18" s="69">
        <f t="shared" si="0"/>
        <v>37</v>
      </c>
      <c r="L18" s="51">
        <f>MAX('PAGE 14'!C30,0)+MAX('PAGE 14'!D30,0)+MAX('PAGE 14'!E30,0)</f>
        <v>37</v>
      </c>
      <c r="R18" s="23">
        <f t="shared" si="1"/>
        <v>1</v>
      </c>
    </row>
    <row r="19" spans="1:18" ht="30" customHeight="1" x14ac:dyDescent="0.2">
      <c r="A19" s="24" t="s">
        <v>69</v>
      </c>
      <c r="B19" s="64">
        <v>32</v>
      </c>
      <c r="C19" s="64">
        <v>1</v>
      </c>
      <c r="D19" s="64">
        <v>4</v>
      </c>
      <c r="E19" s="64">
        <v>4</v>
      </c>
      <c r="F19" s="64">
        <v>1</v>
      </c>
      <c r="G19" s="64">
        <v>108</v>
      </c>
      <c r="H19" s="64">
        <v>10</v>
      </c>
      <c r="I19" s="64">
        <v>160</v>
      </c>
      <c r="J19" s="21"/>
      <c r="K19" s="69">
        <f t="shared" si="0"/>
        <v>160</v>
      </c>
      <c r="L19" s="51">
        <f>MAX('PAGE 14'!F30,0)+MAX('PAGE 14'!G30,0)+MAX('PAGE 14'!H30,0)</f>
        <v>160</v>
      </c>
      <c r="R19" s="23">
        <f t="shared" si="1"/>
        <v>1</v>
      </c>
    </row>
    <row r="20" spans="1:18" ht="30" customHeight="1" x14ac:dyDescent="0.2">
      <c r="A20" s="20" t="s">
        <v>70</v>
      </c>
      <c r="B20" s="64">
        <v>34</v>
      </c>
      <c r="C20" s="64">
        <v>7</v>
      </c>
      <c r="D20" s="64">
        <v>0</v>
      </c>
      <c r="E20" s="64">
        <v>11</v>
      </c>
      <c r="F20" s="64">
        <v>2</v>
      </c>
      <c r="G20" s="64">
        <v>65</v>
      </c>
      <c r="H20" s="64">
        <v>8</v>
      </c>
      <c r="I20" s="64">
        <v>127</v>
      </c>
      <c r="J20" s="21"/>
      <c r="K20" s="69">
        <f t="shared" si="0"/>
        <v>127</v>
      </c>
      <c r="L20" s="51">
        <f>MAX('PAGE 15'!C30,0)+MAX('PAGE 15'!D30,0)+MAX('PAGE 15'!E30,0)</f>
        <v>127</v>
      </c>
      <c r="R20" s="23">
        <f t="shared" si="1"/>
        <v>1</v>
      </c>
    </row>
    <row r="21" spans="1:18" ht="30" customHeight="1" x14ac:dyDescent="0.2">
      <c r="A21" s="20" t="s">
        <v>71</v>
      </c>
      <c r="B21" s="64">
        <v>88</v>
      </c>
      <c r="C21" s="64">
        <v>4</v>
      </c>
      <c r="D21" s="64">
        <v>14</v>
      </c>
      <c r="E21" s="64">
        <v>16</v>
      </c>
      <c r="F21" s="64">
        <v>5</v>
      </c>
      <c r="G21" s="64">
        <v>566</v>
      </c>
      <c r="H21" s="64">
        <v>26</v>
      </c>
      <c r="I21" s="64">
        <v>719</v>
      </c>
      <c r="J21" s="21"/>
      <c r="K21" s="69">
        <f t="shared" si="0"/>
        <v>719</v>
      </c>
      <c r="L21" s="51">
        <f>MAX('PAGE 15'!F30,0)+MAX('PAGE 15'!G30,0)+MAX('PAGE 15'!H30,0)</f>
        <v>719</v>
      </c>
      <c r="R21" s="23">
        <f t="shared" si="1"/>
        <v>1</v>
      </c>
    </row>
    <row r="22" spans="1:18" ht="30" customHeight="1" x14ac:dyDescent="0.2">
      <c r="A22" s="86" t="s">
        <v>72</v>
      </c>
      <c r="B22" s="64">
        <v>22508</v>
      </c>
      <c r="C22" s="64">
        <v>1309</v>
      </c>
      <c r="D22" s="64">
        <v>1842</v>
      </c>
      <c r="E22" s="64">
        <v>2689</v>
      </c>
      <c r="F22" s="64">
        <v>560</v>
      </c>
      <c r="G22" s="64">
        <v>48640</v>
      </c>
      <c r="H22" s="64">
        <v>6421</v>
      </c>
      <c r="I22" s="64">
        <v>83969</v>
      </c>
      <c r="J22" s="21"/>
      <c r="K22" s="69">
        <f t="shared" si="0"/>
        <v>83969</v>
      </c>
      <c r="R22" s="23">
        <f t="shared" si="1"/>
        <v>3</v>
      </c>
    </row>
    <row r="23" spans="1:18" ht="15" customHeight="1" x14ac:dyDescent="0.2">
      <c r="A23" s="3"/>
      <c r="B23" s="25"/>
      <c r="C23" s="25"/>
      <c r="D23" s="25"/>
      <c r="E23" s="25"/>
      <c r="F23" s="25"/>
      <c r="G23" s="25"/>
      <c r="H23" s="25"/>
      <c r="I23" s="25"/>
      <c r="J23" s="21"/>
      <c r="K23" s="22"/>
    </row>
    <row r="24" spans="1:18" x14ac:dyDescent="0.2">
      <c r="A24" s="3"/>
    </row>
    <row r="25" spans="1:18" x14ac:dyDescent="0.2">
      <c r="A25" s="6" t="s">
        <v>43</v>
      </c>
      <c r="B25" s="3">
        <f t="shared" ref="B25:I25" si="2">MAX(B14,0)+MAX(B15,0)+MAX(B16,0)+MAX(B17,0)+MAX(B18,0)+MAX(B19,0)+MAX(B20,0)+MAX(B21,0)</f>
        <v>22508</v>
      </c>
      <c r="C25" s="3">
        <f t="shared" si="2"/>
        <v>1309</v>
      </c>
      <c r="D25" s="3">
        <f t="shared" si="2"/>
        <v>1842</v>
      </c>
      <c r="E25" s="3">
        <f t="shared" si="2"/>
        <v>2689</v>
      </c>
      <c r="F25" s="3">
        <f t="shared" si="2"/>
        <v>560</v>
      </c>
      <c r="G25" s="3">
        <f t="shared" si="2"/>
        <v>48640</v>
      </c>
      <c r="H25" s="3">
        <f t="shared" si="2"/>
        <v>6421</v>
      </c>
      <c r="I25" s="3">
        <f t="shared" si="2"/>
        <v>83969</v>
      </c>
    </row>
    <row r="26" spans="1:18" x14ac:dyDescent="0.2">
      <c r="A26" s="26"/>
    </row>
  </sheetData>
  <sheetProtection password="CDE0" sheet="1" objects="1" scenarios="1"/>
  <customSheetViews>
    <customSheetView guid="{A8D5DEF8-4F89-11D5-A668-00B0D092E341}" scale="70" hiddenColumns="1" showRuler="0">
      <selection activeCell="E11" sqref="E11"/>
      <pageMargins left="0" right="0" top="0.75" bottom="0" header="0.5" footer="0.5"/>
      <pageSetup orientation="landscape" r:id="rId1"/>
      <headerFooter alignWithMargins="0">
        <oddFooter>&amp;L&amp;8ED FORM: 869-4</oddFooter>
      </headerFooter>
    </customSheetView>
    <customSheetView guid="{42BAA098-7A52-4D1D-A823-FCD82DBB77F5}" scale="70" showPageBreaks="1" printArea="1" hiddenColumns="1" showRuler="0">
      <selection activeCell="E11" sqref="E11"/>
      <pageMargins left="0" right="0" top="0.75" bottom="0" header="0.5" footer="0.5"/>
      <pageSetup orientation="landscape" r:id="rId2"/>
      <headerFooter alignWithMargins="0">
        <oddFooter>&amp;L&amp;8ED FORM: 869-4</oddFooter>
      </headerFooter>
    </customSheetView>
    <customSheetView guid="{D365D4ED-8FDA-11D4-90D6-00C09F02E77C}" scale="70" hiddenColumns="1" showRuler="0" topLeftCell="A3">
      <selection activeCell="G24" sqref="G24"/>
      <pageMargins left="0.75" right="0.75" top="0.75" bottom="1" header="0.5" footer="0.5"/>
      <pageSetup orientation="landscape" r:id="rId3"/>
      <headerFooter alignWithMargins="0">
        <oddFooter>&amp;L&amp;8ED FORM: 869-4</oddFooter>
      </headerFooter>
    </customSheetView>
  </customSheetViews>
  <mergeCells count="2">
    <mergeCell ref="C9:E9"/>
    <mergeCell ref="A11:I11"/>
  </mergeCells>
  <phoneticPr fontId="0" type="noConversion"/>
  <conditionalFormatting sqref="B14:I22">
    <cfRule type="expression" dxfId="33" priority="9" stopIfTrue="1">
      <formula>LEN(TRIM(B14))=0</formula>
    </cfRule>
  </conditionalFormatting>
  <conditionalFormatting sqref="B25:I25">
    <cfRule type="expression" dxfId="32" priority="2" stopIfTrue="1">
      <formula>MAX(B22,0)&lt;&gt;B25</formula>
    </cfRule>
  </conditionalFormatting>
  <conditionalFormatting sqref="C9:E9">
    <cfRule type="expression" dxfId="31" priority="10" stopIfTrue="1">
      <formula>MIN(R14:R22)=0</formula>
    </cfRule>
  </conditionalFormatting>
  <conditionalFormatting sqref="J14:J23">
    <cfRule type="expression" dxfId="30" priority="1" stopIfTrue="1">
      <formula>AND(J14&gt;0,J14&gt;I14)</formula>
    </cfRule>
  </conditionalFormatting>
  <conditionalFormatting sqref="K14:K23">
    <cfRule type="expression" dxfId="29" priority="3" stopIfTrue="1">
      <formula>MAX(I14,0)&lt;&gt;K14</formula>
    </cfRule>
  </conditionalFormatting>
  <conditionalFormatting sqref="L14">
    <cfRule type="expression" dxfId="28" priority="7" stopIfTrue="1">
      <formula>AND(OR(I14&gt;=0, L14&gt;0),I14&lt;&gt;L14)</formula>
    </cfRule>
  </conditionalFormatting>
  <conditionalFormatting sqref="L15:L18">
    <cfRule type="expression" dxfId="27" priority="6" stopIfTrue="1">
      <formula>AND(OR(I15&gt;=0,L15&gt;0),I15&lt;&gt;L15)</formula>
    </cfRule>
  </conditionalFormatting>
  <conditionalFormatting sqref="L19:L21">
    <cfRule type="expression" dxfId="26" priority="5" stopIfTrue="1">
      <formula>AND(OR(I19&gt;=0,L19&gt;0),I19&lt;&gt;L19)</formula>
    </cfRule>
  </conditionalFormatting>
  <pageMargins left="0.8" right="0.3" top="0.9" bottom="0" header="0.5" footer="0.5"/>
  <pageSetup scale="95" orientation="landscape" r:id="rId4"/>
  <headerFooter alignWithMargins="0">
    <oddFooter>&amp;L&amp;8
CURRENT DATE: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R46"/>
  <sheetViews>
    <sheetView zoomScale="90" zoomScaleNormal="90" workbookViewId="0">
      <selection activeCell="A40" sqref="A40"/>
    </sheetView>
  </sheetViews>
  <sheetFormatPr defaultColWidth="9.140625" defaultRowHeight="12.75" x14ac:dyDescent="0.2"/>
  <cols>
    <col min="1" max="1" width="33.5703125" customWidth="1"/>
    <col min="2" max="2" width="12.5703125" customWidth="1"/>
    <col min="3" max="3" width="10.42578125" hidden="1" customWidth="1"/>
    <col min="4" max="4" width="0.85546875" customWidth="1"/>
    <col min="5" max="8" width="28.140625" customWidth="1"/>
    <col min="9" max="9" width="4.85546875" customWidth="1"/>
    <col min="12" max="12" width="9" customWidth="1"/>
    <col min="13" max="13" width="3" hidden="1" customWidth="1"/>
    <col min="18" max="18" width="9.140625" hidden="1" customWidth="1"/>
  </cols>
  <sheetData>
    <row r="1" spans="1:13" s="3" customFormat="1" ht="12" customHeight="1" x14ac:dyDescent="0.2">
      <c r="A1" s="104" t="s">
        <v>206</v>
      </c>
      <c r="H1" s="6" t="s">
        <v>48</v>
      </c>
    </row>
    <row r="2" spans="1:13" s="3" customFormat="1" ht="9.6" customHeight="1" x14ac:dyDescent="0.2">
      <c r="F2" s="7"/>
    </row>
    <row r="3" spans="1:13" s="3" customFormat="1" ht="9.6" customHeight="1" x14ac:dyDescent="0.2">
      <c r="F3" s="7"/>
      <c r="G3"/>
      <c r="H3"/>
    </row>
    <row r="4" spans="1:13" s="3" customFormat="1" ht="12" customHeight="1" x14ac:dyDescent="0.2">
      <c r="F4" s="75" t="s">
        <v>17</v>
      </c>
      <c r="G4"/>
      <c r="H4"/>
    </row>
    <row r="5" spans="1:13" s="3" customFormat="1" ht="12" customHeight="1" x14ac:dyDescent="0.2">
      <c r="F5" s="7"/>
      <c r="G5"/>
      <c r="H5"/>
    </row>
    <row r="6" spans="1:13" s="3" customFormat="1" ht="12" customHeight="1" x14ac:dyDescent="0.2">
      <c r="F6" s="7"/>
      <c r="G6"/>
      <c r="H6"/>
    </row>
    <row r="7" spans="1:13" s="3" customFormat="1" ht="12" customHeight="1" x14ac:dyDescent="0.2">
      <c r="D7" s="7"/>
      <c r="F7" s="106" t="str">
        <f>"Reporting Date: "&amp;'PAGE 1'!D7</f>
        <v>Reporting Date: 2024</v>
      </c>
      <c r="G7"/>
      <c r="H7"/>
    </row>
    <row r="8" spans="1:13" s="3" customFormat="1" ht="9.6" customHeight="1" x14ac:dyDescent="0.2">
      <c r="F8" s="7"/>
      <c r="G8"/>
      <c r="H8"/>
    </row>
    <row r="9" spans="1:13" ht="9.6" customHeight="1" x14ac:dyDescent="0.2">
      <c r="B9" s="2"/>
    </row>
    <row r="10" spans="1:13" s="8" customFormat="1" ht="11.25" customHeight="1" x14ac:dyDescent="0.2">
      <c r="B10" s="9"/>
      <c r="E10" s="123" t="s">
        <v>99</v>
      </c>
      <c r="F10" s="123"/>
      <c r="G10"/>
      <c r="H10"/>
    </row>
    <row r="11" spans="1:13" ht="9.6" customHeight="1" x14ac:dyDescent="0.2">
      <c r="B11" s="2"/>
    </row>
    <row r="12" spans="1:13" s="5" customFormat="1" ht="15.75" customHeight="1" x14ac:dyDescent="0.2">
      <c r="B12" s="14"/>
      <c r="D12" s="3"/>
      <c r="E12" s="3"/>
      <c r="F12" s="3"/>
      <c r="G12" s="3"/>
      <c r="H12" s="3"/>
    </row>
    <row r="13" spans="1:13" s="5" customFormat="1" ht="14.25" customHeight="1" x14ac:dyDescent="0.2">
      <c r="A13" s="73" t="s">
        <v>208</v>
      </c>
      <c r="B13" s="14"/>
      <c r="C13" s="46"/>
      <c r="D13" s="3"/>
    </row>
    <row r="14" spans="1:13" s="5" customFormat="1" ht="12" customHeight="1" x14ac:dyDescent="0.2">
      <c r="A14" s="150" t="s">
        <v>16</v>
      </c>
      <c r="B14" s="151"/>
      <c r="C14" s="151"/>
      <c r="D14" s="152"/>
      <c r="E14" s="139" t="s">
        <v>115</v>
      </c>
      <c r="F14" s="140"/>
      <c r="G14" s="140"/>
      <c r="H14" s="141"/>
    </row>
    <row r="15" spans="1:13" s="5" customFormat="1" ht="12" customHeight="1" x14ac:dyDescent="0.2">
      <c r="A15" s="153"/>
      <c r="B15" s="154"/>
      <c r="C15" s="154"/>
      <c r="D15" s="155"/>
      <c r="E15" s="142" t="s">
        <v>116</v>
      </c>
      <c r="F15" s="143"/>
      <c r="G15" s="142" t="s">
        <v>117</v>
      </c>
      <c r="H15" s="143"/>
    </row>
    <row r="16" spans="1:13" s="5" customFormat="1" ht="12" customHeight="1" x14ac:dyDescent="0.2">
      <c r="A16" s="153"/>
      <c r="B16" s="154"/>
      <c r="C16" s="154"/>
      <c r="D16" s="155"/>
      <c r="E16" s="144"/>
      <c r="F16" s="145"/>
      <c r="G16" s="144"/>
      <c r="H16" s="145"/>
      <c r="L16" s="5" t="s">
        <v>7</v>
      </c>
      <c r="M16" s="5">
        <v>3</v>
      </c>
    </row>
    <row r="17" spans="1:18" ht="12" customHeight="1" x14ac:dyDescent="0.2">
      <c r="A17" s="153"/>
      <c r="B17" s="154"/>
      <c r="C17" s="154"/>
      <c r="D17" s="155"/>
      <c r="E17" s="137" t="s">
        <v>118</v>
      </c>
      <c r="F17" s="137" t="s">
        <v>119</v>
      </c>
      <c r="G17" s="137" t="s">
        <v>120</v>
      </c>
      <c r="H17" s="137" t="s">
        <v>121</v>
      </c>
    </row>
    <row r="18" spans="1:18" ht="30.75" customHeight="1" x14ac:dyDescent="0.2">
      <c r="A18" s="156"/>
      <c r="B18" s="157"/>
      <c r="C18" s="157"/>
      <c r="D18" s="158"/>
      <c r="E18" s="138"/>
      <c r="F18" s="138"/>
      <c r="G18" s="138"/>
      <c r="H18" s="138"/>
    </row>
    <row r="19" spans="1:18" ht="18" customHeight="1" x14ac:dyDescent="0.2">
      <c r="A19" s="159" t="s">
        <v>140</v>
      </c>
      <c r="B19" s="159"/>
      <c r="C19" s="159"/>
      <c r="D19" s="159"/>
      <c r="E19" s="115">
        <v>1</v>
      </c>
      <c r="F19" s="52">
        <v>0</v>
      </c>
      <c r="G19" s="52">
        <v>0</v>
      </c>
      <c r="H19" s="52">
        <v>0</v>
      </c>
      <c r="J19" t="s">
        <v>7</v>
      </c>
      <c r="R19">
        <f t="shared" ref="R19:R32" si="0">MIN(LEN(TRIM(E19)),LEN(TRIM(F19)),LEN(TRIM(G19)))</f>
        <v>1</v>
      </c>
    </row>
    <row r="20" spans="1:18" ht="18" customHeight="1" x14ac:dyDescent="0.2">
      <c r="A20" s="160" t="s">
        <v>0</v>
      </c>
      <c r="B20" s="161"/>
      <c r="C20" s="161"/>
      <c r="D20" s="162"/>
      <c r="E20" s="52">
        <v>66</v>
      </c>
      <c r="F20" s="52">
        <v>16</v>
      </c>
      <c r="G20" s="52">
        <v>6</v>
      </c>
      <c r="H20" s="52">
        <v>0</v>
      </c>
      <c r="L20" t="s">
        <v>7</v>
      </c>
      <c r="R20">
        <f t="shared" si="0"/>
        <v>1</v>
      </c>
    </row>
    <row r="21" spans="1:18" ht="18" customHeight="1" x14ac:dyDescent="0.2">
      <c r="A21" s="134" t="s">
        <v>213</v>
      </c>
      <c r="B21" s="135"/>
      <c r="C21" s="135"/>
      <c r="D21" s="136"/>
      <c r="E21" s="52">
        <v>1717</v>
      </c>
      <c r="F21" s="52">
        <v>451</v>
      </c>
      <c r="G21" s="52">
        <v>223</v>
      </c>
      <c r="H21" s="52">
        <v>169</v>
      </c>
      <c r="R21">
        <f t="shared" si="0"/>
        <v>3</v>
      </c>
    </row>
    <row r="22" spans="1:18" ht="18" customHeight="1" x14ac:dyDescent="0.2">
      <c r="A22" s="134" t="s">
        <v>214</v>
      </c>
      <c r="B22" s="135"/>
      <c r="C22" s="135"/>
      <c r="D22" s="136"/>
      <c r="E22" s="52">
        <v>13</v>
      </c>
      <c r="F22" s="52">
        <v>1</v>
      </c>
      <c r="G22" s="52">
        <v>2</v>
      </c>
      <c r="H22" s="115">
        <v>3</v>
      </c>
      <c r="R22">
        <f>MIN(LEN(TRIM(E22)),LEN(TRIM(F22)),LEN(TRIM(G22)))</f>
        <v>1</v>
      </c>
    </row>
    <row r="23" spans="1:18" ht="18" customHeight="1" x14ac:dyDescent="0.2">
      <c r="A23" s="134" t="s">
        <v>1</v>
      </c>
      <c r="B23" s="135"/>
      <c r="C23" s="135"/>
      <c r="D23" s="136"/>
      <c r="E23" s="52">
        <v>2</v>
      </c>
      <c r="F23" s="52">
        <v>0</v>
      </c>
      <c r="G23" s="52">
        <v>0</v>
      </c>
      <c r="H23" s="52">
        <v>0</v>
      </c>
      <c r="R23">
        <f>MIN(LEN(TRIM(E23)),LEN(TRIM(F23)),LEN(TRIM(G23)))</f>
        <v>1</v>
      </c>
    </row>
    <row r="24" spans="1:18" ht="18" customHeight="1" x14ac:dyDescent="0.2">
      <c r="A24" s="134" t="s">
        <v>215</v>
      </c>
      <c r="B24" s="135"/>
      <c r="C24" s="135"/>
      <c r="D24" s="136"/>
      <c r="E24" s="52">
        <v>30</v>
      </c>
      <c r="F24" s="52">
        <v>4</v>
      </c>
      <c r="G24" s="52">
        <v>8</v>
      </c>
      <c r="H24" s="52">
        <v>7</v>
      </c>
      <c r="R24">
        <f>MIN(LEN(TRIM(E24)),LEN(TRIM(F24)),LEN(TRIM(G24)))</f>
        <v>1</v>
      </c>
    </row>
    <row r="25" spans="1:18" ht="18" customHeight="1" x14ac:dyDescent="0.2">
      <c r="A25" s="134" t="s">
        <v>216</v>
      </c>
      <c r="B25" s="135"/>
      <c r="C25" s="135"/>
      <c r="D25" s="136"/>
      <c r="E25" s="52">
        <v>102</v>
      </c>
      <c r="F25" s="52">
        <v>14</v>
      </c>
      <c r="G25" s="52">
        <v>31</v>
      </c>
      <c r="H25" s="52">
        <v>16</v>
      </c>
      <c r="R25">
        <f>MIN(LEN(TRIM(E25)),LEN(TRIM(F25)),LEN(TRIM(G25)))</f>
        <v>2</v>
      </c>
    </row>
    <row r="26" spans="1:18" ht="18" customHeight="1" x14ac:dyDescent="0.2">
      <c r="A26" s="134" t="s">
        <v>228</v>
      </c>
      <c r="B26" s="135"/>
      <c r="C26" s="135"/>
      <c r="D26" s="136"/>
      <c r="E26" s="52">
        <v>0</v>
      </c>
      <c r="F26" s="52">
        <v>0</v>
      </c>
      <c r="G26" s="52">
        <v>0</v>
      </c>
      <c r="H26" s="52">
        <v>0</v>
      </c>
      <c r="R26">
        <f t="shared" si="0"/>
        <v>1</v>
      </c>
    </row>
    <row r="27" spans="1:18" ht="18" customHeight="1" x14ac:dyDescent="0.2">
      <c r="A27" s="134" t="s">
        <v>4</v>
      </c>
      <c r="B27" s="135"/>
      <c r="C27" s="135"/>
      <c r="D27" s="136"/>
      <c r="E27" s="52">
        <v>0</v>
      </c>
      <c r="F27" s="52">
        <v>0</v>
      </c>
      <c r="G27" s="52">
        <v>0</v>
      </c>
      <c r="H27" s="52">
        <v>0</v>
      </c>
      <c r="R27">
        <f t="shared" si="0"/>
        <v>1</v>
      </c>
    </row>
    <row r="28" spans="1:18" ht="18" customHeight="1" x14ac:dyDescent="0.2">
      <c r="A28" s="134" t="s">
        <v>2</v>
      </c>
      <c r="B28" s="135"/>
      <c r="C28" s="135"/>
      <c r="D28" s="136"/>
      <c r="E28" s="52">
        <v>-9</v>
      </c>
      <c r="F28" s="52">
        <v>-9</v>
      </c>
      <c r="G28" s="52">
        <v>-9</v>
      </c>
      <c r="H28" s="52">
        <v>-9</v>
      </c>
      <c r="R28">
        <f t="shared" si="0"/>
        <v>2</v>
      </c>
    </row>
    <row r="29" spans="1:18" ht="18" customHeight="1" x14ac:dyDescent="0.2">
      <c r="A29" s="134" t="s">
        <v>3</v>
      </c>
      <c r="B29" s="135"/>
      <c r="C29" s="135"/>
      <c r="D29" s="136"/>
      <c r="E29" s="52">
        <v>677</v>
      </c>
      <c r="F29" s="52">
        <v>60</v>
      </c>
      <c r="G29" s="52">
        <v>92</v>
      </c>
      <c r="H29" s="52">
        <v>76</v>
      </c>
      <c r="R29">
        <f>MIN(LEN(TRIM(E29)),LEN(TRIM(F29)),LEN(TRIM(G29)))</f>
        <v>2</v>
      </c>
    </row>
    <row r="30" spans="1:18" ht="18" customHeight="1" x14ac:dyDescent="0.2">
      <c r="A30" s="134" t="s">
        <v>5</v>
      </c>
      <c r="B30" s="135"/>
      <c r="C30" s="135"/>
      <c r="D30" s="136"/>
      <c r="E30" s="52">
        <v>3</v>
      </c>
      <c r="F30" s="52">
        <v>1</v>
      </c>
      <c r="G30" s="52">
        <v>0</v>
      </c>
      <c r="H30" s="52">
        <v>0</v>
      </c>
      <c r="R30">
        <f>MIN(LEN(TRIM(E30)),LEN(TRIM(F30)),LEN(TRIM(G30)))</f>
        <v>1</v>
      </c>
    </row>
    <row r="31" spans="1:18" ht="18" customHeight="1" x14ac:dyDescent="0.2">
      <c r="A31" s="134" t="s">
        <v>86</v>
      </c>
      <c r="B31" s="135"/>
      <c r="C31" s="135"/>
      <c r="D31" s="136"/>
      <c r="E31" s="52">
        <v>1666</v>
      </c>
      <c r="F31" s="52">
        <v>136</v>
      </c>
      <c r="G31" s="52">
        <v>233</v>
      </c>
      <c r="H31" s="52">
        <v>144</v>
      </c>
      <c r="R31">
        <f>MIN(LEN(TRIM(E31)),LEN(TRIM(F31)),LEN(TRIM(G31)))</f>
        <v>3</v>
      </c>
    </row>
    <row r="32" spans="1:18" ht="18" customHeight="1" x14ac:dyDescent="0.2">
      <c r="A32" s="147" t="s">
        <v>6</v>
      </c>
      <c r="B32" s="148"/>
      <c r="C32" s="148"/>
      <c r="D32" s="149"/>
      <c r="E32" s="50">
        <v>4277</v>
      </c>
      <c r="F32" s="50">
        <v>683</v>
      </c>
      <c r="G32" s="50">
        <v>595</v>
      </c>
      <c r="H32" s="116">
        <v>415</v>
      </c>
      <c r="R32">
        <f t="shared" si="0"/>
        <v>3</v>
      </c>
    </row>
    <row r="33" spans="1:8" ht="8.25" customHeight="1" x14ac:dyDescent="0.2">
      <c r="A33" s="3"/>
      <c r="B33" s="3"/>
      <c r="C33" s="3"/>
      <c r="D33" s="3"/>
      <c r="E33" s="51"/>
      <c r="F33" s="51"/>
      <c r="G33" s="51"/>
      <c r="H33" s="51"/>
    </row>
    <row r="34" spans="1:8" x14ac:dyDescent="0.2">
      <c r="A34" s="12" t="s">
        <v>212</v>
      </c>
    </row>
    <row r="35" spans="1:8" x14ac:dyDescent="0.2">
      <c r="A35" s="12"/>
    </row>
    <row r="36" spans="1:8" x14ac:dyDescent="0.2">
      <c r="A36" s="146"/>
      <c r="B36" s="146"/>
      <c r="E36" s="45"/>
      <c r="F36" s="45"/>
      <c r="G36" s="45"/>
      <c r="H36" s="45"/>
    </row>
    <row r="37" spans="1:8" x14ac:dyDescent="0.2">
      <c r="A37" s="3"/>
      <c r="B37" s="6" t="s">
        <v>43</v>
      </c>
      <c r="C37" s="6"/>
      <c r="E37" s="51">
        <f>MAX(E19,0)+MAX(E20,0)+MAX(E21,0)+MAX(E22,0)+MAX(E23,0)+MAX(E24,0)+MAX(E25,0)+MAX(E26,0)+MAX(E27,0)+MAX(E28,0)+MAX(E29,0)+MAX(E30,0)+MAX(E31,0)</f>
        <v>4277</v>
      </c>
      <c r="F37" s="51">
        <f>MAX(F19,0)+MAX(F20,0)+MAX(F21,0)+MAX(F22,0)+MAX(F23,0)+MAX(F24,0)+MAX(F25,0)+MAX(F26,0)+MAX(F27,0)+MAX(F28,0)+MAX(F29,0)+MAX(F30,0)+MAX(F31,0)</f>
        <v>683</v>
      </c>
      <c r="G37" s="51">
        <f>MAX(G19,0)+MAX(G20,0)+MAX(G21,0)+MAX(G22,0)+MAX(G23,0)+MAX(G24,0)+MAX(G25,0)+MAX(G26,0)+MAX(G27,0)+MAX(G28,0)+MAX(G29,0)+MAX(G30,0)+MAX(G31,0)</f>
        <v>595</v>
      </c>
      <c r="H37" s="51">
        <f>MAX(H19,0)+MAX(H20,0)+MAX(H21,0)+MAX(H22,0)+MAX(H23,0)+MAX(H24,0)+MAX(H25,0)+MAX(H26,0)+MAX(H27,0)+MAX(H28,0)+MAX(H29,0)+MAX(H30,0)+MAX(H31,0)</f>
        <v>415</v>
      </c>
    </row>
    <row r="38" spans="1:8" x14ac:dyDescent="0.2">
      <c r="A38" s="3"/>
      <c r="B38" s="68" t="s">
        <v>96</v>
      </c>
      <c r="E38" s="51">
        <f>'PAGE 1'!F15</f>
        <v>4277</v>
      </c>
      <c r="F38" s="51">
        <f>'PAGE 1'!F16</f>
        <v>683</v>
      </c>
      <c r="G38" s="51">
        <f>'PAGE 1'!F17</f>
        <v>595</v>
      </c>
      <c r="H38" s="51">
        <f>'PAGE 1'!F18</f>
        <v>415</v>
      </c>
    </row>
    <row r="39" spans="1:8" x14ac:dyDescent="0.2">
      <c r="A39" s="4"/>
      <c r="H39" s="17"/>
    </row>
    <row r="40" spans="1:8" x14ac:dyDescent="0.2">
      <c r="A40" s="3"/>
    </row>
    <row r="41" spans="1:8" x14ac:dyDescent="0.2">
      <c r="A41" s="3"/>
    </row>
    <row r="42" spans="1:8" x14ac:dyDescent="0.2">
      <c r="A42" s="3"/>
    </row>
    <row r="43" spans="1:8" x14ac:dyDescent="0.2">
      <c r="A43" s="3"/>
    </row>
    <row r="44" spans="1:8" x14ac:dyDescent="0.2">
      <c r="A44" s="3"/>
    </row>
    <row r="45" spans="1:8" x14ac:dyDescent="0.2">
      <c r="A45" s="3"/>
    </row>
    <row r="46" spans="1:8" x14ac:dyDescent="0.2">
      <c r="A46" s="3"/>
    </row>
  </sheetData>
  <sheetProtection password="CDE0" sheet="1" objects="1" scenarios="1"/>
  <mergeCells count="24">
    <mergeCell ref="A25:D25"/>
    <mergeCell ref="E10:F10"/>
    <mergeCell ref="A26:D26"/>
    <mergeCell ref="A36:B36"/>
    <mergeCell ref="A32:D32"/>
    <mergeCell ref="A28:D28"/>
    <mergeCell ref="A29:D29"/>
    <mergeCell ref="A30:D30"/>
    <mergeCell ref="A31:D31"/>
    <mergeCell ref="A14:D18"/>
    <mergeCell ref="A19:D19"/>
    <mergeCell ref="A27:D27"/>
    <mergeCell ref="A20:D20"/>
    <mergeCell ref="A21:D21"/>
    <mergeCell ref="A22:D22"/>
    <mergeCell ref="A23:D23"/>
    <mergeCell ref="A24:D24"/>
    <mergeCell ref="H17:H18"/>
    <mergeCell ref="E14:H14"/>
    <mergeCell ref="G15:H16"/>
    <mergeCell ref="E17:E18"/>
    <mergeCell ref="F17:F18"/>
    <mergeCell ref="G17:G18"/>
    <mergeCell ref="E15:F16"/>
  </mergeCells>
  <phoneticPr fontId="0" type="noConversion"/>
  <conditionalFormatting sqref="E10:F10">
    <cfRule type="expression" dxfId="75" priority="8" stopIfTrue="1">
      <formula>MIN(R19:R32)=0</formula>
    </cfRule>
  </conditionalFormatting>
  <conditionalFormatting sqref="E19:H31">
    <cfRule type="expression" dxfId="74" priority="2" stopIfTrue="1">
      <formula>LEN(TRIM(E19))=0</formula>
    </cfRule>
  </conditionalFormatting>
  <conditionalFormatting sqref="E32:H32">
    <cfRule type="expression" dxfId="73" priority="1" stopIfTrue="1">
      <formula>LEN(TRIM(E32))=0</formula>
    </cfRule>
  </conditionalFormatting>
  <conditionalFormatting sqref="E37:H37">
    <cfRule type="expression" dxfId="72" priority="4" stopIfTrue="1">
      <formula>MAX(E32,0)&lt;&gt;E37</formula>
    </cfRule>
  </conditionalFormatting>
  <conditionalFormatting sqref="E38:H38">
    <cfRule type="expression" dxfId="71" priority="3" stopIfTrue="1">
      <formula>AND(OR(E32&lt;&gt;-9,E38&lt;&gt;-9), E32&lt;&gt;E38)</formula>
    </cfRule>
  </conditionalFormatting>
  <pageMargins left="0.8" right="0.3" top="0.9" bottom="0" header="0.5" footer="0.5"/>
  <pageSetup scale="74" orientation="landscape" r:id="rId1"/>
  <headerFooter alignWithMargins="0">
    <oddFooter>&amp;L&amp;8
CURRENT DATE: 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>
    <pageSetUpPr fitToPage="1"/>
  </sheetPr>
  <dimension ref="A1:R33"/>
  <sheetViews>
    <sheetView showGridLines="0" zoomScale="90" zoomScaleNormal="90" workbookViewId="0">
      <selection activeCell="T29" sqref="T29"/>
    </sheetView>
  </sheetViews>
  <sheetFormatPr defaultRowHeight="12.75" x14ac:dyDescent="0.2"/>
  <cols>
    <col min="1" max="1" width="27.42578125" customWidth="1"/>
    <col min="2" max="2" width="15.42578125" customWidth="1"/>
    <col min="3" max="3" width="25" customWidth="1"/>
    <col min="4" max="5" width="15.5703125" customWidth="1"/>
    <col min="6" max="6" width="14.5703125" customWidth="1"/>
    <col min="7" max="7" width="14" customWidth="1"/>
    <col min="8" max="8" width="9.42578125" customWidth="1"/>
    <col min="9" max="9" width="12.85546875" customWidth="1"/>
    <col min="10" max="10" width="8.5703125" customWidth="1"/>
    <col min="11" max="11" width="8.140625" customWidth="1"/>
    <col min="12" max="12" width="5.5703125" customWidth="1"/>
    <col min="13" max="13" width="4" hidden="1" customWidth="1"/>
    <col min="14" max="14" width="8.85546875" customWidth="1"/>
    <col min="15" max="17" width="9.140625" customWidth="1"/>
    <col min="18" max="18" width="9.140625" hidden="1" customWidth="1"/>
    <col min="19" max="27" width="9.140625" customWidth="1"/>
  </cols>
  <sheetData>
    <row r="1" spans="1:18" s="5" customFormat="1" ht="12" customHeight="1" x14ac:dyDescent="0.2">
      <c r="A1" s="104" t="s">
        <v>206</v>
      </c>
      <c r="C1" s="3"/>
      <c r="D1" s="3"/>
      <c r="E1" s="3"/>
      <c r="F1" s="3"/>
      <c r="G1" s="6" t="s">
        <v>78</v>
      </c>
    </row>
    <row r="2" spans="1:18" s="5" customFormat="1" ht="9.6" customHeight="1" x14ac:dyDescent="0.2">
      <c r="A2" s="3"/>
      <c r="D2" s="7"/>
      <c r="E2" s="3"/>
      <c r="F2" s="3"/>
      <c r="G2" s="3"/>
    </row>
    <row r="3" spans="1:18" s="5" customFormat="1" ht="9.6" customHeight="1" x14ac:dyDescent="0.2">
      <c r="A3" s="3"/>
      <c r="E3" s="3"/>
      <c r="F3"/>
      <c r="G3"/>
    </row>
    <row r="4" spans="1:18" s="5" customFormat="1" ht="12.75" customHeight="1" x14ac:dyDescent="0.2">
      <c r="A4" s="3"/>
      <c r="B4" s="3"/>
      <c r="C4" s="7" t="s">
        <v>17</v>
      </c>
      <c r="E4" s="3"/>
      <c r="F4"/>
      <c r="G4"/>
    </row>
    <row r="5" spans="1:18" s="5" customFormat="1" ht="12.75" customHeight="1" x14ac:dyDescent="0.2">
      <c r="A5" s="3"/>
      <c r="C5" s="7" t="s">
        <v>44</v>
      </c>
      <c r="E5" s="3"/>
      <c r="F5"/>
      <c r="G5"/>
    </row>
    <row r="6" spans="1:18" s="5" customFormat="1" ht="12.75" customHeight="1" x14ac:dyDescent="0.2">
      <c r="A6" s="3"/>
      <c r="B6" s="3"/>
      <c r="E6" s="3"/>
      <c r="F6"/>
      <c r="G6"/>
    </row>
    <row r="7" spans="1:18" s="5" customFormat="1" ht="12" customHeight="1" x14ac:dyDescent="0.2">
      <c r="A7" s="3"/>
      <c r="B7" s="3"/>
      <c r="C7" s="108" t="str">
        <f>"Reporting Date: "&amp;'PAGE 1'!D7</f>
        <v>Reporting Date: 2024</v>
      </c>
      <c r="E7" s="3"/>
      <c r="F7"/>
      <c r="G7"/>
    </row>
    <row r="8" spans="1:18" s="5" customFormat="1" ht="9.6" customHeight="1" x14ac:dyDescent="0.2">
      <c r="A8" s="3"/>
      <c r="B8" s="3"/>
      <c r="D8" s="3"/>
      <c r="E8" s="3"/>
      <c r="F8"/>
      <c r="G8"/>
    </row>
    <row r="9" spans="1:18" ht="9.75" customHeight="1" x14ac:dyDescent="0.2">
      <c r="A9" s="3"/>
      <c r="B9" s="1"/>
      <c r="C9" s="123" t="s">
        <v>99</v>
      </c>
      <c r="D9" s="123"/>
      <c r="E9" s="123"/>
    </row>
    <row r="10" spans="1:18" ht="9.6" customHeight="1" x14ac:dyDescent="0.2">
      <c r="A10" s="3"/>
      <c r="B10" s="1"/>
      <c r="C10" s="1"/>
      <c r="D10" s="3"/>
      <c r="H10" s="10"/>
    </row>
    <row r="11" spans="1:18" ht="15" customHeight="1" x14ac:dyDescent="0.2"/>
    <row r="12" spans="1:18" ht="27.75" customHeight="1" x14ac:dyDescent="0.2">
      <c r="A12" s="203" t="s">
        <v>204</v>
      </c>
      <c r="B12" s="233"/>
      <c r="C12" s="233"/>
      <c r="D12" s="233"/>
      <c r="E12" s="233"/>
      <c r="F12" s="233"/>
    </row>
    <row r="13" spans="1:18" ht="15" customHeight="1" x14ac:dyDescent="0.2">
      <c r="A13" s="234" t="s">
        <v>33</v>
      </c>
      <c r="B13" s="234"/>
      <c r="C13" s="234"/>
      <c r="D13" s="125" t="s">
        <v>57</v>
      </c>
      <c r="E13" s="125"/>
      <c r="F13" s="126"/>
      <c r="G13" s="3"/>
      <c r="H13" s="6" t="s">
        <v>19</v>
      </c>
      <c r="I13" s="6" t="s">
        <v>93</v>
      </c>
    </row>
    <row r="14" spans="1:18" ht="15" customHeight="1" x14ac:dyDescent="0.2">
      <c r="A14" s="234"/>
      <c r="B14" s="234"/>
      <c r="C14" s="234"/>
      <c r="D14" s="34" t="s">
        <v>53</v>
      </c>
      <c r="E14" s="82" t="s">
        <v>54</v>
      </c>
      <c r="F14" s="82" t="s">
        <v>18</v>
      </c>
      <c r="G14" s="3"/>
      <c r="H14" s="6" t="s">
        <v>18</v>
      </c>
      <c r="I14" s="6" t="s">
        <v>94</v>
      </c>
    </row>
    <row r="15" spans="1:18" ht="23.25" customHeight="1" x14ac:dyDescent="0.2">
      <c r="A15" s="230" t="s">
        <v>66</v>
      </c>
      <c r="B15" s="230"/>
      <c r="C15" s="230"/>
      <c r="D15" s="50">
        <v>39660</v>
      </c>
      <c r="E15" s="50">
        <v>21810</v>
      </c>
      <c r="F15" s="50">
        <v>61528</v>
      </c>
      <c r="G15" s="11"/>
      <c r="H15" s="61">
        <f t="shared" ref="H15:H23" si="0">MAX(D15,0)+MAX(E15,0)</f>
        <v>61470</v>
      </c>
      <c r="I15" s="61">
        <f>MAX('PAGE 12'!C31,0)+MAX('PAGE 12'!D31,0)+MAX('PAGE 12'!E31,0)</f>
        <v>65254</v>
      </c>
      <c r="M15">
        <v>20</v>
      </c>
      <c r="R15">
        <f t="shared" ref="R15:R23" si="1">MIN(LEN(TRIM(D15)),LEN(TRIM(E15)),LEN(TRIM(F15)))</f>
        <v>5</v>
      </c>
    </row>
    <row r="16" spans="1:18" ht="23.25" customHeight="1" x14ac:dyDescent="0.2">
      <c r="A16" s="230" t="s">
        <v>139</v>
      </c>
      <c r="B16" s="230"/>
      <c r="C16" s="230"/>
      <c r="D16" s="50">
        <v>7239</v>
      </c>
      <c r="E16" s="50">
        <v>3519</v>
      </c>
      <c r="F16" s="50">
        <v>10767</v>
      </c>
      <c r="G16" s="11"/>
      <c r="H16" s="61">
        <f t="shared" si="0"/>
        <v>10758</v>
      </c>
      <c r="I16" s="61">
        <f>MAX('PAGE 12'!F31,0)+MAX('PAGE 12'!G31,0)+MAX('PAGE 12'!H31,0)</f>
        <v>9513</v>
      </c>
      <c r="R16">
        <f t="shared" si="1"/>
        <v>4</v>
      </c>
    </row>
    <row r="17" spans="1:18" ht="23.25" customHeight="1" x14ac:dyDescent="0.2">
      <c r="A17" s="230" t="s">
        <v>67</v>
      </c>
      <c r="B17" s="230"/>
      <c r="C17" s="230"/>
      <c r="D17" s="50">
        <v>5778</v>
      </c>
      <c r="E17" s="50">
        <v>2107</v>
      </c>
      <c r="F17" s="50">
        <v>7888</v>
      </c>
      <c r="G17" s="11"/>
      <c r="H17" s="61">
        <f t="shared" si="0"/>
        <v>7885</v>
      </c>
      <c r="I17" s="61">
        <f>MAX('PAGE 13'!C30,0)+MAX('PAGE 13'!D30,0)+MAX('PAGE 13'!E30,0)</f>
        <v>7214</v>
      </c>
      <c r="R17">
        <f t="shared" si="1"/>
        <v>4</v>
      </c>
    </row>
    <row r="18" spans="1:18" ht="23.25" customHeight="1" x14ac:dyDescent="0.2">
      <c r="A18" s="230" t="s">
        <v>68</v>
      </c>
      <c r="B18" s="230"/>
      <c r="C18" s="230"/>
      <c r="D18" s="50">
        <v>905</v>
      </c>
      <c r="E18" s="50">
        <v>229</v>
      </c>
      <c r="F18" s="50">
        <v>1135</v>
      </c>
      <c r="G18" s="11"/>
      <c r="H18" s="61">
        <f t="shared" si="0"/>
        <v>1134</v>
      </c>
      <c r="I18" s="61">
        <f>MAX('PAGE 13'!F30,0)+MAX('PAGE 13'!G30,0)+MAX('PAGE 13'!H30,0)</f>
        <v>945</v>
      </c>
      <c r="R18">
        <f t="shared" si="1"/>
        <v>3</v>
      </c>
    </row>
    <row r="19" spans="1:18" ht="23.25" customHeight="1" x14ac:dyDescent="0.2">
      <c r="A19" s="232" t="s">
        <v>42</v>
      </c>
      <c r="B19" s="232"/>
      <c r="C19" s="232"/>
      <c r="D19" s="50">
        <v>35</v>
      </c>
      <c r="E19" s="50">
        <v>16</v>
      </c>
      <c r="F19" s="50">
        <v>52</v>
      </c>
      <c r="G19" s="11"/>
      <c r="H19" s="61">
        <f t="shared" si="0"/>
        <v>51</v>
      </c>
      <c r="I19" s="61">
        <f>MAX('PAGE 14'!C30,0)+MAX('PAGE 14'!D30,0)+MAX('PAGE 14'!E30,0)</f>
        <v>37</v>
      </c>
      <c r="R19">
        <f t="shared" si="1"/>
        <v>2</v>
      </c>
    </row>
    <row r="20" spans="1:18" ht="23.25" customHeight="1" x14ac:dyDescent="0.2">
      <c r="A20" s="232" t="s">
        <v>69</v>
      </c>
      <c r="B20" s="232"/>
      <c r="C20" s="232"/>
      <c r="D20" s="50">
        <v>204</v>
      </c>
      <c r="E20" s="50">
        <v>82</v>
      </c>
      <c r="F20" s="50">
        <v>286</v>
      </c>
      <c r="G20" s="11"/>
      <c r="H20" s="61">
        <f t="shared" si="0"/>
        <v>286</v>
      </c>
      <c r="I20" s="61">
        <f>MAX('PAGE 14'!F30,0)+MAX('PAGE 14'!G30,0)+MAX('PAGE 14'!H30,0)</f>
        <v>160</v>
      </c>
      <c r="R20">
        <f t="shared" si="1"/>
        <v>2</v>
      </c>
    </row>
    <row r="21" spans="1:18" ht="23.25" customHeight="1" x14ac:dyDescent="0.2">
      <c r="A21" s="230" t="s">
        <v>70</v>
      </c>
      <c r="B21" s="230"/>
      <c r="C21" s="230"/>
      <c r="D21" s="50">
        <v>164</v>
      </c>
      <c r="E21" s="50">
        <v>16</v>
      </c>
      <c r="F21" s="50">
        <v>181</v>
      </c>
      <c r="G21" s="11"/>
      <c r="H21" s="61">
        <f t="shared" si="0"/>
        <v>180</v>
      </c>
      <c r="I21" s="61">
        <f>MAX('PAGE 15'!C30,0)+MAX('PAGE 15'!D30,0)+MAX('PAGE 15'!E30,0)</f>
        <v>127</v>
      </c>
      <c r="R21">
        <f t="shared" si="1"/>
        <v>2</v>
      </c>
    </row>
    <row r="22" spans="1:18" ht="23.25" customHeight="1" x14ac:dyDescent="0.2">
      <c r="A22" s="230" t="s">
        <v>71</v>
      </c>
      <c r="B22" s="230"/>
      <c r="C22" s="230"/>
      <c r="D22" s="50">
        <v>416</v>
      </c>
      <c r="E22" s="50">
        <v>231</v>
      </c>
      <c r="F22" s="50">
        <v>647</v>
      </c>
      <c r="G22" s="11"/>
      <c r="H22" s="61">
        <f t="shared" si="0"/>
        <v>647</v>
      </c>
      <c r="I22" s="61">
        <f>MAX('PAGE 15'!F30,0)+MAX('PAGE 15'!G30,0)+MAX('PAGE 15'!H30,0)</f>
        <v>719</v>
      </c>
      <c r="R22">
        <f t="shared" si="1"/>
        <v>3</v>
      </c>
    </row>
    <row r="23" spans="1:18" ht="18.75" customHeight="1" x14ac:dyDescent="0.2">
      <c r="A23" s="231" t="s">
        <v>72</v>
      </c>
      <c r="B23" s="231"/>
      <c r="C23" s="231"/>
      <c r="D23" s="50">
        <v>54401</v>
      </c>
      <c r="E23" s="50">
        <v>28010</v>
      </c>
      <c r="F23" s="50">
        <v>82484</v>
      </c>
      <c r="G23" s="11"/>
      <c r="H23" s="15">
        <f t="shared" si="0"/>
        <v>82411</v>
      </c>
      <c r="I23" s="11"/>
      <c r="R23">
        <f t="shared" si="1"/>
        <v>5</v>
      </c>
    </row>
    <row r="24" spans="1:18" x14ac:dyDescent="0.2">
      <c r="A24" s="3"/>
    </row>
    <row r="25" spans="1:18" x14ac:dyDescent="0.2">
      <c r="A25" s="3"/>
    </row>
    <row r="26" spans="1:18" x14ac:dyDescent="0.2">
      <c r="A26" s="3"/>
      <c r="C26" s="57" t="s">
        <v>76</v>
      </c>
      <c r="D26" s="61">
        <f>MAX(D15,0)+MAX(D16,0)+MAX(D17,0)+MAX(D18,0)+MAX(D19,0)+MAX(D20,0)+MAX(D21,0)+MAX(D22,0)</f>
        <v>54401</v>
      </c>
      <c r="E26" s="61">
        <f>MAX(E15,0)+MAX(E16,0)+MAX(E17,0)+MAX(E18,0)+MAX(E19,0)+MAX(E20,0)+MAX(E21,0)+MAX(E22,0)</f>
        <v>28010</v>
      </c>
      <c r="F26" s="61">
        <f>MAX(F15,0)+MAX(F16,0)+MAX(F17,0)+MAX(F18,0)+MAX(F19,0)+MAX(F20,0)+MAX(F21,0)+MAX(F22,0)</f>
        <v>82484</v>
      </c>
    </row>
    <row r="28" spans="1:18" x14ac:dyDescent="0.2">
      <c r="B28" s="4"/>
      <c r="G28" s="4"/>
    </row>
    <row r="31" spans="1:18" x14ac:dyDescent="0.2">
      <c r="G31" s="3"/>
      <c r="J31" s="4"/>
    </row>
    <row r="32" spans="1:18" x14ac:dyDescent="0.2">
      <c r="G32" s="17"/>
    </row>
    <row r="33" spans="7:7" x14ac:dyDescent="0.2">
      <c r="G33" s="17"/>
    </row>
  </sheetData>
  <sheetProtection password="CDE0" sheet="1" objects="1" scenarios="1"/>
  <mergeCells count="13">
    <mergeCell ref="A17:C17"/>
    <mergeCell ref="A12:F12"/>
    <mergeCell ref="C9:E9"/>
    <mergeCell ref="D13:F13"/>
    <mergeCell ref="A13:C14"/>
    <mergeCell ref="A15:C15"/>
    <mergeCell ref="A16:C16"/>
    <mergeCell ref="A22:C22"/>
    <mergeCell ref="A23:C23"/>
    <mergeCell ref="A18:C18"/>
    <mergeCell ref="A19:C19"/>
    <mergeCell ref="A20:C20"/>
    <mergeCell ref="A21:C21"/>
  </mergeCells>
  <phoneticPr fontId="0" type="noConversion"/>
  <conditionalFormatting sqref="C9:E9">
    <cfRule type="expression" dxfId="25" priority="11" stopIfTrue="1">
      <formula>MIN(R15:R23)=0</formula>
    </cfRule>
  </conditionalFormatting>
  <conditionalFormatting sqref="D15:F23">
    <cfRule type="expression" dxfId="24" priority="10" stopIfTrue="1">
      <formula>LEN(TRIM(D15))=0</formula>
    </cfRule>
  </conditionalFormatting>
  <conditionalFormatting sqref="D26:F26">
    <cfRule type="expression" dxfId="23" priority="1" stopIfTrue="1">
      <formula>MAX(D23,0)&lt;&gt;D26</formula>
    </cfRule>
  </conditionalFormatting>
  <conditionalFormatting sqref="H15:H23">
    <cfRule type="expression" dxfId="22" priority="2" stopIfTrue="1">
      <formula>MAX(F15,0)&lt;&gt;H15</formula>
    </cfRule>
  </conditionalFormatting>
  <conditionalFormatting sqref="I15">
    <cfRule type="expression" dxfId="21" priority="8" stopIfTrue="1">
      <formula>AND(OR(F15&gt;=0, I15&gt;0), I15&lt;&gt;F15)</formula>
    </cfRule>
  </conditionalFormatting>
  <conditionalFormatting sqref="I16:I17 I20">
    <cfRule type="expression" dxfId="20" priority="5" stopIfTrue="1">
      <formula>AND(OR(F16&gt;=0, I16&gt;0), F16&lt;&gt;I16)</formula>
    </cfRule>
  </conditionalFormatting>
  <conditionalFormatting sqref="I18">
    <cfRule type="expression" dxfId="19" priority="7" stopIfTrue="1">
      <formula>AND(OR(F18&gt;=0, I18&gt;0),F18&lt;&gt;I18)</formula>
    </cfRule>
  </conditionalFormatting>
  <conditionalFormatting sqref="I19">
    <cfRule type="expression" dxfId="18" priority="6" stopIfTrue="1">
      <formula>AND(OR(F19&gt;=0,I19&gt;0),F19&lt;&gt;I19)</formula>
    </cfRule>
  </conditionalFormatting>
  <conditionalFormatting sqref="I21:I22">
    <cfRule type="expression" dxfId="17" priority="4" stopIfTrue="1">
      <formula>AND(OR(F21&gt;=0,I21&gt;0),F21&lt;&gt;I21)</formula>
    </cfRule>
  </conditionalFormatting>
  <pageMargins left="0.8" right="0.3" top="0.9" bottom="0" header="0.5" footer="0.5"/>
  <pageSetup orientation="landscape" r:id="rId1"/>
  <headerFooter alignWithMargins="0">
    <oddFooter>&amp;L&amp;8
CURRENT DATE: &amp;D</oddFooter>
  </headerFooter>
  <cellWatches>
    <cellWatch r="I22"/>
  </cellWatch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4">
    <pageSetUpPr fitToPage="1"/>
  </sheetPr>
  <dimension ref="A1:M35"/>
  <sheetViews>
    <sheetView showGridLines="0" zoomScale="75" zoomScaleNormal="70" workbookViewId="0">
      <selection activeCell="D17" sqref="D17:F17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25" customWidth="1"/>
    <col min="4" max="5" width="15.5703125" customWidth="1"/>
    <col min="6" max="6" width="14.5703125" customWidth="1"/>
    <col min="7" max="7" width="14" customWidth="1"/>
    <col min="8" max="8" width="8.5703125" customWidth="1"/>
    <col min="9" max="9" width="9" customWidth="1"/>
    <col min="10" max="10" width="8.5703125" customWidth="1"/>
    <col min="11" max="11" width="8.140625" customWidth="1"/>
    <col min="12" max="12" width="5.85546875" customWidth="1"/>
    <col min="13" max="13" width="5.5703125" hidden="1" customWidth="1"/>
    <col min="14" max="14" width="8.85546875" customWidth="1"/>
  </cols>
  <sheetData>
    <row r="1" spans="1:13" s="5" customFormat="1" ht="12" customHeight="1" x14ac:dyDescent="0.2">
      <c r="A1" s="104" t="s">
        <v>206</v>
      </c>
      <c r="C1" s="3"/>
      <c r="D1" s="3"/>
      <c r="E1" s="3"/>
      <c r="F1" s="3"/>
      <c r="G1" s="6" t="s">
        <v>80</v>
      </c>
    </row>
    <row r="2" spans="1:13" s="5" customFormat="1" ht="9.6" customHeight="1" x14ac:dyDescent="0.2">
      <c r="A2" s="3"/>
      <c r="D2" s="7"/>
      <c r="E2" s="3"/>
      <c r="F2" s="3"/>
      <c r="G2" s="3"/>
    </row>
    <row r="3" spans="1:13" s="5" customFormat="1" ht="9.6" customHeight="1" x14ac:dyDescent="0.2">
      <c r="A3" s="3"/>
      <c r="E3" s="3"/>
      <c r="F3"/>
      <c r="G3"/>
    </row>
    <row r="4" spans="1:13" s="5" customFormat="1" ht="12" customHeight="1" x14ac:dyDescent="0.2">
      <c r="A4" s="3"/>
      <c r="B4" s="3"/>
      <c r="C4" s="7" t="s">
        <v>17</v>
      </c>
      <c r="E4" s="3"/>
      <c r="F4"/>
      <c r="G4"/>
    </row>
    <row r="5" spans="1:13" s="5" customFormat="1" ht="12" customHeight="1" x14ac:dyDescent="0.2">
      <c r="A5" s="3"/>
      <c r="C5" s="7" t="s">
        <v>44</v>
      </c>
      <c r="E5" s="3"/>
      <c r="F5"/>
      <c r="G5"/>
    </row>
    <row r="6" spans="1:13" s="5" customFormat="1" ht="12" customHeight="1" x14ac:dyDescent="0.2">
      <c r="A6" s="3"/>
      <c r="B6" s="3"/>
      <c r="E6" s="3"/>
      <c r="F6"/>
      <c r="G6"/>
    </row>
    <row r="7" spans="1:13" s="5" customFormat="1" ht="12" customHeight="1" x14ac:dyDescent="0.2">
      <c r="A7" s="3"/>
      <c r="B7" s="3"/>
      <c r="C7" s="113" t="str">
        <f>"Reporting Date: "&amp;'PAGE 1'!D7</f>
        <v>Reporting Date: 2024</v>
      </c>
      <c r="D7" s="105"/>
      <c r="E7" s="3"/>
      <c r="F7"/>
      <c r="G7"/>
    </row>
    <row r="8" spans="1:13" s="5" customFormat="1" ht="9.6" customHeight="1" x14ac:dyDescent="0.2">
      <c r="A8" s="3"/>
      <c r="B8" s="3"/>
      <c r="D8" s="3"/>
      <c r="E8" s="3"/>
      <c r="F8"/>
      <c r="G8"/>
    </row>
    <row r="9" spans="1:13" ht="9.6" customHeight="1" x14ac:dyDescent="0.2">
      <c r="A9" s="3"/>
      <c r="B9" s="1"/>
      <c r="C9" s="1"/>
      <c r="D9" s="3"/>
      <c r="E9" s="3"/>
    </row>
    <row r="10" spans="1:13" ht="9.6" customHeight="1" x14ac:dyDescent="0.2">
      <c r="A10" s="3"/>
      <c r="B10" s="1"/>
      <c r="C10" s="1"/>
      <c r="D10" s="3"/>
      <c r="H10" s="10"/>
    </row>
    <row r="11" spans="1:13" ht="15" customHeight="1" x14ac:dyDescent="0.2"/>
    <row r="12" spans="1:13" ht="15" customHeight="1" x14ac:dyDescent="0.2">
      <c r="A12" s="73" t="s">
        <v>79</v>
      </c>
      <c r="C12" s="1"/>
    </row>
    <row r="13" spans="1:13" ht="26.25" customHeight="1" x14ac:dyDescent="0.2">
      <c r="A13" s="150" t="s">
        <v>33</v>
      </c>
      <c r="B13" s="151"/>
      <c r="C13" s="152"/>
      <c r="D13" s="166" t="s">
        <v>151</v>
      </c>
      <c r="E13" s="167"/>
      <c r="F13" s="168"/>
      <c r="G13" s="3"/>
      <c r="H13" s="3"/>
    </row>
    <row r="14" spans="1:13" ht="12" customHeight="1" x14ac:dyDescent="0.2">
      <c r="A14" s="153"/>
      <c r="B14" s="154"/>
      <c r="C14" s="155"/>
      <c r="D14" s="177" t="s">
        <v>166</v>
      </c>
      <c r="E14" s="177" t="s">
        <v>167</v>
      </c>
      <c r="F14" s="177" t="s">
        <v>165</v>
      </c>
      <c r="G14" s="3"/>
      <c r="H14" s="3"/>
    </row>
    <row r="15" spans="1:13" ht="12" customHeight="1" x14ac:dyDescent="0.2">
      <c r="A15" s="156"/>
      <c r="B15" s="157"/>
      <c r="C15" s="158"/>
      <c r="D15" s="179"/>
      <c r="E15" s="179"/>
      <c r="F15" s="179"/>
      <c r="G15" s="3"/>
      <c r="H15" s="3"/>
      <c r="M15">
        <v>21</v>
      </c>
    </row>
    <row r="16" spans="1:13" ht="21" customHeight="1" x14ac:dyDescent="0.2">
      <c r="A16" s="230" t="s">
        <v>66</v>
      </c>
      <c r="B16" s="230"/>
      <c r="C16" s="230"/>
      <c r="D16" s="58">
        <f>IF(MIN(' PAGE 19 a'!D15,' PAGE 19 a'!F15)&lt;=0, 0,' PAGE 19 a'!D15/' PAGE 19 a'!F15)</f>
        <v>0.64458457937849434</v>
      </c>
      <c r="E16" s="58">
        <f>IF(MIN(' PAGE 19 a'!E15,' PAGE 19 a'!F15)&lt;=0, 0,' PAGE 19 a'!E15/' PAGE 19 a'!F15)</f>
        <v>0.35447276036926278</v>
      </c>
      <c r="F16" s="59">
        <f>IF(' PAGE 19 a'!F15&lt;=0, 0,' PAGE 19 a'!F15/' PAGE 19 a'!F15)</f>
        <v>1</v>
      </c>
      <c r="G16" s="11"/>
      <c r="H16" s="15"/>
      <c r="I16" s="11"/>
    </row>
    <row r="17" spans="1:9" ht="21" customHeight="1" x14ac:dyDescent="0.2">
      <c r="A17" s="230" t="s">
        <v>139</v>
      </c>
      <c r="B17" s="230"/>
      <c r="C17" s="230"/>
      <c r="D17" s="58">
        <f>IF(MIN(' PAGE 19 a'!D16,' PAGE 19 a'!F16)&lt;=0, 0,' PAGE 19 a'!D16/' PAGE 19 a'!F16)</f>
        <v>0.67233212594037339</v>
      </c>
      <c r="E17" s="58">
        <f>IF(MIN(' PAGE 19 a'!E16,' PAGE 19 a'!F16)&lt;=0, 0,' PAGE 19 a'!E16/' PAGE 19 a'!F16)</f>
        <v>0.32683198662580104</v>
      </c>
      <c r="F17" s="59">
        <f>IF(' PAGE 19 a'!F16&lt;=0, 0,' PAGE 19 a'!F16/' PAGE 19 a'!F16)</f>
        <v>1</v>
      </c>
      <c r="G17" s="11"/>
      <c r="H17" s="15"/>
      <c r="I17" s="11"/>
    </row>
    <row r="18" spans="1:9" ht="21" customHeight="1" x14ac:dyDescent="0.2">
      <c r="A18" s="230" t="s">
        <v>67</v>
      </c>
      <c r="B18" s="230"/>
      <c r="C18" s="230"/>
      <c r="D18" s="58">
        <f>IF(MIN(' PAGE 19 a'!D17,' PAGE 19 a'!F17)&lt;=0, 0,' PAGE 19 a'!D17/' PAGE 19 a'!F17)</f>
        <v>0.73250507099391482</v>
      </c>
      <c r="E18" s="58">
        <f>IF(MIN(' PAGE 19 a'!E17,' PAGE 19 a'!F17)&lt;=0, 0,' PAGE 19 a'!E17/' PAGE 19 a'!F17)</f>
        <v>0.26711460446247465</v>
      </c>
      <c r="F18" s="59">
        <f>IF(' PAGE 19 a'!F17&lt;=0, 0,' PAGE 19 a'!F17/' PAGE 19 a'!F17)</f>
        <v>1</v>
      </c>
      <c r="G18" s="11"/>
      <c r="H18" s="15"/>
      <c r="I18" s="11"/>
    </row>
    <row r="19" spans="1:9" ht="22.5" customHeight="1" x14ac:dyDescent="0.2">
      <c r="A19" s="230" t="s">
        <v>68</v>
      </c>
      <c r="B19" s="230"/>
      <c r="C19" s="230"/>
      <c r="D19" s="58">
        <f>IF(MIN(' PAGE 19 a'!D18,' PAGE 19 a'!F18)&lt;=0, 0,' PAGE 19 a'!D18/' PAGE 19 a'!F18)</f>
        <v>0.79735682819383258</v>
      </c>
      <c r="E19" s="58">
        <f>IF(MIN(' PAGE 19 a'!E18,' PAGE 19 a'!F18)&lt;=0, 0,' PAGE 19 a'!E18/' PAGE 19 a'!F18)</f>
        <v>0.20176211453744494</v>
      </c>
      <c r="F19" s="59">
        <f>IF(' PAGE 19 a'!F18&lt;=0, 0,' PAGE 19 a'!F18/' PAGE 19 a'!F18)</f>
        <v>1</v>
      </c>
      <c r="G19" s="11"/>
      <c r="H19" s="15"/>
      <c r="I19" s="11"/>
    </row>
    <row r="20" spans="1:9" ht="23.25" customHeight="1" x14ac:dyDescent="0.2">
      <c r="A20" s="232" t="s">
        <v>42</v>
      </c>
      <c r="B20" s="232"/>
      <c r="C20" s="232"/>
      <c r="D20" s="58">
        <f>IF(MIN(' PAGE 19 a'!D19,' PAGE 19 a'!F19)&lt;=0, 0,' PAGE 19 a'!D19/' PAGE 19 a'!F19)</f>
        <v>0.67307692307692313</v>
      </c>
      <c r="E20" s="58">
        <f>IF(MIN(' PAGE 19 a'!E19,' PAGE 19 a'!F19)&lt;=0, 0,' PAGE 19 a'!E19/' PAGE 19 a'!F19)</f>
        <v>0.30769230769230771</v>
      </c>
      <c r="F20" s="59">
        <f>IF(' PAGE 19 a'!F19&lt;=0, 0,' PAGE 19 a'!F19/' PAGE 19 a'!F19)</f>
        <v>1</v>
      </c>
      <c r="G20" s="11"/>
      <c r="H20" s="15"/>
      <c r="I20" s="11"/>
    </row>
    <row r="21" spans="1:9" ht="20.25" customHeight="1" x14ac:dyDescent="0.2">
      <c r="A21" s="232" t="s">
        <v>69</v>
      </c>
      <c r="B21" s="232"/>
      <c r="C21" s="232"/>
      <c r="D21" s="58">
        <f>IF(MIN(' PAGE 19 a'!D20,' PAGE 19 a'!F20)&lt;=0, 0,' PAGE 19 a'!D20/' PAGE 19 a'!F20)</f>
        <v>0.71328671328671334</v>
      </c>
      <c r="E21" s="58">
        <f>IF(MIN(' PAGE 19 a'!E20,' PAGE 19 a'!F20)&lt;=0, 0,' PAGE 19 a'!E20/' PAGE 19 a'!F20)</f>
        <v>0.28671328671328672</v>
      </c>
      <c r="F21" s="59">
        <f>IF(' PAGE 19 a'!F20&lt;=0, 0,' PAGE 19 a'!F20/' PAGE 19 a'!F20)</f>
        <v>1</v>
      </c>
      <c r="G21" s="11"/>
      <c r="H21" s="15"/>
      <c r="I21" s="11"/>
    </row>
    <row r="22" spans="1:9" ht="21.75" customHeight="1" x14ac:dyDescent="0.2">
      <c r="A22" s="230" t="s">
        <v>70</v>
      </c>
      <c r="B22" s="230"/>
      <c r="C22" s="230"/>
      <c r="D22" s="58">
        <f>IF(MIN(' PAGE 19 a'!D21,' PAGE 19 a'!F21)&lt;=0, 0,' PAGE 19 a'!D21/' PAGE 19 a'!F21)</f>
        <v>0.90607734806629836</v>
      </c>
      <c r="E22" s="58">
        <f>IF(MIN(' PAGE 19 a'!E21,' PAGE 19 a'!F21)&lt;=0, 0,' PAGE 19 a'!E21/' PAGE 19 a'!F21)</f>
        <v>8.8397790055248615E-2</v>
      </c>
      <c r="F22" s="59">
        <f>IF(' PAGE 19 a'!F21&lt;=0, 0,' PAGE 19 a'!F21/' PAGE 19 a'!F21)</f>
        <v>1</v>
      </c>
      <c r="G22" s="11"/>
      <c r="H22" s="15"/>
      <c r="I22" s="11"/>
    </row>
    <row r="23" spans="1:9" ht="21.75" customHeight="1" x14ac:dyDescent="0.2">
      <c r="A23" s="230" t="s">
        <v>71</v>
      </c>
      <c r="B23" s="230"/>
      <c r="C23" s="230"/>
      <c r="D23" s="58">
        <f>IF(MIN(' PAGE 19 a'!D22,' PAGE 19 a'!F22)&lt;=0, 0,' PAGE 19 a'!D22/' PAGE 19 a'!F22)</f>
        <v>0.64296754250386401</v>
      </c>
      <c r="E23" s="58">
        <f>IF(MIN(' PAGE 19 a'!E22,' PAGE 19 a'!F22)&lt;=0, 0,' PAGE 19 a'!E22/' PAGE 19 a'!F22)</f>
        <v>0.35703245749613599</v>
      </c>
      <c r="F23" s="59">
        <f>IF(' PAGE 19 a'!F22&lt;=0, 0,' PAGE 19 a'!F22/' PAGE 19 a'!F22)</f>
        <v>1</v>
      </c>
      <c r="G23" s="11"/>
      <c r="H23" s="15"/>
      <c r="I23" s="11"/>
    </row>
    <row r="24" spans="1:9" ht="18.75" customHeight="1" x14ac:dyDescent="0.2">
      <c r="A24" s="231" t="s">
        <v>72</v>
      </c>
      <c r="B24" s="231"/>
      <c r="C24" s="231"/>
      <c r="D24" s="58">
        <f>IF(MIN(' PAGE 19 a'!D23,' PAGE 19 a'!F23)&lt;=0, 0,' PAGE 19 a'!D23/' PAGE 19 a'!F23)</f>
        <v>0.65953397022452842</v>
      </c>
      <c r="E24" s="58">
        <f>IF(MIN(' PAGE 19 a'!E23,' PAGE 19 a'!F23)&lt;=0, 0,' PAGE 19 a'!E23/' PAGE 19 a'!F23)</f>
        <v>0.33958100965035642</v>
      </c>
      <c r="F24" s="59">
        <f>IF(' PAGE 19 a'!F23&lt;=0, 0,' PAGE 19 a'!F23/' PAGE 19 a'!F23)</f>
        <v>1</v>
      </c>
      <c r="G24" s="11"/>
      <c r="H24" s="15"/>
      <c r="I24" s="11"/>
    </row>
    <row r="25" spans="1:9" x14ac:dyDescent="0.2">
      <c r="A25" s="3"/>
    </row>
    <row r="26" spans="1:9" x14ac:dyDescent="0.2">
      <c r="A26" s="13" t="s">
        <v>221</v>
      </c>
      <c r="C26" s="16"/>
    </row>
    <row r="27" spans="1:9" x14ac:dyDescent="0.2">
      <c r="A27" s="13"/>
      <c r="C27" s="16"/>
    </row>
    <row r="28" spans="1:9" x14ac:dyDescent="0.2">
      <c r="A28" s="3"/>
    </row>
    <row r="30" spans="1:9" x14ac:dyDescent="0.2">
      <c r="B30" s="4"/>
      <c r="G30" s="4"/>
    </row>
    <row r="33" spans="7:10" x14ac:dyDescent="0.2">
      <c r="G33" s="3"/>
      <c r="J33" s="4"/>
    </row>
    <row r="34" spans="7:10" x14ac:dyDescent="0.2">
      <c r="G34" s="17"/>
    </row>
    <row r="35" spans="7:10" x14ac:dyDescent="0.2">
      <c r="G35" s="17"/>
    </row>
  </sheetData>
  <sheetProtection password="CDE0" sheet="1" objects="1" scenarios="1"/>
  <mergeCells count="14">
    <mergeCell ref="D13:F13"/>
    <mergeCell ref="A13:C15"/>
    <mergeCell ref="A16:C16"/>
    <mergeCell ref="A17:C17"/>
    <mergeCell ref="A18:C18"/>
    <mergeCell ref="F14:F15"/>
    <mergeCell ref="E14:E15"/>
    <mergeCell ref="D14:D15"/>
    <mergeCell ref="A24:C24"/>
    <mergeCell ref="A19:C19"/>
    <mergeCell ref="A20:C20"/>
    <mergeCell ref="A21:C21"/>
    <mergeCell ref="A22:C22"/>
    <mergeCell ref="A23:C23"/>
  </mergeCells>
  <phoneticPr fontId="0" type="noConversion"/>
  <conditionalFormatting sqref="D26:G27">
    <cfRule type="expression" dxfId="16" priority="1" stopIfTrue="1">
      <formula>AND(D26&gt;=0,D26&lt;&gt;D25)</formula>
    </cfRule>
  </conditionalFormatting>
  <pageMargins left="0.8" right="0.3" top="0.9" bottom="0" header="0.5" footer="0.5"/>
  <pageSetup scale="94" orientation="landscape" r:id="rId1"/>
  <headerFooter alignWithMargins="0">
    <oddFooter>&amp;L&amp;8
CURRENT DATE: 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>
    <pageSetUpPr fitToPage="1"/>
  </sheetPr>
  <dimension ref="A1:N27"/>
  <sheetViews>
    <sheetView zoomScale="90" zoomScaleNormal="90" workbookViewId="0">
      <selection activeCell="O1" sqref="O1"/>
    </sheetView>
  </sheetViews>
  <sheetFormatPr defaultColWidth="36.5703125" defaultRowHeight="12.75" x14ac:dyDescent="0.2"/>
  <cols>
    <col min="1" max="1" width="31.5703125" style="5" customWidth="1"/>
    <col min="2" max="2" width="16.5703125" style="5" customWidth="1"/>
    <col min="3" max="3" width="15" style="5" customWidth="1"/>
    <col min="4" max="6" width="14" style="5" customWidth="1"/>
    <col min="7" max="9" width="13.5703125" style="5" customWidth="1"/>
    <col min="10" max="10" width="4.85546875" style="5" customWidth="1"/>
    <col min="11" max="11" width="6.85546875" style="5" customWidth="1"/>
    <col min="12" max="12" width="6.140625" style="5" customWidth="1"/>
    <col min="13" max="13" width="6.5703125" style="5" hidden="1" customWidth="1"/>
    <col min="14" max="14" width="3.140625" style="5" hidden="1" customWidth="1"/>
    <col min="15" max="15" width="5" style="5" customWidth="1"/>
    <col min="16" max="16" width="7.140625" style="5" customWidth="1"/>
    <col min="17" max="17" width="8.85546875" style="5" customWidth="1"/>
    <col min="18" max="18" width="9.42578125" style="5" customWidth="1"/>
    <col min="19" max="21" width="12.5703125" style="5" customWidth="1"/>
    <col min="22" max="16384" width="36.5703125" style="5"/>
  </cols>
  <sheetData>
    <row r="1" spans="1:14" ht="12" customHeight="1" x14ac:dyDescent="0.2">
      <c r="A1" s="104" t="s">
        <v>206</v>
      </c>
      <c r="B1" s="3"/>
      <c r="C1" s="3"/>
      <c r="D1" s="3"/>
      <c r="E1" s="3"/>
      <c r="F1" s="3"/>
      <c r="I1" s="6" t="s">
        <v>74</v>
      </c>
    </row>
    <row r="2" spans="1:14" ht="9.6" customHeight="1" x14ac:dyDescent="0.2">
      <c r="A2" s="3"/>
      <c r="B2" s="3"/>
      <c r="C2" s="235"/>
      <c r="D2" s="235"/>
      <c r="E2" s="7"/>
      <c r="F2" s="7"/>
      <c r="I2" s="3"/>
    </row>
    <row r="3" spans="1:14" ht="9.6" customHeight="1" x14ac:dyDescent="0.2">
      <c r="A3" s="3"/>
      <c r="D3" s="3"/>
      <c r="E3" s="3"/>
      <c r="F3" s="3"/>
      <c r="H3"/>
      <c r="I3"/>
      <c r="J3"/>
    </row>
    <row r="4" spans="1:14" ht="12" customHeight="1" x14ac:dyDescent="0.2">
      <c r="A4" s="3"/>
      <c r="C4" s="235" t="s">
        <v>35</v>
      </c>
      <c r="D4" s="235"/>
      <c r="E4" s="235"/>
      <c r="F4" s="235"/>
      <c r="G4" s="3"/>
      <c r="H4"/>
      <c r="I4"/>
      <c r="J4"/>
    </row>
    <row r="5" spans="1:14" ht="12" customHeight="1" x14ac:dyDescent="0.2">
      <c r="A5" s="3"/>
      <c r="C5" s="235" t="s">
        <v>44</v>
      </c>
      <c r="D5" s="235"/>
      <c r="E5" s="235"/>
      <c r="F5" s="235"/>
      <c r="G5" s="3"/>
      <c r="H5"/>
      <c r="I5"/>
      <c r="J5"/>
    </row>
    <row r="6" spans="1:14" ht="9.6" customHeight="1" x14ac:dyDescent="0.2">
      <c r="A6" s="3"/>
      <c r="D6" s="3"/>
      <c r="E6" s="3"/>
      <c r="F6" s="3"/>
      <c r="G6" s="3"/>
      <c r="H6"/>
      <c r="I6"/>
      <c r="J6"/>
    </row>
    <row r="7" spans="1:14" s="110" customFormat="1" ht="12" customHeight="1" x14ac:dyDescent="0.2">
      <c r="A7" s="109"/>
      <c r="C7" s="236" t="str">
        <f>"Reporting Date: "&amp;'PAGE 1'!D7</f>
        <v>Reporting Date: 2024</v>
      </c>
      <c r="D7" s="237"/>
      <c r="E7" s="237"/>
      <c r="F7" s="237"/>
      <c r="G7" s="109"/>
      <c r="H7" s="111"/>
      <c r="I7" s="111"/>
      <c r="J7" s="111"/>
    </row>
    <row r="8" spans="1:14" ht="9.6" customHeight="1" x14ac:dyDescent="0.2">
      <c r="A8" s="3"/>
      <c r="D8" s="3"/>
      <c r="E8" s="3"/>
      <c r="F8" s="3"/>
      <c r="G8" s="3"/>
      <c r="H8"/>
      <c r="I8"/>
      <c r="J8"/>
    </row>
    <row r="9" spans="1:14" ht="9.6" customHeight="1" x14ac:dyDescent="0.2">
      <c r="A9" s="3"/>
      <c r="B9" s="3"/>
      <c r="H9"/>
      <c r="I9"/>
      <c r="J9"/>
    </row>
    <row r="10" spans="1:14" ht="11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4" ht="21" customHeight="1" x14ac:dyDescent="0.2">
      <c r="A11" s="89" t="s">
        <v>75</v>
      </c>
    </row>
    <row r="12" spans="1:14" ht="27" customHeight="1" x14ac:dyDescent="0.2">
      <c r="A12" s="18"/>
      <c r="B12" s="166" t="s">
        <v>150</v>
      </c>
      <c r="C12" s="167"/>
      <c r="D12" s="167"/>
      <c r="E12" s="167"/>
      <c r="F12" s="167"/>
      <c r="G12" s="167"/>
      <c r="H12" s="167"/>
      <c r="I12" s="168"/>
      <c r="J12" s="3"/>
    </row>
    <row r="13" spans="1:14" ht="69.75" customHeight="1" x14ac:dyDescent="0.2">
      <c r="A13" s="87" t="s">
        <v>33</v>
      </c>
      <c r="B13" s="88" t="s">
        <v>158</v>
      </c>
      <c r="C13" s="88" t="s">
        <v>188</v>
      </c>
      <c r="D13" s="88" t="s">
        <v>189</v>
      </c>
      <c r="E13" s="88" t="s">
        <v>190</v>
      </c>
      <c r="F13" s="88" t="s">
        <v>191</v>
      </c>
      <c r="G13" s="88" t="s">
        <v>163</v>
      </c>
      <c r="H13" s="88" t="s">
        <v>192</v>
      </c>
      <c r="I13" s="88" t="s">
        <v>165</v>
      </c>
      <c r="J13" s="19"/>
    </row>
    <row r="14" spans="1:14" s="23" customFormat="1" ht="27" customHeight="1" x14ac:dyDescent="0.2">
      <c r="A14" s="20" t="s">
        <v>66</v>
      </c>
      <c r="B14" s="65">
        <f>IF(MIN('PAGE 17'!B14,'PAGE 17'!I14)&lt;=0, 0,'PAGE 17'!B14/'PAGE 17'!I14)</f>
        <v>0.27313268152143932</v>
      </c>
      <c r="C14" s="65">
        <f>IF(MIN('PAGE 17'!C14,'PAGE 17'!I14)&lt;=0, 0,'PAGE 17'!C14/'PAGE 17'!I14)</f>
        <v>1.4819014926288043E-2</v>
      </c>
      <c r="D14" s="65">
        <f>IF(MIN('PAGE 17'!D14,'PAGE 17'!I14)&lt;=0, 0,'PAGE 17'!D14/'PAGE 17'!I14)</f>
        <v>1.9508382627884881E-2</v>
      </c>
      <c r="E14" s="65">
        <f>IF(MIN('PAGE 17'!E14,'PAGE 17'!I14)&lt;=0, 0,'PAGE 17'!E14/'PAGE 17'!I14)</f>
        <v>2.9867900818340638E-2</v>
      </c>
      <c r="F14" s="65">
        <f>IF(MIN('PAGE 17'!F14,'PAGE 17'!I14)&lt;=0, 0,'PAGE 17'!F14/'PAGE 17'!I14)</f>
        <v>5.6854752199098904E-3</v>
      </c>
      <c r="G14" s="65">
        <f>IF(MIN('PAGE 17'!G14,'PAGE 17'!I14)&lt;=0, 0,'PAGE 17'!G14/'PAGE 17'!I14)</f>
        <v>0.58094522941122384</v>
      </c>
      <c r="H14" s="65">
        <f>IF(MIN('PAGE 17'!H14,'PAGE 17'!I14)&lt;=0, 0,'PAGE 17'!H14/'PAGE 17'!I14)</f>
        <v>7.6041315474913412E-2</v>
      </c>
      <c r="I14" s="70">
        <f>IF('PAGE 17'!I14&lt;=0, 0,'PAGE 17'!I14/'PAGE 17'!I14)</f>
        <v>1</v>
      </c>
      <c r="J14" s="21"/>
    </row>
    <row r="15" spans="1:14" s="23" customFormat="1" ht="27" customHeight="1" x14ac:dyDescent="0.2">
      <c r="A15" s="20" t="s">
        <v>139</v>
      </c>
      <c r="B15" s="65">
        <f>IF(MIN('PAGE 17'!B15,'PAGE 17'!I15)&lt;=0, 0,'PAGE 17'!B15/'PAGE 17'!I15)</f>
        <v>0.26836959949542732</v>
      </c>
      <c r="C15" s="65">
        <f>IF(MIN('PAGE 17'!C15,'PAGE 17'!I15)&lt;=0, 0,'PAGE 17'!C15/'PAGE 17'!I15)</f>
        <v>2.1339220014716703E-2</v>
      </c>
      <c r="D15" s="65">
        <f>IF(MIN('PAGE 17'!D15,'PAGE 17'!I15)&lt;=0, 0,'PAGE 17'!D15/'PAGE 17'!I15)</f>
        <v>2.1864816566803322E-2</v>
      </c>
      <c r="E15" s="65">
        <f>IF(MIN('PAGE 17'!E15,'PAGE 17'!I15)&lt;=0, 0,'PAGE 17'!E15/'PAGE 17'!I15)</f>
        <v>3.4794491748134135E-2</v>
      </c>
      <c r="F15" s="65">
        <f>IF(MIN('PAGE 17'!F15,'PAGE 17'!I15)&lt;=0, 0,'PAGE 17'!F15/'PAGE 17'!I15)</f>
        <v>7.8839482812992755E-3</v>
      </c>
      <c r="G15" s="65">
        <f>IF(MIN('PAGE 17'!G15,'PAGE 17'!I15)&lt;=0, 0,'PAGE 17'!G15/'PAGE 17'!I15)</f>
        <v>0.56743403763271316</v>
      </c>
      <c r="H15" s="65">
        <f>IF(MIN('PAGE 17'!H15,'PAGE 17'!I15)&lt;=0, 0,'PAGE 17'!H15/'PAGE 17'!I15)</f>
        <v>7.8313886260906129E-2</v>
      </c>
      <c r="I15" s="70">
        <f>IF('PAGE 17'!I15&lt;=0, 0,'PAGE 17'!I15/'PAGE 17'!I15)</f>
        <v>1</v>
      </c>
      <c r="J15" s="21"/>
    </row>
    <row r="16" spans="1:14" s="23" customFormat="1" ht="27" customHeight="1" x14ac:dyDescent="0.2">
      <c r="A16" s="20" t="s">
        <v>67</v>
      </c>
      <c r="B16" s="65">
        <f>IF(MIN('PAGE 17'!B16,'PAGE 17'!I16)&lt;=0, 0,'PAGE 17'!B16/'PAGE 17'!I16)</f>
        <v>0.24979207097310785</v>
      </c>
      <c r="C16" s="65">
        <f>IF(MIN('PAGE 17'!C16,'PAGE 17'!I16)&lt;=0, 0,'PAGE 17'!C16/'PAGE 17'!I16)</f>
        <v>1.4832270584973663E-2</v>
      </c>
      <c r="D16" s="65">
        <f>IF(MIN('PAGE 17'!D16,'PAGE 17'!I16)&lt;=0, 0,'PAGE 17'!D16/'PAGE 17'!I16)</f>
        <v>4.5051289159966729E-2</v>
      </c>
      <c r="E16" s="65">
        <f>IF(MIN('PAGE 17'!E16,'PAGE 17'!I16)&lt;=0, 0,'PAGE 17'!E16/'PAGE 17'!I16)</f>
        <v>4.1724424729692268E-2</v>
      </c>
      <c r="F16" s="65">
        <f>IF(MIN('PAGE 17'!F16,'PAGE 17'!I16)&lt;=0, 0,'PAGE 17'!F16/'PAGE 17'!I16)</f>
        <v>1.2752980316052121E-2</v>
      </c>
      <c r="G16" s="65">
        <f>IF(MIN('PAGE 17'!G16,'PAGE 17'!I16)&lt;=0, 0,'PAGE 17'!G16/'PAGE 17'!I16)</f>
        <v>0.55420016634322156</v>
      </c>
      <c r="H16" s="65">
        <f>IF(MIN('PAGE 17'!H16,'PAGE 17'!I16)&lt;=0, 0,'PAGE 17'!H16/'PAGE 17'!I16)</f>
        <v>8.1646797892985859E-2</v>
      </c>
      <c r="I16" s="70">
        <f>IF('PAGE 17'!I16&lt;=0, 0,'PAGE 17'!I16/'PAGE 17'!I16)</f>
        <v>1</v>
      </c>
      <c r="J16" s="21"/>
      <c r="M16" s="23">
        <v>19</v>
      </c>
      <c r="N16" s="23">
        <v>10</v>
      </c>
    </row>
    <row r="17" spans="1:10" ht="27" customHeight="1" x14ac:dyDescent="0.2">
      <c r="A17" s="20" t="s">
        <v>68</v>
      </c>
      <c r="B17" s="65">
        <f>IF(MIN('PAGE 17'!B17,'PAGE 17'!I17)&lt;=0, 0,'PAGE 17'!B17/'PAGE 17'!I17)</f>
        <v>0.17566137566137566</v>
      </c>
      <c r="C17" s="65">
        <f>IF(MIN('PAGE 17'!C17,'PAGE 17'!I17)&lt;=0, 0,'PAGE 17'!C17/'PAGE 17'!I17)</f>
        <v>1.9047619047619049E-2</v>
      </c>
      <c r="D17" s="65">
        <f>IF(MIN('PAGE 17'!D17,'PAGE 17'!I17)&lt;=0, 0,'PAGE 17'!D17/'PAGE 17'!I17)</f>
        <v>1.9047619047619049E-2</v>
      </c>
      <c r="E17" s="65">
        <f>IF(MIN('PAGE 17'!E17,'PAGE 17'!I17)&lt;=0, 0,'PAGE 17'!E17/'PAGE 17'!I17)</f>
        <v>8.0423280423280424E-2</v>
      </c>
      <c r="F17" s="65">
        <f>IF(MIN('PAGE 17'!F17,'PAGE 17'!I17)&lt;=0, 0,'PAGE 17'!F17/'PAGE 17'!I17)</f>
        <v>1.164021164021164E-2</v>
      </c>
      <c r="G17" s="65">
        <f>IF(MIN('PAGE 17'!G17,'PAGE 17'!I17)&lt;=0, 0,'PAGE 17'!G17/'PAGE 17'!I17)</f>
        <v>0.61058201058201056</v>
      </c>
      <c r="H17" s="65">
        <f>IF(MIN('PAGE 17'!H17,'PAGE 17'!I17)&lt;=0, 0,'PAGE 17'!H17/'PAGE 17'!I17)</f>
        <v>8.3597883597883602E-2</v>
      </c>
      <c r="I17" s="70">
        <f>IF('PAGE 17'!I17&lt;=0, 0,'PAGE 17'!I17/'PAGE 17'!I17)</f>
        <v>1</v>
      </c>
      <c r="J17" s="21"/>
    </row>
    <row r="18" spans="1:10" ht="27" customHeight="1" x14ac:dyDescent="0.2">
      <c r="A18" s="24" t="s">
        <v>42</v>
      </c>
      <c r="B18" s="65">
        <f>IF(MIN('PAGE 17'!B18,'PAGE 17'!I18)&lt;=0, 0,'PAGE 17'!B18/'PAGE 17'!I18)</f>
        <v>0.27027027027027029</v>
      </c>
      <c r="C18" s="65">
        <f>IF(MIN('PAGE 17'!C18,'PAGE 17'!I18)&lt;=0, 0,'PAGE 17'!C18/'PAGE 17'!I18)</f>
        <v>5.4054054054054057E-2</v>
      </c>
      <c r="D18" s="65">
        <f>IF(MIN('PAGE 17'!D18,'PAGE 17'!I18)&lt;=0, 0,'PAGE 17'!D18/'PAGE 17'!I18)</f>
        <v>0</v>
      </c>
      <c r="E18" s="65">
        <f>IF(MIN('PAGE 17'!E18,'PAGE 17'!I18)&lt;=0, 0,'PAGE 17'!E18/'PAGE 17'!I18)</f>
        <v>2.7027027027027029E-2</v>
      </c>
      <c r="F18" s="65">
        <f>IF(MIN('PAGE 17'!F18,'PAGE 17'!I18)&lt;=0, 0,'PAGE 17'!F18/'PAGE 17'!I18)</f>
        <v>8.1081081081081086E-2</v>
      </c>
      <c r="G18" s="65">
        <f>IF(MIN('PAGE 17'!G18,'PAGE 17'!I18)&lt;=0, 0,'PAGE 17'!G18/'PAGE 17'!I18)</f>
        <v>0.51351351351351349</v>
      </c>
      <c r="H18" s="65">
        <f>IF(MIN('PAGE 17'!H18,'PAGE 17'!I18)&lt;=0, 0,'PAGE 17'!H18/'PAGE 17'!I18)</f>
        <v>5.4054054054054057E-2</v>
      </c>
      <c r="I18" s="70">
        <f>IF('PAGE 17'!I18&lt;=0, 0,'PAGE 17'!I18/'PAGE 17'!I18)</f>
        <v>1</v>
      </c>
      <c r="J18" s="21"/>
    </row>
    <row r="19" spans="1:10" ht="27" customHeight="1" x14ac:dyDescent="0.2">
      <c r="A19" s="24" t="s">
        <v>69</v>
      </c>
      <c r="B19" s="65">
        <f>IF(MIN('PAGE 17'!B19,'PAGE 17'!I19)&lt;=0, 0,'PAGE 17'!B19/'PAGE 17'!I19)</f>
        <v>0.2</v>
      </c>
      <c r="C19" s="65">
        <f>IF(MIN('PAGE 17'!C19,'PAGE 17'!I19)&lt;=0, 0,'PAGE 17'!C19/'PAGE 17'!I19)</f>
        <v>6.2500000000000003E-3</v>
      </c>
      <c r="D19" s="65">
        <f>IF(MIN('PAGE 17'!D19,'PAGE 17'!I19)&lt;=0, 0,'PAGE 17'!D19/'PAGE 17'!I19)</f>
        <v>2.5000000000000001E-2</v>
      </c>
      <c r="E19" s="65">
        <f>IF(MIN('PAGE 17'!E19,'PAGE 17'!I19)&lt;=0, 0,'PAGE 17'!E19/'PAGE 17'!I19)</f>
        <v>2.5000000000000001E-2</v>
      </c>
      <c r="F19" s="65">
        <f>IF(MIN('PAGE 17'!F19,'PAGE 17'!I19)&lt;=0, 0,'PAGE 17'!F19/'PAGE 17'!I19)</f>
        <v>6.2500000000000003E-3</v>
      </c>
      <c r="G19" s="65">
        <f>IF(MIN('PAGE 17'!G19,'PAGE 17'!I19)&lt;=0, 0,'PAGE 17'!G19/'PAGE 17'!I19)</f>
        <v>0.67500000000000004</v>
      </c>
      <c r="H19" s="65">
        <f>IF(MIN('PAGE 17'!H19,'PAGE 17'!I19)&lt;=0, 0,'PAGE 17'!H19/'PAGE 17'!I19)</f>
        <v>6.25E-2</v>
      </c>
      <c r="I19" s="70">
        <f>IF('PAGE 17'!I19&lt;=0, 0,'PAGE 17'!I19/'PAGE 17'!I19)</f>
        <v>1</v>
      </c>
      <c r="J19" s="21"/>
    </row>
    <row r="20" spans="1:10" ht="27" customHeight="1" x14ac:dyDescent="0.2">
      <c r="A20" s="20" t="s">
        <v>70</v>
      </c>
      <c r="B20" s="65">
        <f>IF(MIN('PAGE 17'!B20,'PAGE 17'!I20)&lt;=0, 0,'PAGE 17'!B20/'PAGE 17'!I20)</f>
        <v>0.26771653543307089</v>
      </c>
      <c r="C20" s="65">
        <f>IF(MIN('PAGE 17'!C20,'PAGE 17'!I20)&lt;=0, 0,'PAGE 17'!C20/'PAGE 17'!I20)</f>
        <v>5.5118110236220472E-2</v>
      </c>
      <c r="D20" s="65">
        <f>IF(MIN('PAGE 17'!D20,'PAGE 17'!I20)&lt;=0, 0,'PAGE 17'!D20/'PAGE 17'!I20)</f>
        <v>0</v>
      </c>
      <c r="E20" s="65">
        <f>IF(MIN('PAGE 17'!E20,'PAGE 17'!I20)&lt;=0, 0,'PAGE 17'!E20/'PAGE 17'!I20)</f>
        <v>8.6614173228346455E-2</v>
      </c>
      <c r="F20" s="65">
        <f>IF(MIN('PAGE 17'!F20,'PAGE 17'!I20)&lt;=0, 0,'PAGE 17'!F20/'PAGE 17'!I20)</f>
        <v>1.5748031496062992E-2</v>
      </c>
      <c r="G20" s="65">
        <f>IF(MIN('PAGE 17'!G20,'PAGE 17'!I20)&lt;=0, 0,'PAGE 17'!G20/'PAGE 17'!I20)</f>
        <v>0.51181102362204722</v>
      </c>
      <c r="H20" s="65">
        <f>IF(MIN('PAGE 17'!H20,'PAGE 17'!I20)&lt;=0, 0,'PAGE 17'!H20/'PAGE 17'!I20)</f>
        <v>6.2992125984251968E-2</v>
      </c>
      <c r="I20" s="70">
        <f>IF('PAGE 17'!I20&lt;=0, 0,'PAGE 17'!I20/'PAGE 17'!I20)</f>
        <v>1</v>
      </c>
      <c r="J20" s="21"/>
    </row>
    <row r="21" spans="1:10" ht="27" customHeight="1" x14ac:dyDescent="0.2">
      <c r="A21" s="20" t="s">
        <v>71</v>
      </c>
      <c r="B21" s="65">
        <f>IF(MIN('PAGE 17'!B21,'PAGE 17'!I21)&lt;=0, 0,'PAGE 17'!B21/'PAGE 17'!I21)</f>
        <v>0.12239221140472879</v>
      </c>
      <c r="C21" s="65">
        <f>IF(MIN('PAGE 17'!C21,'PAGE 17'!I21)&lt;=0, 0,'PAGE 17'!C21/'PAGE 17'!I21)</f>
        <v>5.5632823365785811E-3</v>
      </c>
      <c r="D21" s="65">
        <f>IF(MIN('PAGE 17'!D21,'PAGE 17'!I21)&lt;=0, 0,'PAGE 17'!D21/'PAGE 17'!I21)</f>
        <v>1.9471488178025034E-2</v>
      </c>
      <c r="E21" s="65">
        <f>IF(MIN('PAGE 17'!E21,'PAGE 17'!I21)&lt;=0, 0,'PAGE 17'!E21/'PAGE 17'!I21)</f>
        <v>2.2253129346314324E-2</v>
      </c>
      <c r="F21" s="65">
        <f>IF(MIN('PAGE 17'!F21,'PAGE 17'!I21)&lt;=0, 0,'PAGE 17'!F21/'PAGE 17'!I21)</f>
        <v>6.954102920723227E-3</v>
      </c>
      <c r="G21" s="65">
        <f>IF(MIN('PAGE 17'!G21,'PAGE 17'!I21)&lt;=0, 0,'PAGE 17'!G21/'PAGE 17'!I21)</f>
        <v>0.7872044506258693</v>
      </c>
      <c r="H21" s="65">
        <f>IF(MIN('PAGE 17'!H21,'PAGE 17'!I21)&lt;=0, 0,'PAGE 17'!H21/'PAGE 17'!I21)</f>
        <v>3.6161335187760782E-2</v>
      </c>
      <c r="I21" s="70">
        <f>IF('PAGE 17'!I21&lt;=0, 0,'PAGE 17'!I21/'PAGE 17'!I21)</f>
        <v>1</v>
      </c>
      <c r="J21" s="21"/>
    </row>
    <row r="22" spans="1:10" ht="27" customHeight="1" x14ac:dyDescent="0.2">
      <c r="A22" s="24" t="s">
        <v>72</v>
      </c>
      <c r="B22" s="65">
        <f>IF(MIN('PAGE 17'!B22,'PAGE 17'!I22)&lt;=0, 0,'PAGE 17'!B22/'PAGE 17'!I22)</f>
        <v>0.26805130464814397</v>
      </c>
      <c r="C22" s="65">
        <f>IF(MIN('PAGE 17'!C22,'PAGE 17'!I22)&lt;=0, 0,'PAGE 17'!C22/'PAGE 17'!I22)</f>
        <v>1.5589086448570306E-2</v>
      </c>
      <c r="D22" s="65">
        <f>IF(MIN('PAGE 17'!D22,'PAGE 17'!I22)&lt;=0, 0,'PAGE 17'!D22/'PAGE 17'!I22)</f>
        <v>2.1936667103335757E-2</v>
      </c>
      <c r="E22" s="65">
        <f>IF(MIN('PAGE 17'!E22,'PAGE 17'!I22)&lt;=0, 0,'PAGE 17'!E22/'PAGE 17'!I22)</f>
        <v>3.2023723040645956E-2</v>
      </c>
      <c r="F22" s="65">
        <f>IF(MIN('PAGE 17'!F22,'PAGE 17'!I22)&lt;=0, 0,'PAGE 17'!F22/'PAGE 17'!I22)</f>
        <v>6.669127892436494E-3</v>
      </c>
      <c r="G22" s="65">
        <f>IF(MIN('PAGE 17'!G22,'PAGE 17'!I22)&lt;=0, 0,'PAGE 17'!G22/'PAGE 17'!I22)</f>
        <v>0.57926139408591271</v>
      </c>
      <c r="H22" s="65">
        <f>IF(MIN('PAGE 17'!H22,'PAGE 17'!I22)&lt;=0, 0,'PAGE 17'!H22/'PAGE 17'!I22)</f>
        <v>7.6468696780954873E-2</v>
      </c>
      <c r="I22" s="70">
        <f>IF('PAGE 17'!I22&lt;=0, 0,'PAGE 17'!I22/'PAGE 17'!I22)</f>
        <v>1</v>
      </c>
      <c r="J22" s="21"/>
    </row>
    <row r="23" spans="1:10" ht="15" customHeight="1" x14ac:dyDescent="0.2">
      <c r="A23" s="3"/>
      <c r="B23" s="25"/>
      <c r="C23" s="25"/>
      <c r="D23" s="25"/>
      <c r="E23" s="25"/>
      <c r="F23" s="25"/>
      <c r="G23" s="25"/>
      <c r="H23" s="25"/>
      <c r="I23" s="25"/>
      <c r="J23" s="21"/>
    </row>
    <row r="24" spans="1:10" x14ac:dyDescent="0.2">
      <c r="A24" s="13" t="s">
        <v>221</v>
      </c>
    </row>
    <row r="25" spans="1:10" x14ac:dyDescent="0.2">
      <c r="A25" s="13"/>
    </row>
    <row r="26" spans="1:10" x14ac:dyDescent="0.2">
      <c r="A26" s="3"/>
    </row>
    <row r="27" spans="1:10" x14ac:dyDescent="0.2">
      <c r="A27" s="26"/>
    </row>
  </sheetData>
  <sheetProtection password="CDE0" sheet="1" objects="1" scenarios="1"/>
  <mergeCells count="5">
    <mergeCell ref="B12:I12"/>
    <mergeCell ref="C2:D2"/>
    <mergeCell ref="C4:F4"/>
    <mergeCell ref="C5:F5"/>
    <mergeCell ref="C7:F7"/>
  </mergeCells>
  <phoneticPr fontId="0" type="noConversion"/>
  <conditionalFormatting sqref="J14:J23">
    <cfRule type="expression" dxfId="15" priority="1" stopIfTrue="1">
      <formula>AND(J14&gt;0,J14&gt;I14)</formula>
    </cfRule>
  </conditionalFormatting>
  <pageMargins left="0.8" right="0.3" top="0.9" bottom="0" header="0.5" footer="0.5"/>
  <pageSetup scale="85" orientation="landscape" r:id="rId1"/>
  <headerFooter alignWithMargins="0">
    <oddFooter>&amp;L&amp;8
CURRENT DATE: 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/>
  </sheetPr>
  <dimension ref="A1:S32"/>
  <sheetViews>
    <sheetView zoomScale="90" zoomScaleNormal="90" workbookViewId="0">
      <selection activeCell="M20" sqref="M20"/>
    </sheetView>
  </sheetViews>
  <sheetFormatPr defaultRowHeight="12.75" x14ac:dyDescent="0.2"/>
  <cols>
    <col min="1" max="1" width="27.42578125" customWidth="1"/>
    <col min="2" max="2" width="15.42578125" customWidth="1"/>
    <col min="3" max="3" width="25" customWidth="1"/>
    <col min="4" max="5" width="15.5703125" customWidth="1"/>
    <col min="6" max="6" width="16.28515625" customWidth="1"/>
    <col min="7" max="7" width="14.5703125" customWidth="1"/>
    <col min="8" max="8" width="14" customWidth="1"/>
    <col min="9" max="9" width="9.42578125" customWidth="1"/>
    <col min="10" max="10" width="12.85546875" customWidth="1"/>
    <col min="11" max="11" width="8.5703125" customWidth="1"/>
    <col min="12" max="12" width="8.140625" customWidth="1"/>
    <col min="13" max="13" width="5.5703125" customWidth="1"/>
    <col min="14" max="14" width="0.42578125" hidden="1" customWidth="1"/>
    <col min="15" max="15" width="8.85546875" customWidth="1"/>
    <col min="16" max="18" width="9.140625" customWidth="1"/>
    <col min="19" max="19" width="9.140625" hidden="1" customWidth="1"/>
    <col min="20" max="28" width="9.140625" customWidth="1"/>
  </cols>
  <sheetData>
    <row r="1" spans="1:19" s="117" customFormat="1" ht="12.75" customHeight="1" x14ac:dyDescent="0.2">
      <c r="A1" s="104" t="s">
        <v>230</v>
      </c>
      <c r="C1" s="3"/>
      <c r="D1" s="3"/>
      <c r="E1" s="3"/>
      <c r="F1" s="3"/>
      <c r="G1" s="3"/>
      <c r="H1" s="6" t="s">
        <v>78</v>
      </c>
    </row>
    <row r="2" spans="1:19" s="117" customFormat="1" ht="9.6" customHeight="1" x14ac:dyDescent="0.2">
      <c r="A2" s="3"/>
      <c r="D2" s="7"/>
      <c r="E2" s="3"/>
      <c r="F2" s="3"/>
      <c r="G2" s="3"/>
      <c r="H2" s="3"/>
    </row>
    <row r="3" spans="1:19" s="117" customFormat="1" ht="9.6" customHeight="1" x14ac:dyDescent="0.2">
      <c r="A3" s="3"/>
      <c r="E3" s="3"/>
      <c r="F3" s="3"/>
      <c r="G3"/>
      <c r="H3"/>
    </row>
    <row r="4" spans="1:19" s="117" customFormat="1" ht="12.75" customHeight="1" x14ac:dyDescent="0.2">
      <c r="A4" s="3"/>
      <c r="B4" s="3"/>
      <c r="C4" s="7" t="s">
        <v>17</v>
      </c>
      <c r="E4" s="3"/>
      <c r="F4" s="3"/>
      <c r="G4"/>
      <c r="H4"/>
    </row>
    <row r="5" spans="1:19" s="117" customFormat="1" ht="12.75" customHeight="1" x14ac:dyDescent="0.2">
      <c r="A5" s="3"/>
      <c r="C5" s="7" t="s">
        <v>44</v>
      </c>
      <c r="E5" s="3"/>
      <c r="F5" s="3"/>
      <c r="G5"/>
      <c r="H5"/>
    </row>
    <row r="6" spans="1:19" s="117" customFormat="1" ht="12.75" customHeight="1" x14ac:dyDescent="0.2">
      <c r="A6" s="3"/>
      <c r="B6" s="3"/>
      <c r="E6" s="3"/>
      <c r="F6" s="3"/>
      <c r="G6"/>
      <c r="H6"/>
    </row>
    <row r="7" spans="1:19" s="117" customFormat="1" ht="12" customHeight="1" x14ac:dyDescent="0.2">
      <c r="A7" s="3"/>
      <c r="B7" s="3"/>
      <c r="C7" s="75" t="s">
        <v>239</v>
      </c>
      <c r="E7" s="3"/>
      <c r="F7" s="3"/>
      <c r="G7"/>
      <c r="H7"/>
    </row>
    <row r="8" spans="1:19" s="117" customFormat="1" ht="9.6" customHeight="1" x14ac:dyDescent="0.2">
      <c r="A8" s="3"/>
      <c r="B8" s="3"/>
      <c r="D8" s="3"/>
      <c r="E8" s="3"/>
      <c r="F8" s="118"/>
      <c r="G8"/>
      <c r="H8"/>
    </row>
    <row r="9" spans="1:19" ht="9.6" customHeight="1" x14ac:dyDescent="0.2">
      <c r="A9" s="3"/>
      <c r="B9" s="1"/>
      <c r="C9" s="1"/>
      <c r="D9" s="3"/>
      <c r="I9" s="10"/>
    </row>
    <row r="10" spans="1:19" ht="15" customHeight="1" x14ac:dyDescent="0.2"/>
    <row r="11" spans="1:19" ht="27.75" customHeight="1" x14ac:dyDescent="0.2">
      <c r="A11" s="203" t="s">
        <v>231</v>
      </c>
      <c r="B11" s="233"/>
      <c r="C11" s="233"/>
      <c r="D11" s="233"/>
      <c r="E11" s="233"/>
      <c r="F11" s="233"/>
      <c r="G11" s="233"/>
    </row>
    <row r="12" spans="1:19" ht="15" customHeight="1" x14ac:dyDescent="0.2">
      <c r="A12" s="232" t="s">
        <v>33</v>
      </c>
      <c r="B12" s="232"/>
      <c r="C12" s="232"/>
      <c r="D12" s="125" t="s">
        <v>57</v>
      </c>
      <c r="E12" s="125"/>
      <c r="F12" s="125"/>
      <c r="G12" s="126"/>
      <c r="H12" s="3"/>
      <c r="I12" s="6" t="s">
        <v>19</v>
      </c>
      <c r="J12" s="6" t="s">
        <v>93</v>
      </c>
    </row>
    <row r="13" spans="1:19" ht="15" customHeight="1" x14ac:dyDescent="0.2">
      <c r="A13" s="232"/>
      <c r="B13" s="232"/>
      <c r="C13" s="232"/>
      <c r="D13" s="34" t="s">
        <v>232</v>
      </c>
      <c r="E13" s="82" t="s">
        <v>233</v>
      </c>
      <c r="F13" s="82" t="s">
        <v>234</v>
      </c>
      <c r="G13" s="82" t="s">
        <v>18</v>
      </c>
      <c r="H13" s="3"/>
      <c r="I13" s="6" t="s">
        <v>18</v>
      </c>
      <c r="J13" s="6" t="s">
        <v>94</v>
      </c>
    </row>
    <row r="14" spans="1:19" ht="28.5" customHeight="1" x14ac:dyDescent="0.2">
      <c r="A14" s="230" t="s">
        <v>66</v>
      </c>
      <c r="B14" s="230"/>
      <c r="C14" s="230"/>
      <c r="D14" s="116">
        <v>41304</v>
      </c>
      <c r="E14" s="116">
        <v>23592</v>
      </c>
      <c r="F14" s="116">
        <v>358</v>
      </c>
      <c r="G14" s="50">
        <v>65254</v>
      </c>
      <c r="H14" s="11"/>
      <c r="I14" s="61">
        <f>MAX(D14,0)+MAX(E14,0)+MAX(F14,0)</f>
        <v>65254</v>
      </c>
      <c r="J14" s="61">
        <f>MAX('PAGE 12'!C31,0)+MAX('PAGE 12'!D31,0)+MAX('PAGE 12'!E31,0)</f>
        <v>65254</v>
      </c>
      <c r="N14">
        <v>20</v>
      </c>
      <c r="S14">
        <f t="shared" ref="S14:S22" si="0">MIN(LEN(TRIM(D14)),LEN(TRIM(E14)),LEN(TRIM(G14)))</f>
        <v>5</v>
      </c>
    </row>
    <row r="15" spans="1:19" ht="25.5" customHeight="1" x14ac:dyDescent="0.2">
      <c r="A15" s="230" t="s">
        <v>139</v>
      </c>
      <c r="B15" s="230"/>
      <c r="C15" s="230"/>
      <c r="D15" s="116">
        <v>6351</v>
      </c>
      <c r="E15" s="116">
        <v>3131</v>
      </c>
      <c r="F15" s="116">
        <v>31</v>
      </c>
      <c r="G15" s="116">
        <v>9513</v>
      </c>
      <c r="H15" s="11"/>
      <c r="I15" s="61">
        <f t="shared" ref="I15:I22" si="1">MAX(D15,0)+MAX(E15,0)+MAX(F15,0)</f>
        <v>9513</v>
      </c>
      <c r="J15" s="61">
        <f>MAX('PAGE 12'!F31,0)+MAX('PAGE 12'!G31,0)+MAX('PAGE 12'!H31,0)</f>
        <v>9513</v>
      </c>
      <c r="S15">
        <f t="shared" si="0"/>
        <v>4</v>
      </c>
    </row>
    <row r="16" spans="1:19" ht="21" customHeight="1" x14ac:dyDescent="0.2">
      <c r="A16" s="230" t="s">
        <v>67</v>
      </c>
      <c r="B16" s="230"/>
      <c r="C16" s="230"/>
      <c r="D16" s="116">
        <v>5192</v>
      </c>
      <c r="E16" s="116">
        <v>2009</v>
      </c>
      <c r="F16" s="116">
        <v>13</v>
      </c>
      <c r="G16" s="116">
        <v>7214</v>
      </c>
      <c r="H16" s="11"/>
      <c r="I16" s="61">
        <f t="shared" si="1"/>
        <v>7214</v>
      </c>
      <c r="J16" s="61">
        <f>MAX('PAGE 13'!C30,0)+MAX('PAGE 13'!D30,0)+MAX('PAGE 13'!E30,0)</f>
        <v>7214</v>
      </c>
      <c r="S16">
        <f t="shared" si="0"/>
        <v>4</v>
      </c>
    </row>
    <row r="17" spans="1:19" ht="22.5" customHeight="1" x14ac:dyDescent="0.2">
      <c r="A17" s="230" t="s">
        <v>68</v>
      </c>
      <c r="B17" s="230"/>
      <c r="C17" s="230"/>
      <c r="D17" s="116">
        <v>749</v>
      </c>
      <c r="E17" s="116">
        <v>185</v>
      </c>
      <c r="F17" s="116">
        <v>11</v>
      </c>
      <c r="G17" s="50">
        <v>945</v>
      </c>
      <c r="H17" s="11"/>
      <c r="I17" s="61">
        <f t="shared" si="1"/>
        <v>945</v>
      </c>
      <c r="J17" s="61">
        <f>MAX('PAGE 13'!F30,0)+MAX('PAGE 13'!G30,0)+MAX('PAGE 13'!H30,0)</f>
        <v>945</v>
      </c>
      <c r="S17">
        <f t="shared" si="0"/>
        <v>3</v>
      </c>
    </row>
    <row r="18" spans="1:19" ht="23.25" customHeight="1" x14ac:dyDescent="0.2">
      <c r="A18" s="232" t="s">
        <v>42</v>
      </c>
      <c r="B18" s="232"/>
      <c r="C18" s="232"/>
      <c r="D18" s="116">
        <v>20</v>
      </c>
      <c r="E18" s="116">
        <v>17</v>
      </c>
      <c r="F18" s="116">
        <v>0</v>
      </c>
      <c r="G18" s="50">
        <v>37</v>
      </c>
      <c r="H18" s="11"/>
      <c r="I18" s="61">
        <f t="shared" si="1"/>
        <v>37</v>
      </c>
      <c r="J18" s="61">
        <f>MAX('PAGE 14'!C30,0)+MAX('PAGE 14'!D30,0)+MAX('PAGE 14'!E30,0)</f>
        <v>37</v>
      </c>
      <c r="S18">
        <f t="shared" si="0"/>
        <v>2</v>
      </c>
    </row>
    <row r="19" spans="1:19" ht="20.25" customHeight="1" x14ac:dyDescent="0.2">
      <c r="A19" s="232" t="s">
        <v>69</v>
      </c>
      <c r="B19" s="232"/>
      <c r="C19" s="232"/>
      <c r="D19" s="116">
        <v>108</v>
      </c>
      <c r="E19" s="116">
        <v>48</v>
      </c>
      <c r="F19" s="116">
        <v>4</v>
      </c>
      <c r="G19" s="50">
        <v>160</v>
      </c>
      <c r="H19" s="11"/>
      <c r="I19" s="61">
        <f t="shared" si="1"/>
        <v>160</v>
      </c>
      <c r="J19" s="61">
        <f>MAX('PAGE 14'!F30,0)+MAX('PAGE 14'!G30,0)+MAX('PAGE 14'!H30,0)</f>
        <v>160</v>
      </c>
      <c r="S19">
        <f t="shared" si="0"/>
        <v>2</v>
      </c>
    </row>
    <row r="20" spans="1:19" ht="21.75" customHeight="1" x14ac:dyDescent="0.2">
      <c r="A20" s="230" t="s">
        <v>70</v>
      </c>
      <c r="B20" s="230"/>
      <c r="C20" s="230"/>
      <c r="D20" s="116">
        <v>103</v>
      </c>
      <c r="E20" s="116">
        <v>22</v>
      </c>
      <c r="F20" s="116">
        <v>2</v>
      </c>
      <c r="G20" s="50">
        <v>127</v>
      </c>
      <c r="H20" s="11"/>
      <c r="I20" s="61">
        <f t="shared" si="1"/>
        <v>127</v>
      </c>
      <c r="J20" s="61">
        <f>MAX('PAGE 15'!C30,0)+MAX('PAGE 15'!D30,0)+MAX('PAGE 15'!E30,0)</f>
        <v>127</v>
      </c>
      <c r="S20">
        <f t="shared" si="0"/>
        <v>2</v>
      </c>
    </row>
    <row r="21" spans="1:19" ht="21.75" customHeight="1" x14ac:dyDescent="0.2">
      <c r="A21" s="230" t="s">
        <v>71</v>
      </c>
      <c r="B21" s="230"/>
      <c r="C21" s="230"/>
      <c r="D21" s="116">
        <v>453</v>
      </c>
      <c r="E21" s="116">
        <v>266</v>
      </c>
      <c r="F21" s="116">
        <v>0</v>
      </c>
      <c r="G21" s="50">
        <v>719</v>
      </c>
      <c r="H21" s="11"/>
      <c r="I21" s="61">
        <f t="shared" si="1"/>
        <v>719</v>
      </c>
      <c r="J21" s="61">
        <f>MAX('PAGE 15'!F30,0)+MAX('PAGE 15'!G30,0)+MAX('PAGE 15'!H30,0)</f>
        <v>719</v>
      </c>
      <c r="S21">
        <f t="shared" si="0"/>
        <v>3</v>
      </c>
    </row>
    <row r="22" spans="1:19" ht="18.75" customHeight="1" x14ac:dyDescent="0.2">
      <c r="A22" s="231" t="s">
        <v>72</v>
      </c>
      <c r="B22" s="231"/>
      <c r="C22" s="231"/>
      <c r="D22" s="116">
        <v>54280</v>
      </c>
      <c r="E22" s="116">
        <v>29270</v>
      </c>
      <c r="F22" s="116">
        <v>419</v>
      </c>
      <c r="G22" s="50">
        <v>83969</v>
      </c>
      <c r="H22" s="11"/>
      <c r="I22" s="61">
        <f t="shared" si="1"/>
        <v>83969</v>
      </c>
      <c r="J22" s="11"/>
      <c r="S22">
        <f t="shared" si="0"/>
        <v>5</v>
      </c>
    </row>
    <row r="23" spans="1:19" x14ac:dyDescent="0.2">
      <c r="A23" s="3"/>
    </row>
    <row r="24" spans="1:19" x14ac:dyDescent="0.2">
      <c r="A24" s="3"/>
    </row>
    <row r="25" spans="1:19" x14ac:dyDescent="0.2">
      <c r="A25" s="3"/>
      <c r="C25" s="3" t="s">
        <v>76</v>
      </c>
      <c r="D25" s="61">
        <f>MAX(D14,0)+MAX(D15,0)+MAX(D16,0)+MAX(D17,0)+MAX(D18,0)+MAX(D19,0)+MAX(D20,0)+MAX(D21,0)</f>
        <v>54280</v>
      </c>
      <c r="E25" s="61">
        <f>MAX(E14,0)+MAX(E15,0)+MAX(E16,0)+MAX(E17,0)+MAX(E18,0)+MAX(E19,0)+MAX(E20,0)+MAX(E21,0)</f>
        <v>29270</v>
      </c>
      <c r="F25" s="61">
        <f>MAX(F14,0)+MAX(F15,0)+MAX(F16,0)+MAX(F17,0)+MAX(F18,0)+MAX(F19,0)+MAX(F20,0)+MAX(F21,0)</f>
        <v>419</v>
      </c>
      <c r="G25" s="61">
        <f>MAX(G14,0)+MAX(G15,0)+MAX(G16,0)+MAX(G17,0)+MAX(G18,0)+MAX(G19,0)+MAX(G20,0)+MAX(G21,0)</f>
        <v>83969</v>
      </c>
    </row>
    <row r="27" spans="1:19" x14ac:dyDescent="0.2">
      <c r="B27" s="4"/>
      <c r="H27" s="4"/>
    </row>
    <row r="30" spans="1:19" x14ac:dyDescent="0.2">
      <c r="H30" s="3"/>
      <c r="K30" s="4"/>
    </row>
    <row r="31" spans="1:19" x14ac:dyDescent="0.2">
      <c r="H31" s="17"/>
    </row>
    <row r="32" spans="1:19" x14ac:dyDescent="0.2">
      <c r="H32" s="17"/>
    </row>
  </sheetData>
  <mergeCells count="12">
    <mergeCell ref="A22:C22"/>
    <mergeCell ref="A11:G11"/>
    <mergeCell ref="A12:C13"/>
    <mergeCell ref="D12:G12"/>
    <mergeCell ref="A14:C14"/>
    <mergeCell ref="A15:C15"/>
    <mergeCell ref="A16:C16"/>
    <mergeCell ref="A17:C17"/>
    <mergeCell ref="A18:C18"/>
    <mergeCell ref="A19:C19"/>
    <mergeCell ref="A20:C20"/>
    <mergeCell ref="A21:C21"/>
  </mergeCells>
  <conditionalFormatting sqref="D14:G22">
    <cfRule type="expression" dxfId="14" priority="1" stopIfTrue="1">
      <formula>LEN(TRIM(D14))=0</formula>
    </cfRule>
  </conditionalFormatting>
  <conditionalFormatting sqref="D25:G25">
    <cfRule type="expression" dxfId="13" priority="2" stopIfTrue="1">
      <formula>MAX(D22,0)&lt;&gt;D25</formula>
    </cfRule>
  </conditionalFormatting>
  <conditionalFormatting sqref="I14:I22">
    <cfRule type="expression" dxfId="12" priority="9" stopIfTrue="1">
      <formula>MAX(G14,0)&lt;&gt;I14</formula>
    </cfRule>
  </conditionalFormatting>
  <conditionalFormatting sqref="J14:J21">
    <cfRule type="expression" dxfId="11" priority="8" stopIfTrue="1">
      <formula>AND(OR(G14&gt;=0, J14&gt;0), J14&lt;&gt;G14)</formula>
    </cfRule>
  </conditionalFormatting>
  <pageMargins left="0.8" right="0.3" top="0.9" bottom="0" header="0.5" footer="0.5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/>
  </sheetPr>
  <dimension ref="A1:N35"/>
  <sheetViews>
    <sheetView zoomScaleNormal="100" workbookViewId="0">
      <selection activeCell="I2" sqref="I2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25" customWidth="1"/>
    <col min="4" max="6" width="15.5703125" customWidth="1"/>
    <col min="7" max="7" width="14.5703125" customWidth="1"/>
    <col min="8" max="8" width="14" customWidth="1"/>
    <col min="9" max="9" width="8.5703125" customWidth="1"/>
    <col min="10" max="10" width="9" customWidth="1"/>
    <col min="11" max="11" width="8.5703125" customWidth="1"/>
    <col min="12" max="12" width="8.140625" customWidth="1"/>
    <col min="13" max="13" width="5.85546875" customWidth="1"/>
    <col min="14" max="14" width="5.5703125" hidden="1" customWidth="1"/>
    <col min="15" max="15" width="8.85546875" customWidth="1"/>
  </cols>
  <sheetData>
    <row r="1" spans="1:14" s="117" customFormat="1" ht="12" customHeight="1" x14ac:dyDescent="0.2">
      <c r="A1" s="104" t="s">
        <v>230</v>
      </c>
      <c r="C1" s="3"/>
      <c r="D1" s="3"/>
      <c r="E1" s="3"/>
      <c r="F1" s="3"/>
      <c r="G1" s="3"/>
      <c r="H1" s="6" t="s">
        <v>80</v>
      </c>
    </row>
    <row r="2" spans="1:14" s="117" customFormat="1" ht="9.6" customHeight="1" x14ac:dyDescent="0.2">
      <c r="A2" s="3"/>
      <c r="D2" s="7"/>
      <c r="E2" s="3"/>
      <c r="F2" s="3"/>
      <c r="G2" s="3"/>
      <c r="H2" s="3"/>
    </row>
    <row r="3" spans="1:14" s="117" customFormat="1" ht="9.6" customHeight="1" x14ac:dyDescent="0.2">
      <c r="A3" s="3"/>
      <c r="E3" s="3"/>
      <c r="F3" s="3"/>
      <c r="G3"/>
      <c r="H3"/>
    </row>
    <row r="4" spans="1:14" s="117" customFormat="1" ht="12" customHeight="1" x14ac:dyDescent="0.2">
      <c r="A4" s="3"/>
      <c r="B4" s="3"/>
      <c r="C4" s="7" t="s">
        <v>17</v>
      </c>
      <c r="E4" s="3"/>
      <c r="F4" s="3"/>
      <c r="G4"/>
      <c r="H4"/>
    </row>
    <row r="5" spans="1:14" s="117" customFormat="1" ht="12" customHeight="1" x14ac:dyDescent="0.2">
      <c r="A5" s="3"/>
      <c r="C5" s="7" t="s">
        <v>44</v>
      </c>
      <c r="E5" s="3"/>
      <c r="F5" s="3"/>
      <c r="G5"/>
      <c r="H5"/>
    </row>
    <row r="6" spans="1:14" s="117" customFormat="1" ht="12" customHeight="1" x14ac:dyDescent="0.2">
      <c r="A6" s="3"/>
      <c r="B6" s="3"/>
      <c r="E6" s="3"/>
      <c r="F6" s="3"/>
      <c r="G6"/>
      <c r="H6"/>
    </row>
    <row r="7" spans="1:14" s="117" customFormat="1" ht="12" customHeight="1" x14ac:dyDescent="0.2">
      <c r="A7" s="3"/>
      <c r="B7" s="3"/>
      <c r="C7" s="75" t="s">
        <v>239</v>
      </c>
      <c r="D7" s="105"/>
      <c r="E7" s="3"/>
      <c r="F7" s="3"/>
      <c r="G7"/>
      <c r="H7"/>
    </row>
    <row r="8" spans="1:14" s="117" customFormat="1" ht="9.6" customHeight="1" x14ac:dyDescent="0.2">
      <c r="A8" s="3"/>
      <c r="B8" s="3"/>
      <c r="D8" s="3"/>
      <c r="E8" s="3"/>
      <c r="F8" s="3"/>
      <c r="G8"/>
      <c r="H8"/>
    </row>
    <row r="9" spans="1:14" ht="9.6" customHeight="1" x14ac:dyDescent="0.2">
      <c r="A9" s="3"/>
      <c r="B9" s="1"/>
      <c r="C9" s="1"/>
      <c r="D9" s="3"/>
      <c r="E9" s="3"/>
      <c r="F9" s="3"/>
    </row>
    <row r="10" spans="1:14" ht="9.6" customHeight="1" x14ac:dyDescent="0.2">
      <c r="A10" s="3"/>
      <c r="B10" s="1"/>
      <c r="C10" s="1"/>
      <c r="D10" s="3"/>
      <c r="I10" s="10"/>
    </row>
    <row r="11" spans="1:14" ht="15" customHeight="1" x14ac:dyDescent="0.2"/>
    <row r="12" spans="1:14" ht="15" customHeight="1" x14ac:dyDescent="0.2">
      <c r="A12" s="73" t="s">
        <v>79</v>
      </c>
      <c r="C12" s="1"/>
    </row>
    <row r="13" spans="1:14" ht="26.25" customHeight="1" x14ac:dyDescent="0.2">
      <c r="A13" s="150" t="s">
        <v>33</v>
      </c>
      <c r="B13" s="151"/>
      <c r="C13" s="152"/>
      <c r="D13" s="166" t="s">
        <v>151</v>
      </c>
      <c r="E13" s="167"/>
      <c r="F13" s="167"/>
      <c r="G13" s="168"/>
      <c r="H13" s="3"/>
      <c r="I13" s="3"/>
    </row>
    <row r="14" spans="1:14" ht="12" customHeight="1" x14ac:dyDescent="0.2">
      <c r="A14" s="153"/>
      <c r="B14" s="154"/>
      <c r="C14" s="155"/>
      <c r="D14" s="177" t="s">
        <v>235</v>
      </c>
      <c r="E14" s="177" t="s">
        <v>236</v>
      </c>
      <c r="F14" s="177" t="s">
        <v>237</v>
      </c>
      <c r="G14" s="177" t="s">
        <v>165</v>
      </c>
      <c r="H14" s="3"/>
      <c r="I14" s="3"/>
    </row>
    <row r="15" spans="1:14" ht="12" customHeight="1" x14ac:dyDescent="0.2">
      <c r="A15" s="156"/>
      <c r="B15" s="157"/>
      <c r="C15" s="158"/>
      <c r="D15" s="179"/>
      <c r="E15" s="179"/>
      <c r="F15" s="179"/>
      <c r="G15" s="179"/>
      <c r="H15" s="3"/>
      <c r="I15" s="3"/>
      <c r="N15">
        <v>21</v>
      </c>
    </row>
    <row r="16" spans="1:14" ht="21" customHeight="1" x14ac:dyDescent="0.2">
      <c r="A16" s="230" t="s">
        <v>66</v>
      </c>
      <c r="B16" s="230"/>
      <c r="C16" s="230"/>
      <c r="D16" s="119">
        <f>IF(MIN(PAGE19!D14,PAGE19!G14)&lt;=0, 0,PAGE19!D14/PAGE19!G14)</f>
        <v>0.63297269132926715</v>
      </c>
      <c r="E16" s="119">
        <f>IF(MIN(PAGE19!E14,PAGE19!G14)&lt;=0, 0,PAGE19!E14/PAGE19!G14)</f>
        <v>0.36154105495448557</v>
      </c>
      <c r="F16" s="119">
        <f>IF(MIN(PAGE19!F14,PAGE19!G14)&lt;=0, 0,PAGE19!F14/PAGE19!G14)</f>
        <v>5.4862537162472802E-3</v>
      </c>
      <c r="G16" s="120">
        <f>IF(PAGE19!G14&lt;=0, 0,PAGE19!G14/PAGE19!G14)</f>
        <v>1</v>
      </c>
      <c r="H16" s="11"/>
      <c r="I16" s="15"/>
      <c r="J16" s="11"/>
    </row>
    <row r="17" spans="1:10" ht="21" customHeight="1" x14ac:dyDescent="0.2">
      <c r="A17" s="230" t="s">
        <v>139</v>
      </c>
      <c r="B17" s="230"/>
      <c r="C17" s="230"/>
      <c r="D17" s="119">
        <f>IF(MIN(PAGE19!D15,PAGE19!G15)&lt;=0, 0,PAGE19!D15/PAGE19!G15)</f>
        <v>0.66761274046042263</v>
      </c>
      <c r="E17" s="119">
        <f>IF(MIN(PAGE19!E15,PAGE19!G15)&lt;=0, 0,PAGE19!E15/PAGE19!G15)</f>
        <v>0.32912856091664039</v>
      </c>
      <c r="F17" s="119">
        <f>IF(MIN(PAGE19!F15,PAGE19!G15)&lt;=0, 0,PAGE19!F15/PAGE19!G15)</f>
        <v>3.2586986229370335E-3</v>
      </c>
      <c r="G17" s="120">
        <f>IF(PAGE19!G15&lt;=0, 0,PAGE19!G15/PAGE19!G15)</f>
        <v>1</v>
      </c>
      <c r="H17" s="11"/>
      <c r="I17" s="15"/>
      <c r="J17" s="11"/>
    </row>
    <row r="18" spans="1:10" ht="21" customHeight="1" x14ac:dyDescent="0.2">
      <c r="A18" s="230" t="s">
        <v>67</v>
      </c>
      <c r="B18" s="230"/>
      <c r="C18" s="230"/>
      <c r="D18" s="119">
        <f>IF(MIN(PAGE19!D16,PAGE19!G16)&lt;=0, 0,PAGE19!D16/PAGE19!G16)</f>
        <v>0.71971167174937623</v>
      </c>
      <c r="E18" s="119">
        <f>IF(MIN(PAGE19!E16,PAGE19!G16)&lt;=0, 0,PAGE19!E16/PAGE19!G16)</f>
        <v>0.2784862766842251</v>
      </c>
      <c r="F18" s="119">
        <f>IF(MIN(PAGE19!F16,PAGE19!G16)&lt;=0, 0,PAGE19!F16/PAGE19!G16)</f>
        <v>1.8020515663986693E-3</v>
      </c>
      <c r="G18" s="120">
        <f>IF(PAGE19!G16&lt;=0, 0,PAGE19!G16/PAGE19!G16)</f>
        <v>1</v>
      </c>
      <c r="H18" s="11"/>
      <c r="I18" s="15"/>
      <c r="J18" s="11"/>
    </row>
    <row r="19" spans="1:10" ht="22.5" customHeight="1" x14ac:dyDescent="0.2">
      <c r="A19" s="230" t="s">
        <v>68</v>
      </c>
      <c r="B19" s="230"/>
      <c r="C19" s="230"/>
      <c r="D19" s="119">
        <f>IF(MIN(PAGE19!D17,PAGE19!G17)&lt;=0, 0,PAGE19!D17/PAGE19!G17)</f>
        <v>0.79259259259259263</v>
      </c>
      <c r="E19" s="119">
        <f>IF(MIN(PAGE19!E17,PAGE19!G17)&lt;=0, 0,PAGE19!E17/PAGE19!G17)</f>
        <v>0.19576719576719576</v>
      </c>
      <c r="F19" s="119">
        <f>IF(MIN(PAGE19!F17,PAGE19!G17)&lt;=0, 0,PAGE19!F17/PAGE19!G17)</f>
        <v>1.164021164021164E-2</v>
      </c>
      <c r="G19" s="120">
        <f>IF(PAGE19!G17&lt;=0, 0,PAGE19!G17/PAGE19!G17)</f>
        <v>1</v>
      </c>
      <c r="H19" s="11"/>
      <c r="I19" s="15"/>
      <c r="J19" s="11"/>
    </row>
    <row r="20" spans="1:10" ht="23.25" customHeight="1" x14ac:dyDescent="0.2">
      <c r="A20" s="232" t="s">
        <v>42</v>
      </c>
      <c r="B20" s="232"/>
      <c r="C20" s="232"/>
      <c r="D20" s="119">
        <f>IF(MIN(PAGE19!D18,PAGE19!G18)&lt;=0, 0,PAGE19!D18/PAGE19!G18)</f>
        <v>0.54054054054054057</v>
      </c>
      <c r="E20" s="119">
        <f>IF(MIN(PAGE19!E18,PAGE19!G18)&lt;=0, 0,PAGE19!E18/PAGE19!G18)</f>
        <v>0.45945945945945948</v>
      </c>
      <c r="F20" s="119">
        <f>IF(MIN(PAGE19!F18,PAGE19!G18)&lt;=0, 0,PAGE19!F18/PAGE19!G18)</f>
        <v>0</v>
      </c>
      <c r="G20" s="120">
        <f>IF(PAGE19!G18&lt;=0, 0,PAGE19!G18/PAGE19!G18)</f>
        <v>1</v>
      </c>
      <c r="H20" s="11"/>
      <c r="I20" s="15"/>
      <c r="J20" s="11"/>
    </row>
    <row r="21" spans="1:10" ht="20.25" customHeight="1" x14ac:dyDescent="0.2">
      <c r="A21" s="232" t="s">
        <v>69</v>
      </c>
      <c r="B21" s="232"/>
      <c r="C21" s="232"/>
      <c r="D21" s="119">
        <f>IF(MIN(PAGE19!D19,PAGE19!G19)&lt;=0, 0,PAGE19!D19/PAGE19!G19)</f>
        <v>0.67500000000000004</v>
      </c>
      <c r="E21" s="119">
        <f>IF(MIN(PAGE19!E19,PAGE19!G19)&lt;=0, 0,PAGE19!E19/PAGE19!G19)</f>
        <v>0.3</v>
      </c>
      <c r="F21" s="119">
        <f>IF(MIN(PAGE19!F19,PAGE19!G19)&lt;=0, 0,PAGE19!F19/PAGE19!G19)</f>
        <v>2.5000000000000001E-2</v>
      </c>
      <c r="G21" s="120">
        <f>IF(PAGE19!G19&lt;=0, 0,PAGE19!G19/PAGE19!G19)</f>
        <v>1</v>
      </c>
      <c r="H21" s="11"/>
      <c r="I21" s="15"/>
      <c r="J21" s="11"/>
    </row>
    <row r="22" spans="1:10" ht="21.75" customHeight="1" x14ac:dyDescent="0.2">
      <c r="A22" s="230" t="s">
        <v>70</v>
      </c>
      <c r="B22" s="230"/>
      <c r="C22" s="230"/>
      <c r="D22" s="119">
        <f>IF(MIN(PAGE19!D20,PAGE19!G20)&lt;=0, 0,PAGE19!D20/PAGE19!G20)</f>
        <v>0.8110236220472441</v>
      </c>
      <c r="E22" s="119">
        <f>IF(MIN(PAGE19!E20,PAGE19!G20)&lt;=0, 0,PAGE19!E20/PAGE19!G20)</f>
        <v>0.17322834645669291</v>
      </c>
      <c r="F22" s="119">
        <f>IF(MIN(PAGE19!F20,PAGE19!G20)&lt;=0, 0,PAGE19!F20/PAGE19!G20)</f>
        <v>1.5748031496062992E-2</v>
      </c>
      <c r="G22" s="120">
        <f>IF(PAGE19!G20&lt;=0, 0,PAGE19!G20/PAGE19!G20)</f>
        <v>1</v>
      </c>
      <c r="H22" s="11"/>
      <c r="I22" s="15"/>
      <c r="J22" s="11"/>
    </row>
    <row r="23" spans="1:10" ht="21.75" customHeight="1" x14ac:dyDescent="0.2">
      <c r="A23" s="230" t="s">
        <v>71</v>
      </c>
      <c r="B23" s="230"/>
      <c r="C23" s="230"/>
      <c r="D23" s="119">
        <f>IF(MIN(PAGE19!D21,PAGE19!G21)&lt;=0, 0,PAGE19!D21/PAGE19!G21)</f>
        <v>0.63004172461752439</v>
      </c>
      <c r="E23" s="119">
        <f>IF(MIN(PAGE19!E21,PAGE19!G21)&lt;=0, 0,PAGE19!E21/PAGE19!G21)</f>
        <v>0.36995827538247567</v>
      </c>
      <c r="F23" s="119">
        <f>IF(MIN(PAGE19!F21,PAGE19!G21)&lt;=0, 0,PAGE19!F21/PAGE19!G21)</f>
        <v>0</v>
      </c>
      <c r="G23" s="120">
        <f>IF(PAGE19!G21&lt;=0, 0,PAGE19!G21/PAGE19!G21)</f>
        <v>1</v>
      </c>
      <c r="H23" s="11"/>
      <c r="I23" s="15"/>
      <c r="J23" s="11"/>
    </row>
    <row r="24" spans="1:10" ht="18.75" customHeight="1" x14ac:dyDescent="0.2">
      <c r="A24" s="231" t="s">
        <v>72</v>
      </c>
      <c r="B24" s="231"/>
      <c r="C24" s="231"/>
      <c r="D24" s="119">
        <f>IF(MIN(PAGE19!D22,PAGE19!G22)&lt;=0, 0,PAGE19!D22/PAGE19!G22)</f>
        <v>0.64642903928830875</v>
      </c>
      <c r="E24" s="119">
        <f>IF(MIN(PAGE19!E22,PAGE19!G22)&lt;=0, 0,PAGE19!E22/PAGE19!G22)</f>
        <v>0.34858102394931462</v>
      </c>
      <c r="F24" s="119">
        <f>IF(MIN(PAGE19!F22,PAGE19!G22)&lt;=0, 0,PAGE19!F22/PAGE19!G22)</f>
        <v>4.989936762376591E-3</v>
      </c>
      <c r="G24" s="120">
        <f>IF(PAGE19!G22&lt;=0, 0,PAGE19!G22/PAGE19!G22)</f>
        <v>1</v>
      </c>
      <c r="H24" s="11"/>
      <c r="I24" s="15"/>
      <c r="J24" s="11"/>
    </row>
    <row r="25" spans="1:10" x14ac:dyDescent="0.2">
      <c r="A25" s="3"/>
    </row>
    <row r="26" spans="1:10" x14ac:dyDescent="0.2">
      <c r="A26" s="13" t="s">
        <v>238</v>
      </c>
      <c r="C26" s="16"/>
    </row>
    <row r="27" spans="1:10" x14ac:dyDescent="0.2">
      <c r="A27" s="13"/>
      <c r="C27" s="16"/>
    </row>
    <row r="28" spans="1:10" x14ac:dyDescent="0.2">
      <c r="A28" s="3"/>
    </row>
    <row r="30" spans="1:10" x14ac:dyDescent="0.2">
      <c r="B30" s="4"/>
      <c r="H30" s="4"/>
    </row>
    <row r="33" spans="8:11" x14ac:dyDescent="0.2">
      <c r="H33" s="3"/>
      <c r="K33" s="4"/>
    </row>
    <row r="34" spans="8:11" x14ac:dyDescent="0.2">
      <c r="H34" s="17"/>
    </row>
    <row r="35" spans="8:11" x14ac:dyDescent="0.2">
      <c r="H35" s="17"/>
    </row>
  </sheetData>
  <mergeCells count="15">
    <mergeCell ref="A22:C22"/>
    <mergeCell ref="A23:C23"/>
    <mergeCell ref="A24:C24"/>
    <mergeCell ref="A16:C16"/>
    <mergeCell ref="A17:C17"/>
    <mergeCell ref="A18:C18"/>
    <mergeCell ref="A19:C19"/>
    <mergeCell ref="A20:C20"/>
    <mergeCell ref="A21:C21"/>
    <mergeCell ref="A13:C15"/>
    <mergeCell ref="D13:G13"/>
    <mergeCell ref="D14:D15"/>
    <mergeCell ref="E14:E15"/>
    <mergeCell ref="F14:F15"/>
    <mergeCell ref="G14:G15"/>
  </mergeCells>
  <conditionalFormatting sqref="D26:H27">
    <cfRule type="expression" dxfId="10" priority="1" stopIfTrue="1">
      <formula>AND(D26&gt;=0,D26&lt;&gt;D25)</formula>
    </cfRule>
  </conditionalFormatting>
  <pageMargins left="0.8" right="0.3" top="0.9" bottom="0" header="0.5" footer="0.5"/>
  <pageSetup scale="9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3">
    <pageSetUpPr fitToPage="1"/>
  </sheetPr>
  <dimension ref="A1:R33"/>
  <sheetViews>
    <sheetView zoomScaleNormal="100" workbookViewId="0">
      <selection activeCell="D15" sqref="D15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25" customWidth="1"/>
    <col min="4" max="5" width="24.140625" customWidth="1"/>
    <col min="6" max="6" width="17.5703125" customWidth="1"/>
    <col min="7" max="7" width="14" customWidth="1"/>
    <col min="8" max="8" width="10.42578125" customWidth="1"/>
    <col min="9" max="9" width="14.140625" customWidth="1"/>
    <col min="10" max="10" width="8.5703125" customWidth="1"/>
    <col min="11" max="11" width="8.140625" customWidth="1"/>
    <col min="12" max="12" width="5.85546875" customWidth="1"/>
    <col min="13" max="13" width="3.42578125" hidden="1" customWidth="1"/>
    <col min="14" max="14" width="8.85546875" customWidth="1"/>
    <col min="18" max="18" width="9.140625" hidden="1" customWidth="1"/>
  </cols>
  <sheetData>
    <row r="1" spans="1:18" s="5" customFormat="1" ht="12" customHeight="1" x14ac:dyDescent="0.2">
      <c r="A1" s="104" t="s">
        <v>206</v>
      </c>
      <c r="C1" s="3"/>
      <c r="D1" s="3"/>
      <c r="E1" s="3"/>
      <c r="F1" s="3"/>
      <c r="G1" s="6" t="s">
        <v>77</v>
      </c>
    </row>
    <row r="2" spans="1:18" s="5" customFormat="1" ht="9.6" customHeight="1" x14ac:dyDescent="0.2">
      <c r="A2" s="3"/>
      <c r="D2" s="7"/>
      <c r="E2" s="3"/>
      <c r="F2" s="3"/>
      <c r="G2" s="3"/>
    </row>
    <row r="3" spans="1:18" s="5" customFormat="1" ht="9.6" customHeight="1" x14ac:dyDescent="0.2">
      <c r="A3" s="3"/>
      <c r="E3" s="3"/>
      <c r="F3"/>
      <c r="G3"/>
    </row>
    <row r="4" spans="1:18" s="5" customFormat="1" ht="9.75" customHeight="1" x14ac:dyDescent="0.2">
      <c r="A4" s="3"/>
      <c r="B4" s="3"/>
      <c r="C4" s="7" t="s">
        <v>17</v>
      </c>
      <c r="E4" s="3"/>
      <c r="F4"/>
      <c r="G4"/>
    </row>
    <row r="5" spans="1:18" s="5" customFormat="1" ht="9.75" customHeight="1" x14ac:dyDescent="0.2">
      <c r="A5" s="3"/>
      <c r="C5" s="7" t="s">
        <v>44</v>
      </c>
      <c r="E5" s="3"/>
      <c r="F5"/>
      <c r="G5"/>
    </row>
    <row r="6" spans="1:18" s="5" customFormat="1" ht="9.75" customHeight="1" x14ac:dyDescent="0.2">
      <c r="A6" s="3"/>
      <c r="B6" s="3"/>
      <c r="E6" s="3"/>
      <c r="F6"/>
      <c r="G6"/>
    </row>
    <row r="7" spans="1:18" s="5" customFormat="1" ht="11.25" customHeight="1" x14ac:dyDescent="0.2">
      <c r="A7" s="3"/>
      <c r="B7" s="3"/>
      <c r="C7" s="16" t="str">
        <f>"Reporting Date: "&amp;'PAGE 1'!D7</f>
        <v>Reporting Date: 2024</v>
      </c>
      <c r="D7" s="105"/>
      <c r="E7" s="3"/>
      <c r="F7"/>
      <c r="G7"/>
    </row>
    <row r="8" spans="1:18" s="5" customFormat="1" ht="9.6" customHeight="1" x14ac:dyDescent="0.2">
      <c r="A8" s="3"/>
      <c r="B8" s="3"/>
      <c r="D8" s="3"/>
      <c r="E8" s="3"/>
      <c r="F8"/>
      <c r="G8"/>
    </row>
    <row r="9" spans="1:18" ht="9.6" customHeight="1" x14ac:dyDescent="0.2">
      <c r="A9" s="3"/>
      <c r="B9" s="1"/>
      <c r="C9" s="1"/>
      <c r="D9" s="3"/>
      <c r="E9" s="3"/>
    </row>
    <row r="10" spans="1:18" ht="9.75" customHeight="1" x14ac:dyDescent="0.2">
      <c r="A10" s="3"/>
      <c r="B10" s="1"/>
      <c r="C10" s="238" t="s">
        <v>99</v>
      </c>
      <c r="D10" s="238"/>
      <c r="E10" s="238"/>
      <c r="H10" s="10"/>
    </row>
    <row r="11" spans="1:18" ht="15" customHeight="1" x14ac:dyDescent="0.2"/>
    <row r="12" spans="1:18" ht="27" customHeight="1" x14ac:dyDescent="0.2">
      <c r="A12" s="216" t="s">
        <v>211</v>
      </c>
      <c r="B12" s="216"/>
      <c r="C12" s="216"/>
      <c r="D12" s="216"/>
      <c r="E12" s="216"/>
      <c r="F12" s="216"/>
    </row>
    <row r="13" spans="1:18" ht="15" customHeight="1" x14ac:dyDescent="0.2">
      <c r="A13" s="234" t="s">
        <v>33</v>
      </c>
      <c r="B13" s="234"/>
      <c r="C13" s="234"/>
      <c r="D13" s="125" t="s">
        <v>198</v>
      </c>
      <c r="E13" s="125"/>
      <c r="F13" s="126"/>
      <c r="G13" s="3"/>
      <c r="H13" s="6" t="s">
        <v>19</v>
      </c>
      <c r="I13" s="6" t="s">
        <v>93</v>
      </c>
    </row>
    <row r="14" spans="1:18" ht="15" customHeight="1" x14ac:dyDescent="0.2">
      <c r="A14" s="234"/>
      <c r="B14" s="234"/>
      <c r="C14" s="234"/>
      <c r="D14" s="34" t="s">
        <v>200</v>
      </c>
      <c r="E14" s="82" t="s">
        <v>201</v>
      </c>
      <c r="F14" s="82" t="s">
        <v>18</v>
      </c>
      <c r="G14" s="3"/>
      <c r="H14" s="6" t="s">
        <v>18</v>
      </c>
      <c r="I14" s="6" t="s">
        <v>94</v>
      </c>
    </row>
    <row r="15" spans="1:18" ht="28.5" customHeight="1" x14ac:dyDescent="0.2">
      <c r="A15" s="230" t="s">
        <v>66</v>
      </c>
      <c r="B15" s="230"/>
      <c r="C15" s="230"/>
      <c r="D15" s="50">
        <v>9057</v>
      </c>
      <c r="E15" s="50">
        <v>56197</v>
      </c>
      <c r="F15" s="50">
        <v>65254</v>
      </c>
      <c r="G15" s="11"/>
      <c r="H15" s="15">
        <f t="shared" ref="H15:H23" si="0">MAX(D15,0)+MAX(E15,0)</f>
        <v>65254</v>
      </c>
      <c r="I15" s="51">
        <f>MAX('PAGE 12'!C31,0)+MAX('PAGE 12'!D31,0)+MAX('PAGE 12'!E31,0)</f>
        <v>65254</v>
      </c>
      <c r="M15">
        <v>22</v>
      </c>
      <c r="R15">
        <f t="shared" ref="R15:R23" si="1">MIN(LEN(TRIM(D15)),LEN(TRIM(E15)),LEN(TRIM(F15)))</f>
        <v>4</v>
      </c>
    </row>
    <row r="16" spans="1:18" ht="25.5" customHeight="1" x14ac:dyDescent="0.2">
      <c r="A16" s="230" t="s">
        <v>139</v>
      </c>
      <c r="B16" s="230"/>
      <c r="C16" s="230"/>
      <c r="D16" s="50">
        <v>1339</v>
      </c>
      <c r="E16" s="50">
        <v>8174</v>
      </c>
      <c r="F16" s="50">
        <v>9513</v>
      </c>
      <c r="G16" s="11"/>
      <c r="H16" s="15">
        <f t="shared" si="0"/>
        <v>9513</v>
      </c>
      <c r="I16" s="51">
        <f>MAX('PAGE 12'!F31,0)+MAX('PAGE 12'!G31,0)+MAX('PAGE 12'!H31,0)</f>
        <v>9513</v>
      </c>
      <c r="R16">
        <f t="shared" si="1"/>
        <v>4</v>
      </c>
    </row>
    <row r="17" spans="1:18" ht="21" customHeight="1" x14ac:dyDescent="0.2">
      <c r="A17" s="230" t="s">
        <v>67</v>
      </c>
      <c r="B17" s="230"/>
      <c r="C17" s="230"/>
      <c r="D17" s="50">
        <v>762</v>
      </c>
      <c r="E17" s="50">
        <v>6452</v>
      </c>
      <c r="F17" s="50">
        <v>7214</v>
      </c>
      <c r="G17" s="11"/>
      <c r="H17" s="15">
        <f t="shared" si="0"/>
        <v>7214</v>
      </c>
      <c r="I17" s="51">
        <f>MAX('PAGE 13'!C30,0)+MAX('PAGE 13'!D30,0)+MAX('PAGE 13'!E30,0)</f>
        <v>7214</v>
      </c>
      <c r="R17">
        <f t="shared" si="1"/>
        <v>3</v>
      </c>
    </row>
    <row r="18" spans="1:18" ht="22.5" customHeight="1" x14ac:dyDescent="0.2">
      <c r="A18" s="230" t="s">
        <v>68</v>
      </c>
      <c r="B18" s="230"/>
      <c r="C18" s="230"/>
      <c r="D18" s="50">
        <v>34</v>
      </c>
      <c r="E18" s="50">
        <v>911</v>
      </c>
      <c r="F18" s="50">
        <v>945</v>
      </c>
      <c r="G18" s="11"/>
      <c r="H18" s="15">
        <f t="shared" si="0"/>
        <v>945</v>
      </c>
      <c r="I18" s="51">
        <f>MAX('PAGE 13'!F30,0)+MAX('PAGE 13'!G30,0)+MAX('PAGE 13'!H30,0)</f>
        <v>945</v>
      </c>
      <c r="R18">
        <f t="shared" si="1"/>
        <v>2</v>
      </c>
    </row>
    <row r="19" spans="1:18" ht="23.25" customHeight="1" x14ac:dyDescent="0.2">
      <c r="A19" s="232" t="s">
        <v>42</v>
      </c>
      <c r="B19" s="232"/>
      <c r="C19" s="232"/>
      <c r="D19" s="50">
        <v>1</v>
      </c>
      <c r="E19" s="50">
        <v>36</v>
      </c>
      <c r="F19" s="50">
        <v>37</v>
      </c>
      <c r="G19" s="11"/>
      <c r="H19" s="15">
        <f t="shared" si="0"/>
        <v>37</v>
      </c>
      <c r="I19" s="51">
        <f>MAX('PAGE 14'!C30,0)+MAX('PAGE 14'!D30,0)+MAX('PAGE 14'!E30,0)</f>
        <v>37</v>
      </c>
      <c r="R19">
        <f t="shared" si="1"/>
        <v>1</v>
      </c>
    </row>
    <row r="20" spans="1:18" ht="20.25" customHeight="1" x14ac:dyDescent="0.2">
      <c r="A20" s="232" t="s">
        <v>69</v>
      </c>
      <c r="B20" s="232"/>
      <c r="C20" s="232"/>
      <c r="D20" s="50">
        <v>13</v>
      </c>
      <c r="E20" s="50">
        <v>147</v>
      </c>
      <c r="F20" s="50">
        <v>160</v>
      </c>
      <c r="G20" s="11"/>
      <c r="H20" s="15">
        <f t="shared" si="0"/>
        <v>160</v>
      </c>
      <c r="I20" s="51">
        <f>MAX('PAGE 14'!F30,0)+MAX('PAGE 14'!G30,0)+MAX('PAGE 14'!H30,0)</f>
        <v>160</v>
      </c>
      <c r="R20">
        <f t="shared" si="1"/>
        <v>2</v>
      </c>
    </row>
    <row r="21" spans="1:18" ht="21.75" customHeight="1" x14ac:dyDescent="0.2">
      <c r="A21" s="230" t="s">
        <v>70</v>
      </c>
      <c r="B21" s="230"/>
      <c r="C21" s="230"/>
      <c r="D21" s="50">
        <v>7</v>
      </c>
      <c r="E21" s="50">
        <v>120</v>
      </c>
      <c r="F21" s="50">
        <v>127</v>
      </c>
      <c r="G21" s="11"/>
      <c r="H21" s="15">
        <f t="shared" si="0"/>
        <v>127</v>
      </c>
      <c r="I21" s="51">
        <f>MAX('PAGE 15'!C30,0)+MAX('PAGE 15'!D30,0)+MAX('PAGE 15'!E30,0)</f>
        <v>127</v>
      </c>
      <c r="R21">
        <f t="shared" si="1"/>
        <v>1</v>
      </c>
    </row>
    <row r="22" spans="1:18" ht="21.75" customHeight="1" x14ac:dyDescent="0.2">
      <c r="A22" s="230" t="s">
        <v>71</v>
      </c>
      <c r="B22" s="230"/>
      <c r="C22" s="230"/>
      <c r="D22" s="50">
        <v>8</v>
      </c>
      <c r="E22" s="50">
        <v>711</v>
      </c>
      <c r="F22" s="50">
        <v>719</v>
      </c>
      <c r="G22" s="11"/>
      <c r="H22" s="15">
        <f t="shared" si="0"/>
        <v>719</v>
      </c>
      <c r="I22" s="51">
        <f>MAX('PAGE 15'!F30,0)+MAX('PAGE 15'!G30,0)+MAX('PAGE 15'!H30,0)</f>
        <v>719</v>
      </c>
      <c r="R22">
        <f t="shared" si="1"/>
        <v>1</v>
      </c>
    </row>
    <row r="23" spans="1:18" ht="18.75" customHeight="1" x14ac:dyDescent="0.2">
      <c r="A23" s="231" t="s">
        <v>72</v>
      </c>
      <c r="B23" s="231"/>
      <c r="C23" s="231"/>
      <c r="D23" s="50">
        <v>11221</v>
      </c>
      <c r="E23" s="50">
        <v>72748</v>
      </c>
      <c r="F23" s="50">
        <v>83969</v>
      </c>
      <c r="G23" s="11"/>
      <c r="H23" s="15">
        <f t="shared" si="0"/>
        <v>83969</v>
      </c>
      <c r="I23" s="11"/>
      <c r="R23">
        <f t="shared" si="1"/>
        <v>5</v>
      </c>
    </row>
    <row r="24" spans="1:18" x14ac:dyDescent="0.2">
      <c r="A24" s="3"/>
    </row>
    <row r="25" spans="1:18" x14ac:dyDescent="0.2">
      <c r="A25" s="3"/>
    </row>
    <row r="26" spans="1:18" x14ac:dyDescent="0.2">
      <c r="A26" s="3"/>
      <c r="C26" s="57" t="s">
        <v>76</v>
      </c>
      <c r="D26" s="15">
        <f>MAX(D15,0)+MAX(D16,0)+MAX(D17,0)+MAX(D18,0)+MAX(D19,0)+MAX(D20,0)+MAX(D21,0)+MAX(D22,0)</f>
        <v>11221</v>
      </c>
      <c r="E26" s="15">
        <f>MAX(E15,0)+MAX(E16,0)+MAX(E17,0)+MAX(E18,0)+MAX(E19,0)+MAX(E20,0)+MAX(E21,0)+MAX(E22,0)</f>
        <v>72748</v>
      </c>
      <c r="F26" s="15">
        <f>MAX(F15,0)+MAX(F16,0)+MAX(F17,0)+MAX(F18,0)+MAX(F19,0)+MAX(F20,0)+MAX(F21,0)+MAX(F22,0)</f>
        <v>83969</v>
      </c>
    </row>
    <row r="28" spans="1:18" x14ac:dyDescent="0.2">
      <c r="B28" s="4"/>
      <c r="G28" s="4"/>
    </row>
    <row r="31" spans="1:18" x14ac:dyDescent="0.2">
      <c r="G31" s="3"/>
      <c r="J31" s="4"/>
    </row>
    <row r="32" spans="1:18" x14ac:dyDescent="0.2">
      <c r="G32" s="17"/>
    </row>
    <row r="33" spans="7:7" x14ac:dyDescent="0.2">
      <c r="G33" s="17"/>
    </row>
  </sheetData>
  <sheetProtection password="CDE0" sheet="1" objects="1" scenarios="1"/>
  <mergeCells count="13">
    <mergeCell ref="A22:C22"/>
    <mergeCell ref="A23:C23"/>
    <mergeCell ref="A18:C18"/>
    <mergeCell ref="A19:C19"/>
    <mergeCell ref="A20:C20"/>
    <mergeCell ref="A21:C21"/>
    <mergeCell ref="A15:C15"/>
    <mergeCell ref="A16:C16"/>
    <mergeCell ref="C10:E10"/>
    <mergeCell ref="A17:C17"/>
    <mergeCell ref="D13:F13"/>
    <mergeCell ref="A13:C14"/>
    <mergeCell ref="A12:F12"/>
  </mergeCells>
  <phoneticPr fontId="0" type="noConversion"/>
  <conditionalFormatting sqref="C10:E10">
    <cfRule type="expression" dxfId="9" priority="10" stopIfTrue="1">
      <formula>MIN(R15:R23)=0</formula>
    </cfRule>
  </conditionalFormatting>
  <conditionalFormatting sqref="D15:F23">
    <cfRule type="expression" dxfId="8" priority="9" stopIfTrue="1">
      <formula>LEN(TRIM(D15))=0</formula>
    </cfRule>
  </conditionalFormatting>
  <conditionalFormatting sqref="D26:F26">
    <cfRule type="expression" dxfId="7" priority="1" stopIfTrue="1">
      <formula>MAX(D23,0)&lt;&gt;D26</formula>
    </cfRule>
  </conditionalFormatting>
  <conditionalFormatting sqref="H15:H23">
    <cfRule type="expression" dxfId="6" priority="2" stopIfTrue="1">
      <formula>MAX(F15,0)&lt;&gt;H15</formula>
    </cfRule>
  </conditionalFormatting>
  <conditionalFormatting sqref="I15">
    <cfRule type="expression" dxfId="5" priority="4" stopIfTrue="1">
      <formula>AND(OR(F15&gt;=0, I15&gt;0), I15&lt;&gt;F15)</formula>
    </cfRule>
  </conditionalFormatting>
  <conditionalFormatting sqref="I16:I17 I20">
    <cfRule type="expression" dxfId="4" priority="5" stopIfTrue="1">
      <formula>AND(OR(F16&gt;=0, I16&gt;0), F16&lt;&gt;I16)</formula>
    </cfRule>
  </conditionalFormatting>
  <conditionalFormatting sqref="I18">
    <cfRule type="expression" dxfId="3" priority="6" stopIfTrue="1">
      <formula>AND(OR(F18&gt;=0, I18&gt;0),F18&lt;&gt;I18)</formula>
    </cfRule>
  </conditionalFormatting>
  <conditionalFormatting sqref="I19">
    <cfRule type="expression" dxfId="2" priority="7" stopIfTrue="1">
      <formula>AND(OR(F19&gt;=0,I19&gt;0),F19&lt;&gt;I19)</formula>
    </cfRule>
  </conditionalFormatting>
  <conditionalFormatting sqref="I21:I22">
    <cfRule type="expression" dxfId="1" priority="8" stopIfTrue="1">
      <formula>AND(OR(F21&gt;=0,I21&gt;0),F21&lt;&gt;I21)</formula>
    </cfRule>
  </conditionalFormatting>
  <pageMargins left="0.8" right="0.3" top="0.9" bottom="0" header="0.5" footer="0.5"/>
  <pageSetup orientation="landscape" r:id="rId1"/>
  <headerFooter alignWithMargins="0">
    <oddFooter>&amp;L&amp;8
CURRENT DATE: 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pageSetUpPr fitToPage="1"/>
  </sheetPr>
  <dimension ref="A1:M35"/>
  <sheetViews>
    <sheetView zoomScaleNormal="100" workbookViewId="0">
      <selection activeCell="I1" sqref="I1"/>
    </sheetView>
  </sheetViews>
  <sheetFormatPr defaultColWidth="9.140625" defaultRowHeight="12.75" x14ac:dyDescent="0.2"/>
  <cols>
    <col min="1" max="1" width="27.42578125" customWidth="1"/>
    <col min="2" max="2" width="15.42578125" customWidth="1"/>
    <col min="3" max="3" width="25" customWidth="1"/>
    <col min="4" max="5" width="15.5703125" customWidth="1"/>
    <col min="6" max="6" width="14.5703125" customWidth="1"/>
    <col min="7" max="7" width="14" customWidth="1"/>
    <col min="8" max="8" width="8.5703125" customWidth="1"/>
    <col min="9" max="9" width="9" customWidth="1"/>
    <col min="10" max="10" width="8.5703125" customWidth="1"/>
    <col min="11" max="11" width="8.140625" customWidth="1"/>
    <col min="12" max="12" width="5.85546875" customWidth="1"/>
    <col min="13" max="13" width="3.140625" hidden="1" customWidth="1"/>
    <col min="14" max="14" width="8.85546875" customWidth="1"/>
  </cols>
  <sheetData>
    <row r="1" spans="1:13" s="5" customFormat="1" ht="12" customHeight="1" x14ac:dyDescent="0.2">
      <c r="A1" s="104" t="s">
        <v>206</v>
      </c>
      <c r="C1" s="3"/>
      <c r="D1" s="3"/>
      <c r="E1" s="3"/>
      <c r="F1" s="3"/>
      <c r="G1" s="6" t="s">
        <v>81</v>
      </c>
    </row>
    <row r="2" spans="1:13" s="5" customFormat="1" ht="9.6" customHeight="1" x14ac:dyDescent="0.2">
      <c r="A2" s="3"/>
      <c r="D2" s="7"/>
      <c r="E2" s="3"/>
      <c r="F2" s="3"/>
      <c r="G2" s="3"/>
    </row>
    <row r="3" spans="1:13" s="5" customFormat="1" ht="9.6" customHeight="1" x14ac:dyDescent="0.2">
      <c r="A3" s="3"/>
      <c r="E3" s="3"/>
      <c r="F3"/>
      <c r="G3"/>
    </row>
    <row r="4" spans="1:13" s="5" customFormat="1" ht="9.75" customHeight="1" x14ac:dyDescent="0.2">
      <c r="A4" s="3"/>
      <c r="B4" s="3"/>
      <c r="C4" s="7" t="s">
        <v>17</v>
      </c>
      <c r="E4" s="3"/>
      <c r="F4"/>
      <c r="G4"/>
    </row>
    <row r="5" spans="1:13" s="5" customFormat="1" ht="9.75" customHeight="1" x14ac:dyDescent="0.2">
      <c r="A5" s="3"/>
      <c r="C5" s="7" t="s">
        <v>44</v>
      </c>
      <c r="E5" s="3"/>
      <c r="F5"/>
      <c r="G5"/>
    </row>
    <row r="6" spans="1:13" s="5" customFormat="1" ht="9.75" customHeight="1" x14ac:dyDescent="0.2">
      <c r="A6" s="3"/>
      <c r="B6" s="3"/>
      <c r="E6" s="3"/>
      <c r="F6"/>
      <c r="G6"/>
    </row>
    <row r="7" spans="1:13" s="5" customFormat="1" ht="12" customHeight="1" x14ac:dyDescent="0.2">
      <c r="A7" s="3"/>
      <c r="B7" s="3"/>
      <c r="C7" s="113" t="str">
        <f>"Reporting Date: "&amp;'PAGE 1'!D7</f>
        <v>Reporting Date: 2024</v>
      </c>
      <c r="D7" s="105"/>
      <c r="E7" s="3"/>
      <c r="F7"/>
      <c r="G7"/>
    </row>
    <row r="8" spans="1:13" s="5" customFormat="1" ht="9.6" customHeight="1" x14ac:dyDescent="0.2">
      <c r="A8" s="3"/>
      <c r="B8" s="3"/>
      <c r="D8" s="3"/>
      <c r="E8" s="3"/>
      <c r="F8"/>
      <c r="G8"/>
    </row>
    <row r="9" spans="1:13" ht="9.6" customHeight="1" x14ac:dyDescent="0.2">
      <c r="A9" s="3"/>
      <c r="B9" s="1"/>
      <c r="C9" s="1"/>
      <c r="D9" s="3"/>
      <c r="E9" s="3"/>
    </row>
    <row r="10" spans="1:13" ht="9.6" customHeight="1" x14ac:dyDescent="0.2">
      <c r="A10" s="3"/>
      <c r="B10" s="1"/>
      <c r="C10" s="1"/>
      <c r="D10" s="3"/>
      <c r="H10" s="10"/>
    </row>
    <row r="11" spans="1:13" ht="15" customHeight="1" x14ac:dyDescent="0.2"/>
    <row r="12" spans="1:13" ht="15" customHeight="1" x14ac:dyDescent="0.2">
      <c r="A12" s="73" t="s">
        <v>82</v>
      </c>
      <c r="C12" s="1"/>
    </row>
    <row r="13" spans="1:13" ht="26.25" customHeight="1" x14ac:dyDescent="0.2">
      <c r="A13" s="150" t="s">
        <v>33</v>
      </c>
      <c r="B13" s="151"/>
      <c r="C13" s="152"/>
      <c r="D13" s="166" t="s">
        <v>205</v>
      </c>
      <c r="E13" s="167"/>
      <c r="F13" s="168"/>
      <c r="G13" s="3"/>
      <c r="H13" s="3"/>
    </row>
    <row r="14" spans="1:13" ht="23.25" customHeight="1" x14ac:dyDescent="0.2">
      <c r="A14" s="153"/>
      <c r="B14" s="154"/>
      <c r="C14" s="155"/>
      <c r="D14" s="177" t="s">
        <v>202</v>
      </c>
      <c r="E14" s="177" t="s">
        <v>203</v>
      </c>
      <c r="F14" s="177" t="s">
        <v>165</v>
      </c>
      <c r="G14" s="3"/>
      <c r="H14" s="3"/>
    </row>
    <row r="15" spans="1:13" ht="12" customHeight="1" x14ac:dyDescent="0.2">
      <c r="A15" s="156"/>
      <c r="B15" s="157"/>
      <c r="C15" s="158"/>
      <c r="D15" s="179"/>
      <c r="E15" s="179"/>
      <c r="F15" s="179"/>
      <c r="G15" s="3"/>
      <c r="H15" s="3"/>
      <c r="M15">
        <v>23</v>
      </c>
    </row>
    <row r="16" spans="1:13" ht="21" customHeight="1" x14ac:dyDescent="0.2">
      <c r="A16" s="230" t="s">
        <v>66</v>
      </c>
      <c r="B16" s="230"/>
      <c r="C16" s="230"/>
      <c r="D16" s="103">
        <f>IF(MIN('PAGE 21'!D15,'PAGE 21'!F15)&lt;=0, 0,'PAGE 21'!D15/'PAGE 21'!F15)</f>
        <v>0.13879608912863578</v>
      </c>
      <c r="E16" s="58">
        <f>IF(MIN('PAGE 21'!E15,'PAGE 21'!F15)&lt;=0, 0,'PAGE 21'!E15/'PAGE 21'!F15)</f>
        <v>0.86120391087136416</v>
      </c>
      <c r="F16" s="59">
        <f>IF('PAGE 21'!F15&lt;=0, 0,'PAGE 21'!F15/'PAGE 21'!F15)</f>
        <v>1</v>
      </c>
      <c r="G16" s="11"/>
      <c r="H16" s="15"/>
      <c r="I16" s="11"/>
    </row>
    <row r="17" spans="1:9" ht="21" customHeight="1" x14ac:dyDescent="0.2">
      <c r="A17" s="230" t="s">
        <v>139</v>
      </c>
      <c r="B17" s="230"/>
      <c r="C17" s="230"/>
      <c r="D17" s="58">
        <f>IF(MIN('PAGE 21'!D16,'PAGE 21'!F16)&lt;=0, 0,'PAGE 21'!D16/'PAGE 21'!F16)</f>
        <v>0.14075475664879639</v>
      </c>
      <c r="E17" s="58">
        <f>IF(MIN('PAGE 21'!E16,'PAGE 21'!F16)&lt;=0, 0,'PAGE 21'!E16/'PAGE 21'!F16)</f>
        <v>0.85924524335120367</v>
      </c>
      <c r="F17" s="59">
        <f>IF('PAGE 21'!F16&lt;=0, 0,'PAGE 21'!F16/'PAGE 21'!F16)</f>
        <v>1</v>
      </c>
      <c r="G17" s="11"/>
      <c r="H17" s="15"/>
      <c r="I17" s="11"/>
    </row>
    <row r="18" spans="1:9" ht="21" customHeight="1" x14ac:dyDescent="0.2">
      <c r="A18" s="230" t="s">
        <v>67</v>
      </c>
      <c r="B18" s="230"/>
      <c r="C18" s="230"/>
      <c r="D18" s="58">
        <f>IF(MIN('PAGE 21'!D17,'PAGE 21'!F17)&lt;=0, 0,'PAGE 21'!D17/'PAGE 21'!F17)</f>
        <v>0.10562794566121431</v>
      </c>
      <c r="E18" s="58">
        <f>IF(MIN('PAGE 21'!E17,'PAGE 21'!F17)&lt;=0, 0,'PAGE 21'!E17/'PAGE 21'!F17)</f>
        <v>0.89437205433878575</v>
      </c>
      <c r="F18" s="59">
        <f>IF('PAGE 21'!F17&lt;=0, 0,'PAGE 21'!F17/'PAGE 21'!F17)</f>
        <v>1</v>
      </c>
      <c r="G18" s="11"/>
      <c r="H18" s="15"/>
      <c r="I18" s="11"/>
    </row>
    <row r="19" spans="1:9" ht="22.5" customHeight="1" x14ac:dyDescent="0.2">
      <c r="A19" s="230" t="s">
        <v>68</v>
      </c>
      <c r="B19" s="230"/>
      <c r="C19" s="230"/>
      <c r="D19" s="58">
        <f>IF(MIN('PAGE 21'!D18,'PAGE 21'!F18)&lt;=0, 0,'PAGE 21'!D18/'PAGE 21'!F18)</f>
        <v>3.5978835978835978E-2</v>
      </c>
      <c r="E19" s="58">
        <f>IF(MIN('PAGE 21'!E18,'PAGE 21'!F18)&lt;=0, 0,'PAGE 21'!E18/'PAGE 21'!F18)</f>
        <v>0.964021164021164</v>
      </c>
      <c r="F19" s="59">
        <f>IF('PAGE 21'!F18&lt;=0, 0,'PAGE 21'!F18/'PAGE 21'!F18)</f>
        <v>1</v>
      </c>
      <c r="G19" s="11"/>
      <c r="H19" s="15"/>
      <c r="I19" s="11"/>
    </row>
    <row r="20" spans="1:9" ht="23.25" customHeight="1" x14ac:dyDescent="0.2">
      <c r="A20" s="232" t="s">
        <v>42</v>
      </c>
      <c r="B20" s="232"/>
      <c r="C20" s="232"/>
      <c r="D20" s="58">
        <f>IF(MIN('PAGE 21'!D19,'PAGE 21'!F19)&lt;=0, 0,'PAGE 21'!D19/'PAGE 21'!F19)</f>
        <v>2.7027027027027029E-2</v>
      </c>
      <c r="E20" s="58">
        <f>IF(MIN('PAGE 21'!E19,'PAGE 21'!F19)&lt;=0, 0,'PAGE 21'!E19/'PAGE 21'!F19)</f>
        <v>0.97297297297297303</v>
      </c>
      <c r="F20" s="59">
        <f>IF('PAGE 21'!F19&lt;=0, 0,'PAGE 21'!F19/'PAGE 21'!F19)</f>
        <v>1</v>
      </c>
      <c r="G20" s="11"/>
      <c r="H20" s="15"/>
      <c r="I20" s="11"/>
    </row>
    <row r="21" spans="1:9" ht="20.25" customHeight="1" x14ac:dyDescent="0.2">
      <c r="A21" s="232" t="s">
        <v>69</v>
      </c>
      <c r="B21" s="232"/>
      <c r="C21" s="232"/>
      <c r="D21" s="58">
        <f>IF(MIN('PAGE 21'!D20,'PAGE 21'!F20)&lt;=0, 0,'PAGE 21'!D20/'PAGE 21'!F20)</f>
        <v>8.1250000000000003E-2</v>
      </c>
      <c r="E21" s="58">
        <f>IF(MIN('PAGE 21'!E20,'PAGE 21'!F20)&lt;=0, 0,'PAGE 21'!E20/'PAGE 21'!F20)</f>
        <v>0.91874999999999996</v>
      </c>
      <c r="F21" s="59">
        <f>IF('PAGE 21'!F20&lt;=0, 0,'PAGE 21'!F20/'PAGE 21'!F20)</f>
        <v>1</v>
      </c>
      <c r="G21" s="11"/>
      <c r="H21" s="15"/>
      <c r="I21" s="11"/>
    </row>
    <row r="22" spans="1:9" ht="21.75" customHeight="1" x14ac:dyDescent="0.2">
      <c r="A22" s="230" t="s">
        <v>70</v>
      </c>
      <c r="B22" s="230"/>
      <c r="C22" s="230"/>
      <c r="D22" s="58">
        <f>IF(MIN('PAGE 21'!D21,'PAGE 21'!F21)&lt;=0, 0,'PAGE 21'!D21/'PAGE 21'!F21)</f>
        <v>5.5118110236220472E-2</v>
      </c>
      <c r="E22" s="58">
        <f>IF(MIN('PAGE 21'!E21,'PAGE 21'!F21)&lt;=0, 0,'PAGE 21'!E21/'PAGE 21'!F21)</f>
        <v>0.94488188976377951</v>
      </c>
      <c r="F22" s="59">
        <f>IF('PAGE 21'!F21&lt;=0, 0,'PAGE 21'!F21/'PAGE 21'!F21)</f>
        <v>1</v>
      </c>
      <c r="G22" s="11"/>
      <c r="H22" s="15"/>
      <c r="I22" s="11"/>
    </row>
    <row r="23" spans="1:9" ht="21.75" customHeight="1" x14ac:dyDescent="0.2">
      <c r="A23" s="230" t="s">
        <v>71</v>
      </c>
      <c r="B23" s="230"/>
      <c r="C23" s="230"/>
      <c r="D23" s="58">
        <f>IF(MIN('PAGE 21'!D22,'PAGE 21'!F22)&lt;=0, 0,'PAGE 21'!D22/'PAGE 21'!F22)</f>
        <v>1.1126564673157162E-2</v>
      </c>
      <c r="E23" s="58">
        <f>IF(MIN('PAGE 21'!E22,'PAGE 21'!F22)&lt;=0, 0,'PAGE 21'!E22/'PAGE 21'!F22)</f>
        <v>0.9888734353268428</v>
      </c>
      <c r="F23" s="59">
        <f>IF('PAGE 21'!F22&lt;=0, 0,'PAGE 21'!F22/'PAGE 21'!F22)</f>
        <v>1</v>
      </c>
      <c r="G23" s="11"/>
      <c r="H23" s="15"/>
      <c r="I23" s="11"/>
    </row>
    <row r="24" spans="1:9" ht="18.75" customHeight="1" x14ac:dyDescent="0.2">
      <c r="A24" s="232" t="s">
        <v>72</v>
      </c>
      <c r="B24" s="232"/>
      <c r="C24" s="232"/>
      <c r="D24" s="58">
        <f>IF(MIN('PAGE 21'!D23,'PAGE 21'!F23)&lt;=0, 0,'PAGE 21'!D23/'PAGE 21'!F23)</f>
        <v>0.13363265014469625</v>
      </c>
      <c r="E24" s="58">
        <f>IF(MIN('PAGE 21'!E23,'PAGE 21'!F23)&lt;=0, 0,'PAGE 21'!E23/'PAGE 21'!F23)</f>
        <v>0.86636734985530373</v>
      </c>
      <c r="F24" s="59">
        <f>IF('PAGE 21'!F23&lt;=0, 0,'PAGE 21'!F23/'PAGE 21'!F23)</f>
        <v>1</v>
      </c>
      <c r="G24" s="11"/>
      <c r="H24" s="15"/>
      <c r="I24" s="11"/>
    </row>
    <row r="25" spans="1:9" x14ac:dyDescent="0.2">
      <c r="A25" s="3"/>
    </row>
    <row r="26" spans="1:9" x14ac:dyDescent="0.2">
      <c r="A26" s="13" t="s">
        <v>221</v>
      </c>
    </row>
    <row r="27" spans="1:9" x14ac:dyDescent="0.2">
      <c r="C27" s="16"/>
    </row>
    <row r="28" spans="1:9" x14ac:dyDescent="0.2">
      <c r="A28" s="3"/>
    </row>
    <row r="30" spans="1:9" x14ac:dyDescent="0.2">
      <c r="B30" s="4"/>
      <c r="G30" s="4"/>
    </row>
    <row r="33" spans="7:10" x14ac:dyDescent="0.2">
      <c r="G33" s="3"/>
      <c r="J33" s="4"/>
    </row>
    <row r="34" spans="7:10" x14ac:dyDescent="0.2">
      <c r="G34" s="17"/>
    </row>
    <row r="35" spans="7:10" x14ac:dyDescent="0.2">
      <c r="G35" s="17"/>
    </row>
  </sheetData>
  <sheetProtection password="CDE0" sheet="1" objects="1" scenarios="1"/>
  <mergeCells count="14">
    <mergeCell ref="D13:F13"/>
    <mergeCell ref="A13:C15"/>
    <mergeCell ref="A16:C16"/>
    <mergeCell ref="A17:C17"/>
    <mergeCell ref="A18:C18"/>
    <mergeCell ref="F14:F15"/>
    <mergeCell ref="E14:E15"/>
    <mergeCell ref="D14:D15"/>
    <mergeCell ref="A23:C23"/>
    <mergeCell ref="A24:C24"/>
    <mergeCell ref="A19:C19"/>
    <mergeCell ref="A20:C20"/>
    <mergeCell ref="A21:C21"/>
    <mergeCell ref="A22:C22"/>
  </mergeCells>
  <phoneticPr fontId="0" type="noConversion"/>
  <conditionalFormatting sqref="D27:G27">
    <cfRule type="expression" dxfId="0" priority="1" stopIfTrue="1">
      <formula>AND(D27&gt;=0,D27&lt;&gt;D25)</formula>
    </cfRule>
  </conditionalFormatting>
  <pageMargins left="0.8" right="0.3" top="0.9" bottom="0" header="0.5" footer="0.5"/>
  <pageSetup orientation="landscape" r:id="rId1"/>
  <headerFooter alignWithMargins="0">
    <oddFooter>&amp;L&amp;8
CURRENT DATE: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R45"/>
  <sheetViews>
    <sheetView zoomScale="90" zoomScaleNormal="90" workbookViewId="0">
      <selection activeCell="A40" sqref="A40"/>
    </sheetView>
  </sheetViews>
  <sheetFormatPr defaultColWidth="9.140625" defaultRowHeight="12.75" x14ac:dyDescent="0.2"/>
  <cols>
    <col min="1" max="1" width="33.5703125" customWidth="1"/>
    <col min="2" max="2" width="12.5703125" customWidth="1"/>
    <col min="3" max="3" width="10.42578125" hidden="1" customWidth="1"/>
    <col min="4" max="4" width="0.85546875" customWidth="1"/>
    <col min="5" max="5" width="21.42578125" customWidth="1"/>
    <col min="6" max="6" width="21.85546875" customWidth="1"/>
    <col min="7" max="7" width="21.42578125" customWidth="1"/>
    <col min="8" max="8" width="22.5703125" customWidth="1"/>
    <col min="9" max="9" width="22.42578125" customWidth="1"/>
    <col min="12" max="12" width="8.85546875" customWidth="1"/>
    <col min="13" max="13" width="0.140625" customWidth="1"/>
    <col min="18" max="18" width="9.140625" hidden="1" customWidth="1"/>
  </cols>
  <sheetData>
    <row r="1" spans="1:13" s="3" customFormat="1" ht="12" customHeight="1" x14ac:dyDescent="0.2">
      <c r="A1" s="104" t="s">
        <v>206</v>
      </c>
      <c r="I1" s="6" t="s">
        <v>83</v>
      </c>
    </row>
    <row r="2" spans="1:13" s="3" customFormat="1" ht="9.6" customHeight="1" x14ac:dyDescent="0.2">
      <c r="F2" s="7"/>
    </row>
    <row r="3" spans="1:13" s="3" customFormat="1" ht="12" customHeight="1" x14ac:dyDescent="0.2">
      <c r="F3" s="7"/>
      <c r="H3"/>
      <c r="I3"/>
    </row>
    <row r="4" spans="1:13" s="3" customFormat="1" ht="12" customHeight="1" x14ac:dyDescent="0.2">
      <c r="F4" s="75" t="s">
        <v>17</v>
      </c>
      <c r="H4"/>
      <c r="I4"/>
    </row>
    <row r="5" spans="1:13" s="3" customFormat="1" ht="12" customHeight="1" x14ac:dyDescent="0.2">
      <c r="F5" s="7"/>
      <c r="H5"/>
      <c r="I5"/>
    </row>
    <row r="6" spans="1:13" s="3" customFormat="1" ht="9" customHeight="1" x14ac:dyDescent="0.2">
      <c r="F6" s="7"/>
      <c r="H6"/>
      <c r="I6"/>
    </row>
    <row r="7" spans="1:13" s="3" customFormat="1" ht="12" customHeight="1" x14ac:dyDescent="0.2">
      <c r="D7" s="7"/>
      <c r="F7" s="107" t="str">
        <f>"Reporting Date: "&amp;'PAGE 1'!D7</f>
        <v>Reporting Date: 2024</v>
      </c>
      <c r="H7"/>
      <c r="I7"/>
    </row>
    <row r="8" spans="1:13" s="3" customFormat="1" ht="9.6" customHeight="1" x14ac:dyDescent="0.2">
      <c r="F8" s="7"/>
      <c r="H8"/>
      <c r="I8"/>
    </row>
    <row r="9" spans="1:13" ht="9.6" customHeight="1" x14ac:dyDescent="0.2">
      <c r="B9" s="2"/>
    </row>
    <row r="10" spans="1:13" s="8" customFormat="1" ht="10.5" customHeight="1" x14ac:dyDescent="0.2">
      <c r="B10" s="9"/>
      <c r="E10" s="123" t="s">
        <v>99</v>
      </c>
      <c r="F10" s="123"/>
      <c r="G10" s="123"/>
      <c r="H10"/>
      <c r="I10"/>
    </row>
    <row r="11" spans="1:13" ht="9.6" customHeight="1" x14ac:dyDescent="0.2">
      <c r="B11" s="2"/>
    </row>
    <row r="12" spans="1:13" s="5" customFormat="1" ht="18" customHeight="1" x14ac:dyDescent="0.2">
      <c r="A12" s="73" t="s">
        <v>49</v>
      </c>
      <c r="B12" s="14"/>
      <c r="D12" s="3"/>
      <c r="E12" s="3"/>
      <c r="F12" s="3"/>
      <c r="G12" s="3"/>
      <c r="H12" s="3"/>
    </row>
    <row r="13" spans="1:13" s="5" customFormat="1" ht="49.5" customHeight="1" x14ac:dyDescent="0.2">
      <c r="A13" s="150" t="s">
        <v>16</v>
      </c>
      <c r="B13" s="151"/>
      <c r="C13" s="151"/>
      <c r="D13" s="152"/>
      <c r="E13" s="166" t="s">
        <v>141</v>
      </c>
      <c r="F13" s="167"/>
      <c r="G13" s="168"/>
      <c r="H13" s="166" t="s">
        <v>142</v>
      </c>
      <c r="I13" s="126"/>
    </row>
    <row r="14" spans="1:13" s="5" customFormat="1" ht="12" customHeight="1" x14ac:dyDescent="0.2">
      <c r="A14" s="153"/>
      <c r="B14" s="154"/>
      <c r="C14" s="154"/>
      <c r="D14" s="154"/>
      <c r="E14" s="163" t="s">
        <v>122</v>
      </c>
      <c r="F14" s="163" t="s">
        <v>123</v>
      </c>
      <c r="G14" s="169" t="s">
        <v>124</v>
      </c>
      <c r="H14" s="163" t="s">
        <v>125</v>
      </c>
      <c r="I14" s="163" t="s">
        <v>126</v>
      </c>
    </row>
    <row r="15" spans="1:13" s="5" customFormat="1" ht="15" customHeight="1" x14ac:dyDescent="0.2">
      <c r="A15" s="153"/>
      <c r="B15" s="154"/>
      <c r="C15" s="154"/>
      <c r="D15" s="154"/>
      <c r="E15" s="164"/>
      <c r="F15" s="164"/>
      <c r="G15" s="170"/>
      <c r="H15" s="164"/>
      <c r="I15" s="164"/>
      <c r="M15" s="5">
        <v>4</v>
      </c>
    </row>
    <row r="16" spans="1:13" ht="13.5" customHeight="1" x14ac:dyDescent="0.2">
      <c r="A16" s="153"/>
      <c r="B16" s="154"/>
      <c r="C16" s="154"/>
      <c r="D16" s="154"/>
      <c r="E16" s="164"/>
      <c r="F16" s="164"/>
      <c r="G16" s="170"/>
      <c r="H16" s="164"/>
      <c r="I16" s="164"/>
    </row>
    <row r="17" spans="1:18" ht="25.5" customHeight="1" x14ac:dyDescent="0.2">
      <c r="A17" s="156"/>
      <c r="B17" s="157"/>
      <c r="C17" s="157"/>
      <c r="D17" s="157"/>
      <c r="E17" s="165"/>
      <c r="F17" s="165"/>
      <c r="G17" s="171"/>
      <c r="H17" s="165"/>
      <c r="I17" s="165"/>
    </row>
    <row r="18" spans="1:18" ht="18" customHeight="1" x14ac:dyDescent="0.2">
      <c r="A18" s="159" t="s">
        <v>140</v>
      </c>
      <c r="B18" s="159"/>
      <c r="C18" s="159"/>
      <c r="D18" s="159"/>
      <c r="E18" s="53">
        <v>0</v>
      </c>
      <c r="F18" s="53">
        <v>0</v>
      </c>
      <c r="G18" s="53">
        <v>0</v>
      </c>
      <c r="H18" s="53">
        <v>0</v>
      </c>
      <c r="I18" s="53">
        <v>0</v>
      </c>
      <c r="L18" t="s">
        <v>7</v>
      </c>
      <c r="R18">
        <f t="shared" ref="R18:R31" si="0">MIN(LEN(TRIM(E18)),LEN(TRIM(F18)),LEN(TRIM(G18)),LEN(TRIM(H18)),LEN(TRIM(I18)))</f>
        <v>1</v>
      </c>
    </row>
    <row r="19" spans="1:18" ht="18" customHeight="1" x14ac:dyDescent="0.2">
      <c r="A19" s="160" t="s">
        <v>217</v>
      </c>
      <c r="B19" s="161"/>
      <c r="C19" s="161"/>
      <c r="D19" s="162"/>
      <c r="E19" s="53">
        <v>20</v>
      </c>
      <c r="F19" s="53">
        <v>0</v>
      </c>
      <c r="G19" s="53">
        <v>0</v>
      </c>
      <c r="H19" s="53">
        <v>19</v>
      </c>
      <c r="I19" s="53">
        <v>1</v>
      </c>
      <c r="N19" t="s">
        <v>7</v>
      </c>
      <c r="R19">
        <f t="shared" si="0"/>
        <v>1</v>
      </c>
    </row>
    <row r="20" spans="1:18" ht="18" customHeight="1" x14ac:dyDescent="0.2">
      <c r="A20" s="134" t="s">
        <v>213</v>
      </c>
      <c r="B20" s="135"/>
      <c r="C20" s="135"/>
      <c r="D20" s="136"/>
      <c r="E20" s="53">
        <v>193</v>
      </c>
      <c r="F20" s="53">
        <v>6</v>
      </c>
      <c r="G20" s="53">
        <v>0</v>
      </c>
      <c r="H20" s="53">
        <v>346</v>
      </c>
      <c r="I20" s="53">
        <v>100</v>
      </c>
      <c r="R20">
        <f t="shared" si="0"/>
        <v>1</v>
      </c>
    </row>
    <row r="21" spans="1:18" ht="18" customHeight="1" x14ac:dyDescent="0.2">
      <c r="A21" s="134" t="s">
        <v>214</v>
      </c>
      <c r="B21" s="135"/>
      <c r="C21" s="135"/>
      <c r="D21" s="136"/>
      <c r="E21" s="53">
        <v>6</v>
      </c>
      <c r="F21" s="53">
        <v>0</v>
      </c>
      <c r="G21" s="53">
        <v>0</v>
      </c>
      <c r="H21" s="53">
        <v>11</v>
      </c>
      <c r="I21" s="53">
        <v>1</v>
      </c>
      <c r="R21">
        <f t="shared" si="0"/>
        <v>1</v>
      </c>
    </row>
    <row r="22" spans="1:18" ht="18" customHeight="1" x14ac:dyDescent="0.2">
      <c r="A22" s="134" t="s">
        <v>1</v>
      </c>
      <c r="B22" s="135"/>
      <c r="C22" s="135"/>
      <c r="D22" s="136"/>
      <c r="E22" s="53">
        <v>0</v>
      </c>
      <c r="F22" s="53">
        <v>0</v>
      </c>
      <c r="G22" s="53">
        <v>0</v>
      </c>
      <c r="H22" s="53">
        <v>0</v>
      </c>
      <c r="I22" s="53">
        <v>0</v>
      </c>
      <c r="R22">
        <f t="shared" si="0"/>
        <v>1</v>
      </c>
    </row>
    <row r="23" spans="1:18" ht="18" customHeight="1" x14ac:dyDescent="0.2">
      <c r="A23" s="134" t="s">
        <v>215</v>
      </c>
      <c r="B23" s="135"/>
      <c r="C23" s="135"/>
      <c r="D23" s="136"/>
      <c r="E23" s="53">
        <v>23</v>
      </c>
      <c r="F23" s="53">
        <v>0</v>
      </c>
      <c r="G23" s="53">
        <v>0</v>
      </c>
      <c r="H23" s="53">
        <v>33</v>
      </c>
      <c r="I23" s="53">
        <v>1</v>
      </c>
      <c r="R23">
        <f t="shared" si="0"/>
        <v>1</v>
      </c>
    </row>
    <row r="24" spans="1:18" ht="18" customHeight="1" x14ac:dyDescent="0.2">
      <c r="A24" s="134" t="s">
        <v>216</v>
      </c>
      <c r="B24" s="135"/>
      <c r="C24" s="135"/>
      <c r="D24" s="136"/>
      <c r="E24" s="53">
        <v>47</v>
      </c>
      <c r="F24" s="53">
        <v>0</v>
      </c>
      <c r="G24" s="53">
        <v>0</v>
      </c>
      <c r="H24" s="53">
        <v>66</v>
      </c>
      <c r="I24" s="53">
        <v>2</v>
      </c>
      <c r="R24">
        <f t="shared" si="0"/>
        <v>1</v>
      </c>
    </row>
    <row r="25" spans="1:18" ht="18" customHeight="1" x14ac:dyDescent="0.2">
      <c r="A25" s="134" t="s">
        <v>218</v>
      </c>
      <c r="B25" s="135"/>
      <c r="C25" s="135"/>
      <c r="D25" s="136"/>
      <c r="E25" s="53">
        <v>0</v>
      </c>
      <c r="F25" s="53">
        <v>0</v>
      </c>
      <c r="G25" s="53">
        <v>0</v>
      </c>
      <c r="H25" s="53">
        <v>0</v>
      </c>
      <c r="I25" s="53">
        <v>0</v>
      </c>
      <c r="R25">
        <f t="shared" si="0"/>
        <v>1</v>
      </c>
    </row>
    <row r="26" spans="1:18" ht="18" customHeight="1" x14ac:dyDescent="0.2">
      <c r="A26" s="134" t="s">
        <v>4</v>
      </c>
      <c r="B26" s="135"/>
      <c r="C26" s="135"/>
      <c r="D26" s="136"/>
      <c r="E26" s="53">
        <v>4</v>
      </c>
      <c r="F26" s="53">
        <v>0</v>
      </c>
      <c r="G26" s="53">
        <v>0</v>
      </c>
      <c r="H26" s="53">
        <v>2</v>
      </c>
      <c r="I26" s="53">
        <v>1</v>
      </c>
      <c r="R26">
        <f t="shared" si="0"/>
        <v>1</v>
      </c>
    </row>
    <row r="27" spans="1:18" ht="18" customHeight="1" x14ac:dyDescent="0.2">
      <c r="A27" s="134" t="s">
        <v>2</v>
      </c>
      <c r="B27" s="135"/>
      <c r="C27" s="135"/>
      <c r="D27" s="136"/>
      <c r="E27" s="53">
        <v>-9</v>
      </c>
      <c r="F27" s="53">
        <v>-9</v>
      </c>
      <c r="G27" s="53">
        <v>-9</v>
      </c>
      <c r="H27" s="53">
        <v>-9</v>
      </c>
      <c r="I27" s="53">
        <v>-9</v>
      </c>
      <c r="R27">
        <f t="shared" si="0"/>
        <v>2</v>
      </c>
    </row>
    <row r="28" spans="1:18" ht="18" customHeight="1" x14ac:dyDescent="0.2">
      <c r="A28" s="134" t="s">
        <v>3</v>
      </c>
      <c r="B28" s="135"/>
      <c r="C28" s="135"/>
      <c r="D28" s="136"/>
      <c r="E28" s="53">
        <v>318</v>
      </c>
      <c r="F28" s="53">
        <v>15</v>
      </c>
      <c r="G28" s="53">
        <v>0</v>
      </c>
      <c r="H28" s="53">
        <v>330</v>
      </c>
      <c r="I28" s="53">
        <v>13</v>
      </c>
      <c r="R28">
        <f t="shared" si="0"/>
        <v>1</v>
      </c>
    </row>
    <row r="29" spans="1:18" ht="18" customHeight="1" x14ac:dyDescent="0.2">
      <c r="A29" s="134" t="s">
        <v>5</v>
      </c>
      <c r="B29" s="135"/>
      <c r="C29" s="135"/>
      <c r="D29" s="136"/>
      <c r="E29" s="53">
        <v>3</v>
      </c>
      <c r="F29" s="53">
        <v>0</v>
      </c>
      <c r="G29" s="53">
        <v>0</v>
      </c>
      <c r="H29" s="53">
        <v>4</v>
      </c>
      <c r="I29" s="53">
        <v>0</v>
      </c>
      <c r="R29">
        <f t="shared" si="0"/>
        <v>1</v>
      </c>
    </row>
    <row r="30" spans="1:18" ht="18" customHeight="1" x14ac:dyDescent="0.2">
      <c r="A30" s="134" t="s">
        <v>86</v>
      </c>
      <c r="B30" s="135"/>
      <c r="C30" s="135"/>
      <c r="D30" s="136"/>
      <c r="E30" s="53">
        <v>645</v>
      </c>
      <c r="F30" s="53">
        <v>13</v>
      </c>
      <c r="G30" s="53">
        <v>1</v>
      </c>
      <c r="H30" s="53">
        <v>388</v>
      </c>
      <c r="I30" s="53">
        <v>19</v>
      </c>
      <c r="R30">
        <f t="shared" si="0"/>
        <v>1</v>
      </c>
    </row>
    <row r="31" spans="1:18" ht="18" customHeight="1" x14ac:dyDescent="0.2">
      <c r="A31" s="147" t="s">
        <v>46</v>
      </c>
      <c r="B31" s="148"/>
      <c r="C31" s="148"/>
      <c r="D31" s="149"/>
      <c r="E31" s="53">
        <v>1259</v>
      </c>
      <c r="F31" s="53">
        <v>34</v>
      </c>
      <c r="G31" s="53">
        <v>1</v>
      </c>
      <c r="H31" s="53">
        <v>1199</v>
      </c>
      <c r="I31" s="53">
        <v>138</v>
      </c>
      <c r="R31">
        <f t="shared" si="0"/>
        <v>1</v>
      </c>
    </row>
    <row r="32" spans="1:18" ht="6.75" customHeight="1" x14ac:dyDescent="0.2">
      <c r="A32" s="3"/>
      <c r="B32" s="3"/>
      <c r="C32" s="3"/>
      <c r="D32" s="3"/>
      <c r="E32" s="11"/>
      <c r="F32" s="11"/>
      <c r="G32" s="11"/>
      <c r="H32" s="11"/>
      <c r="I32" s="11"/>
    </row>
    <row r="33" spans="1:9" x14ac:dyDescent="0.2">
      <c r="A33" s="12" t="s">
        <v>212</v>
      </c>
    </row>
    <row r="34" spans="1:9" x14ac:dyDescent="0.2">
      <c r="A34" s="12"/>
    </row>
    <row r="35" spans="1:9" x14ac:dyDescent="0.2">
      <c r="A35" s="146"/>
      <c r="B35" s="146"/>
      <c r="E35" s="45"/>
      <c r="F35" s="45"/>
      <c r="G35" s="45"/>
      <c r="H35" s="3"/>
    </row>
    <row r="36" spans="1:9" x14ac:dyDescent="0.2">
      <c r="A36" s="3"/>
      <c r="B36" s="6" t="s">
        <v>43</v>
      </c>
      <c r="C36" s="6"/>
      <c r="E36" s="51">
        <f>MAX(E18,0)+MAX(E19,0)+MAX(E20,0)+MAX(E21,0)+MAX(E22,0)+MAX(E23,0)+MAX(E24,0)+MAX(E25,0)+MAX(E26,0)+MAX(E27,0)+MAX(E28,0)+MAX(E29,0)+MAX(E30,0)</f>
        <v>1259</v>
      </c>
      <c r="F36" s="51">
        <f>MAX(F18,0)+MAX(F19,0)+MAX(F20,0)+MAX(F21,0)+MAX(F22,0)+MAX(F23,0)+MAX(F24,0)+MAX(F25,0)+MAX(F26,0)+MAX(F27,0)+MAX(F28,0)+MAX(F29,0)+MAX(F30,0)</f>
        <v>34</v>
      </c>
      <c r="G36" s="51">
        <f>MAX(G18,0)+MAX(G19,0)+MAX(G20,0)+MAX(G21,0)+MAX(G22,0)+MAX(G23,0)+MAX(G24,0)+MAX(G25,0)+MAX(G26,0)+MAX(G27,0)+MAX(G28,0)+MAX(G29,0)+MAX(G30,0)</f>
        <v>1</v>
      </c>
      <c r="H36" s="51">
        <f>MAX(H18,0)+MAX(H19,0)+MAX(H20,0)+MAX(H21,0)+MAX(H22,0)+MAX(H23,0)+MAX(H24,0)+MAX(H25,0)+MAX(H26,0)+MAX(H27,0)+MAX(H28,0)+MAX(H29,0)+MAX(H30,0)</f>
        <v>1199</v>
      </c>
      <c r="I36" s="51">
        <f>MAX(I18,0)+MAX(I19,0)+MAX(I20,0)+MAX(I21,0)+MAX(I22,0)+MAX(I23,0)+MAX(I24,0)+MAX(I25,0)+MAX(I26,0)+MAX(I27,0)+MAX(I28,0)+MAX(I29,0)+MAX(I30,0)</f>
        <v>138</v>
      </c>
    </row>
    <row r="37" spans="1:9" x14ac:dyDescent="0.2">
      <c r="A37" s="3"/>
      <c r="B37" s="68" t="s">
        <v>96</v>
      </c>
      <c r="C37" s="57"/>
      <c r="D37" s="57"/>
      <c r="E37" s="51">
        <f>'PAGE 1'!F19</f>
        <v>1259</v>
      </c>
      <c r="F37" s="51">
        <f>'PAGE 1'!F20</f>
        <v>34</v>
      </c>
      <c r="G37" s="51">
        <f>'PAGE 1'!F21</f>
        <v>1</v>
      </c>
      <c r="H37" s="51">
        <f>'PAGE 1'!F22</f>
        <v>1199</v>
      </c>
      <c r="I37" s="51">
        <f>'PAGE 1'!F23</f>
        <v>138</v>
      </c>
    </row>
    <row r="38" spans="1:9" x14ac:dyDescent="0.2">
      <c r="A38" s="4"/>
      <c r="H38" s="17"/>
    </row>
    <row r="39" spans="1:9" x14ac:dyDescent="0.2">
      <c r="A39" s="3"/>
    </row>
    <row r="40" spans="1:9" x14ac:dyDescent="0.2">
      <c r="A40" s="3"/>
    </row>
    <row r="41" spans="1:9" x14ac:dyDescent="0.2">
      <c r="A41" s="3"/>
    </row>
    <row r="42" spans="1:9" x14ac:dyDescent="0.2">
      <c r="A42" s="3"/>
    </row>
    <row r="43" spans="1:9" x14ac:dyDescent="0.2">
      <c r="A43" s="3"/>
    </row>
    <row r="44" spans="1:9" x14ac:dyDescent="0.2">
      <c r="A44" s="3"/>
    </row>
    <row r="45" spans="1:9" x14ac:dyDescent="0.2">
      <c r="A45" s="3"/>
    </row>
  </sheetData>
  <sheetProtection password="CDE0" sheet="1" objects="1" scenarios="1"/>
  <mergeCells count="24">
    <mergeCell ref="A31:D31"/>
    <mergeCell ref="A24:D24"/>
    <mergeCell ref="A25:D25"/>
    <mergeCell ref="A26:D26"/>
    <mergeCell ref="A35:B35"/>
    <mergeCell ref="A27:D27"/>
    <mergeCell ref="A30:D30"/>
    <mergeCell ref="A29:D29"/>
    <mergeCell ref="A28:D28"/>
    <mergeCell ref="H13:I13"/>
    <mergeCell ref="H14:H17"/>
    <mergeCell ref="I14:I17"/>
    <mergeCell ref="G14:G17"/>
    <mergeCell ref="A23:D23"/>
    <mergeCell ref="A18:D18"/>
    <mergeCell ref="A19:D19"/>
    <mergeCell ref="A20:D20"/>
    <mergeCell ref="A22:D22"/>
    <mergeCell ref="E10:G10"/>
    <mergeCell ref="A21:D21"/>
    <mergeCell ref="A13:D17"/>
    <mergeCell ref="F14:F17"/>
    <mergeCell ref="E13:G13"/>
    <mergeCell ref="E14:E17"/>
  </mergeCells>
  <phoneticPr fontId="0" type="noConversion"/>
  <conditionalFormatting sqref="E18:I31">
    <cfRule type="expression" dxfId="70" priority="5" stopIfTrue="1">
      <formula>LEN(TRIM(E18))=0</formula>
    </cfRule>
  </conditionalFormatting>
  <conditionalFormatting sqref="E36:I36">
    <cfRule type="expression" dxfId="69" priority="1" stopIfTrue="1">
      <formula>MAX(E31,0)&lt;&gt;E36</formula>
    </cfRule>
  </conditionalFormatting>
  <conditionalFormatting sqref="E37:I37">
    <cfRule type="expression" dxfId="68" priority="3" stopIfTrue="1">
      <formula>AND(OR(E31&lt;&gt;-9,E37&lt;&gt;-9),E31&lt;&gt;E37)</formula>
    </cfRule>
  </conditionalFormatting>
  <pageMargins left="0.8" right="0.3" top="0.9" bottom="0" header="0.5" footer="0.5"/>
  <pageSetup scale="82" orientation="landscape" r:id="rId1"/>
  <headerFooter alignWithMargins="0">
    <oddFooter>&amp;L&amp;8
CURRENT DATE: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>
    <pageSetUpPr fitToPage="1"/>
  </sheetPr>
  <dimension ref="A1:N46"/>
  <sheetViews>
    <sheetView zoomScaleNormal="100" workbookViewId="0">
      <selection activeCell="A38" sqref="A38"/>
    </sheetView>
  </sheetViews>
  <sheetFormatPr defaultColWidth="9.140625" defaultRowHeight="12.75" x14ac:dyDescent="0.2"/>
  <cols>
    <col min="1" max="1" width="33.5703125" customWidth="1"/>
    <col min="2" max="2" width="12.5703125" customWidth="1"/>
    <col min="3" max="3" width="10.42578125" hidden="1" customWidth="1"/>
    <col min="4" max="4" width="0.85546875" customWidth="1"/>
    <col min="5" max="5" width="22.5703125" customWidth="1"/>
    <col min="6" max="6" width="23.5703125" customWidth="1"/>
    <col min="7" max="8" width="22.5703125" customWidth="1"/>
    <col min="9" max="9" width="4.85546875" customWidth="1"/>
    <col min="12" max="12" width="6" hidden="1" customWidth="1"/>
    <col min="13" max="13" width="5" hidden="1" customWidth="1"/>
  </cols>
  <sheetData>
    <row r="1" spans="1:14" s="3" customFormat="1" ht="12" customHeight="1" x14ac:dyDescent="0.2">
      <c r="A1" s="104" t="s">
        <v>206</v>
      </c>
      <c r="H1" s="6" t="s">
        <v>84</v>
      </c>
    </row>
    <row r="2" spans="1:14" s="3" customFormat="1" ht="9.6" customHeight="1" x14ac:dyDescent="0.2">
      <c r="F2" s="7"/>
    </row>
    <row r="3" spans="1:14" s="3" customFormat="1" ht="9.6" customHeight="1" x14ac:dyDescent="0.2">
      <c r="F3" s="7"/>
      <c r="G3"/>
      <c r="H3"/>
    </row>
    <row r="4" spans="1:14" s="3" customFormat="1" ht="12" customHeight="1" x14ac:dyDescent="0.2">
      <c r="F4" s="75" t="s">
        <v>17</v>
      </c>
      <c r="G4"/>
      <c r="H4"/>
    </row>
    <row r="5" spans="1:14" s="3" customFormat="1" ht="12" customHeight="1" x14ac:dyDescent="0.2">
      <c r="F5" s="7"/>
      <c r="G5"/>
      <c r="H5"/>
    </row>
    <row r="6" spans="1:14" s="3" customFormat="1" ht="12" customHeight="1" x14ac:dyDescent="0.2">
      <c r="F6" s="7"/>
      <c r="G6"/>
      <c r="H6"/>
    </row>
    <row r="7" spans="1:14" s="3" customFormat="1" ht="12" customHeight="1" x14ac:dyDescent="0.2">
      <c r="D7" s="7"/>
      <c r="F7" s="107" t="str">
        <f>"Reporting Date: "&amp;'PAGE 1'!D7</f>
        <v>Reporting Date: 2024</v>
      </c>
      <c r="G7"/>
      <c r="H7"/>
    </row>
    <row r="8" spans="1:14" s="3" customFormat="1" ht="9.6" customHeight="1" x14ac:dyDescent="0.2">
      <c r="F8" s="7"/>
      <c r="G8"/>
      <c r="H8"/>
    </row>
    <row r="9" spans="1:14" ht="9.6" customHeight="1" x14ac:dyDescent="0.2">
      <c r="B9" s="2"/>
    </row>
    <row r="10" spans="1:14" s="8" customFormat="1" ht="9.6" customHeight="1" x14ac:dyDescent="0.2">
      <c r="B10" s="9"/>
      <c r="G10"/>
      <c r="H10"/>
    </row>
    <row r="11" spans="1:14" ht="9.6" customHeight="1" x14ac:dyDescent="0.2">
      <c r="B11" s="2"/>
    </row>
    <row r="12" spans="1:14" s="5" customFormat="1" ht="15.75" customHeight="1" x14ac:dyDescent="0.2">
      <c r="B12" s="14"/>
      <c r="D12" s="3"/>
      <c r="E12" s="3"/>
      <c r="F12" s="3"/>
      <c r="G12" s="3"/>
      <c r="H12" s="3"/>
    </row>
    <row r="13" spans="1:14" s="5" customFormat="1" ht="14.25" customHeight="1" x14ac:dyDescent="0.2">
      <c r="A13" s="73" t="s">
        <v>49</v>
      </c>
      <c r="B13" s="14"/>
      <c r="C13" s="46"/>
      <c r="D13" s="3"/>
    </row>
    <row r="14" spans="1:14" s="5" customFormat="1" ht="14.25" customHeight="1" x14ac:dyDescent="0.2">
      <c r="A14" s="150" t="s">
        <v>16</v>
      </c>
      <c r="B14" s="151"/>
      <c r="C14" s="151"/>
      <c r="D14" s="152"/>
      <c r="E14" s="166" t="s">
        <v>145</v>
      </c>
      <c r="F14" s="167"/>
      <c r="G14" s="167"/>
      <c r="H14" s="168"/>
    </row>
    <row r="15" spans="1:14" s="5" customFormat="1" ht="12" customHeight="1" x14ac:dyDescent="0.2">
      <c r="A15" s="153"/>
      <c r="B15" s="154"/>
      <c r="C15" s="154"/>
      <c r="D15" s="154"/>
      <c r="E15" s="172" t="s">
        <v>127</v>
      </c>
      <c r="F15" s="173"/>
      <c r="G15" s="172" t="s">
        <v>128</v>
      </c>
      <c r="H15" s="173"/>
    </row>
    <row r="16" spans="1:14" s="5" customFormat="1" ht="12" customHeight="1" x14ac:dyDescent="0.2">
      <c r="A16" s="153"/>
      <c r="B16" s="154"/>
      <c r="C16" s="154"/>
      <c r="D16" s="154"/>
      <c r="E16" s="174"/>
      <c r="F16" s="173"/>
      <c r="G16" s="174"/>
      <c r="H16" s="173"/>
      <c r="M16" s="5">
        <v>5</v>
      </c>
      <c r="N16" s="5" t="s">
        <v>7</v>
      </c>
    </row>
    <row r="17" spans="1:12" ht="12" customHeight="1" x14ac:dyDescent="0.2">
      <c r="A17" s="153"/>
      <c r="B17" s="154"/>
      <c r="C17" s="154"/>
      <c r="D17" s="154"/>
      <c r="E17" s="163" t="s">
        <v>118</v>
      </c>
      <c r="F17" s="163" t="s">
        <v>119</v>
      </c>
      <c r="G17" s="163" t="s">
        <v>120</v>
      </c>
      <c r="H17" s="163" t="s">
        <v>121</v>
      </c>
    </row>
    <row r="18" spans="1:12" ht="12" customHeight="1" x14ac:dyDescent="0.2">
      <c r="A18" s="153"/>
      <c r="B18" s="154"/>
      <c r="C18" s="154"/>
      <c r="D18" s="154"/>
      <c r="E18" s="137"/>
      <c r="F18" s="137"/>
      <c r="G18" s="137"/>
      <c r="H18" s="137"/>
    </row>
    <row r="19" spans="1:12" ht="27.75" customHeight="1" x14ac:dyDescent="0.2">
      <c r="A19" s="156"/>
      <c r="B19" s="157"/>
      <c r="C19" s="157"/>
      <c r="D19" s="157"/>
      <c r="E19" s="138"/>
      <c r="F19" s="138"/>
      <c r="G19" s="138"/>
      <c r="H19" s="138"/>
    </row>
    <row r="20" spans="1:12" ht="18" customHeight="1" x14ac:dyDescent="0.2">
      <c r="A20" s="159" t="s">
        <v>140</v>
      </c>
      <c r="B20" s="159"/>
      <c r="C20" s="159"/>
      <c r="D20" s="159"/>
      <c r="E20" s="54">
        <f>IF(MIN('PAGE 2'!E19, 'PAGE 2'!E32)&lt;=0,0, 'PAGE 2'!E19/'PAGE 2'!E32)</f>
        <v>2.3380874444704232E-4</v>
      </c>
      <c r="F20" s="54">
        <f>IF(MIN('PAGE 2'!F19, 'PAGE 2'!F32)&lt;=0,0, 'PAGE 2'!F19/'PAGE 2'!F32)</f>
        <v>0</v>
      </c>
      <c r="G20" s="54">
        <f>IF(MIN('PAGE 2'!G19, 'PAGE 2'!G32)&lt;=0,0, 'PAGE 2'!G19/'PAGE 2'!G32)</f>
        <v>0</v>
      </c>
      <c r="H20" s="54">
        <f>IF(MIN('PAGE 2'!H19, 'PAGE 2'!H32)&lt;=0,0, 'PAGE 2'!H19/'PAGE 2'!H32)</f>
        <v>0</v>
      </c>
      <c r="J20" t="s">
        <v>7</v>
      </c>
    </row>
    <row r="21" spans="1:12" ht="18" customHeight="1" x14ac:dyDescent="0.2">
      <c r="A21" s="160" t="s">
        <v>217</v>
      </c>
      <c r="B21" s="161"/>
      <c r="C21" s="161"/>
      <c r="D21" s="162"/>
      <c r="E21" s="54">
        <f>IF(MIN('PAGE 2'!E20, 'PAGE 2'!E32)&lt;=0,0, 'PAGE 2'!E20/'PAGE 2'!E32)</f>
        <v>1.5431377133504794E-2</v>
      </c>
      <c r="F21" s="54">
        <f>IF(MIN('PAGE 2'!F20, 'PAGE 2'!F32)&lt;=0,0, 'PAGE 2'!F20/'PAGE 2'!F32)</f>
        <v>2.3426061493411421E-2</v>
      </c>
      <c r="G21" s="54">
        <f>IF(MIN('PAGE 2'!G20, 'PAGE 2'!G32)&lt;=0,0, 'PAGE 2'!G20/'PAGE 2'!G32)</f>
        <v>1.0084033613445379E-2</v>
      </c>
      <c r="H21" s="54">
        <f>IF(MIN('PAGE 2'!H20, 'PAGE 2'!H32)&lt;=0,0, 'PAGE 2'!H20/'PAGE 2'!H32)</f>
        <v>0</v>
      </c>
      <c r="L21" t="s">
        <v>7</v>
      </c>
    </row>
    <row r="22" spans="1:12" ht="18" customHeight="1" x14ac:dyDescent="0.2">
      <c r="A22" s="134" t="s">
        <v>213</v>
      </c>
      <c r="B22" s="135"/>
      <c r="C22" s="135"/>
      <c r="D22" s="136"/>
      <c r="E22" s="54">
        <f>IF(MIN('PAGE 2'!E21, 'PAGE 2'!E32)&lt;=0,0, 'PAGE 2'!E21/'PAGE 2'!E32)</f>
        <v>0.40144961421557168</v>
      </c>
      <c r="F22" s="54">
        <f>IF(MIN('PAGE 2'!F21, 'PAGE 2'!F32)&lt;=0,0, 'PAGE 2'!F21/'PAGE 2'!F32)</f>
        <v>0.6603221083455344</v>
      </c>
      <c r="G22" s="54">
        <f>IF(MIN('PAGE 2'!G21, 'PAGE 2'!G32)&lt;=0,0, 'PAGE 2'!G21/'PAGE 2'!G32)</f>
        <v>0.37478991596638656</v>
      </c>
      <c r="H22" s="54">
        <f>IF(MIN('PAGE 2'!H21, 'PAGE 2'!H32)&lt;=0,0, 'PAGE 2'!H21/'PAGE 2'!H32)</f>
        <v>0.40722891566265063</v>
      </c>
    </row>
    <row r="23" spans="1:12" ht="18" customHeight="1" x14ac:dyDescent="0.2">
      <c r="A23" s="134" t="s">
        <v>214</v>
      </c>
      <c r="B23" s="135"/>
      <c r="C23" s="135"/>
      <c r="D23" s="136"/>
      <c r="E23" s="54">
        <f>IF(MIN('PAGE 2'!E22, 'PAGE 2'!E32)&lt;=0,0, 'PAGE 2'!E22/'PAGE 2'!E32)</f>
        <v>3.0395136778115501E-3</v>
      </c>
      <c r="F23" s="54">
        <f>IF(MIN('PAGE 2'!F22, 'PAGE 2'!F32)&lt;=0,0, 'PAGE 2'!F22/'PAGE 2'!F32)</f>
        <v>1.4641288433382138E-3</v>
      </c>
      <c r="G23" s="54">
        <f>IF(MIN('PAGE 2'!G22, 'PAGE 2'!G32)&lt;=0,0, 'PAGE 2'!G22/'PAGE 2'!G32)</f>
        <v>3.3613445378151263E-3</v>
      </c>
      <c r="H23" s="54">
        <f>IF(MIN('PAGE 2'!H22, 'PAGE 2'!H32)&lt;=0,0, 'PAGE 2'!H22/'PAGE 2'!H32)</f>
        <v>7.2289156626506026E-3</v>
      </c>
    </row>
    <row r="24" spans="1:12" ht="18" customHeight="1" x14ac:dyDescent="0.2">
      <c r="A24" s="134" t="s">
        <v>1</v>
      </c>
      <c r="B24" s="135"/>
      <c r="C24" s="135"/>
      <c r="D24" s="136"/>
      <c r="E24" s="54">
        <f>IF(MIN('PAGE 2'!E23, 'PAGE 2'!E32)&lt;=0,0, 'PAGE 2'!E23/'PAGE 2'!E32)</f>
        <v>4.6761748889408465E-4</v>
      </c>
      <c r="F24" s="54">
        <f>IF(MIN('PAGE 2'!F23, 'PAGE 2'!F32)&lt;=0,0, 'PAGE 2'!F23/'PAGE 2'!F32)</f>
        <v>0</v>
      </c>
      <c r="G24" s="54">
        <f>IF(MIN('PAGE 2'!G23, 'PAGE 2'!G32)&lt;=0,0, 'PAGE 2'!G23/'PAGE 2'!G32)</f>
        <v>0</v>
      </c>
      <c r="H24" s="54">
        <f>IF(MIN('PAGE 2'!H23, 'PAGE 2'!H32)&lt;=0,0, 'PAGE 2'!H23/'PAGE 2'!H32)</f>
        <v>0</v>
      </c>
    </row>
    <row r="25" spans="1:12" ht="18" customHeight="1" x14ac:dyDescent="0.2">
      <c r="A25" s="134" t="s">
        <v>215</v>
      </c>
      <c r="B25" s="135"/>
      <c r="C25" s="135"/>
      <c r="D25" s="136"/>
      <c r="E25" s="54">
        <f>IF(MIN('PAGE 2'!E24, 'PAGE 2'!E32)&lt;=0,0, 'PAGE 2'!E24/'PAGE 2'!E32)</f>
        <v>7.0142623334112694E-3</v>
      </c>
      <c r="F25" s="54">
        <f>IF(MIN('PAGE 2'!F24, 'PAGE 2'!F32)&lt;=0,0, 'PAGE 2'!F24/'PAGE 2'!F32)</f>
        <v>5.8565153733528552E-3</v>
      </c>
      <c r="G25" s="54">
        <f>IF(MIN('PAGE 2'!G24, 'PAGE 2'!G32)&lt;=0,0, 'PAGE 2'!G24/'PAGE 2'!G32)</f>
        <v>1.3445378151260505E-2</v>
      </c>
      <c r="H25" s="54">
        <f>IF(MIN('PAGE 2'!H24, 'PAGE 2'!H32)&lt;=0,0, 'PAGE 2'!H24/'PAGE 2'!H32)</f>
        <v>1.6867469879518072E-2</v>
      </c>
    </row>
    <row r="26" spans="1:12" ht="18" customHeight="1" x14ac:dyDescent="0.2">
      <c r="A26" s="134" t="s">
        <v>216</v>
      </c>
      <c r="B26" s="135"/>
      <c r="C26" s="135"/>
      <c r="D26" s="136"/>
      <c r="E26" s="54">
        <f>IF(MIN('PAGE 2'!E25, 'PAGE 2'!E32)&lt;=0,0, 'PAGE 2'!E25/'PAGE 2'!E32)</f>
        <v>2.3848491933598316E-2</v>
      </c>
      <c r="F26" s="54">
        <f>IF(MIN('PAGE 2'!F25, 'PAGE 2'!F32)&lt;=0,0, 'PAGE 2'!F25/'PAGE 2'!F32)</f>
        <v>2.0497803806734993E-2</v>
      </c>
      <c r="G26" s="54">
        <f>IF(MIN('PAGE 2'!G25, 'PAGE 2'!G32)&lt;=0,0, 'PAGE 2'!G25/'PAGE 2'!G32)</f>
        <v>5.2100840336134456E-2</v>
      </c>
      <c r="H26" s="54">
        <f>IF(MIN('PAGE 2'!H25, 'PAGE 2'!H32)&lt;=0,0, 'PAGE 2'!H25/'PAGE 2'!H32)</f>
        <v>3.8554216867469883E-2</v>
      </c>
    </row>
    <row r="27" spans="1:12" ht="18" customHeight="1" x14ac:dyDescent="0.2">
      <c r="A27" s="134" t="s">
        <v>218</v>
      </c>
      <c r="B27" s="135"/>
      <c r="C27" s="135"/>
      <c r="D27" s="136"/>
      <c r="E27" s="54">
        <f>IF(MIN('PAGE 2'!E26, 'PAGE 2'!E32)&lt;=0,0, 'PAGE 2'!E26/'PAGE 2'!E32)</f>
        <v>0</v>
      </c>
      <c r="F27" s="54">
        <f>IF(MIN('PAGE 2'!F26, 'PAGE 2'!F32)&lt;=0,0, 'PAGE 2'!F26/'PAGE 2'!F32)</f>
        <v>0</v>
      </c>
      <c r="G27" s="54">
        <f>IF(MIN('PAGE 2'!G26, 'PAGE 2'!G32)&lt;=0,0, 'PAGE 2'!G26/'PAGE 2'!G32)</f>
        <v>0</v>
      </c>
      <c r="H27" s="54">
        <f>IF(MIN('PAGE 2'!H26, 'PAGE 2'!H32)&lt;=0,0, 'PAGE 2'!H26/'PAGE 2'!H32)</f>
        <v>0</v>
      </c>
    </row>
    <row r="28" spans="1:12" ht="18" customHeight="1" x14ac:dyDescent="0.2">
      <c r="A28" s="134" t="s">
        <v>4</v>
      </c>
      <c r="B28" s="135"/>
      <c r="C28" s="135"/>
      <c r="D28" s="136"/>
      <c r="E28" s="54">
        <f>IF(MIN('PAGE 2'!E27, 'PAGE 2'!E32)&lt;=0,0, 'PAGE 2'!E27/'PAGE 2'!E32)</f>
        <v>0</v>
      </c>
      <c r="F28" s="54">
        <f>IF(MIN('PAGE 2'!F27, 'PAGE 2'!F32)&lt;=0,0, 'PAGE 2'!F27/'PAGE 2'!F32)</f>
        <v>0</v>
      </c>
      <c r="G28" s="54">
        <f>IF(MIN('PAGE 2'!G27, 'PAGE 2'!G32)&lt;=0,0, 'PAGE 2'!G27/'PAGE 2'!G32)</f>
        <v>0</v>
      </c>
      <c r="H28" s="54">
        <f>IF(MIN('PAGE 2'!H27, 'PAGE 2'!H32)&lt;=0,0, 'PAGE 2'!H27/'PAGE 2'!H32)</f>
        <v>0</v>
      </c>
    </row>
    <row r="29" spans="1:12" ht="18" customHeight="1" x14ac:dyDescent="0.2">
      <c r="A29" s="134" t="s">
        <v>2</v>
      </c>
      <c r="B29" s="135"/>
      <c r="C29" s="135"/>
      <c r="D29" s="136"/>
      <c r="E29" s="54">
        <f>IF(MIN('PAGE 2'!E28, 'PAGE 2'!E32)&lt;=0,0, 'PAGE 2'!E28/'PAGE 2'!E32)</f>
        <v>0</v>
      </c>
      <c r="F29" s="54">
        <f>IF(MIN('PAGE 2'!F28, 'PAGE 2'!F32)&lt;=0,0, 'PAGE 2'!F28/'PAGE 2'!F32)</f>
        <v>0</v>
      </c>
      <c r="G29" s="54">
        <f>IF(MIN('PAGE 2'!G28, 'PAGE 2'!G32)&lt;=0,0, 'PAGE 2'!G28/'PAGE 2'!G32)</f>
        <v>0</v>
      </c>
      <c r="H29" s="54">
        <f>IF(MIN('PAGE 2'!H28, 'PAGE 2'!H32)&lt;=0,0, 'PAGE 2'!H28/'PAGE 2'!H32)</f>
        <v>0</v>
      </c>
    </row>
    <row r="30" spans="1:12" ht="18" customHeight="1" x14ac:dyDescent="0.2">
      <c r="A30" s="134" t="s">
        <v>3</v>
      </c>
      <c r="B30" s="135"/>
      <c r="C30" s="135"/>
      <c r="D30" s="136"/>
      <c r="E30" s="54">
        <f>IF(MIN('PAGE 2'!E29, 'PAGE 2'!E32)&lt;=0,0, 'PAGE 2'!E29/'PAGE 2'!E32)</f>
        <v>0.15828851999064766</v>
      </c>
      <c r="F30" s="54">
        <f>IF(MIN('PAGE 2'!F29, 'PAGE 2'!F32)&lt;=0,0, 'PAGE 2'!F29/'PAGE 2'!F32)</f>
        <v>8.7847730600292828E-2</v>
      </c>
      <c r="G30" s="54">
        <f>IF(MIN('PAGE 2'!G29, 'PAGE 2'!G32)&lt;=0,0, 'PAGE 2'!G29/'PAGE 2'!G32)</f>
        <v>0.1546218487394958</v>
      </c>
      <c r="H30" s="54">
        <f>IF(MIN('PAGE 2'!H29, 'PAGE 2'!H32)&lt;=0,0, 'PAGE 2'!H29/'PAGE 2'!H32)</f>
        <v>0.18313253012048192</v>
      </c>
    </row>
    <row r="31" spans="1:12" ht="18" customHeight="1" x14ac:dyDescent="0.2">
      <c r="A31" s="134" t="s">
        <v>5</v>
      </c>
      <c r="B31" s="135"/>
      <c r="C31" s="135"/>
      <c r="D31" s="136"/>
      <c r="E31" s="54">
        <f>IF(MIN('PAGE 2'!E30, 'PAGE 2'!E32)&lt;=0,0, 'PAGE 2'!E30/'PAGE 2'!E32)</f>
        <v>7.0142623334112691E-4</v>
      </c>
      <c r="F31" s="54">
        <f>IF(MIN('PAGE 2'!F30, 'PAGE 2'!F32)&lt;=0,0, 'PAGE 2'!F30/'PAGE 2'!F32)</f>
        <v>1.4641288433382138E-3</v>
      </c>
      <c r="G31" s="54">
        <f>IF(MIN('PAGE 2'!G30, 'PAGE 2'!G32)&lt;=0,0, 'PAGE 2'!G30/'PAGE 2'!G32)</f>
        <v>0</v>
      </c>
      <c r="H31" s="54">
        <f>IF(MIN('PAGE 2'!H30, 'PAGE 2'!H32)&lt;=0,0, 'PAGE 2'!H30/'PAGE 2'!H32)</f>
        <v>0</v>
      </c>
    </row>
    <row r="32" spans="1:12" ht="18" customHeight="1" x14ac:dyDescent="0.2">
      <c r="A32" s="134" t="s">
        <v>85</v>
      </c>
      <c r="B32" s="135"/>
      <c r="C32" s="135"/>
      <c r="D32" s="136"/>
      <c r="E32" s="54">
        <f>IF(MIN('PAGE 2'!E31, 'PAGE 2'!E32)&lt;=0,0, 'PAGE 2'!E31/'PAGE 2'!E32)</f>
        <v>0.38952536824877249</v>
      </c>
      <c r="F32" s="54">
        <f>IF(MIN('PAGE 2'!F31, 'PAGE 2'!F32)&lt;=0,0, 'PAGE 2'!F31/'PAGE 2'!F32)</f>
        <v>0.19912152269399708</v>
      </c>
      <c r="G32" s="54">
        <f>IF(MIN('PAGE 2'!G31, 'PAGE 2'!G32)&lt;=0,0, 'PAGE 2'!G31/'PAGE 2'!G32)</f>
        <v>0.39159663865546218</v>
      </c>
      <c r="H32" s="54">
        <f>IF(MIN('PAGE 2'!H31, 'PAGE 2'!H32)&lt;=0,0, 'PAGE 2'!H31/'PAGE 2'!H32)</f>
        <v>0.34698795180722891</v>
      </c>
    </row>
    <row r="33" spans="1:8" ht="18" customHeight="1" x14ac:dyDescent="0.2">
      <c r="A33" s="147" t="s">
        <v>6</v>
      </c>
      <c r="B33" s="148"/>
      <c r="C33" s="148"/>
      <c r="D33" s="149"/>
      <c r="E33" s="60">
        <f>IF('PAGE 2'!E32&lt;=0,0, 'PAGE 2'!E32/'PAGE 2'!E32)</f>
        <v>1</v>
      </c>
      <c r="F33" s="60">
        <f>IF('PAGE 2'!F32&lt;=0,0, 'PAGE 2'!F32/'PAGE 2'!F32)</f>
        <v>1</v>
      </c>
      <c r="G33" s="60">
        <f>IF('PAGE 2'!G32&lt;=0,0, 'PAGE 2'!G32/'PAGE 2'!G32)</f>
        <v>1</v>
      </c>
      <c r="H33" s="60">
        <f>IF('PAGE 2'!H32&lt;=0,0, 'PAGE 2'!H32/'PAGE 2'!H32)</f>
        <v>1</v>
      </c>
    </row>
    <row r="34" spans="1:8" ht="9.75" customHeight="1" x14ac:dyDescent="0.2">
      <c r="A34" s="3"/>
      <c r="E34" s="15"/>
      <c r="F34" s="15"/>
      <c r="G34" s="15"/>
      <c r="H34" s="15"/>
    </row>
    <row r="35" spans="1:8" x14ac:dyDescent="0.2">
      <c r="A35" s="13" t="s">
        <v>219</v>
      </c>
    </row>
    <row r="36" spans="1:8" x14ac:dyDescent="0.2">
      <c r="A36" s="12" t="s">
        <v>220</v>
      </c>
    </row>
    <row r="37" spans="1:8" x14ac:dyDescent="0.2">
      <c r="A37" s="3"/>
    </row>
    <row r="38" spans="1:8" x14ac:dyDescent="0.2">
      <c r="A38" s="3"/>
      <c r="B38" s="3"/>
      <c r="E38" s="45"/>
      <c r="F38" s="45"/>
      <c r="G38" s="45"/>
      <c r="H38" s="3"/>
    </row>
    <row r="39" spans="1:8" x14ac:dyDescent="0.2">
      <c r="A39" s="4"/>
      <c r="H39" s="17"/>
    </row>
    <row r="40" spans="1:8" x14ac:dyDescent="0.2">
      <c r="A40" s="3"/>
    </row>
    <row r="41" spans="1:8" x14ac:dyDescent="0.2">
      <c r="A41" s="3"/>
    </row>
    <row r="42" spans="1:8" x14ac:dyDescent="0.2">
      <c r="A42" s="3"/>
    </row>
    <row r="43" spans="1:8" x14ac:dyDescent="0.2">
      <c r="A43" s="3"/>
    </row>
    <row r="44" spans="1:8" x14ac:dyDescent="0.2">
      <c r="A44" s="3"/>
    </row>
    <row r="45" spans="1:8" x14ac:dyDescent="0.2">
      <c r="A45" s="3"/>
    </row>
    <row r="46" spans="1:8" x14ac:dyDescent="0.2">
      <c r="A46" s="3"/>
    </row>
  </sheetData>
  <sheetProtection password="CDE0" sheet="1" objects="1" scenarios="1"/>
  <mergeCells count="22">
    <mergeCell ref="A33:D33"/>
    <mergeCell ref="A29:D29"/>
    <mergeCell ref="A30:D30"/>
    <mergeCell ref="A31:D31"/>
    <mergeCell ref="A32:D32"/>
    <mergeCell ref="A14:D19"/>
    <mergeCell ref="A20:D20"/>
    <mergeCell ref="A28:D28"/>
    <mergeCell ref="A21:D21"/>
    <mergeCell ref="A22:D22"/>
    <mergeCell ref="A23:D23"/>
    <mergeCell ref="A24:D24"/>
    <mergeCell ref="A25:D25"/>
    <mergeCell ref="A26:D26"/>
    <mergeCell ref="A27:D27"/>
    <mergeCell ref="E17:E19"/>
    <mergeCell ref="E14:H14"/>
    <mergeCell ref="E15:F16"/>
    <mergeCell ref="G15:H16"/>
    <mergeCell ref="H17:H19"/>
    <mergeCell ref="G17:G19"/>
    <mergeCell ref="F17:F19"/>
  </mergeCells>
  <phoneticPr fontId="0" type="noConversion"/>
  <pageMargins left="0.8" right="0.3" top="0.9" bottom="0" header="0.5" footer="0.5"/>
  <pageSetup scale="84" orientation="landscape" r:id="rId1"/>
  <headerFooter alignWithMargins="0">
    <oddFooter>&amp;L&amp;8
CURRENT DATE: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>
    <pageSetUpPr fitToPage="1"/>
  </sheetPr>
  <dimension ref="A1:N45"/>
  <sheetViews>
    <sheetView zoomScale="90" zoomScaleNormal="90" workbookViewId="0">
      <selection activeCell="A38" sqref="A38"/>
    </sheetView>
  </sheetViews>
  <sheetFormatPr defaultColWidth="9.140625" defaultRowHeight="12.75" x14ac:dyDescent="0.2"/>
  <cols>
    <col min="1" max="1" width="33.5703125" customWidth="1"/>
    <col min="2" max="2" width="12.5703125" customWidth="1"/>
    <col min="3" max="3" width="10.42578125" hidden="1" customWidth="1"/>
    <col min="4" max="4" width="0.85546875" customWidth="1"/>
    <col min="5" max="5" width="21.42578125" customWidth="1"/>
    <col min="6" max="6" width="21.85546875" customWidth="1"/>
    <col min="7" max="7" width="22.85546875" customWidth="1"/>
    <col min="8" max="8" width="22.5703125" customWidth="1"/>
    <col min="9" max="9" width="21.5703125" customWidth="1"/>
    <col min="12" max="12" width="8.85546875" customWidth="1"/>
    <col min="13" max="13" width="4" hidden="1" customWidth="1"/>
  </cols>
  <sheetData>
    <row r="1" spans="1:13" s="3" customFormat="1" ht="12" customHeight="1" x14ac:dyDescent="0.2">
      <c r="A1" s="104" t="s">
        <v>206</v>
      </c>
      <c r="I1" s="6" t="s">
        <v>87</v>
      </c>
    </row>
    <row r="2" spans="1:13" s="3" customFormat="1" ht="9.6" customHeight="1" x14ac:dyDescent="0.2">
      <c r="F2" s="7"/>
    </row>
    <row r="3" spans="1:13" s="3" customFormat="1" ht="9.6" customHeight="1" x14ac:dyDescent="0.2">
      <c r="F3" s="7"/>
      <c r="H3"/>
      <c r="I3"/>
    </row>
    <row r="4" spans="1:13" s="3" customFormat="1" ht="11.25" customHeight="1" x14ac:dyDescent="0.2">
      <c r="F4" s="75" t="s">
        <v>17</v>
      </c>
      <c r="H4"/>
      <c r="I4"/>
    </row>
    <row r="5" spans="1:13" s="3" customFormat="1" ht="11.25" customHeight="1" x14ac:dyDescent="0.2">
      <c r="F5" s="7"/>
      <c r="H5"/>
      <c r="I5"/>
    </row>
    <row r="6" spans="1:13" s="3" customFormat="1" ht="11.25" customHeight="1" x14ac:dyDescent="0.2">
      <c r="F6" s="7"/>
      <c r="H6"/>
      <c r="I6"/>
    </row>
    <row r="7" spans="1:13" s="3" customFormat="1" ht="12" customHeight="1" x14ac:dyDescent="0.2">
      <c r="D7" s="7"/>
      <c r="F7" s="107" t="str">
        <f>"Reporting Date: "&amp;'PAGE 1'!D7</f>
        <v>Reporting Date: 2024</v>
      </c>
      <c r="H7"/>
      <c r="I7"/>
    </row>
    <row r="8" spans="1:13" s="3" customFormat="1" ht="9.6" customHeight="1" x14ac:dyDescent="0.2">
      <c r="F8" s="7"/>
      <c r="H8"/>
      <c r="I8"/>
    </row>
    <row r="9" spans="1:13" ht="9.6" customHeight="1" x14ac:dyDescent="0.2">
      <c r="B9" s="2"/>
    </row>
    <row r="10" spans="1:13" s="8" customFormat="1" ht="9.6" customHeight="1" x14ac:dyDescent="0.2">
      <c r="B10" s="9"/>
      <c r="H10"/>
      <c r="I10"/>
    </row>
    <row r="11" spans="1:13" ht="9.6" customHeight="1" x14ac:dyDescent="0.2">
      <c r="B11" s="2"/>
    </row>
    <row r="12" spans="1:13" s="5" customFormat="1" ht="18" customHeight="1" x14ac:dyDescent="0.2">
      <c r="A12" s="73" t="s">
        <v>49</v>
      </c>
      <c r="B12" s="14"/>
      <c r="D12" s="3"/>
      <c r="E12" s="3"/>
      <c r="F12" s="3"/>
      <c r="G12" s="3"/>
      <c r="H12" s="3"/>
    </row>
    <row r="13" spans="1:13" s="5" customFormat="1" ht="46.5" customHeight="1" x14ac:dyDescent="0.2">
      <c r="A13" s="150" t="s">
        <v>16</v>
      </c>
      <c r="B13" s="151"/>
      <c r="C13" s="151"/>
      <c r="D13" s="152"/>
      <c r="E13" s="166" t="s">
        <v>143</v>
      </c>
      <c r="F13" s="167"/>
      <c r="G13" s="168"/>
      <c r="H13" s="167" t="s">
        <v>144</v>
      </c>
      <c r="I13" s="168"/>
    </row>
    <row r="14" spans="1:13" s="5" customFormat="1" ht="27" customHeight="1" x14ac:dyDescent="0.2">
      <c r="A14" s="153"/>
      <c r="B14" s="154"/>
      <c r="C14" s="154"/>
      <c r="D14" s="155"/>
      <c r="E14" s="175" t="s">
        <v>129</v>
      </c>
      <c r="F14" s="175" t="s">
        <v>130</v>
      </c>
      <c r="G14" s="175" t="s">
        <v>131</v>
      </c>
      <c r="H14" s="175" t="s">
        <v>132</v>
      </c>
      <c r="I14" s="175" t="s">
        <v>133</v>
      </c>
    </row>
    <row r="15" spans="1:13" s="5" customFormat="1" ht="15" customHeight="1" x14ac:dyDescent="0.2">
      <c r="A15" s="153"/>
      <c r="B15" s="154"/>
      <c r="C15" s="154"/>
      <c r="D15" s="154"/>
      <c r="E15" s="176"/>
      <c r="F15" s="176"/>
      <c r="G15" s="176"/>
      <c r="H15" s="175"/>
      <c r="I15" s="175"/>
      <c r="M15" s="5">
        <v>6</v>
      </c>
    </row>
    <row r="16" spans="1:13" ht="13.5" customHeight="1" x14ac:dyDescent="0.2">
      <c r="A16" s="153"/>
      <c r="B16" s="154"/>
      <c r="C16" s="154"/>
      <c r="D16" s="154"/>
      <c r="E16" s="176"/>
      <c r="F16" s="176"/>
      <c r="G16" s="176"/>
      <c r="H16" s="175"/>
      <c r="I16" s="175"/>
    </row>
    <row r="17" spans="1:14" ht="13.5" customHeight="1" x14ac:dyDescent="0.2">
      <c r="A17" s="153"/>
      <c r="B17" s="154"/>
      <c r="C17" s="154"/>
      <c r="D17" s="154"/>
      <c r="E17" s="176"/>
      <c r="F17" s="176"/>
      <c r="G17" s="176"/>
      <c r="H17" s="175"/>
      <c r="I17" s="175"/>
    </row>
    <row r="18" spans="1:14" ht="13.5" customHeight="1" x14ac:dyDescent="0.2">
      <c r="A18" s="156"/>
      <c r="B18" s="157"/>
      <c r="C18" s="157"/>
      <c r="D18" s="157"/>
      <c r="E18" s="176"/>
      <c r="F18" s="176"/>
      <c r="G18" s="176"/>
      <c r="H18" s="175"/>
      <c r="I18" s="175"/>
    </row>
    <row r="19" spans="1:14" ht="18" customHeight="1" x14ac:dyDescent="0.2">
      <c r="A19" s="159" t="s">
        <v>140</v>
      </c>
      <c r="B19" s="159"/>
      <c r="C19" s="159"/>
      <c r="D19" s="159"/>
      <c r="E19" s="54">
        <f>IF(MIN('PAGE 3'!E18, 'PAGE 3'!E31)&lt;=0,0,'PAGE 3'!E18/'PAGE 3'!E31)</f>
        <v>0</v>
      </c>
      <c r="F19" s="54">
        <f>IF(MIN('PAGE 3'!F18, 'PAGE 3'!F31)&lt;=0,0,'PAGE 3'!F18/'PAGE 3'!F31)</f>
        <v>0</v>
      </c>
      <c r="G19" s="54">
        <f>IF(MIN('PAGE 3'!G18, 'PAGE 3'!G31)&lt;=0,0,'PAGE 3'!G18/'PAGE 3'!G31)</f>
        <v>0</v>
      </c>
      <c r="H19" s="54">
        <f>IF(MIN('PAGE 3'!H18, 'PAGE 3'!H31)&lt;=0,0,'PAGE 3'!H18/'PAGE 3'!H31)</f>
        <v>0</v>
      </c>
      <c r="I19" s="54">
        <f>IF(MIN('PAGE 3'!I18, 'PAGE 3'!I31)&lt;=0,0,'PAGE 3'!I18/'PAGE 3'!I31)</f>
        <v>0</v>
      </c>
      <c r="L19" t="s">
        <v>7</v>
      </c>
    </row>
    <row r="20" spans="1:14" ht="18" customHeight="1" x14ac:dyDescent="0.2">
      <c r="A20" s="160" t="s">
        <v>217</v>
      </c>
      <c r="B20" s="161"/>
      <c r="C20" s="161"/>
      <c r="D20" s="162"/>
      <c r="E20" s="56">
        <f>IF(MIN('PAGE 3'!E19, 'PAGE 3'!E31)&lt;=0,0,'PAGE 3'!E19/'PAGE 3'!E31)</f>
        <v>1.5885623510722795E-2</v>
      </c>
      <c r="F20" s="56">
        <f>IF(MIN('PAGE 3'!F19, 'PAGE 3'!F31)&lt;=0,0,'PAGE 3'!F19/'PAGE 3'!F31)</f>
        <v>0</v>
      </c>
      <c r="G20" s="56">
        <f>IF(MIN('PAGE 3'!G19, 'PAGE 3'!G31)&lt;=0,0,'PAGE 3'!G19/'PAGE 3'!G31)</f>
        <v>0</v>
      </c>
      <c r="H20" s="56">
        <f>IF(MIN('PAGE 3'!H19, 'PAGE 3'!H31)&lt;=0,0,'PAGE 3'!H19/'PAGE 3'!H31)</f>
        <v>1.5846538782318599E-2</v>
      </c>
      <c r="I20" s="56">
        <f>IF(MIN('PAGE 3'!I19, 'PAGE 3'!I31)&lt;=0,0,'PAGE 3'!I19/'PAGE 3'!I31)</f>
        <v>7.246376811594203E-3</v>
      </c>
      <c r="N20" t="s">
        <v>7</v>
      </c>
    </row>
    <row r="21" spans="1:14" ht="18" customHeight="1" x14ac:dyDescent="0.2">
      <c r="A21" s="134" t="s">
        <v>213</v>
      </c>
      <c r="B21" s="135"/>
      <c r="C21" s="135"/>
      <c r="D21" s="136"/>
      <c r="E21" s="56">
        <f>IF(MIN('PAGE 3'!E20, 'PAGE 3'!E31)&lt;=0,0,'PAGE 3'!E20/'PAGE 3'!E31)</f>
        <v>0.15329626687847497</v>
      </c>
      <c r="F21" s="56">
        <f>IF(MIN('PAGE 3'!F20, 'PAGE 3'!F31)&lt;=0,0,'PAGE 3'!F20/'PAGE 3'!F31)</f>
        <v>0.17647058823529413</v>
      </c>
      <c r="G21" s="56">
        <f>IF(MIN('PAGE 3'!G20, 'PAGE 3'!G31)&lt;=0,0,'PAGE 3'!G20/'PAGE 3'!G31)</f>
        <v>0</v>
      </c>
      <c r="H21" s="56">
        <f>IF(MIN('PAGE 3'!H20, 'PAGE 3'!H31)&lt;=0,0,'PAGE 3'!H20/'PAGE 3'!H31)</f>
        <v>0.28857381150959133</v>
      </c>
      <c r="I21" s="56">
        <f>IF(MIN('PAGE 3'!I20, 'PAGE 3'!I31)&lt;=0,0,'PAGE 3'!I20/'PAGE 3'!I31)</f>
        <v>0.72463768115942029</v>
      </c>
    </row>
    <row r="22" spans="1:14" ht="18" customHeight="1" x14ac:dyDescent="0.2">
      <c r="A22" s="134" t="s">
        <v>214</v>
      </c>
      <c r="B22" s="135"/>
      <c r="C22" s="135"/>
      <c r="D22" s="136"/>
      <c r="E22" s="56">
        <f>IF(MIN('PAGE 3'!E21, 'PAGE 3'!E31)&lt;=0,0,'PAGE 3'!E21/'PAGE 3'!E31)</f>
        <v>4.7656870532168391E-3</v>
      </c>
      <c r="F22" s="56">
        <f>IF(MIN('PAGE 3'!F21, 'PAGE 3'!F31)&lt;=0,0,'PAGE 3'!F21/'PAGE 3'!F31)</f>
        <v>0</v>
      </c>
      <c r="G22" s="56">
        <f>IF(MIN('PAGE 3'!G21, 'PAGE 3'!G31)&lt;=0,0,'PAGE 3'!G21/'PAGE 3'!G31)</f>
        <v>0</v>
      </c>
      <c r="H22" s="56">
        <f>IF(MIN('PAGE 3'!H21, 'PAGE 3'!H31)&lt;=0,0,'PAGE 3'!H21/'PAGE 3'!H31)</f>
        <v>9.1743119266055051E-3</v>
      </c>
      <c r="I22" s="56">
        <f>IF(MIN('PAGE 3'!I21, 'PAGE 3'!I31)&lt;=0,0,'PAGE 3'!I21/'PAGE 3'!I31)</f>
        <v>7.246376811594203E-3</v>
      </c>
    </row>
    <row r="23" spans="1:14" ht="18" customHeight="1" x14ac:dyDescent="0.2">
      <c r="A23" s="134" t="s">
        <v>1</v>
      </c>
      <c r="B23" s="135"/>
      <c r="C23" s="135"/>
      <c r="D23" s="136"/>
      <c r="E23" s="56">
        <f>IF(MIN('PAGE 3'!E22, 'PAGE 3'!E31)&lt;=0,0,'PAGE 3'!E22/'PAGE 3'!E31)</f>
        <v>0</v>
      </c>
      <c r="F23" s="56">
        <f>IF(MIN('PAGE 3'!F22, 'PAGE 3'!F31)&lt;=0,0,'PAGE 3'!F22/'PAGE 3'!F31)</f>
        <v>0</v>
      </c>
      <c r="G23" s="56">
        <f>IF(MIN('PAGE 3'!G22, 'PAGE 3'!G31)&lt;=0,0,'PAGE 3'!G22/'PAGE 3'!G31)</f>
        <v>0</v>
      </c>
      <c r="H23" s="56">
        <f>IF(MIN('PAGE 3'!H22, 'PAGE 3'!H31)&lt;=0,0,'PAGE 3'!H22/'PAGE 3'!H31)</f>
        <v>0</v>
      </c>
      <c r="I23" s="56">
        <f>IF(MIN('PAGE 3'!I22, 'PAGE 3'!I31)&lt;=0,0,'PAGE 3'!I22/'PAGE 3'!I31)</f>
        <v>0</v>
      </c>
    </row>
    <row r="24" spans="1:14" ht="18" customHeight="1" x14ac:dyDescent="0.2">
      <c r="A24" s="134" t="s">
        <v>215</v>
      </c>
      <c r="B24" s="135"/>
      <c r="C24" s="135"/>
      <c r="D24" s="136"/>
      <c r="E24" s="56">
        <f>IF(MIN('PAGE 3'!E23, 'PAGE 3'!E31)&lt;=0,0,'PAGE 3'!E23/'PAGE 3'!E31)</f>
        <v>1.8268467037331215E-2</v>
      </c>
      <c r="F24" s="56">
        <f>IF(MIN('PAGE 3'!F23, 'PAGE 3'!F31)&lt;=0,0,'PAGE 3'!F23/'PAGE 3'!F31)</f>
        <v>0</v>
      </c>
      <c r="G24" s="56">
        <f>IF(MIN('PAGE 3'!G23, 'PAGE 3'!G31)&lt;=0,0,'PAGE 3'!G23/'PAGE 3'!G31)</f>
        <v>0</v>
      </c>
      <c r="H24" s="56">
        <f>IF(MIN('PAGE 3'!H23, 'PAGE 3'!H31)&lt;=0,0,'PAGE 3'!H23/'PAGE 3'!H31)</f>
        <v>2.7522935779816515E-2</v>
      </c>
      <c r="I24" s="56">
        <f>IF(MIN('PAGE 3'!I23, 'PAGE 3'!I31)&lt;=0,0,'PAGE 3'!I23/'PAGE 3'!I31)</f>
        <v>7.246376811594203E-3</v>
      </c>
    </row>
    <row r="25" spans="1:14" ht="18" customHeight="1" x14ac:dyDescent="0.2">
      <c r="A25" s="134" t="s">
        <v>216</v>
      </c>
      <c r="B25" s="135"/>
      <c r="C25" s="135"/>
      <c r="D25" s="136"/>
      <c r="E25" s="56">
        <f>IF(MIN('PAGE 3'!E24, 'PAGE 3'!E31)&lt;=0,0,'PAGE 3'!E24/'PAGE 3'!E31)</f>
        <v>3.7331215250198571E-2</v>
      </c>
      <c r="F25" s="56">
        <f>IF(MIN('PAGE 3'!F24, 'PAGE 3'!F31)&lt;=0,0,'PAGE 3'!F24/'PAGE 3'!F31)</f>
        <v>0</v>
      </c>
      <c r="G25" s="56">
        <f>IF(MIN('PAGE 3'!G24, 'PAGE 3'!G31)&lt;=0,0,'PAGE 3'!G24/'PAGE 3'!G31)</f>
        <v>0</v>
      </c>
      <c r="H25" s="56">
        <f>IF(MIN('PAGE 3'!H24, 'PAGE 3'!H31)&lt;=0,0,'PAGE 3'!H24/'PAGE 3'!H31)</f>
        <v>5.5045871559633031E-2</v>
      </c>
      <c r="I25" s="56">
        <f>IF(MIN('PAGE 3'!I24, 'PAGE 3'!I31)&lt;=0,0,'PAGE 3'!I24/'PAGE 3'!I31)</f>
        <v>1.4492753623188406E-2</v>
      </c>
    </row>
    <row r="26" spans="1:14" ht="18" customHeight="1" x14ac:dyDescent="0.2">
      <c r="A26" s="134" t="s">
        <v>218</v>
      </c>
      <c r="B26" s="135"/>
      <c r="C26" s="135"/>
      <c r="D26" s="136"/>
      <c r="E26" s="56">
        <f>IF(MIN('PAGE 3'!E25, 'PAGE 3'!E31)&lt;=0,0,'PAGE 3'!E25/'PAGE 3'!E31)</f>
        <v>0</v>
      </c>
      <c r="F26" s="56">
        <f>IF(MIN('PAGE 3'!F25, 'PAGE 3'!F31)&lt;=0,0,'PAGE 3'!F25/'PAGE 3'!F31)</f>
        <v>0</v>
      </c>
      <c r="G26" s="56">
        <f>IF(MIN('PAGE 3'!G25, 'PAGE 3'!G31)&lt;=0,0,'PAGE 3'!G25/'PAGE 3'!G31)</f>
        <v>0</v>
      </c>
      <c r="H26" s="56">
        <f>IF(MIN('PAGE 3'!H25, 'PAGE 3'!H31)&lt;=0,0,'PAGE 3'!H25/'PAGE 3'!H31)</f>
        <v>0</v>
      </c>
      <c r="I26" s="56">
        <f>IF(MIN('PAGE 3'!I25, 'PAGE 3'!I31)&lt;=0,0,'PAGE 3'!I25/'PAGE 3'!I31)</f>
        <v>0</v>
      </c>
    </row>
    <row r="27" spans="1:14" ht="18" customHeight="1" x14ac:dyDescent="0.2">
      <c r="A27" s="134" t="s">
        <v>4</v>
      </c>
      <c r="B27" s="135"/>
      <c r="C27" s="135"/>
      <c r="D27" s="136"/>
      <c r="E27" s="56">
        <f>IF(MIN('PAGE 3'!E26, 'PAGE 3'!E31)&lt;=0,0,'PAGE 3'!E26/'PAGE 3'!E31)</f>
        <v>3.177124702144559E-3</v>
      </c>
      <c r="F27" s="56">
        <f>IF(MIN('PAGE 3'!F26, 'PAGE 3'!F31)&lt;=0,0,'PAGE 3'!F26/'PAGE 3'!F31)</f>
        <v>0</v>
      </c>
      <c r="G27" s="56">
        <f>IF(MIN('PAGE 3'!G26, 'PAGE 3'!G31)&lt;=0,0,'PAGE 3'!G26/'PAGE 3'!G31)</f>
        <v>0</v>
      </c>
      <c r="H27" s="56">
        <f>IF(MIN('PAGE 3'!H26, 'PAGE 3'!H31)&lt;=0,0,'PAGE 3'!H26/'PAGE 3'!H31)</f>
        <v>1.6680567139282735E-3</v>
      </c>
      <c r="I27" s="56">
        <f>IF(MIN('PAGE 3'!I26, 'PAGE 3'!I31)&lt;=0,0,'PAGE 3'!I26/'PAGE 3'!I31)</f>
        <v>7.246376811594203E-3</v>
      </c>
    </row>
    <row r="28" spans="1:14" ht="18" customHeight="1" x14ac:dyDescent="0.2">
      <c r="A28" s="134" t="s">
        <v>2</v>
      </c>
      <c r="B28" s="135"/>
      <c r="C28" s="135"/>
      <c r="D28" s="136"/>
      <c r="E28" s="56">
        <f>IF(MIN('PAGE 3'!E27, 'PAGE 3'!E31)&lt;=0,0,'PAGE 3'!E27/'PAGE 3'!E31)</f>
        <v>0</v>
      </c>
      <c r="F28" s="56">
        <f>IF(MIN('PAGE 3'!F27, 'PAGE 3'!F31)&lt;=0,0,'PAGE 3'!F27/'PAGE 3'!F31)</f>
        <v>0</v>
      </c>
      <c r="G28" s="56">
        <f>IF(MIN('PAGE 3'!G27, 'PAGE 3'!G31)&lt;=0,0,'PAGE 3'!G27/'PAGE 3'!G31)</f>
        <v>0</v>
      </c>
      <c r="H28" s="56">
        <f>IF(MIN('PAGE 3'!H27, 'PAGE 3'!H31)&lt;=0,0,'PAGE 3'!H27/'PAGE 3'!H31)</f>
        <v>0</v>
      </c>
      <c r="I28" s="56">
        <f>IF(MIN('PAGE 3'!I27, 'PAGE 3'!I31)&lt;=0,0,'PAGE 3'!I27/'PAGE 3'!I31)</f>
        <v>0</v>
      </c>
    </row>
    <row r="29" spans="1:14" ht="18" customHeight="1" x14ac:dyDescent="0.2">
      <c r="A29" s="134" t="s">
        <v>3</v>
      </c>
      <c r="B29" s="135"/>
      <c r="C29" s="135"/>
      <c r="D29" s="136"/>
      <c r="E29" s="56">
        <f>IF(MIN('PAGE 3'!E28, 'PAGE 3'!E31)&lt;=0,0,'PAGE 3'!E28/'PAGE 3'!E31)</f>
        <v>0.25258141382049243</v>
      </c>
      <c r="F29" s="56">
        <f>IF(MIN('PAGE 3'!F28, 'PAGE 3'!F31)&lt;=0,0,'PAGE 3'!F28/'PAGE 3'!F31)</f>
        <v>0.44117647058823528</v>
      </c>
      <c r="G29" s="56">
        <f>IF(MIN('PAGE 3'!G28, 'PAGE 3'!G31)&lt;=0,0,'PAGE 3'!G28/'PAGE 3'!G31)</f>
        <v>0</v>
      </c>
      <c r="H29" s="56">
        <f>IF(MIN('PAGE 3'!H28, 'PAGE 3'!H31)&lt;=0,0,'PAGE 3'!H28/'PAGE 3'!H31)</f>
        <v>0.27522935779816515</v>
      </c>
      <c r="I29" s="56">
        <f>IF(MIN('PAGE 3'!I28, 'PAGE 3'!I31)&lt;=0,0,'PAGE 3'!I28/'PAGE 3'!I31)</f>
        <v>9.420289855072464E-2</v>
      </c>
    </row>
    <row r="30" spans="1:14" ht="18" customHeight="1" x14ac:dyDescent="0.2">
      <c r="A30" s="134" t="s">
        <v>5</v>
      </c>
      <c r="B30" s="135"/>
      <c r="C30" s="135"/>
      <c r="D30" s="136"/>
      <c r="E30" s="56">
        <f>IF(MIN('PAGE 3'!E29, 'PAGE 3'!E31)&lt;=0,0,'PAGE 3'!E29/'PAGE 3'!E31)</f>
        <v>2.3828435266084196E-3</v>
      </c>
      <c r="F30" s="56">
        <f>IF(MIN('PAGE 3'!F29, 'PAGE 3'!F31)&lt;=0,0,'PAGE 3'!F29/'PAGE 3'!F31)</f>
        <v>0</v>
      </c>
      <c r="G30" s="56">
        <f>IF(MIN('PAGE 3'!G29, 'PAGE 3'!G31)&lt;=0,0,'PAGE 3'!G29/'PAGE 3'!G31)</f>
        <v>0</v>
      </c>
      <c r="H30" s="56">
        <f>IF(MIN('PAGE 3'!H29, 'PAGE 3'!H31)&lt;=0,0,'PAGE 3'!H29/'PAGE 3'!H31)</f>
        <v>3.336113427856547E-3</v>
      </c>
      <c r="I30" s="56">
        <f>IF(MIN('PAGE 3'!I29, 'PAGE 3'!I31)&lt;=0,0,'PAGE 3'!I29/'PAGE 3'!I31)</f>
        <v>0</v>
      </c>
    </row>
    <row r="31" spans="1:14" ht="18" customHeight="1" x14ac:dyDescent="0.2">
      <c r="A31" s="134" t="s">
        <v>85</v>
      </c>
      <c r="B31" s="135"/>
      <c r="C31" s="135"/>
      <c r="D31" s="136"/>
      <c r="E31" s="56">
        <f>IF(MIN('PAGE 3'!E30, 'PAGE 3'!E31)&lt;=0,0,'PAGE 3'!E30/'PAGE 3'!E31)</f>
        <v>0.5123113582208102</v>
      </c>
      <c r="F31" s="56">
        <f>IF(MIN('PAGE 3'!F30, 'PAGE 3'!F31)&lt;=0,0,'PAGE 3'!F30/'PAGE 3'!F31)</f>
        <v>0.38235294117647056</v>
      </c>
      <c r="G31" s="56">
        <f>IF(MIN('PAGE 3'!G30, 'PAGE 3'!G31)&lt;=0,0,'PAGE 3'!G30/'PAGE 3'!G31)</f>
        <v>1</v>
      </c>
      <c r="H31" s="56">
        <f>IF(MIN('PAGE 3'!H30, 'PAGE 3'!H31)&lt;=0,0,'PAGE 3'!H30/'PAGE 3'!H31)</f>
        <v>0.32360300250208507</v>
      </c>
      <c r="I31" s="56">
        <f>IF(MIN('PAGE 3'!I30, 'PAGE 3'!I31)&lt;=0,0,'PAGE 3'!I30/'PAGE 3'!I31)</f>
        <v>0.13768115942028986</v>
      </c>
    </row>
    <row r="32" spans="1:14" ht="18" customHeight="1" x14ac:dyDescent="0.2">
      <c r="A32" s="147" t="s">
        <v>46</v>
      </c>
      <c r="B32" s="148"/>
      <c r="C32" s="148"/>
      <c r="D32" s="149"/>
      <c r="E32" s="55">
        <f>IF('PAGE 3'!E31&lt;=0,0,'PAGE 3'!E31/'PAGE 3'!E31)</f>
        <v>1</v>
      </c>
      <c r="F32" s="55">
        <f>IF('PAGE 3'!F31&lt;=0,0,'PAGE 3'!F31/'PAGE 3'!F31)</f>
        <v>1</v>
      </c>
      <c r="G32" s="55">
        <f>IF('PAGE 3'!G31&lt;=0,0,'PAGE 3'!G31/'PAGE 3'!G31)</f>
        <v>1</v>
      </c>
      <c r="H32" s="55">
        <f>IF('PAGE 3'!H31&lt;=0,0,'PAGE 3'!H31/'PAGE 3'!H31)</f>
        <v>1</v>
      </c>
      <c r="I32" s="55">
        <f>IF('PAGE 3'!I31&lt;=0,0,'PAGE 3'!I31/'PAGE 3'!I31)</f>
        <v>1</v>
      </c>
    </row>
    <row r="33" spans="1:8" x14ac:dyDescent="0.2">
      <c r="A33" s="3"/>
    </row>
    <row r="34" spans="1:8" x14ac:dyDescent="0.2">
      <c r="A34" s="13" t="s">
        <v>221</v>
      </c>
    </row>
    <row r="35" spans="1:8" x14ac:dyDescent="0.2">
      <c r="A35" s="12" t="s">
        <v>220</v>
      </c>
    </row>
    <row r="36" spans="1:8" x14ac:dyDescent="0.2">
      <c r="A36" s="3"/>
      <c r="E36" s="15"/>
      <c r="F36" s="15"/>
      <c r="G36" s="15"/>
      <c r="H36" s="15"/>
    </row>
    <row r="37" spans="1:8" x14ac:dyDescent="0.2">
      <c r="A37" s="3"/>
      <c r="B37" s="3"/>
      <c r="E37" s="45"/>
      <c r="F37" s="45"/>
      <c r="G37" s="45"/>
      <c r="H37" s="3"/>
    </row>
    <row r="38" spans="1:8" x14ac:dyDescent="0.2">
      <c r="A38" s="4"/>
      <c r="H38" s="17"/>
    </row>
    <row r="39" spans="1:8" x14ac:dyDescent="0.2">
      <c r="A39" s="3"/>
    </row>
    <row r="40" spans="1:8" x14ac:dyDescent="0.2">
      <c r="A40" s="3"/>
    </row>
    <row r="41" spans="1:8" x14ac:dyDescent="0.2">
      <c r="A41" s="3"/>
    </row>
    <row r="42" spans="1:8" x14ac:dyDescent="0.2">
      <c r="A42" s="3"/>
    </row>
    <row r="43" spans="1:8" x14ac:dyDescent="0.2">
      <c r="A43" s="3"/>
    </row>
    <row r="44" spans="1:8" x14ac:dyDescent="0.2">
      <c r="A44" s="3"/>
    </row>
    <row r="45" spans="1:8" x14ac:dyDescent="0.2">
      <c r="A45" s="3"/>
    </row>
  </sheetData>
  <mergeCells count="22">
    <mergeCell ref="A32:D32"/>
    <mergeCell ref="A19:D19"/>
    <mergeCell ref="A20:D20"/>
    <mergeCell ref="A21:D21"/>
    <mergeCell ref="A28:D28"/>
    <mergeCell ref="A23:D23"/>
    <mergeCell ref="A24:D24"/>
    <mergeCell ref="A30:D30"/>
    <mergeCell ref="A25:D25"/>
    <mergeCell ref="E14:E18"/>
    <mergeCell ref="E13:G13"/>
    <mergeCell ref="A26:D26"/>
    <mergeCell ref="A27:D27"/>
    <mergeCell ref="A31:D31"/>
    <mergeCell ref="A29:D29"/>
    <mergeCell ref="A22:D22"/>
    <mergeCell ref="A13:D18"/>
    <mergeCell ref="H13:I13"/>
    <mergeCell ref="I14:I18"/>
    <mergeCell ref="H14:H18"/>
    <mergeCell ref="G14:G18"/>
    <mergeCell ref="F14:F18"/>
  </mergeCells>
  <phoneticPr fontId="0" type="noConversion"/>
  <pageMargins left="0.8" right="0.3" top="0.9" bottom="0" header="0.5" footer="0.5"/>
  <pageSetup scale="81" orientation="landscape" r:id="rId1"/>
  <headerFooter alignWithMargins="0">
    <oddFooter>&amp;L&amp;8
CURRENT DATE: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>
    <pageSetUpPr fitToPage="1"/>
  </sheetPr>
  <dimension ref="A1:R30"/>
  <sheetViews>
    <sheetView zoomScale="90" zoomScaleNormal="90" workbookViewId="0">
      <selection activeCell="B34" sqref="B34"/>
    </sheetView>
  </sheetViews>
  <sheetFormatPr defaultColWidth="9.140625" defaultRowHeight="12.75" x14ac:dyDescent="0.2"/>
  <cols>
    <col min="1" max="1" width="18.140625" customWidth="1"/>
    <col min="2" max="2" width="17.42578125" customWidth="1"/>
    <col min="3" max="3" width="38.42578125" customWidth="1"/>
    <col min="4" max="4" width="12.140625" customWidth="1"/>
    <col min="5" max="5" width="12.85546875" customWidth="1"/>
    <col min="6" max="6" width="11" customWidth="1"/>
    <col min="7" max="7" width="11.42578125" customWidth="1"/>
    <col min="8" max="8" width="12.140625" customWidth="1"/>
    <col min="9" max="9" width="10.5703125" customWidth="1"/>
    <col min="10" max="10" width="11.42578125" customWidth="1"/>
    <col min="11" max="11" width="13.5703125" customWidth="1"/>
    <col min="12" max="12" width="3.85546875" customWidth="1"/>
    <col min="13" max="13" width="10.42578125" customWidth="1"/>
    <col min="14" max="14" width="15.140625" customWidth="1"/>
    <col min="15" max="15" width="5.42578125" hidden="1" customWidth="1"/>
    <col min="18" max="18" width="9.140625" hidden="1" customWidth="1"/>
  </cols>
  <sheetData>
    <row r="1" spans="1:14" s="3" customFormat="1" ht="12" customHeight="1" x14ac:dyDescent="0.2">
      <c r="A1" s="188" t="s">
        <v>206</v>
      </c>
      <c r="B1" s="188"/>
      <c r="K1" s="6" t="s">
        <v>88</v>
      </c>
    </row>
    <row r="2" spans="1:14" s="3" customFormat="1" ht="9.6" customHeight="1" x14ac:dyDescent="0.2"/>
    <row r="3" spans="1:14" s="3" customFormat="1" ht="9.6" customHeight="1" x14ac:dyDescent="0.2">
      <c r="F3" s="7"/>
      <c r="G3" s="7"/>
      <c r="H3" s="7"/>
      <c r="J3"/>
      <c r="K3"/>
    </row>
    <row r="4" spans="1:14" s="3" customFormat="1" ht="12" customHeight="1" x14ac:dyDescent="0.2">
      <c r="D4" s="7"/>
      <c r="E4" s="75" t="s">
        <v>17</v>
      </c>
      <c r="F4" s="7"/>
      <c r="G4" s="7"/>
      <c r="H4" s="7"/>
      <c r="J4"/>
      <c r="K4"/>
    </row>
    <row r="5" spans="1:14" s="3" customFormat="1" ht="12" customHeight="1" x14ac:dyDescent="0.2">
      <c r="D5" s="7"/>
      <c r="E5" s="7"/>
      <c r="F5" s="7"/>
      <c r="G5" s="7"/>
      <c r="H5" s="7"/>
      <c r="J5"/>
      <c r="K5"/>
    </row>
    <row r="6" spans="1:14" s="3" customFormat="1" ht="12" customHeight="1" x14ac:dyDescent="0.2">
      <c r="F6" s="7"/>
      <c r="G6" s="7"/>
      <c r="H6" s="7"/>
      <c r="J6"/>
      <c r="K6"/>
    </row>
    <row r="7" spans="1:14" s="3" customFormat="1" ht="12" customHeight="1" x14ac:dyDescent="0.2">
      <c r="D7" s="7"/>
      <c r="E7" s="75" t="str">
        <f>"Reporting Date: "&amp;'PAGE 1'!D7</f>
        <v>Reporting Date: 2024</v>
      </c>
      <c r="F7" s="7"/>
      <c r="G7" s="7"/>
      <c r="H7" s="7"/>
      <c r="J7"/>
      <c r="K7"/>
    </row>
    <row r="8" spans="1:14" s="3" customFormat="1" ht="9.6" customHeight="1" x14ac:dyDescent="0.2">
      <c r="F8" s="7"/>
      <c r="G8" s="7"/>
      <c r="H8" s="7"/>
      <c r="J8"/>
      <c r="K8"/>
    </row>
    <row r="9" spans="1:14" ht="12" customHeight="1" x14ac:dyDescent="0.2">
      <c r="B9" s="2"/>
      <c r="D9" s="186" t="s">
        <v>99</v>
      </c>
      <c r="E9" s="186"/>
      <c r="F9" s="186"/>
    </row>
    <row r="10" spans="1:14" s="8" customFormat="1" ht="9.6" customHeight="1" x14ac:dyDescent="0.2">
      <c r="B10" s="9"/>
      <c r="J10"/>
      <c r="K10"/>
    </row>
    <row r="11" spans="1:14" x14ac:dyDescent="0.2">
      <c r="A11" s="83" t="s">
        <v>146</v>
      </c>
    </row>
    <row r="12" spans="1:14" x14ac:dyDescent="0.2">
      <c r="A12" s="191" t="s">
        <v>33</v>
      </c>
      <c r="B12" s="192"/>
      <c r="C12" s="193"/>
      <c r="D12" s="124" t="s">
        <v>34</v>
      </c>
      <c r="E12" s="125"/>
      <c r="F12" s="125"/>
      <c r="G12" s="125"/>
      <c r="H12" s="125"/>
      <c r="I12" s="125"/>
      <c r="J12" s="125"/>
      <c r="K12" s="126"/>
    </row>
    <row r="13" spans="1:14" x14ac:dyDescent="0.2">
      <c r="A13" s="194"/>
      <c r="B13" s="195"/>
      <c r="C13" s="196"/>
      <c r="D13" s="177" t="s">
        <v>152</v>
      </c>
      <c r="E13" s="177" t="s">
        <v>153</v>
      </c>
      <c r="F13" s="187" t="s">
        <v>154</v>
      </c>
      <c r="G13" s="177" t="s">
        <v>157</v>
      </c>
      <c r="H13" s="177" t="s">
        <v>155</v>
      </c>
      <c r="I13" s="187" t="s">
        <v>50</v>
      </c>
      <c r="J13" s="177" t="s">
        <v>156</v>
      </c>
      <c r="K13" s="187" t="s">
        <v>18</v>
      </c>
    </row>
    <row r="14" spans="1:14" x14ac:dyDescent="0.2">
      <c r="A14" s="194"/>
      <c r="B14" s="195"/>
      <c r="C14" s="196"/>
      <c r="D14" s="178"/>
      <c r="E14" s="178"/>
      <c r="F14" s="178"/>
      <c r="G14" s="178"/>
      <c r="H14" s="178"/>
      <c r="I14" s="178"/>
      <c r="J14" s="178"/>
      <c r="K14" s="178"/>
    </row>
    <row r="15" spans="1:14" ht="12" customHeight="1" x14ac:dyDescent="0.2">
      <c r="A15" s="194"/>
      <c r="B15" s="195"/>
      <c r="C15" s="196"/>
      <c r="D15" s="178"/>
      <c r="E15" s="178"/>
      <c r="F15" s="178"/>
      <c r="G15" s="178"/>
      <c r="H15" s="178"/>
      <c r="I15" s="178"/>
      <c r="J15" s="178"/>
      <c r="K15" s="178"/>
    </row>
    <row r="16" spans="1:14" ht="10.5" customHeight="1" x14ac:dyDescent="0.2">
      <c r="A16" s="194"/>
      <c r="B16" s="195"/>
      <c r="C16" s="196"/>
      <c r="D16" s="178"/>
      <c r="E16" s="178"/>
      <c r="F16" s="178"/>
      <c r="G16" s="178"/>
      <c r="H16" s="178"/>
      <c r="I16" s="178"/>
      <c r="J16" s="178"/>
      <c r="K16" s="178"/>
      <c r="M16" s="68" t="s">
        <v>19</v>
      </c>
      <c r="N16" s="6" t="s">
        <v>97</v>
      </c>
    </row>
    <row r="17" spans="1:18" x14ac:dyDescent="0.2">
      <c r="A17" s="194"/>
      <c r="B17" s="195"/>
      <c r="C17" s="197"/>
      <c r="D17" s="179"/>
      <c r="E17" s="179"/>
      <c r="F17" s="179"/>
      <c r="G17" s="179"/>
      <c r="H17" s="179"/>
      <c r="I17" s="179"/>
      <c r="J17" s="179"/>
      <c r="K17" s="179"/>
      <c r="M17" s="6" t="s">
        <v>45</v>
      </c>
      <c r="N17" s="6" t="s">
        <v>92</v>
      </c>
      <c r="O17">
        <v>7</v>
      </c>
    </row>
    <row r="18" spans="1:18" ht="37.5" customHeight="1" x14ac:dyDescent="0.2">
      <c r="A18" s="180" t="s">
        <v>102</v>
      </c>
      <c r="B18" s="181"/>
      <c r="C18" s="43" t="s">
        <v>103</v>
      </c>
      <c r="D18" s="50">
        <v>1361</v>
      </c>
      <c r="E18" s="50">
        <v>54</v>
      </c>
      <c r="F18" s="50">
        <v>145</v>
      </c>
      <c r="G18" s="50">
        <v>250</v>
      </c>
      <c r="H18" s="50">
        <v>25</v>
      </c>
      <c r="I18" s="50">
        <v>2081</v>
      </c>
      <c r="J18" s="50">
        <v>361</v>
      </c>
      <c r="K18" s="50">
        <v>4277</v>
      </c>
      <c r="M18" s="15">
        <f t="shared" ref="M18:M27" si="0">MAX(D18,0)+MAX(E18,0)+MAX(F18,0)+MAX(G18,0)+MAX(H18,0)+MAX(I18,0)+MAX(J18,0)</f>
        <v>4277</v>
      </c>
      <c r="N18" s="15">
        <f>'PAGE 1'!F15</f>
        <v>4277</v>
      </c>
      <c r="R18">
        <f t="shared" ref="R18:R27" si="1">MIN(LEN(TRIM(D18)),LEN(TRIM(E18)),LEN(TRIM(F18)),LEN(TRIM(G18)),LEN(TRIM(H18)),LEN(TRIM(I18)),LEN(TRIM(J18)),LEN(TRIM(K18)))</f>
        <v>2</v>
      </c>
    </row>
    <row r="19" spans="1:18" ht="37.5" customHeight="1" x14ac:dyDescent="0.2">
      <c r="A19" s="182"/>
      <c r="B19" s="183"/>
      <c r="C19" s="43" t="s">
        <v>104</v>
      </c>
      <c r="D19" s="50">
        <v>127</v>
      </c>
      <c r="E19" s="50">
        <v>15</v>
      </c>
      <c r="F19" s="50">
        <v>7</v>
      </c>
      <c r="G19" s="50">
        <v>11</v>
      </c>
      <c r="H19" s="50">
        <v>1</v>
      </c>
      <c r="I19" s="50">
        <v>477</v>
      </c>
      <c r="J19" s="50">
        <v>45</v>
      </c>
      <c r="K19" s="50">
        <v>683</v>
      </c>
      <c r="M19" s="15">
        <f t="shared" si="0"/>
        <v>683</v>
      </c>
      <c r="N19" s="15">
        <f>'PAGE 1'!F16</f>
        <v>683</v>
      </c>
      <c r="R19">
        <f t="shared" si="1"/>
        <v>1</v>
      </c>
    </row>
    <row r="20" spans="1:18" ht="34.5" customHeight="1" x14ac:dyDescent="0.2">
      <c r="A20" s="180" t="s">
        <v>105</v>
      </c>
      <c r="B20" s="181"/>
      <c r="C20" s="43" t="s">
        <v>138</v>
      </c>
      <c r="D20" s="50">
        <v>132</v>
      </c>
      <c r="E20" s="50">
        <v>2</v>
      </c>
      <c r="F20" s="50">
        <v>15</v>
      </c>
      <c r="G20" s="50">
        <v>13</v>
      </c>
      <c r="H20" s="50">
        <v>4</v>
      </c>
      <c r="I20" s="50">
        <v>382</v>
      </c>
      <c r="J20" s="50">
        <v>47</v>
      </c>
      <c r="K20" s="50">
        <v>595</v>
      </c>
      <c r="M20" s="15">
        <f t="shared" si="0"/>
        <v>595</v>
      </c>
      <c r="N20" s="15">
        <f>'PAGE 1'!F17</f>
        <v>595</v>
      </c>
      <c r="R20">
        <f t="shared" si="1"/>
        <v>1</v>
      </c>
    </row>
    <row r="21" spans="1:18" ht="41.25" customHeight="1" x14ac:dyDescent="0.2">
      <c r="A21" s="182"/>
      <c r="B21" s="183"/>
      <c r="C21" s="43" t="s">
        <v>107</v>
      </c>
      <c r="D21" s="50">
        <v>98</v>
      </c>
      <c r="E21" s="50">
        <v>6</v>
      </c>
      <c r="F21" s="50">
        <v>11</v>
      </c>
      <c r="G21" s="50">
        <v>6</v>
      </c>
      <c r="H21" s="50">
        <v>7</v>
      </c>
      <c r="I21" s="50">
        <v>261</v>
      </c>
      <c r="J21" s="50">
        <v>26</v>
      </c>
      <c r="K21" s="50">
        <v>415</v>
      </c>
      <c r="M21" s="15">
        <f t="shared" si="0"/>
        <v>415</v>
      </c>
      <c r="N21" s="15">
        <f>'PAGE 1'!F18</f>
        <v>415</v>
      </c>
      <c r="R21">
        <f t="shared" si="1"/>
        <v>1</v>
      </c>
    </row>
    <row r="22" spans="1:18" ht="41.25" customHeight="1" x14ac:dyDescent="0.2">
      <c r="A22" s="180" t="s">
        <v>112</v>
      </c>
      <c r="B22" s="181"/>
      <c r="C22" s="43" t="s">
        <v>108</v>
      </c>
      <c r="D22" s="50">
        <v>282</v>
      </c>
      <c r="E22" s="50">
        <v>10</v>
      </c>
      <c r="F22" s="50">
        <v>11</v>
      </c>
      <c r="G22" s="50">
        <v>8</v>
      </c>
      <c r="H22" s="50">
        <v>5</v>
      </c>
      <c r="I22" s="50">
        <v>839</v>
      </c>
      <c r="J22" s="50">
        <v>104</v>
      </c>
      <c r="K22" s="50">
        <v>1259</v>
      </c>
      <c r="M22" s="15">
        <f t="shared" si="0"/>
        <v>1259</v>
      </c>
      <c r="N22" s="15">
        <f>'PAGE 1'!F19</f>
        <v>1259</v>
      </c>
      <c r="R22">
        <f t="shared" si="1"/>
        <v>1</v>
      </c>
    </row>
    <row r="23" spans="1:18" ht="41.25" customHeight="1" x14ac:dyDescent="0.2">
      <c r="A23" s="184"/>
      <c r="B23" s="185"/>
      <c r="C23" s="43" t="s">
        <v>109</v>
      </c>
      <c r="D23" s="50">
        <v>6</v>
      </c>
      <c r="E23" s="50">
        <v>0</v>
      </c>
      <c r="F23" s="50">
        <v>2</v>
      </c>
      <c r="G23" s="50">
        <v>3</v>
      </c>
      <c r="H23" s="50">
        <v>0</v>
      </c>
      <c r="I23" s="50">
        <v>21</v>
      </c>
      <c r="J23" s="50">
        <v>2</v>
      </c>
      <c r="K23" s="50">
        <v>34</v>
      </c>
      <c r="M23" s="15">
        <f t="shared" si="0"/>
        <v>34</v>
      </c>
      <c r="N23" s="15">
        <f>'PAGE 1'!F20</f>
        <v>34</v>
      </c>
      <c r="R23">
        <f t="shared" si="1"/>
        <v>1</v>
      </c>
    </row>
    <row r="24" spans="1:18" ht="41.25" customHeight="1" x14ac:dyDescent="0.2">
      <c r="A24" s="182"/>
      <c r="B24" s="183"/>
      <c r="C24" s="43" t="s">
        <v>110</v>
      </c>
      <c r="D24" s="50">
        <v>1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1</v>
      </c>
      <c r="M24" s="15">
        <f t="shared" si="0"/>
        <v>1</v>
      </c>
      <c r="N24" s="15">
        <f>'PAGE 1'!F21</f>
        <v>1</v>
      </c>
      <c r="R24">
        <f t="shared" si="1"/>
        <v>1</v>
      </c>
    </row>
    <row r="25" spans="1:18" ht="41.25" customHeight="1" x14ac:dyDescent="0.2">
      <c r="A25" s="180" t="s">
        <v>222</v>
      </c>
      <c r="B25" s="181"/>
      <c r="C25" s="43" t="s">
        <v>134</v>
      </c>
      <c r="D25" s="50">
        <v>396</v>
      </c>
      <c r="E25" s="50">
        <v>8</v>
      </c>
      <c r="F25" s="50">
        <v>52</v>
      </c>
      <c r="G25" s="50">
        <v>49</v>
      </c>
      <c r="H25" s="50">
        <v>18</v>
      </c>
      <c r="I25" s="50">
        <v>591</v>
      </c>
      <c r="J25" s="50">
        <v>85</v>
      </c>
      <c r="K25" s="50">
        <v>1199</v>
      </c>
      <c r="M25" s="15">
        <f t="shared" si="0"/>
        <v>1199</v>
      </c>
      <c r="N25" s="15">
        <f>'PAGE 1'!F22</f>
        <v>1199</v>
      </c>
      <c r="R25">
        <f t="shared" si="1"/>
        <v>1</v>
      </c>
    </row>
    <row r="26" spans="1:18" ht="49.5" customHeight="1" x14ac:dyDescent="0.2">
      <c r="A26" s="182"/>
      <c r="B26" s="183"/>
      <c r="C26" s="44" t="s">
        <v>135</v>
      </c>
      <c r="D26" s="50">
        <v>41</v>
      </c>
      <c r="E26" s="50">
        <v>1</v>
      </c>
      <c r="F26" s="50">
        <v>1</v>
      </c>
      <c r="G26" s="50">
        <v>1</v>
      </c>
      <c r="H26" s="50">
        <v>3</v>
      </c>
      <c r="I26" s="50">
        <v>85</v>
      </c>
      <c r="J26" s="50">
        <v>6</v>
      </c>
      <c r="K26" s="50">
        <v>138</v>
      </c>
      <c r="M26" s="15">
        <f>MAX(D26,0)+MAX(E26,0)+MAX(F26,0)+MAX(G26,0)+MAX(H26,0)+MAX(I26,0)+MAX(J26,0)</f>
        <v>138</v>
      </c>
      <c r="N26" s="15">
        <f>'PAGE 1'!F23</f>
        <v>138</v>
      </c>
    </row>
    <row r="27" spans="1:18" ht="19.5" customHeight="1" x14ac:dyDescent="0.2">
      <c r="A27" s="189" t="s">
        <v>136</v>
      </c>
      <c r="B27" s="190"/>
      <c r="C27" s="128"/>
      <c r="D27" s="50">
        <v>2444</v>
      </c>
      <c r="E27" s="50">
        <v>96</v>
      </c>
      <c r="F27" s="50">
        <v>244</v>
      </c>
      <c r="G27" s="50">
        <v>341</v>
      </c>
      <c r="H27" s="50">
        <v>63</v>
      </c>
      <c r="I27" s="50">
        <v>4737</v>
      </c>
      <c r="J27" s="50">
        <v>676</v>
      </c>
      <c r="K27" s="50">
        <v>8601</v>
      </c>
      <c r="M27" s="15">
        <f t="shared" si="0"/>
        <v>8601</v>
      </c>
      <c r="N27" s="15">
        <f>'PAGE 1'!F24</f>
        <v>8601</v>
      </c>
      <c r="R27">
        <f t="shared" si="1"/>
        <v>2</v>
      </c>
    </row>
    <row r="29" spans="1:18" x14ac:dyDescent="0.2">
      <c r="A29" s="146"/>
      <c r="B29" s="146"/>
    </row>
    <row r="30" spans="1:18" x14ac:dyDescent="0.2">
      <c r="C30" s="6" t="s">
        <v>43</v>
      </c>
      <c r="D30" s="15">
        <f t="shared" ref="D30:K30" si="2">MAX(D18,0)+MAX(D19,0)+MAX(D20,0)+MAX(D21,0)+MAX(D22,0)+MAX(D23,0)+MAX(D24,0)+MAX(D25,0)+MAX(D26,0)</f>
        <v>2444</v>
      </c>
      <c r="E30" s="15">
        <f t="shared" si="2"/>
        <v>96</v>
      </c>
      <c r="F30" s="15">
        <f t="shared" si="2"/>
        <v>244</v>
      </c>
      <c r="G30" s="15">
        <f t="shared" si="2"/>
        <v>341</v>
      </c>
      <c r="H30" s="15">
        <f t="shared" si="2"/>
        <v>63</v>
      </c>
      <c r="I30" s="15">
        <f t="shared" si="2"/>
        <v>4737</v>
      </c>
      <c r="J30" s="15">
        <f t="shared" si="2"/>
        <v>676</v>
      </c>
      <c r="K30" s="15">
        <f t="shared" si="2"/>
        <v>8601</v>
      </c>
    </row>
  </sheetData>
  <sheetProtection password="CDE0" sheet="1" objects="1" scenarios="1"/>
  <mergeCells count="18">
    <mergeCell ref="A1:B1"/>
    <mergeCell ref="A29:B29"/>
    <mergeCell ref="A27:C27"/>
    <mergeCell ref="A12:C17"/>
    <mergeCell ref="A18:B19"/>
    <mergeCell ref="D13:D17"/>
    <mergeCell ref="A20:B21"/>
    <mergeCell ref="A22:B24"/>
    <mergeCell ref="A25:B26"/>
    <mergeCell ref="D9:F9"/>
    <mergeCell ref="D12:K12"/>
    <mergeCell ref="E13:E17"/>
    <mergeCell ref="F13:F17"/>
    <mergeCell ref="H13:H17"/>
    <mergeCell ref="I13:I17"/>
    <mergeCell ref="J13:J17"/>
    <mergeCell ref="K13:K17"/>
    <mergeCell ref="G13:G17"/>
  </mergeCells>
  <phoneticPr fontId="0" type="noConversion"/>
  <conditionalFormatting sqref="D9:F9">
    <cfRule type="expression" dxfId="67" priority="8" stopIfTrue="1">
      <formula>MIN(R18,R27)=0</formula>
    </cfRule>
  </conditionalFormatting>
  <conditionalFormatting sqref="D18:K27">
    <cfRule type="expression" dxfId="66" priority="7" stopIfTrue="1">
      <formula>LEN(TRIM(D18))=0</formula>
    </cfRule>
  </conditionalFormatting>
  <conditionalFormatting sqref="D30:K30">
    <cfRule type="expression" dxfId="65" priority="6" stopIfTrue="1">
      <formula>MAX(D27,0)&lt;&gt;D30</formula>
    </cfRule>
  </conditionalFormatting>
  <conditionalFormatting sqref="M18:M27">
    <cfRule type="expression" dxfId="64" priority="4" stopIfTrue="1">
      <formula>MAX(K18,0)&lt;&gt;M18</formula>
    </cfRule>
  </conditionalFormatting>
  <conditionalFormatting sqref="N18:N27">
    <cfRule type="expression" dxfId="63" priority="2" stopIfTrue="1">
      <formula>AND(OR(N18&lt;&gt;-9, K18&lt;&gt;-9), N18&lt;&gt;K18)</formula>
    </cfRule>
  </conditionalFormatting>
  <pageMargins left="0.8" right="0.3" top="0.9" bottom="0" header="0.5" footer="0.5"/>
  <pageSetup scale="76" orientation="landscape" r:id="rId1"/>
  <headerFooter alignWithMargins="0">
    <oddFooter>&amp;L&amp;8
CURRENT DATE: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1:O31"/>
  <sheetViews>
    <sheetView zoomScale="90" zoomScaleNormal="90" workbookViewId="0">
      <selection activeCell="M1" sqref="M1"/>
    </sheetView>
  </sheetViews>
  <sheetFormatPr defaultRowHeight="12.75" x14ac:dyDescent="0.2"/>
  <cols>
    <col min="1" max="1" width="18.140625" customWidth="1"/>
    <col min="2" max="2" width="17.42578125" customWidth="1"/>
    <col min="3" max="3" width="43" customWidth="1"/>
    <col min="4" max="4" width="14.140625" customWidth="1"/>
    <col min="5" max="5" width="12.5703125" customWidth="1"/>
    <col min="6" max="6" width="12.42578125" customWidth="1"/>
    <col min="7" max="7" width="11.85546875" customWidth="1"/>
    <col min="8" max="8" width="12.42578125" customWidth="1"/>
    <col min="9" max="9" width="13.85546875" customWidth="1"/>
    <col min="10" max="10" width="12.85546875" customWidth="1"/>
    <col min="11" max="11" width="13.140625" customWidth="1"/>
    <col min="15" max="15" width="5.140625" hidden="1" customWidth="1"/>
  </cols>
  <sheetData>
    <row r="1" spans="1:15" s="3" customFormat="1" ht="12" customHeight="1" x14ac:dyDescent="0.2">
      <c r="A1" s="188" t="s">
        <v>206</v>
      </c>
      <c r="B1" s="188"/>
      <c r="K1" s="6" t="s">
        <v>89</v>
      </c>
    </row>
    <row r="2" spans="1:15" s="3" customFormat="1" ht="9.6" customHeight="1" x14ac:dyDescent="0.2">
      <c r="E2" s="7"/>
      <c r="F2" s="7"/>
      <c r="G2" s="7"/>
      <c r="H2" s="7"/>
    </row>
    <row r="3" spans="1:15" s="3" customFormat="1" ht="9.6" customHeight="1" x14ac:dyDescent="0.2">
      <c r="F3" s="7"/>
      <c r="G3" s="7"/>
      <c r="H3" s="7"/>
      <c r="J3"/>
      <c r="K3"/>
    </row>
    <row r="4" spans="1:15" s="3" customFormat="1" ht="12" customHeight="1" x14ac:dyDescent="0.2">
      <c r="D4" s="7"/>
      <c r="E4" s="7" t="s">
        <v>17</v>
      </c>
      <c r="F4" s="7"/>
      <c r="G4" s="7"/>
      <c r="H4" s="7"/>
      <c r="J4"/>
      <c r="K4"/>
    </row>
    <row r="5" spans="1:15" s="3" customFormat="1" ht="12" customHeight="1" x14ac:dyDescent="0.2">
      <c r="D5" s="7"/>
      <c r="E5" s="7" t="s">
        <v>44</v>
      </c>
      <c r="F5" s="7"/>
      <c r="G5" s="7"/>
      <c r="H5" s="7"/>
      <c r="J5"/>
      <c r="K5"/>
    </row>
    <row r="6" spans="1:15" s="3" customFormat="1" ht="12" customHeight="1" x14ac:dyDescent="0.2">
      <c r="F6" s="7"/>
      <c r="G6" s="7"/>
      <c r="H6" s="7"/>
      <c r="J6"/>
      <c r="K6"/>
    </row>
    <row r="7" spans="1:15" s="3" customFormat="1" ht="12" customHeight="1" x14ac:dyDescent="0.2">
      <c r="D7" s="7"/>
      <c r="E7" s="108" t="str">
        <f>"Reporting Date: "&amp;'PAGE 1'!D7</f>
        <v>Reporting Date: 2024</v>
      </c>
      <c r="F7" s="7"/>
      <c r="G7" s="7"/>
      <c r="H7" s="7"/>
      <c r="J7"/>
      <c r="K7"/>
    </row>
    <row r="8" spans="1:15" s="3" customFormat="1" ht="9.6" customHeight="1" x14ac:dyDescent="0.2">
      <c r="F8" s="7"/>
      <c r="G8" s="7"/>
      <c r="H8" s="7"/>
      <c r="J8"/>
      <c r="K8"/>
    </row>
    <row r="9" spans="1:15" ht="9.6" customHeight="1" x14ac:dyDescent="0.2">
      <c r="B9" s="2"/>
    </row>
    <row r="10" spans="1:15" s="8" customFormat="1" ht="9.6" customHeight="1" x14ac:dyDescent="0.2">
      <c r="B10" s="9"/>
      <c r="J10"/>
      <c r="K10"/>
    </row>
    <row r="11" spans="1:15" x14ac:dyDescent="0.2">
      <c r="A11" s="83" t="s">
        <v>51</v>
      </c>
    </row>
    <row r="12" spans="1:15" ht="24.75" customHeight="1" x14ac:dyDescent="0.2">
      <c r="A12" s="191" t="s">
        <v>33</v>
      </c>
      <c r="B12" s="192"/>
      <c r="C12" s="193"/>
      <c r="D12" s="166" t="s">
        <v>147</v>
      </c>
      <c r="E12" s="167"/>
      <c r="F12" s="167"/>
      <c r="G12" s="167"/>
      <c r="H12" s="167"/>
      <c r="I12" s="167"/>
      <c r="J12" s="167"/>
      <c r="K12" s="168"/>
    </row>
    <row r="13" spans="1:15" x14ac:dyDescent="0.2">
      <c r="A13" s="194"/>
      <c r="B13" s="195"/>
      <c r="C13" s="196"/>
      <c r="D13" s="177" t="s">
        <v>158</v>
      </c>
      <c r="E13" s="177" t="s">
        <v>159</v>
      </c>
      <c r="F13" s="177" t="s">
        <v>160</v>
      </c>
      <c r="G13" s="177" t="s">
        <v>161</v>
      </c>
      <c r="H13" s="177" t="s">
        <v>162</v>
      </c>
      <c r="I13" s="177" t="s">
        <v>163</v>
      </c>
      <c r="J13" s="177" t="s">
        <v>164</v>
      </c>
      <c r="K13" s="177" t="s">
        <v>165</v>
      </c>
    </row>
    <row r="14" spans="1:15" x14ac:dyDescent="0.2">
      <c r="A14" s="194"/>
      <c r="B14" s="195"/>
      <c r="C14" s="196"/>
      <c r="D14" s="178"/>
      <c r="E14" s="178"/>
      <c r="F14" s="178"/>
      <c r="G14" s="178"/>
      <c r="H14" s="178"/>
      <c r="I14" s="178"/>
      <c r="J14" s="178"/>
      <c r="K14" s="178"/>
    </row>
    <row r="15" spans="1:15" ht="19.5" customHeight="1" x14ac:dyDescent="0.2">
      <c r="A15" s="194"/>
      <c r="B15" s="195"/>
      <c r="C15" s="196"/>
      <c r="D15" s="178"/>
      <c r="E15" s="178"/>
      <c r="F15" s="178"/>
      <c r="G15" s="178"/>
      <c r="H15" s="178"/>
      <c r="I15" s="178"/>
      <c r="J15" s="178"/>
      <c r="K15" s="178"/>
    </row>
    <row r="16" spans="1:15" x14ac:dyDescent="0.2">
      <c r="A16" s="194"/>
      <c r="B16" s="195"/>
      <c r="C16" s="196"/>
      <c r="D16" s="178"/>
      <c r="E16" s="178"/>
      <c r="F16" s="178"/>
      <c r="G16" s="178"/>
      <c r="H16" s="178"/>
      <c r="I16" s="178"/>
      <c r="J16" s="178"/>
      <c r="K16" s="178"/>
      <c r="O16">
        <v>8</v>
      </c>
    </row>
    <row r="17" spans="1:11" ht="12" customHeight="1" x14ac:dyDescent="0.2">
      <c r="A17" s="194"/>
      <c r="B17" s="195"/>
      <c r="C17" s="196"/>
      <c r="D17" s="179"/>
      <c r="E17" s="179"/>
      <c r="F17" s="179"/>
      <c r="G17" s="179"/>
      <c r="H17" s="179"/>
      <c r="I17" s="179"/>
      <c r="J17" s="179"/>
      <c r="K17" s="179"/>
    </row>
    <row r="18" spans="1:11" ht="46.5" customHeight="1" x14ac:dyDescent="0.2">
      <c r="A18" s="180" t="s">
        <v>102</v>
      </c>
      <c r="B18" s="181"/>
      <c r="C18" s="43" t="s">
        <v>103</v>
      </c>
      <c r="D18" s="58">
        <f>IF(MIN('PAGE 6'!D18,'PAGE 6'!K18)&lt;=0, 0, 'PAGE 6'!D18/'PAGE 6'!K18)</f>
        <v>0.31821370119242459</v>
      </c>
      <c r="E18" s="58">
        <f>IF(MIN('PAGE 6'!E18,'PAGE 6'!K18)&lt;=0, 0, 'PAGE 6'!E18/'PAGE 6'!K18)</f>
        <v>1.2625672200140286E-2</v>
      </c>
      <c r="F18" s="58">
        <f>IF(MIN('PAGE 6'!F18,'PAGE 6'!K18)&lt;=0, 0, 'PAGE 6'!F18/'PAGE 6'!K18)</f>
        <v>3.3902267944821138E-2</v>
      </c>
      <c r="G18" s="58">
        <f>IF(MIN('PAGE 6'!G18,'PAGE 6'!K18)&lt;=0, 0, 'PAGE 6'!G18/'PAGE 6'!K18)</f>
        <v>5.8452186111760583E-2</v>
      </c>
      <c r="H18" s="58">
        <f>IF(MIN('PAGE 6'!H18,'PAGE 6'!K18)&lt;=0, 0, 'PAGE 6'!H18/'PAGE 6'!K18)</f>
        <v>5.8452186111760578E-3</v>
      </c>
      <c r="I18" s="58">
        <f>IF(MIN('PAGE 6'!I18,'PAGE 6'!K18)&lt;=0, 0, 'PAGE 6'!I18/'PAGE 6'!K18)</f>
        <v>0.48655599719429504</v>
      </c>
      <c r="J18" s="58">
        <f>IF(MIN('PAGE 6'!J18,'PAGE 6'!K18)&lt;=0, 0, 'PAGE 6'!J18/'PAGE 6'!K18)</f>
        <v>8.4404956745382273E-2</v>
      </c>
      <c r="K18" s="59">
        <f>IF('PAGE 6'!K18&lt;=0, 0, 'PAGE 6'!K18/'PAGE 6'!K18)</f>
        <v>1</v>
      </c>
    </row>
    <row r="19" spans="1:11" ht="46.5" customHeight="1" x14ac:dyDescent="0.2">
      <c r="A19" s="182"/>
      <c r="B19" s="183"/>
      <c r="C19" s="43" t="s">
        <v>104</v>
      </c>
      <c r="D19" s="58">
        <f>IF(MIN('PAGE 6'!D19,'PAGE 6'!K19)&lt;=0, 0, 'PAGE 6'!D19/'PAGE 6'!K19)</f>
        <v>0.18594436310395315</v>
      </c>
      <c r="E19" s="58">
        <f>IF(MIN('PAGE 6'!E19,'PAGE 6'!K19)&lt;=0, 0, 'PAGE 6'!E19/'PAGE 6'!K19)</f>
        <v>2.1961932650073207E-2</v>
      </c>
      <c r="F19" s="58">
        <f>IF(MIN('PAGE 6'!F19,'PAGE 6'!K19)&lt;=0, 0, 'PAGE 6'!F19/'PAGE 6'!K19)</f>
        <v>1.0248901903367497E-2</v>
      </c>
      <c r="G19" s="58">
        <f>IF(MIN('PAGE 6'!G19,'PAGE 6'!K19)&lt;=0, 0, 'PAGE 6'!G19/'PAGE 6'!K19)</f>
        <v>1.6105417276720352E-2</v>
      </c>
      <c r="H19" s="58">
        <f>IF(MIN('PAGE 6'!H19,'PAGE 6'!K19)&lt;=0, 0, 'PAGE 6'!H19/'PAGE 6'!K19)</f>
        <v>1.4641288433382138E-3</v>
      </c>
      <c r="I19" s="58">
        <f>IF(MIN('PAGE 6'!I19,'PAGE 6'!K19)&lt;=0, 0, 'PAGE 6'!I19/'PAGE 6'!K19)</f>
        <v>0.69838945827232801</v>
      </c>
      <c r="J19" s="58">
        <f>IF(MIN('PAGE 6'!J19,'PAGE 6'!K19)&lt;=0, 0, 'PAGE 6'!J19/'PAGE 6'!K19)</f>
        <v>6.5885797950219621E-2</v>
      </c>
      <c r="K19" s="59">
        <f>IF('PAGE 6'!K19&lt;=0, 0, 'PAGE 6'!K19/'PAGE 6'!K19)</f>
        <v>1</v>
      </c>
    </row>
    <row r="20" spans="1:11" ht="46.5" customHeight="1" x14ac:dyDescent="0.2">
      <c r="A20" s="180" t="s">
        <v>105</v>
      </c>
      <c r="B20" s="181"/>
      <c r="C20" s="43" t="s">
        <v>138</v>
      </c>
      <c r="D20" s="58">
        <f>IF(MIN('PAGE 6'!D20,'PAGE 6'!K20)&lt;=0, 0, 'PAGE 6'!D20/'PAGE 6'!K20)</f>
        <v>0.22184873949579831</v>
      </c>
      <c r="E20" s="58">
        <f>IF(MIN('PAGE 6'!E20,'PAGE 6'!K20)&lt;=0, 0, 'PAGE 6'!E20/'PAGE 6'!K20)</f>
        <v>3.3613445378151263E-3</v>
      </c>
      <c r="F20" s="58">
        <f>IF(MIN('PAGE 6'!F20,'PAGE 6'!K20)&lt;=0, 0, 'PAGE 6'!F20/'PAGE 6'!K20)</f>
        <v>2.5210084033613446E-2</v>
      </c>
      <c r="G20" s="58">
        <f>IF(MIN('PAGE 6'!G20,'PAGE 6'!K20)&lt;=0, 0, 'PAGE 6'!G20/'PAGE 6'!K20)</f>
        <v>2.1848739495798318E-2</v>
      </c>
      <c r="H20" s="58">
        <f>IF(MIN('PAGE 6'!H20,'PAGE 6'!K20)&lt;=0, 0, 'PAGE 6'!H20/'PAGE 6'!K20)</f>
        <v>6.7226890756302525E-3</v>
      </c>
      <c r="I20" s="58">
        <f>IF(MIN('PAGE 6'!I20,'PAGE 6'!K20)&lt;=0, 0, 'PAGE 6'!I20/'PAGE 6'!K20)</f>
        <v>0.64201680672268913</v>
      </c>
      <c r="J20" s="58">
        <f>IF(MIN('PAGE 6'!J20,'PAGE 6'!K20)&lt;=0, 0, 'PAGE 6'!J20/'PAGE 6'!K20)</f>
        <v>7.8991596638655459E-2</v>
      </c>
      <c r="K20" s="59">
        <f>IF('PAGE 6'!K20&lt;=0, 0, 'PAGE 6'!K20/'PAGE 6'!K20)</f>
        <v>1</v>
      </c>
    </row>
    <row r="21" spans="1:11" ht="46.5" customHeight="1" x14ac:dyDescent="0.2">
      <c r="A21" s="182"/>
      <c r="B21" s="183"/>
      <c r="C21" s="43" t="s">
        <v>107</v>
      </c>
      <c r="D21" s="58">
        <f>IF(MIN('PAGE 6'!D21,'PAGE 6'!K21)&lt;=0, 0, 'PAGE 6'!D21/'PAGE 6'!K21)</f>
        <v>0.236144578313253</v>
      </c>
      <c r="E21" s="58">
        <f>IF(MIN('PAGE 6'!E21,'PAGE 6'!K21)&lt;=0, 0, 'PAGE 6'!E21/'PAGE 6'!K21)</f>
        <v>1.4457831325301205E-2</v>
      </c>
      <c r="F21" s="58">
        <f>IF(MIN('PAGE 6'!F21,'PAGE 6'!K21)&lt;=0, 0, 'PAGE 6'!F21/'PAGE 6'!K21)</f>
        <v>2.6506024096385541E-2</v>
      </c>
      <c r="G21" s="58">
        <f>IF(MIN('PAGE 6'!G21,'PAGE 6'!K21)&lt;=0, 0, 'PAGE 6'!G21/'PAGE 6'!K21)</f>
        <v>1.4457831325301205E-2</v>
      </c>
      <c r="H21" s="58">
        <f>IF(MIN('PAGE 6'!H21,'PAGE 6'!K21)&lt;=0, 0, 'PAGE 6'!H21/'PAGE 6'!K21)</f>
        <v>1.6867469879518072E-2</v>
      </c>
      <c r="I21" s="58">
        <f>IF(MIN('PAGE 6'!I21,'PAGE 6'!K21)&lt;=0, 0, 'PAGE 6'!I21/'PAGE 6'!K21)</f>
        <v>0.62891566265060239</v>
      </c>
      <c r="J21" s="58">
        <f>IF(MIN('PAGE 6'!J21,'PAGE 6'!K21)&lt;=0, 0, 'PAGE 6'!J21/'PAGE 6'!K21)</f>
        <v>6.2650602409638559E-2</v>
      </c>
      <c r="K21" s="59">
        <f>IF('PAGE 6'!K21&lt;=0, 0, 'PAGE 6'!K21/'PAGE 6'!K21)</f>
        <v>1</v>
      </c>
    </row>
    <row r="22" spans="1:11" ht="46.5" customHeight="1" x14ac:dyDescent="0.2">
      <c r="A22" s="180" t="s">
        <v>112</v>
      </c>
      <c r="B22" s="181"/>
      <c r="C22" s="43" t="s">
        <v>108</v>
      </c>
      <c r="D22" s="58">
        <f>IF(MIN('PAGE 6'!D22,'PAGE 6'!K22)&lt;=0, 0, 'PAGE 6'!D22/'PAGE 6'!K22)</f>
        <v>0.22398729150119143</v>
      </c>
      <c r="E22" s="58">
        <f>IF(MIN('PAGE 6'!E22,'PAGE 6'!K22)&lt;=0, 0, 'PAGE 6'!E22/'PAGE 6'!K22)</f>
        <v>7.9428117553613977E-3</v>
      </c>
      <c r="F22" s="58">
        <f>IF(MIN('PAGE 6'!F22,'PAGE 6'!K22)&lt;=0, 0, 'PAGE 6'!F22/'PAGE 6'!K22)</f>
        <v>8.737092930897538E-3</v>
      </c>
      <c r="G22" s="58">
        <f>IF(MIN('PAGE 6'!G22,'PAGE 6'!K22)&lt;=0, 0, 'PAGE 6'!G22/'PAGE 6'!K22)</f>
        <v>6.354249404289118E-3</v>
      </c>
      <c r="H22" s="58">
        <f>IF(MIN('PAGE 6'!H22,'PAGE 6'!K22)&lt;=0, 0, 'PAGE 6'!H22/'PAGE 6'!K22)</f>
        <v>3.9714058776806989E-3</v>
      </c>
      <c r="I22" s="58">
        <f>IF(MIN('PAGE 6'!I22,'PAGE 6'!K22)&lt;=0, 0, 'PAGE 6'!I22/'PAGE 6'!K22)</f>
        <v>0.66640190627482132</v>
      </c>
      <c r="J22" s="58">
        <f>IF(MIN('PAGE 6'!J22,'PAGE 6'!K22)&lt;=0, 0, 'PAGE 6'!J22/'PAGE 6'!K22)</f>
        <v>8.2605242255758535E-2</v>
      </c>
      <c r="K22" s="59">
        <f>IF('PAGE 6'!K22&lt;=0, 0, 'PAGE 6'!K22/'PAGE 6'!K22)</f>
        <v>1</v>
      </c>
    </row>
    <row r="23" spans="1:11" ht="46.5" customHeight="1" x14ac:dyDescent="0.2">
      <c r="A23" s="184"/>
      <c r="B23" s="185"/>
      <c r="C23" s="43" t="s">
        <v>109</v>
      </c>
      <c r="D23" s="58">
        <f>IF(MIN('PAGE 6'!D23,'PAGE 6'!K23)&lt;=0, 0, 'PAGE 6'!D23/'PAGE 6'!K23)</f>
        <v>0.17647058823529413</v>
      </c>
      <c r="E23" s="58">
        <f>IF(MIN('PAGE 6'!E23,'PAGE 6'!K23)&lt;=0, 0, 'PAGE 6'!E23/'PAGE 6'!K23)</f>
        <v>0</v>
      </c>
      <c r="F23" s="58">
        <f>IF(MIN('PAGE 6'!F23,'PAGE 6'!K23)&lt;=0, 0, 'PAGE 6'!F23/'PAGE 6'!K23)</f>
        <v>5.8823529411764705E-2</v>
      </c>
      <c r="G23" s="58">
        <f>IF(MIN('PAGE 6'!G23,'PAGE 6'!K23)&lt;=0, 0, 'PAGE 6'!G23/'PAGE 6'!K23)</f>
        <v>8.8235294117647065E-2</v>
      </c>
      <c r="H23" s="58">
        <f>IF(MIN('PAGE 6'!H23,'PAGE 6'!K23)&lt;=0, 0, 'PAGE 6'!H23/'PAGE 6'!K23)</f>
        <v>0</v>
      </c>
      <c r="I23" s="58">
        <f>IF(MIN('PAGE 6'!I23,'PAGE 6'!K23)&lt;=0, 0, 'PAGE 6'!I23/'PAGE 6'!K23)</f>
        <v>0.61764705882352944</v>
      </c>
      <c r="J23" s="58">
        <f>IF(MIN('PAGE 6'!J23,'PAGE 6'!K23)&lt;=0, 0, 'PAGE 6'!J23/'PAGE 6'!K23)</f>
        <v>5.8823529411764705E-2</v>
      </c>
      <c r="K23" s="59">
        <f>IF('PAGE 6'!K23&lt;=0, 0, 'PAGE 6'!K23/'PAGE 6'!K23)</f>
        <v>1</v>
      </c>
    </row>
    <row r="24" spans="1:11" ht="46.5" customHeight="1" x14ac:dyDescent="0.2">
      <c r="A24" s="182"/>
      <c r="B24" s="183"/>
      <c r="C24" s="43" t="s">
        <v>110</v>
      </c>
      <c r="D24" s="58">
        <f>IF(MIN('PAGE 6'!D24,'PAGE 6'!K24)&lt;=0, 0, 'PAGE 6'!D24/'PAGE 6'!K24)</f>
        <v>1</v>
      </c>
      <c r="E24" s="58">
        <f>IF(MIN('PAGE 6'!E24,'PAGE 6'!K24)&lt;=0, 0, 'PAGE 6'!E24/'PAGE 6'!K24)</f>
        <v>0</v>
      </c>
      <c r="F24" s="58">
        <f>IF(MIN('PAGE 6'!F24,'PAGE 6'!K24)&lt;=0, 0, 'PAGE 6'!F24/'PAGE 6'!K24)</f>
        <v>0</v>
      </c>
      <c r="G24" s="58">
        <f>IF(MIN('PAGE 6'!G24,'PAGE 6'!K24)&lt;=0, 0, 'PAGE 6'!G24/'PAGE 6'!K24)</f>
        <v>0</v>
      </c>
      <c r="H24" s="58">
        <f>IF(MIN('PAGE 6'!H24,'PAGE 6'!K24)&lt;=0, 0, 'PAGE 6'!H24/'PAGE 6'!K24)</f>
        <v>0</v>
      </c>
      <c r="I24" s="58">
        <f>IF(MIN('PAGE 6'!I24,'PAGE 6'!K24)&lt;=0, 0, 'PAGE 6'!I24/'PAGE 6'!K24)</f>
        <v>0</v>
      </c>
      <c r="J24" s="58">
        <f>IF(MIN('PAGE 6'!J24,'PAGE 6'!K24)&lt;=0, 0, 'PAGE 6'!J24/'PAGE 6'!K24)</f>
        <v>0</v>
      </c>
      <c r="K24" s="59">
        <f>IF('PAGE 6'!K24&lt;=0, 0, 'PAGE 6'!K24/'PAGE 6'!K24)</f>
        <v>1</v>
      </c>
    </row>
    <row r="25" spans="1:11" ht="46.5" customHeight="1" x14ac:dyDescent="0.2">
      <c r="A25" s="180" t="s">
        <v>222</v>
      </c>
      <c r="B25" s="181"/>
      <c r="C25" s="43" t="s">
        <v>134</v>
      </c>
      <c r="D25" s="58">
        <f>IF(MIN('PAGE 6'!D25,'PAGE 6'!K25)&lt;=0, 0, 'PAGE 6'!D25/'PAGE 6'!K25)</f>
        <v>0.33027522935779818</v>
      </c>
      <c r="E25" s="58">
        <f>IF(MIN('PAGE 6'!E25,'PAGE 6'!K25)&lt;=0, 0, 'PAGE 6'!E25/'PAGE 6'!K25)</f>
        <v>6.672226855713094E-3</v>
      </c>
      <c r="F25" s="58">
        <f>IF(MIN('PAGE 6'!F25,'PAGE 6'!K25)&lt;=0, 0, 'PAGE 6'!F25/'PAGE 6'!K25)</f>
        <v>4.3369474562135114E-2</v>
      </c>
      <c r="G25" s="58">
        <f>IF(MIN('PAGE 6'!G25,'PAGE 6'!K25)&lt;=0, 0, 'PAGE 6'!G25/'PAGE 6'!K25)</f>
        <v>4.0867389491242703E-2</v>
      </c>
      <c r="H25" s="58">
        <f>IF(MIN('PAGE 6'!H25,'PAGE 6'!K25)&lt;=0, 0, 'PAGE 6'!H25/'PAGE 6'!K25)</f>
        <v>1.5012510425354461E-2</v>
      </c>
      <c r="I25" s="58">
        <f>IF(MIN('PAGE 6'!I25,'PAGE 6'!K25)&lt;=0, 0, 'PAGE 6'!I25/'PAGE 6'!K25)</f>
        <v>0.49291075896580483</v>
      </c>
      <c r="J25" s="58">
        <f>IF(MIN('PAGE 6'!J25,'PAGE 6'!K25)&lt;=0, 0, 'PAGE 6'!J25/'PAGE 6'!K25)</f>
        <v>7.0892410341951623E-2</v>
      </c>
      <c r="K25" s="59">
        <f>IF('PAGE 6'!K25&lt;=0, 0, 'PAGE 6'!K25/'PAGE 6'!K25)</f>
        <v>1</v>
      </c>
    </row>
    <row r="26" spans="1:11" ht="46.5" customHeight="1" x14ac:dyDescent="0.2">
      <c r="A26" s="184"/>
      <c r="B26" s="185"/>
      <c r="C26" s="44" t="s">
        <v>135</v>
      </c>
      <c r="D26" s="58">
        <f>IF(MIN('PAGE 6'!D26,'PAGE 6'!K26)&lt;=0, 0, 'PAGE 6'!D26/'PAGE 6'!K26)</f>
        <v>0.29710144927536231</v>
      </c>
      <c r="E26" s="58">
        <f>IF(MIN('PAGE 6'!E26,'PAGE 6'!K26)&lt;=0, 0, 'PAGE 6'!E26/'PAGE 6'!K26)</f>
        <v>7.246376811594203E-3</v>
      </c>
      <c r="F26" s="58">
        <f>IF(MIN('PAGE 6'!F26,'PAGE 6'!K26)&lt;=0, 0, 'PAGE 6'!F26/'PAGE 6'!K26)</f>
        <v>7.246376811594203E-3</v>
      </c>
      <c r="G26" s="58">
        <f>IF(MIN('PAGE 6'!G26,'PAGE 6'!K26)&lt;=0, 0, 'PAGE 6'!G26/'PAGE 6'!K26)</f>
        <v>7.246376811594203E-3</v>
      </c>
      <c r="H26" s="58">
        <f>IF(MIN('PAGE 6'!H26,'PAGE 6'!K26)&lt;=0, 0, 'PAGE 6'!H26/'PAGE 6'!K26)</f>
        <v>2.1739130434782608E-2</v>
      </c>
      <c r="I26" s="58">
        <f>IF(MIN('PAGE 6'!I26,'PAGE 6'!K26)&lt;=0, 0, 'PAGE 6'!I26/'PAGE 6'!K26)</f>
        <v>0.61594202898550721</v>
      </c>
      <c r="J26" s="58">
        <f>IF(MIN('PAGE 6'!J26,'PAGE 6'!K26)&lt;=0, 0, 'PAGE 6'!J26/'PAGE 6'!K26)</f>
        <v>4.3478260869565216E-2</v>
      </c>
      <c r="K26" s="59">
        <f>IF('PAGE 6'!K26&lt;=0, 0, 'PAGE 6'!K26/'PAGE 6'!K26)</f>
        <v>1</v>
      </c>
    </row>
    <row r="27" spans="1:11" ht="19.5" customHeight="1" x14ac:dyDescent="0.2">
      <c r="A27" s="127" t="s">
        <v>136</v>
      </c>
      <c r="B27" s="198"/>
      <c r="C27" s="128"/>
      <c r="D27" s="58">
        <f>IF(MIN('PAGE 6'!D27,'PAGE 6'!K27)&lt;=0, 0, 'PAGE 6'!D27/'PAGE 6'!K27)</f>
        <v>0.28415300546448086</v>
      </c>
      <c r="E27" s="58">
        <f>IF(MIN('PAGE 6'!E27,'PAGE 6'!K27)&lt;=0, 0, 'PAGE 6'!E27/'PAGE 6'!K27)</f>
        <v>1.1161492849668643E-2</v>
      </c>
      <c r="F27" s="58">
        <f>IF(MIN('PAGE 6'!F27,'PAGE 6'!K27)&lt;=0, 0, 'PAGE 6'!F27/'PAGE 6'!K27)</f>
        <v>2.8368794326241134E-2</v>
      </c>
      <c r="G27" s="58">
        <f>IF(MIN('PAGE 6'!G27,'PAGE 6'!K27)&lt;=0, 0, 'PAGE 6'!G27/'PAGE 6'!K27)</f>
        <v>3.9646552726427163E-2</v>
      </c>
      <c r="H27" s="58">
        <f>IF(MIN('PAGE 6'!H27,'PAGE 6'!K27)&lt;=0, 0, 'PAGE 6'!H27/'PAGE 6'!K27)</f>
        <v>7.3247296825950468E-3</v>
      </c>
      <c r="I27" s="58">
        <f>IF(MIN('PAGE 6'!I27,'PAGE 6'!K27)&lt;=0, 0, 'PAGE 6'!I27/'PAGE 6'!K27)</f>
        <v>0.55074991280083707</v>
      </c>
      <c r="J27" s="58">
        <f>IF(MIN('PAGE 6'!J27,'PAGE 6'!K27)&lt;=0, 0, 'PAGE 6'!J27/'PAGE 6'!K27)</f>
        <v>7.8595512149750024E-2</v>
      </c>
      <c r="K27" s="59">
        <f>IF('PAGE 6'!K27&lt;=0, 0, 'PAGE 6'!K27/'PAGE 6'!K27)</f>
        <v>1</v>
      </c>
    </row>
    <row r="28" spans="1:11" ht="9.75" customHeight="1" x14ac:dyDescent="0.2"/>
    <row r="29" spans="1:11" x14ac:dyDescent="0.2">
      <c r="A29" s="13" t="s">
        <v>221</v>
      </c>
    </row>
    <row r="31" spans="1:11" x14ac:dyDescent="0.2">
      <c r="A31" s="146"/>
      <c r="B31" s="146"/>
    </row>
  </sheetData>
  <sheetProtection password="CDE0" sheet="1" objects="1" scenarios="1"/>
  <mergeCells count="17">
    <mergeCell ref="A31:B31"/>
    <mergeCell ref="A27:C27"/>
    <mergeCell ref="A12:C17"/>
    <mergeCell ref="A25:B26"/>
    <mergeCell ref="A22:B24"/>
    <mergeCell ref="E13:E17"/>
    <mergeCell ref="A1:B1"/>
    <mergeCell ref="A20:B21"/>
    <mergeCell ref="A18:B19"/>
    <mergeCell ref="D12:K12"/>
    <mergeCell ref="D13:D17"/>
    <mergeCell ref="K13:K17"/>
    <mergeCell ref="J13:J17"/>
    <mergeCell ref="I13:I17"/>
    <mergeCell ref="H13:H17"/>
    <mergeCell ref="G13:G17"/>
    <mergeCell ref="F13:F17"/>
  </mergeCells>
  <phoneticPr fontId="0" type="noConversion"/>
  <pageMargins left="0.8" right="0.3" top="0.9" bottom="0" header="0.5" footer="0.5"/>
  <pageSetup scale="70" orientation="landscape" r:id="rId1"/>
  <headerFooter alignWithMargins="0">
    <oddFooter>&amp;L&amp;8
CURRENT DATE: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7">
    <pageSetUpPr fitToPage="1"/>
  </sheetPr>
  <dimension ref="A1:R35"/>
  <sheetViews>
    <sheetView topLeftCell="A2" zoomScale="90" zoomScaleNormal="90" workbookViewId="0">
      <selection activeCell="A29" sqref="A29"/>
    </sheetView>
  </sheetViews>
  <sheetFormatPr defaultColWidth="9.140625" defaultRowHeight="12.75" x14ac:dyDescent="0.2"/>
  <cols>
    <col min="1" max="1" width="26.85546875" customWidth="1"/>
    <col min="2" max="2" width="15.42578125" customWidth="1"/>
    <col min="3" max="3" width="47.140625" customWidth="1"/>
    <col min="4" max="6" width="17.5703125" customWidth="1"/>
    <col min="7" max="7" width="12" customWidth="1"/>
    <col min="8" max="8" width="10.42578125" customWidth="1"/>
    <col min="9" max="9" width="15.85546875" customWidth="1"/>
    <col min="10" max="10" width="8.5703125" customWidth="1"/>
    <col min="11" max="11" width="8.140625" customWidth="1"/>
    <col min="12" max="12" width="5.85546875" customWidth="1"/>
    <col min="13" max="13" width="4" hidden="1" customWidth="1"/>
    <col min="14" max="14" width="8.85546875" customWidth="1"/>
    <col min="18" max="18" width="9.140625" hidden="1" customWidth="1"/>
  </cols>
  <sheetData>
    <row r="1" spans="1:18" s="5" customFormat="1" ht="12" customHeight="1" x14ac:dyDescent="0.2">
      <c r="A1" s="104" t="s">
        <v>206</v>
      </c>
      <c r="C1" s="3"/>
      <c r="D1" s="3"/>
      <c r="E1" s="3"/>
      <c r="F1" s="3"/>
      <c r="G1" s="6" t="s">
        <v>52</v>
      </c>
    </row>
    <row r="2" spans="1:18" s="5" customFormat="1" ht="9.6" customHeight="1" x14ac:dyDescent="0.2">
      <c r="A2" s="3"/>
      <c r="D2" s="7"/>
      <c r="E2" s="3"/>
      <c r="F2" s="3"/>
      <c r="G2" s="3"/>
    </row>
    <row r="3" spans="1:18" s="5" customFormat="1" ht="9.6" customHeight="1" x14ac:dyDescent="0.2">
      <c r="A3" s="3"/>
      <c r="E3" s="3"/>
      <c r="F3"/>
      <c r="G3"/>
    </row>
    <row r="4" spans="1:18" s="5" customFormat="1" ht="12" customHeight="1" x14ac:dyDescent="0.2">
      <c r="A4" s="3"/>
      <c r="B4" s="3"/>
      <c r="C4" s="7" t="s">
        <v>17</v>
      </c>
      <c r="E4" s="3"/>
      <c r="F4"/>
      <c r="G4"/>
    </row>
    <row r="5" spans="1:18" s="5" customFormat="1" ht="12" customHeight="1" x14ac:dyDescent="0.2">
      <c r="A5" s="3"/>
      <c r="C5" s="7" t="s">
        <v>44</v>
      </c>
      <c r="E5" s="3"/>
      <c r="F5"/>
      <c r="G5"/>
    </row>
    <row r="6" spans="1:18" s="5" customFormat="1" ht="12" customHeight="1" x14ac:dyDescent="0.2">
      <c r="A6" s="3"/>
      <c r="B6" s="3"/>
      <c r="E6" s="3"/>
      <c r="F6"/>
      <c r="G6"/>
    </row>
    <row r="7" spans="1:18" s="5" customFormat="1" ht="12" customHeight="1" x14ac:dyDescent="0.2">
      <c r="A7" s="3"/>
      <c r="B7" s="3"/>
      <c r="C7" s="108" t="str">
        <f>"Reporting Date: "&amp;'PAGE 1'!D7</f>
        <v>Reporting Date: 2024</v>
      </c>
      <c r="E7" s="3"/>
      <c r="F7"/>
      <c r="G7"/>
    </row>
    <row r="8" spans="1:18" s="5" customFormat="1" ht="9.6" customHeight="1" x14ac:dyDescent="0.2">
      <c r="A8" s="3"/>
      <c r="B8" s="3"/>
      <c r="D8" s="3"/>
      <c r="E8" s="3"/>
      <c r="F8"/>
      <c r="G8"/>
    </row>
    <row r="9" spans="1:18" ht="9.6" customHeight="1" x14ac:dyDescent="0.2">
      <c r="A9" s="3"/>
      <c r="B9" s="1"/>
      <c r="C9" s="1"/>
      <c r="D9" s="3"/>
      <c r="E9" s="3"/>
    </row>
    <row r="10" spans="1:18" ht="11.25" customHeight="1" x14ac:dyDescent="0.2">
      <c r="A10" s="3"/>
      <c r="B10" s="1"/>
      <c r="C10" s="123" t="s">
        <v>99</v>
      </c>
      <c r="D10" s="123"/>
      <c r="E10" s="123"/>
      <c r="H10" s="10"/>
    </row>
    <row r="11" spans="1:18" ht="15" customHeight="1" x14ac:dyDescent="0.2"/>
    <row r="12" spans="1:18" ht="15" customHeight="1" x14ac:dyDescent="0.2">
      <c r="A12" s="73" t="s">
        <v>196</v>
      </c>
      <c r="B12" s="3"/>
      <c r="C12" s="1"/>
      <c r="D12" s="3"/>
      <c r="E12" s="3"/>
      <c r="F12" s="3"/>
      <c r="G12" s="3"/>
      <c r="H12" s="3"/>
    </row>
    <row r="13" spans="1:18" ht="15" customHeight="1" x14ac:dyDescent="0.2">
      <c r="A13" s="150" t="s">
        <v>33</v>
      </c>
      <c r="B13" s="151"/>
      <c r="C13" s="152"/>
      <c r="D13" s="124" t="s">
        <v>57</v>
      </c>
      <c r="E13" s="125"/>
      <c r="F13" s="126"/>
      <c r="G13" s="3"/>
      <c r="H13" s="6" t="s">
        <v>19</v>
      </c>
      <c r="I13" s="6" t="s">
        <v>97</v>
      </c>
    </row>
    <row r="14" spans="1:18" ht="15" customHeight="1" x14ac:dyDescent="0.2">
      <c r="A14" s="153"/>
      <c r="B14" s="154"/>
      <c r="C14" s="155"/>
      <c r="D14" s="77" t="s">
        <v>53</v>
      </c>
      <c r="E14" s="78" t="s">
        <v>54</v>
      </c>
      <c r="F14" s="84" t="s">
        <v>18</v>
      </c>
      <c r="G14" s="7"/>
      <c r="H14" s="6" t="s">
        <v>45</v>
      </c>
      <c r="I14" s="6" t="s">
        <v>92</v>
      </c>
    </row>
    <row r="15" spans="1:18" ht="38.25" customHeight="1" x14ac:dyDescent="0.2">
      <c r="A15" s="180" t="s">
        <v>102</v>
      </c>
      <c r="B15" s="181"/>
      <c r="C15" s="43" t="s">
        <v>103</v>
      </c>
      <c r="D15" s="50">
        <v>1840</v>
      </c>
      <c r="E15" s="50">
        <v>849</v>
      </c>
      <c r="F15" s="50">
        <v>2695</v>
      </c>
      <c r="G15" s="11"/>
      <c r="H15" s="51">
        <f t="shared" ref="H15:H24" si="0">MAX(D15,0)+MAX(E15,0)</f>
        <v>2689</v>
      </c>
      <c r="I15" s="51">
        <f>'PAGE 1'!F15</f>
        <v>4277</v>
      </c>
      <c r="M15">
        <v>9</v>
      </c>
      <c r="R15">
        <f t="shared" ref="R15:R24" si="1">MIN(LEN(TRIM(D15)), LEN(TRIM(E15)), LEN(TRIM(F15)))</f>
        <v>3</v>
      </c>
    </row>
    <row r="16" spans="1:18" ht="39" customHeight="1" x14ac:dyDescent="0.2">
      <c r="A16" s="182"/>
      <c r="B16" s="183"/>
      <c r="C16" s="43" t="s">
        <v>104</v>
      </c>
      <c r="D16" s="50">
        <v>406</v>
      </c>
      <c r="E16" s="50">
        <v>187</v>
      </c>
      <c r="F16" s="50">
        <v>594</v>
      </c>
      <c r="G16" s="11"/>
      <c r="H16" s="51">
        <f t="shared" si="0"/>
        <v>593</v>
      </c>
      <c r="I16" s="51">
        <f>'PAGE 1'!F16</f>
        <v>683</v>
      </c>
      <c r="R16">
        <f t="shared" si="1"/>
        <v>3</v>
      </c>
    </row>
    <row r="17" spans="1:18" ht="46.5" customHeight="1" x14ac:dyDescent="0.2">
      <c r="A17" s="180" t="s">
        <v>105</v>
      </c>
      <c r="B17" s="181"/>
      <c r="C17" s="43" t="s">
        <v>138</v>
      </c>
      <c r="D17" s="50">
        <v>343</v>
      </c>
      <c r="E17" s="50">
        <v>166</v>
      </c>
      <c r="F17" s="50">
        <v>510</v>
      </c>
      <c r="G17" s="11"/>
      <c r="H17" s="51">
        <f t="shared" si="0"/>
        <v>509</v>
      </c>
      <c r="I17" s="51">
        <f>'PAGE 1'!F17</f>
        <v>595</v>
      </c>
      <c r="R17">
        <f t="shared" si="1"/>
        <v>3</v>
      </c>
    </row>
    <row r="18" spans="1:18" ht="39.75" customHeight="1" x14ac:dyDescent="0.2">
      <c r="A18" s="182"/>
      <c r="B18" s="183"/>
      <c r="C18" s="43" t="s">
        <v>107</v>
      </c>
      <c r="D18" s="50">
        <v>145</v>
      </c>
      <c r="E18" s="50">
        <v>75</v>
      </c>
      <c r="F18" s="50">
        <v>220</v>
      </c>
      <c r="G18" s="11"/>
      <c r="H18" s="51">
        <f t="shared" si="0"/>
        <v>220</v>
      </c>
      <c r="I18" s="51">
        <f>'PAGE 1'!F18</f>
        <v>415</v>
      </c>
      <c r="R18">
        <f t="shared" si="1"/>
        <v>2</v>
      </c>
    </row>
    <row r="19" spans="1:18" ht="26.25" customHeight="1" x14ac:dyDescent="0.2">
      <c r="A19" s="180" t="s">
        <v>112</v>
      </c>
      <c r="B19" s="181"/>
      <c r="C19" s="43" t="s">
        <v>108</v>
      </c>
      <c r="D19" s="50">
        <v>908</v>
      </c>
      <c r="E19" s="50">
        <v>352</v>
      </c>
      <c r="F19" s="50">
        <v>1263</v>
      </c>
      <c r="G19" s="11"/>
      <c r="H19" s="51">
        <f t="shared" si="0"/>
        <v>1260</v>
      </c>
      <c r="I19" s="51">
        <f>'PAGE 1'!F19</f>
        <v>1259</v>
      </c>
      <c r="R19">
        <f t="shared" si="1"/>
        <v>3</v>
      </c>
    </row>
    <row r="20" spans="1:18" ht="26.25" customHeight="1" x14ac:dyDescent="0.2">
      <c r="A20" s="184"/>
      <c r="B20" s="185"/>
      <c r="C20" s="43" t="s">
        <v>109</v>
      </c>
      <c r="D20" s="50">
        <v>15</v>
      </c>
      <c r="E20" s="50">
        <v>7</v>
      </c>
      <c r="F20" s="50">
        <v>22</v>
      </c>
      <c r="G20" s="11"/>
      <c r="H20" s="51">
        <f t="shared" si="0"/>
        <v>22</v>
      </c>
      <c r="I20" s="51">
        <f>'PAGE 1'!F20</f>
        <v>34</v>
      </c>
      <c r="R20">
        <f t="shared" si="1"/>
        <v>1</v>
      </c>
    </row>
    <row r="21" spans="1:18" ht="29.25" customHeight="1" x14ac:dyDescent="0.2">
      <c r="A21" s="182"/>
      <c r="B21" s="183"/>
      <c r="C21" s="43" t="s">
        <v>110</v>
      </c>
      <c r="D21" s="50">
        <v>0</v>
      </c>
      <c r="E21" s="50">
        <v>0</v>
      </c>
      <c r="F21" s="50">
        <v>0</v>
      </c>
      <c r="G21" s="11"/>
      <c r="H21" s="51">
        <f t="shared" si="0"/>
        <v>0</v>
      </c>
      <c r="I21" s="51">
        <f>'PAGE 1'!F21</f>
        <v>1</v>
      </c>
      <c r="R21">
        <f t="shared" si="1"/>
        <v>1</v>
      </c>
    </row>
    <row r="22" spans="1:18" ht="37.5" customHeight="1" x14ac:dyDescent="0.2">
      <c r="A22" s="180" t="s">
        <v>222</v>
      </c>
      <c r="B22" s="181"/>
      <c r="C22" s="43" t="s">
        <v>134</v>
      </c>
      <c r="D22" s="50">
        <v>929</v>
      </c>
      <c r="E22" s="50">
        <v>441</v>
      </c>
      <c r="F22" s="50">
        <v>1373</v>
      </c>
      <c r="G22" s="11"/>
      <c r="H22" s="51">
        <f t="shared" si="0"/>
        <v>1370</v>
      </c>
      <c r="I22" s="51">
        <f>'PAGE 1'!F22</f>
        <v>1199</v>
      </c>
      <c r="R22">
        <f t="shared" si="1"/>
        <v>3</v>
      </c>
    </row>
    <row r="23" spans="1:18" ht="50.25" customHeight="1" x14ac:dyDescent="0.2">
      <c r="A23" s="184"/>
      <c r="B23" s="185"/>
      <c r="C23" s="44" t="s">
        <v>135</v>
      </c>
      <c r="D23" s="50">
        <v>113</v>
      </c>
      <c r="E23" s="50">
        <v>55</v>
      </c>
      <c r="F23" s="50">
        <v>168</v>
      </c>
      <c r="G23" s="11"/>
      <c r="H23" s="51">
        <f>MAX(D23,0)+MAX(E23,0)</f>
        <v>168</v>
      </c>
      <c r="I23" s="51">
        <f>'PAGE 1'!F23</f>
        <v>138</v>
      </c>
    </row>
    <row r="24" spans="1:18" ht="20.100000000000001" customHeight="1" x14ac:dyDescent="0.2">
      <c r="A24" s="127" t="s">
        <v>136</v>
      </c>
      <c r="B24" s="198"/>
      <c r="C24" s="128"/>
      <c r="D24" s="50">
        <v>4699</v>
      </c>
      <c r="E24" s="50">
        <v>2132</v>
      </c>
      <c r="F24" s="50">
        <v>6845</v>
      </c>
      <c r="G24" s="11"/>
      <c r="H24" s="51">
        <f t="shared" si="0"/>
        <v>6831</v>
      </c>
      <c r="I24" s="51">
        <f>'PAGE 1'!F24</f>
        <v>8601</v>
      </c>
      <c r="R24">
        <f t="shared" si="1"/>
        <v>4</v>
      </c>
    </row>
    <row r="25" spans="1:18" x14ac:dyDescent="0.2">
      <c r="A25" s="3"/>
      <c r="B25" s="3"/>
      <c r="C25" s="3"/>
      <c r="D25" s="3"/>
      <c r="E25" s="3"/>
      <c r="F25" s="3"/>
      <c r="G25" s="3"/>
      <c r="H25" s="3"/>
    </row>
    <row r="26" spans="1:18" x14ac:dyDescent="0.2">
      <c r="A26" s="3"/>
      <c r="B26" s="3"/>
      <c r="C26" s="3"/>
      <c r="D26" s="3"/>
      <c r="E26" s="3"/>
      <c r="F26" s="3"/>
      <c r="G26" s="3"/>
      <c r="H26" s="3"/>
    </row>
    <row r="27" spans="1:18" x14ac:dyDescent="0.2">
      <c r="A27" s="3"/>
      <c r="B27" s="3"/>
      <c r="C27" s="3"/>
      <c r="D27" s="3"/>
      <c r="E27" s="3"/>
      <c r="F27" s="3"/>
      <c r="G27" s="3"/>
      <c r="H27" s="3"/>
    </row>
    <row r="28" spans="1:18" x14ac:dyDescent="0.2">
      <c r="A28" s="3"/>
      <c r="B28" s="3"/>
      <c r="C28" s="6" t="s">
        <v>43</v>
      </c>
      <c r="D28" s="51">
        <f>MAX(D15,0)+MAX(D16,0)+MAX(D17,0)+MAX(D18,0)+MAX(D19,0)+MAX(D20,0)+MAX(D21,0)+MAX(D22,0)+MAX(D23,0)</f>
        <v>4699</v>
      </c>
      <c r="E28" s="51">
        <f>MAX(E15,0)+MAX(E16,0)+MAX(E17,0)+MAX(E18,0)+MAX(E19,0)+MAX(E20,0)+MAX(E21,0)+MAX(E22,0)+MAX(E23,0)</f>
        <v>2132</v>
      </c>
      <c r="F28" s="51">
        <f>MAX(F15,0)+MAX(F16,0)+MAX(F17,0)+MAX(F18,0)+MAX(F19,0)+MAX(F20,0)+MAX(F21,0)+MAX(F22,0)+MAX(F23,0)</f>
        <v>6845</v>
      </c>
      <c r="G28" s="3"/>
      <c r="H28" s="3"/>
    </row>
    <row r="30" spans="1:18" x14ac:dyDescent="0.2">
      <c r="B30" s="4"/>
      <c r="G30" s="4"/>
    </row>
    <row r="33" spans="7:10" x14ac:dyDescent="0.2">
      <c r="G33" s="3"/>
      <c r="J33" s="4"/>
    </row>
    <row r="34" spans="7:10" x14ac:dyDescent="0.2">
      <c r="G34" s="17"/>
    </row>
    <row r="35" spans="7:10" x14ac:dyDescent="0.2">
      <c r="G35" s="17"/>
    </row>
  </sheetData>
  <sheetProtection password="CDE0" sheet="1" objects="1" scenarios="1"/>
  <mergeCells count="8">
    <mergeCell ref="C10:E10"/>
    <mergeCell ref="D13:F13"/>
    <mergeCell ref="A13:C14"/>
    <mergeCell ref="A24:C24"/>
    <mergeCell ref="A22:B23"/>
    <mergeCell ref="A19:B21"/>
    <mergeCell ref="A17:B18"/>
    <mergeCell ref="A15:B16"/>
  </mergeCells>
  <phoneticPr fontId="0" type="noConversion"/>
  <conditionalFormatting sqref="C10:E10">
    <cfRule type="expression" dxfId="62" priority="5" stopIfTrue="1">
      <formula>MIN(R15:R24)=0</formula>
    </cfRule>
  </conditionalFormatting>
  <conditionalFormatting sqref="D15:F24">
    <cfRule type="expression" dxfId="61" priority="4" stopIfTrue="1">
      <formula>LEN(TRIM(D15))=0</formula>
    </cfRule>
  </conditionalFormatting>
  <conditionalFormatting sqref="D28:F28">
    <cfRule type="expression" dxfId="60" priority="1" stopIfTrue="1">
      <formula>MAX(D24,0)&lt;&gt;D28</formula>
    </cfRule>
  </conditionalFormatting>
  <conditionalFormatting sqref="H15:H24">
    <cfRule type="expression" dxfId="59" priority="2" stopIfTrue="1">
      <formula>MAX(F15,0)&lt;&gt;H15</formula>
    </cfRule>
  </conditionalFormatting>
  <conditionalFormatting sqref="I15:I24">
    <cfRule type="expression" dxfId="58" priority="3" stopIfTrue="1">
      <formula>AND(OR(I15&lt;&gt;-9, F15&lt;&gt;-9), I15&lt;&gt;F15)</formula>
    </cfRule>
  </conditionalFormatting>
  <pageMargins left="0.8" right="0.3" top="0.9" bottom="0" header="0.5" footer="0.5"/>
  <pageSetup scale="83" orientation="landscape" r:id="rId1"/>
  <headerFooter alignWithMargins="0">
    <oddFooter>&amp;L&amp;8
CURRENT DATE: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A1:R35"/>
  <sheetViews>
    <sheetView zoomScale="90" zoomScaleNormal="90" workbookViewId="0">
      <selection activeCell="A26" sqref="A26"/>
    </sheetView>
  </sheetViews>
  <sheetFormatPr defaultColWidth="9.140625" defaultRowHeight="12.75" x14ac:dyDescent="0.2"/>
  <cols>
    <col min="1" max="1" width="26.85546875" customWidth="1"/>
    <col min="2" max="2" width="15.42578125" customWidth="1"/>
    <col min="3" max="3" width="47.140625" customWidth="1"/>
    <col min="4" max="7" width="17.5703125" customWidth="1"/>
    <col min="8" max="8" width="12" customWidth="1"/>
    <col min="9" max="9" width="10.42578125" customWidth="1"/>
    <col min="10" max="10" width="15.85546875" customWidth="1"/>
    <col min="11" max="11" width="8.140625" customWidth="1"/>
    <col min="12" max="12" width="5.85546875" customWidth="1"/>
    <col min="13" max="13" width="4" hidden="1" customWidth="1"/>
    <col min="14" max="14" width="8.85546875" customWidth="1"/>
    <col min="18" max="18" width="9.140625" hidden="1" customWidth="1"/>
  </cols>
  <sheetData>
    <row r="1" spans="1:18" s="5" customFormat="1" ht="12" customHeight="1" x14ac:dyDescent="0.2">
      <c r="A1" s="104" t="s">
        <v>206</v>
      </c>
      <c r="C1" s="3"/>
      <c r="D1" s="3"/>
      <c r="E1" s="3"/>
      <c r="F1" s="3"/>
      <c r="G1" s="3"/>
      <c r="H1" s="6" t="s">
        <v>52</v>
      </c>
    </row>
    <row r="2" spans="1:18" s="5" customFormat="1" ht="9.6" customHeight="1" x14ac:dyDescent="0.2">
      <c r="A2" s="3"/>
      <c r="D2" s="7"/>
      <c r="E2" s="3"/>
      <c r="F2" s="3"/>
      <c r="G2" s="3"/>
      <c r="H2" s="3"/>
    </row>
    <row r="3" spans="1:18" s="5" customFormat="1" ht="9.6" customHeight="1" x14ac:dyDescent="0.2">
      <c r="A3" s="3"/>
      <c r="E3" s="3"/>
      <c r="F3" s="3"/>
      <c r="G3"/>
      <c r="H3"/>
    </row>
    <row r="4" spans="1:18" s="5" customFormat="1" ht="12" customHeight="1" x14ac:dyDescent="0.2">
      <c r="A4" s="3"/>
      <c r="B4" s="3"/>
      <c r="C4" s="7" t="s">
        <v>17</v>
      </c>
      <c r="E4" s="3"/>
      <c r="F4" s="3"/>
      <c r="G4"/>
      <c r="H4"/>
    </row>
    <row r="5" spans="1:18" s="5" customFormat="1" ht="12" customHeight="1" x14ac:dyDescent="0.2">
      <c r="A5" s="3"/>
      <c r="C5" s="7" t="s">
        <v>44</v>
      </c>
      <c r="E5" s="3"/>
      <c r="F5" s="3"/>
      <c r="G5"/>
      <c r="H5"/>
    </row>
    <row r="6" spans="1:18" s="5" customFormat="1" ht="12" customHeight="1" x14ac:dyDescent="0.2">
      <c r="A6" s="3"/>
      <c r="B6" s="3"/>
      <c r="E6" s="3"/>
      <c r="F6" s="3"/>
      <c r="G6"/>
      <c r="H6"/>
    </row>
    <row r="7" spans="1:18" s="5" customFormat="1" ht="12" customHeight="1" x14ac:dyDescent="0.2">
      <c r="A7" s="3"/>
      <c r="B7" s="3"/>
      <c r="C7" s="108" t="str">
        <f>"Reporting Date: "&amp;'PAGE 1'!D7</f>
        <v>Reporting Date: 2024</v>
      </c>
      <c r="F7" s="75"/>
      <c r="G7"/>
      <c r="H7"/>
    </row>
    <row r="8" spans="1:18" s="5" customFormat="1" ht="9.6" customHeight="1" x14ac:dyDescent="0.2">
      <c r="A8" s="3"/>
      <c r="B8" s="3"/>
      <c r="D8" s="3"/>
      <c r="E8" s="3"/>
      <c r="F8" s="3"/>
      <c r="G8"/>
      <c r="H8"/>
    </row>
    <row r="9" spans="1:18" ht="9.6" customHeight="1" x14ac:dyDescent="0.2">
      <c r="A9" s="3"/>
      <c r="B9" s="1"/>
      <c r="C9" s="1"/>
      <c r="D9" s="3"/>
      <c r="E9" s="3"/>
      <c r="F9" s="3"/>
    </row>
    <row r="10" spans="1:18" ht="11.25" customHeight="1" x14ac:dyDescent="0.2">
      <c r="A10" s="3"/>
      <c r="B10" s="1"/>
      <c r="C10" s="123" t="s">
        <v>99</v>
      </c>
      <c r="D10" s="123"/>
      <c r="E10" s="123"/>
      <c r="F10" s="75"/>
      <c r="I10" s="10"/>
    </row>
    <row r="11" spans="1:18" ht="15" customHeight="1" x14ac:dyDescent="0.2"/>
    <row r="12" spans="1:18" ht="15" customHeight="1" x14ac:dyDescent="0.2">
      <c r="A12" s="73" t="s">
        <v>196</v>
      </c>
      <c r="B12" s="3"/>
      <c r="C12" s="1"/>
      <c r="D12" s="3"/>
      <c r="E12" s="3"/>
      <c r="F12" s="3"/>
      <c r="G12" s="3"/>
      <c r="H12" s="3"/>
      <c r="I12" s="3"/>
    </row>
    <row r="13" spans="1:18" ht="15" customHeight="1" x14ac:dyDescent="0.2">
      <c r="A13" s="150" t="s">
        <v>33</v>
      </c>
      <c r="B13" s="151"/>
      <c r="C13" s="152"/>
      <c r="D13" s="124" t="s">
        <v>57</v>
      </c>
      <c r="E13" s="125"/>
      <c r="F13" s="125"/>
      <c r="G13" s="126"/>
      <c r="H13" s="3"/>
      <c r="I13" s="6" t="s">
        <v>19</v>
      </c>
      <c r="J13" s="6" t="s">
        <v>97</v>
      </c>
    </row>
    <row r="14" spans="1:18" ht="15" customHeight="1" x14ac:dyDescent="0.2">
      <c r="A14" s="153"/>
      <c r="B14" s="154"/>
      <c r="C14" s="155"/>
      <c r="D14" s="77" t="s">
        <v>53</v>
      </c>
      <c r="E14" s="78" t="s">
        <v>54</v>
      </c>
      <c r="F14" s="82" t="s">
        <v>240</v>
      </c>
      <c r="G14" s="84" t="s">
        <v>18</v>
      </c>
      <c r="H14" s="7"/>
      <c r="I14" s="6" t="s">
        <v>45</v>
      </c>
      <c r="J14" s="6" t="s">
        <v>92</v>
      </c>
    </row>
    <row r="15" spans="1:18" ht="38.25" customHeight="1" x14ac:dyDescent="0.2">
      <c r="A15" s="180" t="s">
        <v>102</v>
      </c>
      <c r="B15" s="181"/>
      <c r="C15" s="43" t="s">
        <v>103</v>
      </c>
      <c r="D15" s="50">
        <v>2870</v>
      </c>
      <c r="E15" s="50">
        <v>1399</v>
      </c>
      <c r="F15" s="50">
        <v>8</v>
      </c>
      <c r="G15" s="50">
        <v>4277</v>
      </c>
      <c r="H15" s="11"/>
      <c r="I15" s="51">
        <f>MAX(D15,0)+MAX(E15,0)+MAX(F15,0)</f>
        <v>4277</v>
      </c>
      <c r="J15" s="51">
        <f>'PAGE 1'!F15</f>
        <v>4277</v>
      </c>
      <c r="M15">
        <v>9</v>
      </c>
      <c r="R15">
        <f t="shared" ref="R15:R24" si="0">MIN(LEN(TRIM(D15)), LEN(TRIM(E15)), LEN(TRIM(G15)))</f>
        <v>4</v>
      </c>
    </row>
    <row r="16" spans="1:18" ht="39" customHeight="1" x14ac:dyDescent="0.2">
      <c r="A16" s="182"/>
      <c r="B16" s="183"/>
      <c r="C16" s="43" t="s">
        <v>104</v>
      </c>
      <c r="D16" s="50">
        <v>450</v>
      </c>
      <c r="E16" s="50">
        <v>229</v>
      </c>
      <c r="F16" s="50">
        <v>4</v>
      </c>
      <c r="G16" s="50">
        <v>683</v>
      </c>
      <c r="H16" s="11"/>
      <c r="I16" s="51">
        <f t="shared" ref="I16:I24" si="1">MAX(D16,0)+MAX(E16,0)+MAX(F16,0)</f>
        <v>683</v>
      </c>
      <c r="J16" s="51">
        <f>'PAGE 1'!F16</f>
        <v>683</v>
      </c>
      <c r="R16">
        <f t="shared" si="0"/>
        <v>3</v>
      </c>
    </row>
    <row r="17" spans="1:18" ht="46.5" customHeight="1" x14ac:dyDescent="0.2">
      <c r="A17" s="180" t="s">
        <v>105</v>
      </c>
      <c r="B17" s="181"/>
      <c r="C17" s="43" t="s">
        <v>138</v>
      </c>
      <c r="D17" s="50">
        <v>414</v>
      </c>
      <c r="E17" s="50">
        <v>180</v>
      </c>
      <c r="F17" s="50">
        <v>1</v>
      </c>
      <c r="G17" s="50">
        <v>595</v>
      </c>
      <c r="H17" s="11"/>
      <c r="I17" s="51">
        <f t="shared" si="1"/>
        <v>595</v>
      </c>
      <c r="J17" s="51">
        <f>'PAGE 1'!F17</f>
        <v>595</v>
      </c>
      <c r="R17">
        <f t="shared" si="0"/>
        <v>3</v>
      </c>
    </row>
    <row r="18" spans="1:18" ht="39.75" customHeight="1" x14ac:dyDescent="0.2">
      <c r="A18" s="182"/>
      <c r="B18" s="183"/>
      <c r="C18" s="43" t="s">
        <v>107</v>
      </c>
      <c r="D18" s="50">
        <v>290</v>
      </c>
      <c r="E18" s="50">
        <v>124</v>
      </c>
      <c r="F18" s="50">
        <v>1</v>
      </c>
      <c r="G18" s="50">
        <v>415</v>
      </c>
      <c r="H18" s="11"/>
      <c r="I18" s="51">
        <f t="shared" si="1"/>
        <v>415</v>
      </c>
      <c r="J18" s="51">
        <f>'PAGE 1'!F18</f>
        <v>415</v>
      </c>
      <c r="R18">
        <f t="shared" si="0"/>
        <v>3</v>
      </c>
    </row>
    <row r="19" spans="1:18" ht="26.25" customHeight="1" x14ac:dyDescent="0.2">
      <c r="A19" s="180" t="s">
        <v>112</v>
      </c>
      <c r="B19" s="181"/>
      <c r="C19" s="43" t="s">
        <v>108</v>
      </c>
      <c r="D19" s="50">
        <v>900</v>
      </c>
      <c r="E19" s="50">
        <v>357</v>
      </c>
      <c r="F19" s="50">
        <v>2</v>
      </c>
      <c r="G19" s="50">
        <v>1259</v>
      </c>
      <c r="H19" s="11"/>
      <c r="I19" s="51">
        <f t="shared" si="1"/>
        <v>1259</v>
      </c>
      <c r="J19" s="51">
        <f>'PAGE 1'!F19</f>
        <v>1259</v>
      </c>
      <c r="R19">
        <f t="shared" si="0"/>
        <v>3</v>
      </c>
    </row>
    <row r="20" spans="1:18" ht="26.25" customHeight="1" x14ac:dyDescent="0.2">
      <c r="A20" s="184"/>
      <c r="B20" s="185"/>
      <c r="C20" s="43" t="s">
        <v>109</v>
      </c>
      <c r="D20" s="50">
        <v>21</v>
      </c>
      <c r="E20" s="50">
        <v>12</v>
      </c>
      <c r="F20" s="50">
        <v>1</v>
      </c>
      <c r="G20" s="50">
        <v>34</v>
      </c>
      <c r="H20" s="11"/>
      <c r="I20" s="51">
        <f t="shared" si="1"/>
        <v>34</v>
      </c>
      <c r="J20" s="51">
        <f>'PAGE 1'!F20</f>
        <v>34</v>
      </c>
      <c r="R20">
        <f t="shared" si="0"/>
        <v>2</v>
      </c>
    </row>
    <row r="21" spans="1:18" ht="29.25" customHeight="1" x14ac:dyDescent="0.2">
      <c r="A21" s="182"/>
      <c r="B21" s="183"/>
      <c r="C21" s="43" t="s">
        <v>110</v>
      </c>
      <c r="D21" s="50">
        <v>1</v>
      </c>
      <c r="E21" s="50">
        <v>0</v>
      </c>
      <c r="F21" s="50">
        <v>0</v>
      </c>
      <c r="G21" s="50">
        <v>1</v>
      </c>
      <c r="H21" s="11"/>
      <c r="I21" s="51">
        <f t="shared" si="1"/>
        <v>1</v>
      </c>
      <c r="J21" s="51">
        <f>'PAGE 1'!F21</f>
        <v>1</v>
      </c>
      <c r="R21">
        <f t="shared" si="0"/>
        <v>1</v>
      </c>
    </row>
    <row r="22" spans="1:18" ht="37.5" customHeight="1" x14ac:dyDescent="0.2">
      <c r="A22" s="180" t="s">
        <v>222</v>
      </c>
      <c r="B22" s="181"/>
      <c r="C22" s="43" t="s">
        <v>134</v>
      </c>
      <c r="D22" s="50">
        <v>824</v>
      </c>
      <c r="E22" s="50">
        <v>374</v>
      </c>
      <c r="F22" s="50">
        <v>1</v>
      </c>
      <c r="G22" s="50">
        <v>1199</v>
      </c>
      <c r="H22" s="11"/>
      <c r="I22" s="51">
        <f t="shared" si="1"/>
        <v>1199</v>
      </c>
      <c r="J22" s="51">
        <f>'PAGE 1'!F22</f>
        <v>1199</v>
      </c>
      <c r="R22">
        <f t="shared" si="0"/>
        <v>3</v>
      </c>
    </row>
    <row r="23" spans="1:18" ht="50.25" customHeight="1" x14ac:dyDescent="0.2">
      <c r="A23" s="184"/>
      <c r="B23" s="185"/>
      <c r="C23" s="44" t="s">
        <v>135</v>
      </c>
      <c r="D23" s="50">
        <v>84</v>
      </c>
      <c r="E23" s="50">
        <v>53</v>
      </c>
      <c r="F23" s="50">
        <v>1</v>
      </c>
      <c r="G23" s="50">
        <v>138</v>
      </c>
      <c r="H23" s="11"/>
      <c r="I23" s="51">
        <f t="shared" si="1"/>
        <v>138</v>
      </c>
      <c r="J23" s="51">
        <f>'PAGE 1'!F23</f>
        <v>138</v>
      </c>
    </row>
    <row r="24" spans="1:18" ht="20.100000000000001" customHeight="1" x14ac:dyDescent="0.2">
      <c r="A24" s="127" t="s">
        <v>136</v>
      </c>
      <c r="B24" s="198"/>
      <c r="C24" s="128"/>
      <c r="D24" s="50">
        <v>5854</v>
      </c>
      <c r="E24" s="50">
        <v>2728</v>
      </c>
      <c r="F24" s="50">
        <v>19</v>
      </c>
      <c r="G24" s="50">
        <v>8601</v>
      </c>
      <c r="H24" s="11"/>
      <c r="I24" s="51">
        <f t="shared" si="1"/>
        <v>8601</v>
      </c>
      <c r="J24" s="51">
        <f>'PAGE 1'!F24</f>
        <v>8601</v>
      </c>
      <c r="R24">
        <f t="shared" si="0"/>
        <v>4</v>
      </c>
    </row>
    <row r="25" spans="1:18" x14ac:dyDescent="0.2">
      <c r="A25" s="3"/>
      <c r="B25" s="3"/>
      <c r="C25" s="3"/>
      <c r="D25" s="3"/>
      <c r="E25" s="3"/>
      <c r="F25" s="3"/>
      <c r="G25" s="3"/>
      <c r="H25" s="3"/>
      <c r="I25" s="3"/>
    </row>
    <row r="26" spans="1:18" x14ac:dyDescent="0.2">
      <c r="A26" s="3"/>
      <c r="B26" s="3"/>
      <c r="C26" s="3"/>
      <c r="D26" s="3"/>
      <c r="E26" s="3"/>
      <c r="F26" s="3"/>
      <c r="G26" s="3"/>
      <c r="H26" s="3"/>
      <c r="I26" s="3"/>
    </row>
    <row r="27" spans="1:18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18" x14ac:dyDescent="0.2">
      <c r="A28" s="3"/>
      <c r="B28" s="3"/>
      <c r="C28" s="6" t="s">
        <v>43</v>
      </c>
      <c r="D28" s="51">
        <f>MAX(D15,0)+MAX(D16,0)+MAX(D17,0)+MAX(D18,0)+MAX(D19,0)+MAX(D20,0)+MAX(D21,0)+MAX(D22,0)+MAX(D23,0)</f>
        <v>5854</v>
      </c>
      <c r="E28" s="51">
        <f>MAX(E15,0)+MAX(E16,0)+MAX(E17,0)+MAX(E18,0)+MAX(E19,0)+MAX(E20,0)+MAX(E21,0)+MAX(E22,0)+MAX(E23,0)</f>
        <v>2728</v>
      </c>
      <c r="F28" s="51">
        <f>MAX(F15,0)+MAX(F16,0)+MAX(F17,0)+MAX(F18,0)+MAX(F19,0)+MAX(F20,0)+MAX(F21,0)+MAX(F22,0)+MAX(F23,0)</f>
        <v>19</v>
      </c>
      <c r="G28" s="51">
        <f>MAX(G15,0)+MAX(G16,0)+MAX(G17,0)+MAX(G18,0)+MAX(G19,0)+MAX(G20,0)+MAX(G21,0)+MAX(G22,0)+MAX(G23,0)</f>
        <v>8601</v>
      </c>
      <c r="H28" s="3"/>
      <c r="I28" s="3"/>
    </row>
    <row r="30" spans="1:18" x14ac:dyDescent="0.2">
      <c r="B30" s="4"/>
      <c r="H30" s="4"/>
    </row>
    <row r="33" spans="8:8" x14ac:dyDescent="0.2">
      <c r="H33" s="3"/>
    </row>
    <row r="34" spans="8:8" x14ac:dyDescent="0.2">
      <c r="H34" s="17"/>
    </row>
    <row r="35" spans="8:8" x14ac:dyDescent="0.2">
      <c r="H35" s="17"/>
    </row>
  </sheetData>
  <sheetProtection sheet="1" objects="1" scenarios="1"/>
  <mergeCells count="8">
    <mergeCell ref="A22:B23"/>
    <mergeCell ref="A24:C24"/>
    <mergeCell ref="C10:E10"/>
    <mergeCell ref="A13:C14"/>
    <mergeCell ref="D13:G13"/>
    <mergeCell ref="A15:B16"/>
    <mergeCell ref="A17:B18"/>
    <mergeCell ref="A19:B21"/>
  </mergeCells>
  <conditionalFormatting sqref="C10:E10">
    <cfRule type="expression" dxfId="57" priority="5" stopIfTrue="1">
      <formula>MIN(R15:R24)=0</formula>
    </cfRule>
  </conditionalFormatting>
  <conditionalFormatting sqref="D15:G24">
    <cfRule type="expression" dxfId="56" priority="4" stopIfTrue="1">
      <formula>LEN(TRIM(D15))=0</formula>
    </cfRule>
  </conditionalFormatting>
  <conditionalFormatting sqref="D28:G28">
    <cfRule type="expression" dxfId="55" priority="1" stopIfTrue="1">
      <formula>MAX(D24,0)&lt;&gt;D28</formula>
    </cfRule>
  </conditionalFormatting>
  <conditionalFormatting sqref="I15:I24">
    <cfRule type="expression" dxfId="54" priority="2" stopIfTrue="1">
      <formula>MAX(G15,0)&lt;&gt;I15</formula>
    </cfRule>
  </conditionalFormatting>
  <conditionalFormatting sqref="J15:J24">
    <cfRule type="expression" dxfId="53" priority="3" stopIfTrue="1">
      <formula>AND(OR(J15&lt;&gt;-9, G15&lt;&gt;-9), J15&lt;&gt;G15)</formula>
    </cfRule>
  </conditionalFormatting>
  <pageMargins left="0.8" right="0.3" top="0.9" bottom="0" header="0.5" footer="0.5"/>
  <pageSetup scale="83" orientation="landscape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2026-03-27T07:00:00+00:00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2026-03-27T07:00:00+00:00</Remediation_x0020_Date>
  </documentManagement>
</p:properties>
</file>

<file path=customXml/itemProps1.xml><?xml version="1.0" encoding="utf-8"?>
<ds:datastoreItem xmlns:ds="http://schemas.openxmlformats.org/officeDocument/2006/customXml" ds:itemID="{365C4962-CF6D-45F5-9A98-FD300FD755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95AD65-D2C8-4C31-9329-EB4B5F781FDC}"/>
</file>

<file path=customXml/itemProps3.xml><?xml version="1.0" encoding="utf-8"?>
<ds:datastoreItem xmlns:ds="http://schemas.openxmlformats.org/officeDocument/2006/customXml" ds:itemID="{6BA3889B-5A58-4ADF-8979-694A58C56917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74</vt:i4>
      </vt:variant>
    </vt:vector>
  </HeadingPairs>
  <TitlesOfParts>
    <vt:vector size="100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PAGE8</vt:lpstr>
      <vt:lpstr>PAGE 9</vt:lpstr>
      <vt:lpstr>PAGE9</vt:lpstr>
      <vt:lpstr>PAGE 10</vt:lpstr>
      <vt:lpstr>PAGE 11</vt:lpstr>
      <vt:lpstr>PAGE 12</vt:lpstr>
      <vt:lpstr>PAGE 13</vt:lpstr>
      <vt:lpstr>PAGE 14</vt:lpstr>
      <vt:lpstr>PAGE 15</vt:lpstr>
      <vt:lpstr>PAGE 16</vt:lpstr>
      <vt:lpstr>PAGE 17</vt:lpstr>
      <vt:lpstr> PAGE 19 a</vt:lpstr>
      <vt:lpstr>PAGE 20 a</vt:lpstr>
      <vt:lpstr>PAGE 18</vt:lpstr>
      <vt:lpstr>PAGE19</vt:lpstr>
      <vt:lpstr>PAGE20</vt:lpstr>
      <vt:lpstr>PAGE 21</vt:lpstr>
      <vt:lpstr>PAGE 22</vt:lpstr>
      <vt:lpstr>COL_A_C</vt:lpstr>
      <vt:lpstr>COL_A_R</vt:lpstr>
      <vt:lpstr>COL_B_C</vt:lpstr>
      <vt:lpstr>COL_B_R</vt:lpstr>
      <vt:lpstr>COL_E_C</vt:lpstr>
      <vt:lpstr>COL_E_R</vt:lpstr>
      <vt:lpstr>COL_F_C</vt:lpstr>
      <vt:lpstr>COL_F_R</vt:lpstr>
      <vt:lpstr>'PAGE 16'!COL_G_C</vt:lpstr>
      <vt:lpstr>COL_G_C</vt:lpstr>
      <vt:lpstr>'PAGE 16'!COL_G_R</vt:lpstr>
      <vt:lpstr>COL_G_R</vt:lpstr>
      <vt:lpstr>'PAGE 18'!COL_RACE</vt:lpstr>
      <vt:lpstr>COL_RACE</vt:lpstr>
      <vt:lpstr>COL_RACE_C</vt:lpstr>
      <vt:lpstr>'PAGE 10'!COL3_5C</vt:lpstr>
      <vt:lpstr>'PAGE 8'!COL3_5C</vt:lpstr>
      <vt:lpstr>COL3_5C</vt:lpstr>
      <vt:lpstr>' PAGE 19 a'!COL3_5R</vt:lpstr>
      <vt:lpstr>'PAGE 10'!COL3_5R</vt:lpstr>
      <vt:lpstr>'PAGE 11'!COL3_5R</vt:lpstr>
      <vt:lpstr>'PAGE 20 a'!COL3_5R</vt:lpstr>
      <vt:lpstr>'PAGE 21'!COL3_5R</vt:lpstr>
      <vt:lpstr>'PAGE 22'!COL3_5R</vt:lpstr>
      <vt:lpstr>'PAGE 8'!COL3_5R</vt:lpstr>
      <vt:lpstr>'PAGE 9'!COL3_5R</vt:lpstr>
      <vt:lpstr>COL3_5R</vt:lpstr>
      <vt:lpstr>' PAGE 19 a'!Print_Area</vt:lpstr>
      <vt:lpstr>'PAGE 1'!Print_Area</vt:lpstr>
      <vt:lpstr>'PAGE 10'!Print_Area</vt:lpstr>
      <vt:lpstr>'PAGE 11'!Print_Area</vt:lpstr>
      <vt:lpstr>'PAGE 12'!Print_Area</vt:lpstr>
      <vt:lpstr>'PAGE 13'!Print_Area</vt:lpstr>
      <vt:lpstr>'PAGE 14'!Print_Area</vt:lpstr>
      <vt:lpstr>'PAGE 15'!Print_Area</vt:lpstr>
      <vt:lpstr>'PAGE 16'!Print_Area</vt:lpstr>
      <vt:lpstr>'PAGE 17'!Print_Area</vt:lpstr>
      <vt:lpstr>'PAGE 18'!Print_Area</vt:lpstr>
      <vt:lpstr>'PAGE 2'!Print_Area</vt:lpstr>
      <vt:lpstr>'PAGE 20 a'!Print_Area</vt:lpstr>
      <vt:lpstr>'PAGE 21'!Print_Area</vt:lpstr>
      <vt:lpstr>'PAGE 22'!Print_Area</vt:lpstr>
      <vt:lpstr>'PAGE 3'!Print_Area</vt:lpstr>
      <vt:lpstr>'PAGE 4'!Print_Area</vt:lpstr>
      <vt:lpstr>'PAGE 5'!Print_Area</vt:lpstr>
      <vt:lpstr>'PAGE 6'!Print_Area</vt:lpstr>
      <vt:lpstr>'PAGE 7'!Print_Area</vt:lpstr>
      <vt:lpstr>'PAGE 8'!Print_Area</vt:lpstr>
      <vt:lpstr>'PAGE 9'!Print_Area</vt:lpstr>
      <vt:lpstr>PAGE19!Print_Area</vt:lpstr>
      <vt:lpstr>PAGE20!Print_Area</vt:lpstr>
      <vt:lpstr>PAGE8!Print_Area</vt:lpstr>
      <vt:lpstr>'PAGE 18'!ROW_RACE</vt:lpstr>
      <vt:lpstr>ROW_RACE</vt:lpstr>
      <vt:lpstr>'PAGE 18'!ROW_RACE_C</vt:lpstr>
      <vt:lpstr>ROW_RACE_C</vt:lpstr>
      <vt:lpstr>' PAGE 19 a'!ROW3_5C</vt:lpstr>
      <vt:lpstr>'PAGE 10'!ROW3_5C</vt:lpstr>
      <vt:lpstr>'PAGE 11'!ROW3_5C</vt:lpstr>
      <vt:lpstr>'PAGE 20 a'!ROW3_5C</vt:lpstr>
      <vt:lpstr>'PAGE 21'!ROW3_5C</vt:lpstr>
      <vt:lpstr>'PAGE 22'!ROW3_5C</vt:lpstr>
      <vt:lpstr>'PAGE 8'!ROW3_5C</vt:lpstr>
      <vt:lpstr>'PAGE 9'!ROW3_5C</vt:lpstr>
      <vt:lpstr>ROW3_5C</vt:lpstr>
      <vt:lpstr>' PAGE 19 a'!ROW3_5R</vt:lpstr>
      <vt:lpstr>'PAGE 10'!ROW3_5R</vt:lpstr>
      <vt:lpstr>'PAGE 11'!ROW3_5R</vt:lpstr>
      <vt:lpstr>'PAGE 20 a'!ROW3_5R</vt:lpstr>
      <vt:lpstr>'PAGE 21'!ROW3_5R</vt:lpstr>
      <vt:lpstr>'PAGE 22'!ROW3_5R</vt:lpstr>
      <vt:lpstr>'PAGE 8'!ROW3_5R</vt:lpstr>
      <vt:lpstr>'PAGE 9'!ROW3_5R</vt:lpstr>
      <vt:lpstr>ROW3_5R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2024-2025 Part B Educational Environments</dc:title>
  <dc:creator>SCHRACK_B</dc:creator>
  <cp:lastModifiedBy>GARTON Cynthia * ODE</cp:lastModifiedBy>
  <cp:lastPrinted>2022-05-04T16:17:46Z</cp:lastPrinted>
  <dcterms:created xsi:type="dcterms:W3CDTF">1998-03-10T19:08:18Z</dcterms:created>
  <dcterms:modified xsi:type="dcterms:W3CDTF">2026-03-27T22:17:04Z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2024-06-17T20:05:07Z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b9fd03a8-dbaf-402a-9dc4-4f92e2ca8591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0x01010054E3A0F89BB9954C8B253FD585569827</vt:lpwstr>
  </property>
</Properties>
</file>